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reditel\Dropbox\sdileny Gabina\Veřejné zakázky\Biologie\Podklady pro soutěž\"/>
    </mc:Choice>
  </mc:AlternateContent>
  <bookViews>
    <workbookView xWindow="0" yWindow="0" windowWidth="25935" windowHeight="10065" activeTab="1"/>
  </bookViews>
  <sheets>
    <sheet name="Celková cena" sheetId="1" r:id="rId1"/>
    <sheet name="Pitevní sál, vybavení" sheetId="3" r:id="rId2"/>
    <sheet name="Stavební část" sheetId="4" r:id="rId3"/>
    <sheet name="Položky elektro" sheetId="6" r:id="rId4"/>
  </sheets>
  <definedNames>
    <definedName name="_xlnm.Print_Area" localSheetId="0">'Celková cena'!$A$1:$E$13</definedName>
    <definedName name="_xlnm.Print_Area" localSheetId="1">'Pitevní sál, vybavení'!$A$1:$H$38</definedName>
    <definedName name="_xlnm.Print_Area" localSheetId="3">'Položky elektro'!$A$1:$G$40</definedName>
    <definedName name="_xlnm.Print_Area" localSheetId="2">'Stavební část'!$A$1:$G$12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4" i="3" l="1"/>
  <c r="G22" i="3"/>
  <c r="F6" i="6" l="1"/>
  <c r="F7" i="6"/>
  <c r="F8" i="6"/>
  <c r="F9" i="6"/>
  <c r="F10" i="6"/>
  <c r="F18" i="6"/>
  <c r="F19" i="6"/>
  <c r="F20" i="6"/>
  <c r="F21" i="6"/>
  <c r="F22" i="6"/>
  <c r="F23" i="6"/>
  <c r="F28" i="6"/>
  <c r="F29" i="6"/>
  <c r="F12" i="6"/>
  <c r="F13" i="6"/>
  <c r="F14" i="6"/>
  <c r="F17" i="6"/>
  <c r="G28" i="3"/>
  <c r="F34" i="6"/>
  <c r="F33" i="6"/>
  <c r="F32" i="6"/>
  <c r="F31" i="6"/>
  <c r="F30" i="6"/>
  <c r="F27" i="6"/>
  <c r="F26" i="6"/>
  <c r="F25" i="6"/>
  <c r="F24" i="6"/>
  <c r="F16" i="6"/>
  <c r="F15" i="6"/>
  <c r="F11" i="6"/>
  <c r="F5" i="6"/>
  <c r="F8" i="4"/>
  <c r="F7" i="4"/>
  <c r="F6" i="4"/>
  <c r="F5" i="4"/>
  <c r="G30" i="3"/>
  <c r="G26" i="3"/>
  <c r="G20" i="3"/>
  <c r="G18" i="3"/>
  <c r="G16" i="3"/>
  <c r="G14" i="3"/>
  <c r="G12" i="3"/>
  <c r="G10" i="3"/>
  <c r="F37" i="3" s="1"/>
  <c r="G8" i="3"/>
  <c r="G6" i="3"/>
  <c r="G4" i="3"/>
  <c r="F38" i="3" l="1"/>
  <c r="D17" i="1" s="1"/>
  <c r="E17" i="1" s="1"/>
  <c r="D39" i="6"/>
  <c r="D40" i="6" s="1"/>
  <c r="E39" i="6"/>
  <c r="E40" i="6" s="1"/>
  <c r="F12" i="4"/>
  <c r="E7" i="1" s="1"/>
  <c r="G35" i="3"/>
  <c r="E6" i="1" s="1"/>
  <c r="F35" i="6"/>
  <c r="F39" i="6" l="1"/>
  <c r="F40" i="6" s="1"/>
  <c r="E8" i="1" l="1"/>
  <c r="E11" i="1" s="1"/>
  <c r="E12" i="1" s="1"/>
  <c r="E13" i="1" s="1"/>
  <c r="D16" i="1"/>
  <c r="E16" i="1" s="1"/>
</calcChain>
</file>

<file path=xl/sharedStrings.xml><?xml version="1.0" encoding="utf-8"?>
<sst xmlns="http://schemas.openxmlformats.org/spreadsheetml/2006/main" count="220" uniqueCount="100">
  <si>
    <t xml:space="preserve">Stavba: Gymnázium Jiřího Ortena, Kutná Hora, Jaselská 932 </t>
  </si>
  <si>
    <t>P.č.</t>
  </si>
  <si>
    <t>Název položky</t>
  </si>
  <si>
    <t>MJ</t>
  </si>
  <si>
    <t>množství</t>
  </si>
  <si>
    <t>cena</t>
  </si>
  <si>
    <t>soub.</t>
  </si>
  <si>
    <t>Stavební část</t>
  </si>
  <si>
    <t>Položky elektro</t>
  </si>
  <si>
    <t>Rekapitulace</t>
  </si>
  <si>
    <t>CELKEM  OBJEKT bez DPH</t>
  </si>
  <si>
    <t>DPH 21%</t>
  </si>
  <si>
    <t>Celkem včetně DPH</t>
  </si>
  <si>
    <t xml:space="preserve">cena / MJ </t>
  </si>
  <si>
    <t>celkem bez DPH</t>
  </si>
  <si>
    <t>ks</t>
  </si>
  <si>
    <t>Doprava, montáž</t>
  </si>
  <si>
    <t>Doprava a montáž vybavení laboratoře</t>
  </si>
  <si>
    <r>
      <t>m</t>
    </r>
    <r>
      <rPr>
        <vertAlign val="superscript"/>
        <sz val="8"/>
        <rFont val="Arial CE"/>
        <charset val="238"/>
      </rPr>
      <t>2</t>
    </r>
  </si>
  <si>
    <t>Díl:</t>
  </si>
  <si>
    <t xml:space="preserve">Akustický podhled s rastrem 600 x 600 mm. Požadujeme  vynikající absorpci zvuku ve frekvencích od 250Hz a zároveň zajištění vysoké absorpce nízkých frekvencí. Minimální tloušťka panelu 40mm, panely musí být snadno vyjímatelné. Parametry rezonátoru: kmitočet 125Hz - činitel pohltivosti 0,6, kmitočet 250Hz - činitel pohltivosti 0,95, kmitočet 500Hz - činitel pohltivosti 1, kmitočet 1000Hz - činitel pohltivosti 1, kmitočet 2000Hz - činitel pohltivosti 1, kmitočet 4000Hz - činitel pohltivosti 1. </t>
  </si>
  <si>
    <t>Demontáž stávajícího vybavení nábytek, rozvody, svítidla, tabule a s tím související vybavení místností.</t>
  </si>
  <si>
    <t>Mimostaveništní doprava</t>
  </si>
  <si>
    <t xml:space="preserve">celkem (Kč)  </t>
  </si>
  <si>
    <t>Elektromontáže</t>
  </si>
  <si>
    <t>m</t>
  </si>
  <si>
    <t xml:space="preserve">Lišta vkládací z PVC LHD 40x20 </t>
  </si>
  <si>
    <t xml:space="preserve">Lišta vkládací z PVC  LH 100x40 </t>
  </si>
  <si>
    <t>kus</t>
  </si>
  <si>
    <t xml:space="preserve">Ukončení vodičů v rozvaděči + zapojení do 6 mm2 </t>
  </si>
  <si>
    <t>Jistič vzduch.1pólový do 25A IJV-IJM-P1</t>
  </si>
  <si>
    <t>Proudový chránič OLI-25B-3N-030AC</t>
  </si>
  <si>
    <t>Instalační stykač 230V/25A</t>
  </si>
  <si>
    <t>Skříň s nouzovým tlačítkem stop</t>
  </si>
  <si>
    <t>Vypínač 40/3 40A</t>
  </si>
  <si>
    <t>Dvouvypínač bílý řad 5</t>
  </si>
  <si>
    <t>Svítidlo LED panel 600x600mm zápustné do rastru, nanoprisma LED 840, driver 900mA</t>
  </si>
  <si>
    <t xml:space="preserve">Kabel silový s Cu jádrem 750V CYSY 2 Ox 1,5 mm2 </t>
  </si>
  <si>
    <t xml:space="preserve">Kabel silový s Cu jádrem 750V CYSY 3 J x 1,5 mm2 </t>
  </si>
  <si>
    <t xml:space="preserve">Kabel silový s Cu jádrem 750V CYKY 3 J x 2,5 mm2 </t>
  </si>
  <si>
    <t>Práce - zapojení přístrojů a instalace, včetně demontážmích prací</t>
  </si>
  <si>
    <t>hod</t>
  </si>
  <si>
    <t xml:space="preserve">Vypnutí vedení a zajištění tabulkou proti zapnutí </t>
  </si>
  <si>
    <t xml:space="preserve">Sfázování žilových kabelů a vedení s prozvoněním </t>
  </si>
  <si>
    <t>Pomocný materiál</t>
  </si>
  <si>
    <t>Revize</t>
  </si>
  <si>
    <t>Režijní náklady spojené s realizací</t>
  </si>
  <si>
    <t>M21 Elektromontáže</t>
  </si>
  <si>
    <t>Stavební díl</t>
  </si>
  <si>
    <t>Dodávka</t>
  </si>
  <si>
    <t>Montáž</t>
  </si>
  <si>
    <t>HZS</t>
  </si>
  <si>
    <t>Laboratoř anatomie - vybavení</t>
  </si>
  <si>
    <t>Žákovský stůl</t>
  </si>
  <si>
    <t>Židle pro žáky</t>
  </si>
  <si>
    <t>Stůl</t>
  </si>
  <si>
    <t>Skříňka</t>
  </si>
  <si>
    <t>Biokoutek</t>
  </si>
  <si>
    <t>Lednice</t>
  </si>
  <si>
    <t>Skříň s nosítky</t>
  </si>
  <si>
    <t>Vysoký mrazák - šuplíkový</t>
  </si>
  <si>
    <t>Instalace tabule s diplejem</t>
  </si>
  <si>
    <t>Stůl sklopný</t>
  </si>
  <si>
    <t>Židle</t>
  </si>
  <si>
    <t>Čalouněná židle. Nosnost 130 kg, šířka sedáku 51cm. výška sedáku 44-55cm, celková výška s opěradlem 106-119cm. Výškově stavitelný opěrák, nylonový černý kříž. Horizontální posuv sedáku, závislé naklápění sedáku a opěráku, zajištění v pěti polohách, nastavení odporu naklápění opěráku v závislosti na váze uživatele (manuální), antišokový systém zabraňující samovolnému navracení opěráku při odjištění funkce naklápění.</t>
  </si>
  <si>
    <t>Rozvodnice nástěnná 24M</t>
  </si>
  <si>
    <t>Jistič vzduch.3pólový do 25A</t>
  </si>
  <si>
    <t xml:space="preserve">Kabel silový s Cu jádrem 750V CYKY 5 J x 4 mm2 </t>
  </si>
  <si>
    <t xml:space="preserve">Vodič CYA 6 H07V-K zeleno-žlutá </t>
  </si>
  <si>
    <t xml:space="preserve">Zásuvka 230V </t>
  </si>
  <si>
    <t>Lišta vkládací z PVC LHD 17x17</t>
  </si>
  <si>
    <t xml:space="preserve">Ukončení celoplast. kabelů zákl./pás.do 5x4 mm2 </t>
  </si>
  <si>
    <t>Krabice</t>
  </si>
  <si>
    <t xml:space="preserve">Lišta vkládací z PVC LHD 40x40 </t>
  </si>
  <si>
    <t>Asymetrický reflektor,1200mm, přisazené/závěsné, LED 830 LED, SELV 1050mA</t>
  </si>
  <si>
    <t>Zásuvka 230V 1-násobná přepěťová IP44</t>
  </si>
  <si>
    <t>neinvestice</t>
  </si>
  <si>
    <t>Investice</t>
  </si>
  <si>
    <t>bez DPH</t>
  </si>
  <si>
    <t>Včetně DPH</t>
  </si>
  <si>
    <t>Neinvestice</t>
  </si>
  <si>
    <t>Pitevní sál  - zařízení silnoproudé elektrotechniky</t>
  </si>
  <si>
    <t>Pitevní sál  - Stavební práce</t>
  </si>
  <si>
    <t>Pitevní sál - vybavení</t>
  </si>
  <si>
    <t>Celkové vybavení - pitevní sál</t>
  </si>
  <si>
    <t xml:space="preserve">Šuplíkový mrazák energetické třídy E, objem 243 l, nerezová barva, funkce: no frost a rychlé zmrazení, 185×60×64 cm (V×Š×H)
Typ modelu Samostatně stojící model
Energetická třída E
Objem (prostor pro mražené potraviny) 243 l
Emise hluku šířeného vzduchem D
</t>
  </si>
  <si>
    <t>Likvidace odpadu na skládce vč. skládkovného</t>
  </si>
  <si>
    <t>Lednice - bez mrazáku, energetická třída D
	objem ledničky 368l, panty vpravo, počet polic lednice 5, počet chladicích 
	okruhů 1, nerezová barva, ionizátor, rozměry 185×60×64 cm (V×Š×H)
	Emise hluku šířeného vzduchem C
	Typ Monoklimatická
	Typ chladiva R600a</t>
  </si>
  <si>
    <t xml:space="preserve">Tabule </t>
  </si>
  <si>
    <t xml:space="preserve">Displej </t>
  </si>
  <si>
    <t>Sestava tabule místem pro umístění LCD dodávaného panelu s příslušnou velikostí úhlopříčky umístěný na zvedacím systému PYLON AL doplněný o doplňkovou tabuli a přední tabuli. Součástí sestavy je pylon hliníkový výšky 320 cm, rám PYLON pro LCD, přední tabule rozměru 240x120cm zelená keramika, hliníkový rám požadujeme bílý s plastovými rohy bílé hloubkově probarvené, pylon hliníkový zdvojený výšky 320 cm, přední tabule umožňuje zakrýt displej, extra závaží. Zámek, který umožňuje uzamknout přední tabuli v poloze krytí LCD panelu.</t>
  </si>
  <si>
    <t xml:space="preserve">Displej 4K UHD rozlišení, 16W stereo repro, HDMI out, light sensor, možnost nahrávání průběhu výuky přímo do paměti displeje, zvukový optický výstup, magnetický USB držák na pero, funkce pera umožňující psaní minimálně dvěmi barvami a to každou stranou s jinou tloušťkou, LCD panel s  úhlopříčkou 75 palců. Rozlišení 4K, poměr stran 16:9. Svítivost min. 350 cd/m²,  Stereo reproduktory min 2x 16 W.  Konektivita: možnost připojit chytré zařízení. Vstup: 3x HDMI 2.0, 1x VGA, 1x audio 3,5 mm. Výstup: 1x HDMI, 1x Audio RCA L&amp;R, 1x audio 3,5 mm. Ovládání interaktivity pro dva HDMI vstupy bez nutnosti přepojování USB kabelu. Vestavěný operační systém, Wi-Fi a Bluetooth modul.  Servis a oprava do 72 hodin od nahlášení reklamace, nebo ve stejné lhůtě výměna za nový kus.  </t>
  </si>
  <si>
    <t>Židle do laboratoří, barva kovu bílá, výška sedáku 55-65cm, výškově stavitelná.</t>
  </si>
  <si>
    <r>
      <t>Závěsná skříňka se skleněnými dvířky uzamykatelná. Rozměry š77 x h30 x v40cm. Korpus z laminované dřevotřísky tl. 18 mm, olepený hranou ABS 0,5 mm, uzamykatelná dvířka skleněná tl. 6 mm. Záda bílý sololak. Skříňka s kováním na zavěšení na stěnu. Všechny ABS hrany lepeny vlhkoodolným lepením s odolností min. 130</t>
    </r>
    <r>
      <rPr>
        <vertAlign val="superscript"/>
        <sz val="8"/>
        <rFont val="Arial"/>
        <family val="2"/>
        <charset val="238"/>
      </rPr>
      <t>o</t>
    </r>
    <r>
      <rPr>
        <sz val="8"/>
        <rFont val="Arial"/>
        <family val="2"/>
        <charset val="238"/>
      </rPr>
      <t>C. Barva lamina světle šedá.</t>
    </r>
  </si>
  <si>
    <t>Žákovský laboratorní stůl s rozměry š200 x h65 x v76cm z jeklové konstrukce 40x20mm s komaxitovou úpravou. Pracovní deska vyrobena z kompaktních desek tl. min. 12 mm se zaoblenýou hranou, s oboustranným dekorem, černé jádro, dezén nesmí být jednobarevný ani s dezénem dřeva,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hrany požadujeme ofrézovat do oblého tvaru. Skříňka pro towery. Rozměr š60 x h60 x v70cm. Krytování z laminované dřevotřísky tl. 18mm olepené ABS hranou 0,5mm. Kontejner do stolu se čtyřmi zásuvkami s centrálním zámkem na kolečkách. Korpus s rozměry š40 x h60 x v70cm. Korpus a zásuvky z laminované dřevotřísky tl. 18mm olepené 0,5mm ABS hranou, čela zásuvek olepené 2mm ABS hranou. Zásuvky na kuličkových plnovýsuvech pro vyšší zátěž  s centrálním zámkem. Dvě kolečka bržděná. Všechny ABS hrany lepeny vlhkoodolným lepením s odolností min. 130oC. Barva lamina světle šedá.</t>
  </si>
  <si>
    <t>Biokoutek, rozměry š120 x h70 x v245cm s pracovní deskou vyrobenou z kompaktních desek tl. min. 12 mm se zaoblenou hranou, s oboustranným dekorem, černé jádro, dezén nesmí být jednobarevný ani s dezénem dřeva,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hrany požadujeme ofrézovat do oblého tvaru, ve výšce 90cm. Konstrukce kovová jekl s komaxitovou úpravou, v přední části kovový panel pro osazení ovládacích prvků, pracovní prostor z nehořlavého materiálu. Z přední části plynule vertikálně výsuvné bezpečnostní sklo v kovovém rámečku, boky a záda prosklené s bezpečnostním sklem. Pod pracovní deskou boky a záda vloženy do uzavřené kovové konstrukce z jeklu min. 40x20mm opatřený komaxitem. Nad nehořlavým pracovním prostorem krytování z laminované dřevotřísky tl. 18mm s olepenými hranami ABS 0,5mm vložené do uzavřené kovové konstrukce z jeklu opatřené komaxitem, v přední části technologická dvířka. Uvnitř médiový sloup požadujeme pouze lichoběžníkový tvar z jeklové 40x20 mm a kovové plechové konstrukce s povrchovou úpravou práškovou vypalovací barvou. Celý sloup musí být ve stejném odstínu jako konstrukce. Požadujeme dodržet lichoběžníkový tvar. Dvě zásuvky 230V, osvětelení, odsávání s recirkulací, zapojení. Barva lamina světle šedá.</t>
  </si>
  <si>
    <t>Stůl skládací s rozměry š300xh120xv100cm z kovové konstrukce. Pracovní deska kompakt rezistant tl. 12mm se zaoblenou hranou, rozdělená do dvou částí, ve sklopeném stavy pracovní desky ve svislém stavu. Na kolečkách, barva lamina světle šedá.</t>
  </si>
  <si>
    <r>
      <t>Skříň vysoká pro nosítka plná dvířka. Rozměry š120 x h60 x v180cm. Korpus z laminované dřevotřísky tl. 18 mm olepený hranou ABS 0,5 mm, uzamykatelná dvířka z laminované dřevotřísky tl. 18 mm, ohraněná hranou ABS 2,0 mm technologií PUR. korpus z laminované dřevotřísky tl. 18 mm olepené 0,5 mm ABS hranou. Ve skříni v pravé i levé části lišty pro celkem dvacet nosítek. Nosítka nejsou součástí skříně. Záda skříně bílý sololak. Sokl vysoký 100 mm, se stavitelnými nožičkami. Dvacet nosítek na pomůcky do skříně. Rozměr nosítek š56 x h55 x v10cm, korpus a dno z laminované dřevotřísky tl. 18 mm, olepeno ze všech stran 2mm ABS hranou technologií PUR. Všechny ABS hrany lepeny vlhkoodolným lepením s odolností min. 130</t>
    </r>
    <r>
      <rPr>
        <vertAlign val="superscript"/>
        <sz val="8"/>
        <rFont val="Arial"/>
        <family val="2"/>
        <charset val="238"/>
      </rPr>
      <t>o</t>
    </r>
    <r>
      <rPr>
        <sz val="8"/>
        <rFont val="Arial"/>
        <family val="2"/>
        <charset val="238"/>
      </rPr>
      <t>C. Barva lamina světle šedá.</t>
    </r>
  </si>
  <si>
    <t>Žákovský laboratorní stůl s rozměry š180 x h60 x v76cm z jeklové konstrukce 40 x 20mm s komaxitovou úpravou. Pracovní deska vyrobena z kompaktních desek tl. min. 12 mm s hranou ve tvaru bombátka, s oboustranným dekorem, černé jádro, desén nesmí být jednobarevný ani s desénem dřeva,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hrany požadujeme ofrézovat do oblého tvaru. Barva lamina světle šedá.</t>
  </si>
  <si>
    <t xml:space="preserve">Montáž a instalace displeje s tabulí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</si>
</sst>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0\ &quot;Kč&quot;"/>
    <numFmt numFmtId="165" formatCode="#,##0.00\ &quot;Kč&quot;"/>
    <numFmt numFmtId="166" formatCode="#,##0.00\ _K_č"/>
  </numFmts>
  <fonts count="21" x14ac:knownFonts="1">
    <font>
      <sz val="11"/>
      <color theme="1"/>
      <name val="Calibri"/>
      <family val="2"/>
      <charset val="238"/>
      <scheme val="minor"/>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8"/>
      <name val="Arial CE"/>
    </font>
    <font>
      <sz val="10"/>
      <name val="Arial CE"/>
      <family val="2"/>
      <charset val="238"/>
    </font>
    <font>
      <sz val="10"/>
      <name val="Arial CE"/>
      <charset val="238"/>
    </font>
    <font>
      <sz val="8"/>
      <name val="Arial"/>
      <family val="2"/>
      <charset val="238"/>
    </font>
    <font>
      <sz val="8"/>
      <color theme="1"/>
      <name val="Arial"/>
      <family val="2"/>
      <charset val="238"/>
    </font>
    <font>
      <b/>
      <sz val="12"/>
      <name val="Arial CE"/>
      <charset val="238"/>
    </font>
    <font>
      <b/>
      <sz val="10"/>
      <name val="Arial CE"/>
      <family val="2"/>
      <charset val="238"/>
    </font>
    <font>
      <b/>
      <sz val="10"/>
      <name val="Arial CE"/>
      <charset val="238"/>
    </font>
    <font>
      <b/>
      <sz val="11"/>
      <name val="Arial CE"/>
      <charset val="238"/>
    </font>
    <font>
      <vertAlign val="superscript"/>
      <sz val="8"/>
      <name val="Arial CE"/>
      <charset val="238"/>
    </font>
    <font>
      <sz val="8"/>
      <name val="Arial CE"/>
      <family val="2"/>
      <charset val="238"/>
    </font>
    <font>
      <sz val="8"/>
      <color rgb="FF000000"/>
      <name val="Arial"/>
      <family val="2"/>
      <charset val="238"/>
    </font>
    <font>
      <sz val="10"/>
      <color indexed="8"/>
      <name val="Arial"/>
      <family val="2"/>
      <charset val="238"/>
    </font>
    <font>
      <vertAlign val="superscript"/>
      <sz val="8"/>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s>
  <borders count="25">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1" fillId="0" borderId="0"/>
    <xf numFmtId="0" fontId="9" fillId="0" borderId="0"/>
    <xf numFmtId="0" fontId="19" fillId="0" borderId="0"/>
  </cellStyleXfs>
  <cellXfs count="139">
    <xf numFmtId="0" fontId="0" fillId="0" borderId="0" xfId="0"/>
    <xf numFmtId="0" fontId="1" fillId="0" borderId="0" xfId="1" applyFill="1"/>
    <xf numFmtId="0" fontId="3" fillId="0" borderId="1" xfId="1" applyFont="1" applyFill="1" applyBorder="1" applyAlignment="1">
      <alignment horizontal="centerContinuous"/>
    </xf>
    <xf numFmtId="0" fontId="3" fillId="0" borderId="0" xfId="1" applyFont="1" applyFill="1" applyAlignment="1">
      <alignment horizontal="centerContinuous"/>
    </xf>
    <xf numFmtId="0" fontId="3" fillId="0" borderId="0" xfId="1" applyFont="1" applyFill="1" applyAlignment="1">
      <alignment horizontal="right"/>
    </xf>
    <xf numFmtId="0" fontId="1" fillId="0" borderId="2" xfId="1" applyFont="1" applyFill="1" applyBorder="1" applyAlignment="1">
      <alignment horizontal="left"/>
    </xf>
    <xf numFmtId="0" fontId="1" fillId="0" borderId="3" xfId="1" applyBorder="1"/>
    <xf numFmtId="0" fontId="4" fillId="0" borderId="3" xfId="1" applyFont="1" applyFill="1" applyBorder="1" applyAlignment="1">
      <alignment vertical="center"/>
    </xf>
    <xf numFmtId="0" fontId="4" fillId="0" borderId="3" xfId="1" applyFont="1" applyFill="1" applyBorder="1" applyAlignment="1">
      <alignment horizontal="right" vertical="center"/>
    </xf>
    <xf numFmtId="0" fontId="4" fillId="0" borderId="4" xfId="1" applyFont="1" applyFill="1" applyBorder="1" applyAlignment="1">
      <alignment vertical="center"/>
    </xf>
    <xf numFmtId="0" fontId="5" fillId="0" borderId="0" xfId="1" applyFont="1" applyFill="1"/>
    <xf numFmtId="0" fontId="1" fillId="0" borderId="0" xfId="1" applyFont="1" applyFill="1"/>
    <xf numFmtId="0" fontId="1" fillId="0" borderId="0" xfId="1" applyFill="1" applyAlignment="1">
      <alignment horizontal="right"/>
    </xf>
    <xf numFmtId="49" fontId="6" fillId="0" borderId="5" xfId="1" applyNumberFormat="1" applyFont="1" applyFill="1" applyBorder="1"/>
    <xf numFmtId="0" fontId="6" fillId="0" borderId="6" xfId="1" applyFont="1" applyFill="1" applyBorder="1" applyAlignment="1">
      <alignment horizontal="center"/>
    </xf>
    <xf numFmtId="0" fontId="6" fillId="0" borderId="6" xfId="1" applyNumberFormat="1" applyFont="1" applyFill="1" applyBorder="1" applyAlignment="1">
      <alignment horizontal="center"/>
    </xf>
    <xf numFmtId="0" fontId="6" fillId="0" borderId="6" xfId="1" applyFont="1" applyFill="1" applyBorder="1" applyAlignment="1">
      <alignment horizontal="center" wrapText="1"/>
    </xf>
    <xf numFmtId="49" fontId="7" fillId="0" borderId="5" xfId="1" applyNumberFormat="1" applyFont="1" applyFill="1" applyBorder="1" applyAlignment="1">
      <alignment horizontal="center" vertical="center" shrinkToFit="1"/>
    </xf>
    <xf numFmtId="4" fontId="7" fillId="0" borderId="5" xfId="1" applyNumberFormat="1" applyFont="1" applyFill="1" applyBorder="1" applyAlignment="1">
      <alignment horizontal="center" vertical="center"/>
    </xf>
    <xf numFmtId="4" fontId="7" fillId="0" borderId="5" xfId="1" applyNumberFormat="1" applyFont="1" applyFill="1" applyBorder="1" applyAlignment="1">
      <alignment horizontal="right"/>
    </xf>
    <xf numFmtId="0" fontId="8" fillId="0" borderId="5" xfId="1" applyFont="1" applyFill="1" applyBorder="1" applyAlignment="1">
      <alignment horizontal="center"/>
    </xf>
    <xf numFmtId="0" fontId="10" fillId="0" borderId="5" xfId="2" applyFont="1" applyBorder="1" applyAlignment="1" applyProtection="1">
      <alignment horizontal="left" vertical="center" wrapText="1"/>
      <protection locked="0"/>
    </xf>
    <xf numFmtId="0" fontId="9" fillId="0" borderId="0" xfId="2"/>
    <xf numFmtId="0" fontId="9" fillId="0" borderId="0" xfId="2" applyBorder="1"/>
    <xf numFmtId="0" fontId="12" fillId="0" borderId="0" xfId="2" applyFont="1"/>
    <xf numFmtId="0" fontId="13" fillId="0" borderId="0" xfId="2" applyFont="1" applyFill="1" applyBorder="1"/>
    <xf numFmtId="0" fontId="14" fillId="0" borderId="7" xfId="2" applyFont="1" applyFill="1" applyBorder="1"/>
    <xf numFmtId="3" fontId="14" fillId="0" borderId="8" xfId="2" applyNumberFormat="1" applyFont="1" applyFill="1" applyBorder="1"/>
    <xf numFmtId="44" fontId="14" fillId="0" borderId="9" xfId="2" applyNumberFormat="1" applyFont="1" applyFill="1" applyBorder="1"/>
    <xf numFmtId="0" fontId="9" fillId="0" borderId="0" xfId="2" applyFill="1" applyBorder="1"/>
    <xf numFmtId="0" fontId="14" fillId="0" borderId="10" xfId="2" applyFont="1" applyFill="1" applyBorder="1"/>
    <xf numFmtId="0" fontId="14" fillId="0" borderId="0" xfId="2" applyFont="1" applyFill="1" applyBorder="1"/>
    <xf numFmtId="44" fontId="14" fillId="0" borderId="11" xfId="2" applyNumberFormat="1" applyFont="1" applyFill="1" applyBorder="1"/>
    <xf numFmtId="0" fontId="1" fillId="0" borderId="0" xfId="1"/>
    <xf numFmtId="0" fontId="14" fillId="0" borderId="12" xfId="1" applyFont="1" applyBorder="1"/>
    <xf numFmtId="0" fontId="14" fillId="0" borderId="13" xfId="1" applyFont="1" applyBorder="1"/>
    <xf numFmtId="44" fontId="14" fillId="0" borderId="14" xfId="1" applyNumberFormat="1" applyFont="1" applyBorder="1"/>
    <xf numFmtId="0" fontId="1" fillId="0" borderId="0" xfId="1" applyFill="1" applyAlignment="1"/>
    <xf numFmtId="0" fontId="6" fillId="0" borderId="5" xfId="1" applyFont="1" applyFill="1" applyBorder="1" applyAlignment="1">
      <alignment horizontal="left"/>
    </xf>
    <xf numFmtId="0" fontId="6" fillId="0" borderId="5" xfId="1" applyFont="1" applyFill="1" applyBorder="1" applyAlignment="1">
      <alignment horizontal="center"/>
    </xf>
    <xf numFmtId="0" fontId="6" fillId="0" borderId="5" xfId="1" applyNumberFormat="1" applyFont="1" applyFill="1" applyBorder="1" applyAlignment="1">
      <alignment horizontal="center"/>
    </xf>
    <xf numFmtId="0" fontId="6" fillId="0" borderId="5" xfId="1" applyFont="1" applyFill="1" applyBorder="1" applyAlignment="1">
      <alignment horizontal="center" wrapText="1"/>
    </xf>
    <xf numFmtId="4" fontId="7" fillId="0" borderId="5" xfId="1" applyNumberFormat="1" applyFont="1" applyFill="1" applyBorder="1" applyAlignment="1">
      <alignment horizontal="right" vertical="center"/>
    </xf>
    <xf numFmtId="4" fontId="7" fillId="0" borderId="5" xfId="1" applyNumberFormat="1" applyFont="1" applyFill="1" applyBorder="1" applyAlignment="1">
      <alignment vertical="center"/>
    </xf>
    <xf numFmtId="0" fontId="10" fillId="0" borderId="5" xfId="2" applyFont="1" applyBorder="1" applyAlignment="1" applyProtection="1">
      <alignment horizontal="left" vertical="top" wrapText="1"/>
      <protection locked="0"/>
    </xf>
    <xf numFmtId="49" fontId="7" fillId="0" borderId="5" xfId="1" applyNumberFormat="1" applyFont="1" applyFill="1" applyBorder="1" applyAlignment="1">
      <alignment horizontal="center" shrinkToFit="1"/>
    </xf>
    <xf numFmtId="4" fontId="7" fillId="0" borderId="5" xfId="1" applyNumberFormat="1" applyFont="1" applyFill="1" applyBorder="1"/>
    <xf numFmtId="0" fontId="8" fillId="0" borderId="5" xfId="1" applyFont="1" applyFill="1" applyBorder="1" applyAlignment="1">
      <alignment horizontal="center" vertical="center"/>
    </xf>
    <xf numFmtId="0" fontId="10" fillId="0" borderId="5" xfId="2" applyFont="1" applyFill="1" applyBorder="1" applyAlignment="1" applyProtection="1">
      <alignment horizontal="left" vertical="center" wrapText="1"/>
      <protection locked="0"/>
    </xf>
    <xf numFmtId="0" fontId="13" fillId="0" borderId="5" xfId="1" applyFont="1" applyFill="1" applyBorder="1" applyAlignment="1">
      <alignment horizontal="center"/>
    </xf>
    <xf numFmtId="0" fontId="15" fillId="0" borderId="5" xfId="1" applyFont="1" applyFill="1" applyBorder="1" applyAlignment="1">
      <alignment wrapText="1"/>
    </xf>
    <xf numFmtId="0" fontId="8" fillId="0" borderId="0" xfId="1" applyFont="1" applyFill="1" applyBorder="1" applyAlignment="1">
      <alignment horizontal="center"/>
    </xf>
    <xf numFmtId="0" fontId="10" fillId="0" borderId="0" xfId="2" applyFont="1" applyFill="1" applyBorder="1" applyAlignment="1" applyProtection="1">
      <alignment horizontal="left" vertical="center" wrapText="1"/>
      <protection locked="0"/>
    </xf>
    <xf numFmtId="0" fontId="10" fillId="0" borderId="0" xfId="2" applyFont="1" applyFill="1" applyBorder="1" applyAlignment="1" applyProtection="1">
      <alignment horizontal="left" vertical="top" wrapText="1"/>
      <protection locked="0"/>
    </xf>
    <xf numFmtId="49" fontId="7" fillId="0" borderId="0" xfId="1" applyNumberFormat="1" applyFont="1" applyFill="1" applyBorder="1" applyAlignment="1">
      <alignment horizontal="center" shrinkToFit="1"/>
    </xf>
    <xf numFmtId="4" fontId="7" fillId="0" borderId="0" xfId="1" applyNumberFormat="1" applyFont="1" applyFill="1" applyBorder="1" applyAlignment="1">
      <alignment horizontal="right"/>
    </xf>
    <xf numFmtId="4" fontId="7" fillId="0" borderId="0" xfId="1" applyNumberFormat="1" applyFont="1" applyFill="1" applyBorder="1"/>
    <xf numFmtId="0" fontId="13" fillId="0" borderId="16" xfId="2" applyFont="1" applyFill="1" applyBorder="1"/>
    <xf numFmtId="0" fontId="13" fillId="0" borderId="17" xfId="2" applyFont="1" applyFill="1" applyBorder="1"/>
    <xf numFmtId="3" fontId="13" fillId="0" borderId="18" xfId="2" applyNumberFormat="1" applyFont="1" applyFill="1" applyBorder="1"/>
    <xf numFmtId="3" fontId="13" fillId="0" borderId="19" xfId="2" applyNumberFormat="1" applyFont="1" applyFill="1" applyBorder="1"/>
    <xf numFmtId="0" fontId="10" fillId="0" borderId="5" xfId="2" applyFont="1" applyFill="1" applyBorder="1" applyAlignment="1" applyProtection="1">
      <alignment horizontal="left" vertical="top" wrapText="1"/>
      <protection locked="0"/>
    </xf>
    <xf numFmtId="0" fontId="10" fillId="0" borderId="5" xfId="2" applyFont="1" applyFill="1" applyBorder="1" applyAlignment="1" applyProtection="1">
      <alignment vertical="top" wrapText="1"/>
      <protection locked="0"/>
    </xf>
    <xf numFmtId="0" fontId="10" fillId="0" borderId="5" xfId="1" applyFont="1" applyFill="1" applyBorder="1" applyAlignment="1">
      <alignment vertical="top" wrapText="1"/>
    </xf>
    <xf numFmtId="0" fontId="13" fillId="0" borderId="21" xfId="1" applyFont="1" applyFill="1" applyBorder="1"/>
    <xf numFmtId="0" fontId="1" fillId="0" borderId="5" xfId="1" applyFill="1" applyBorder="1" applyAlignment="1">
      <alignment horizontal="center"/>
    </xf>
    <xf numFmtId="0" fontId="1" fillId="0" borderId="5" xfId="1" applyNumberFormat="1" applyFill="1" applyBorder="1" applyAlignment="1">
      <alignment horizontal="right"/>
    </xf>
    <xf numFmtId="0" fontId="1" fillId="0" borderId="5" xfId="1" applyNumberFormat="1" applyFill="1" applyBorder="1"/>
    <xf numFmtId="0" fontId="1" fillId="0" borderId="0" xfId="1" applyAlignment="1">
      <alignment vertical="center"/>
    </xf>
    <xf numFmtId="0" fontId="10" fillId="0" borderId="0" xfId="2" applyFont="1" applyBorder="1" applyAlignment="1" applyProtection="1">
      <alignment horizontal="left" vertical="center" wrapText="1"/>
      <protection locked="0"/>
    </xf>
    <xf numFmtId="0" fontId="13" fillId="0" borderId="22" xfId="1" applyFont="1" applyFill="1" applyBorder="1" applyAlignment="1">
      <alignment horizontal="center"/>
    </xf>
    <xf numFmtId="0" fontId="13" fillId="0" borderId="23" xfId="1" applyFont="1" applyFill="1" applyBorder="1"/>
    <xf numFmtId="0" fontId="1" fillId="0" borderId="23" xfId="1" applyFill="1" applyBorder="1" applyAlignment="1">
      <alignment horizontal="center"/>
    </xf>
    <xf numFmtId="0" fontId="1" fillId="0" borderId="23" xfId="1" applyNumberFormat="1" applyFill="1" applyBorder="1" applyAlignment="1">
      <alignment horizontal="right"/>
    </xf>
    <xf numFmtId="0" fontId="1" fillId="0" borderId="23" xfId="1" applyNumberFormat="1" applyFill="1" applyBorder="1"/>
    <xf numFmtId="0" fontId="8" fillId="0" borderId="23" xfId="1" applyFont="1" applyFill="1" applyBorder="1" applyAlignment="1">
      <alignment horizontal="center"/>
    </xf>
    <xf numFmtId="0" fontId="17" fillId="0" borderId="23" xfId="1" applyFont="1" applyFill="1" applyBorder="1" applyAlignment="1">
      <alignment wrapText="1"/>
    </xf>
    <xf numFmtId="49" fontId="7" fillId="0" borderId="23" xfId="1" applyNumberFormat="1" applyFont="1" applyFill="1" applyBorder="1" applyAlignment="1">
      <alignment horizontal="center" shrinkToFit="1"/>
    </xf>
    <xf numFmtId="4" fontId="7" fillId="0" borderId="23" xfId="1" applyNumberFormat="1" applyFont="1" applyFill="1" applyBorder="1" applyAlignment="1">
      <alignment horizontal="right"/>
    </xf>
    <xf numFmtId="4" fontId="7" fillId="0" borderId="23" xfId="1" applyNumberFormat="1" applyFont="1" applyFill="1" applyBorder="1"/>
    <xf numFmtId="0" fontId="17" fillId="0" borderId="23" xfId="1" applyFont="1" applyFill="1" applyBorder="1" applyAlignment="1">
      <alignment vertical="center" wrapText="1"/>
    </xf>
    <xf numFmtId="49" fontId="7" fillId="0" borderId="23" xfId="1" applyNumberFormat="1" applyFont="1" applyFill="1" applyBorder="1" applyAlignment="1">
      <alignment horizontal="center" vertical="center" shrinkToFit="1"/>
    </xf>
    <xf numFmtId="0" fontId="8" fillId="0" borderId="15" xfId="1" applyFont="1" applyFill="1" applyBorder="1" applyAlignment="1">
      <alignment horizontal="center"/>
    </xf>
    <xf numFmtId="0" fontId="4" fillId="0" borderId="15" xfId="1" applyFont="1" applyFill="1" applyBorder="1"/>
    <xf numFmtId="0" fontId="1" fillId="0" borderId="15" xfId="1" applyFill="1" applyBorder="1" applyAlignment="1">
      <alignment horizontal="center"/>
    </xf>
    <xf numFmtId="4" fontId="1" fillId="0" borderId="15" xfId="1" applyNumberFormat="1" applyFill="1" applyBorder="1" applyAlignment="1">
      <alignment horizontal="right"/>
    </xf>
    <xf numFmtId="4" fontId="13" fillId="0" borderId="15" xfId="1" applyNumberFormat="1" applyFont="1" applyFill="1" applyBorder="1"/>
    <xf numFmtId="0" fontId="1" fillId="0" borderId="0" xfId="1" applyFill="1" applyBorder="1" applyAlignment="1">
      <alignment horizontal="center"/>
    </xf>
    <xf numFmtId="0" fontId="9" fillId="0" borderId="0" xfId="2" applyFill="1"/>
    <xf numFmtId="0" fontId="13" fillId="0" borderId="18" xfId="2" applyFont="1" applyFill="1" applyBorder="1"/>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3" fontId="8" fillId="0" borderId="11" xfId="2" applyNumberFormat="1" applyFont="1" applyFill="1" applyBorder="1"/>
    <xf numFmtId="4" fontId="8" fillId="0" borderId="23" xfId="2" applyNumberFormat="1" applyFont="1" applyFill="1" applyBorder="1"/>
    <xf numFmtId="4" fontId="8" fillId="0" borderId="24" xfId="2" applyNumberFormat="1" applyFont="1" applyFill="1" applyBorder="1"/>
    <xf numFmtId="0" fontId="3" fillId="0" borderId="0" xfId="1" applyFont="1" applyFill="1" applyBorder="1" applyAlignment="1">
      <alignment horizontal="centerContinuous"/>
    </xf>
    <xf numFmtId="0" fontId="10" fillId="0" borderId="5" xfId="2" applyFont="1" applyFill="1" applyBorder="1" applyAlignment="1" applyProtection="1">
      <alignment horizontal="left" vertical="center" wrapText="1"/>
      <protection locked="0"/>
    </xf>
    <xf numFmtId="0" fontId="10" fillId="0" borderId="5" xfId="2" applyFont="1" applyFill="1" applyBorder="1" applyAlignment="1" applyProtection="1">
      <alignment horizontal="left" vertical="top" wrapText="1"/>
      <protection locked="0"/>
    </xf>
    <xf numFmtId="4" fontId="7" fillId="2" borderId="5" xfId="1" applyNumberFormat="1" applyFont="1" applyFill="1" applyBorder="1" applyAlignment="1">
      <alignment horizontal="right" vertical="center"/>
    </xf>
    <xf numFmtId="4" fontId="7" fillId="2" borderId="5" xfId="1" applyNumberFormat="1" applyFont="1" applyFill="1" applyBorder="1" applyAlignment="1">
      <alignment horizontal="right"/>
    </xf>
    <xf numFmtId="164" fontId="13" fillId="0" borderId="20" xfId="2" applyNumberFormat="1" applyFont="1" applyFill="1" applyBorder="1"/>
    <xf numFmtId="0" fontId="10" fillId="2" borderId="5" xfId="2" applyFont="1" applyFill="1" applyBorder="1" applyAlignment="1" applyProtection="1">
      <alignment horizontal="left" vertical="center" wrapText="1"/>
      <protection locked="0"/>
    </xf>
    <xf numFmtId="0" fontId="9" fillId="0" borderId="5" xfId="1" applyFont="1" applyFill="1" applyBorder="1" applyAlignment="1">
      <alignment horizontal="center" vertical="center"/>
    </xf>
    <xf numFmtId="0" fontId="11" fillId="0" borderId="5" xfId="2" applyFont="1" applyFill="1" applyBorder="1" applyAlignment="1">
      <alignment vertical="top" wrapText="1"/>
    </xf>
    <xf numFmtId="4" fontId="7" fillId="2" borderId="23" xfId="1" applyNumberFormat="1" applyFont="1" applyFill="1" applyBorder="1" applyAlignment="1">
      <alignment horizontal="right"/>
    </xf>
    <xf numFmtId="4" fontId="7" fillId="2" borderId="23" xfId="1" applyNumberFormat="1" applyFont="1" applyFill="1" applyBorder="1" applyAlignment="1">
      <alignment horizontal="right" vertical="center"/>
    </xf>
    <xf numFmtId="0" fontId="5" fillId="0" borderId="10" xfId="2" applyFont="1" applyFill="1" applyBorder="1"/>
    <xf numFmtId="0" fontId="11" fillId="2" borderId="5" xfId="2" applyFont="1" applyFill="1" applyBorder="1" applyAlignment="1">
      <alignment vertical="center" wrapText="1"/>
    </xf>
    <xf numFmtId="0" fontId="10" fillId="0" borderId="5" xfId="2" applyFont="1" applyFill="1" applyBorder="1" applyAlignment="1" applyProtection="1">
      <alignment horizontal="left" vertical="center" wrapText="1"/>
      <protection locked="0"/>
    </xf>
    <xf numFmtId="0" fontId="10" fillId="0" borderId="5" xfId="2"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 fillId="0" borderId="0" xfId="1"/>
    <xf numFmtId="0" fontId="8" fillId="0" borderId="23" xfId="1" applyFont="1" applyFill="1" applyBorder="1" applyAlignment="1">
      <alignment horizontal="center"/>
    </xf>
    <xf numFmtId="0" fontId="17" fillId="0" borderId="23" xfId="1" applyFont="1" applyFill="1" applyBorder="1" applyAlignment="1">
      <alignment wrapText="1"/>
    </xf>
    <xf numFmtId="49" fontId="7" fillId="0" borderId="23" xfId="1" applyNumberFormat="1" applyFont="1" applyFill="1" applyBorder="1" applyAlignment="1">
      <alignment horizontal="center" shrinkToFit="1"/>
    </xf>
    <xf numFmtId="4" fontId="7" fillId="0" borderId="23" xfId="1" applyNumberFormat="1" applyFont="1" applyFill="1" applyBorder="1"/>
    <xf numFmtId="4" fontId="7" fillId="0" borderId="23" xfId="1" applyNumberFormat="1" applyFont="1" applyFill="1" applyBorder="1" applyAlignment="1">
      <alignment horizontal="right" vertical="center"/>
    </xf>
    <xf numFmtId="165" fontId="13" fillId="0" borderId="19" xfId="2" applyNumberFormat="1" applyFont="1" applyFill="1" applyBorder="1"/>
    <xf numFmtId="165" fontId="13" fillId="0" borderId="20" xfId="2" applyNumberFormat="1" applyFont="1" applyFill="1" applyBorder="1"/>
    <xf numFmtId="165" fontId="7" fillId="0" borderId="5" xfId="1" applyNumberFormat="1" applyFont="1" applyFill="1" applyBorder="1" applyAlignment="1">
      <alignment horizontal="right"/>
    </xf>
    <xf numFmtId="0" fontId="0" fillId="3" borderId="0" xfId="0" applyFill="1"/>
    <xf numFmtId="0" fontId="0" fillId="4" borderId="0" xfId="0" applyFill="1"/>
    <xf numFmtId="0" fontId="1" fillId="0" borderId="0" xfId="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 fillId="0" borderId="0" xfId="1" applyFont="1" applyAlignment="1">
      <alignment horizontal="center" vertical="center"/>
    </xf>
    <xf numFmtId="0" fontId="9" fillId="0" borderId="0" xfId="2" applyAlignment="1">
      <alignment horizontal="center" vertical="center"/>
    </xf>
    <xf numFmtId="0" fontId="0" fillId="3" borderId="0" xfId="0" applyFill="1" applyAlignment="1">
      <alignment horizontal="center" vertical="center"/>
    </xf>
    <xf numFmtId="0" fontId="14" fillId="4" borderId="0" xfId="1" applyFont="1" applyFill="1" applyBorder="1"/>
    <xf numFmtId="0" fontId="14" fillId="3" borderId="0" xfId="1" applyFont="1" applyFill="1" applyBorder="1"/>
    <xf numFmtId="4" fontId="0" fillId="4" borderId="0" xfId="0" applyNumberFormat="1" applyFill="1"/>
    <xf numFmtId="4" fontId="0" fillId="3" borderId="0" xfId="0" applyNumberFormat="1" applyFill="1"/>
    <xf numFmtId="166" fontId="0" fillId="4" borderId="0" xfId="0" applyNumberFormat="1" applyFill="1"/>
    <xf numFmtId="166" fontId="0" fillId="3" borderId="0" xfId="0" applyNumberFormat="1" applyFill="1"/>
    <xf numFmtId="0" fontId="2" fillId="0" borderId="0" xfId="1" applyFont="1" applyAlignment="1">
      <alignment horizontal="center"/>
    </xf>
    <xf numFmtId="0" fontId="10" fillId="0" borderId="5" xfId="2" applyFont="1" applyFill="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1" fillId="0" borderId="5" xfId="2" applyFont="1" applyFill="1" applyBorder="1" applyAlignment="1">
      <alignment horizontal="left" vertical="center" wrapText="1"/>
    </xf>
    <xf numFmtId="0" fontId="10" fillId="0" borderId="5" xfId="2" applyFont="1" applyFill="1" applyBorder="1" applyAlignment="1" applyProtection="1">
      <alignment horizontal="left" vertical="top" wrapText="1"/>
      <protection locked="0"/>
    </xf>
  </cellXfs>
  <cellStyles count="4">
    <cellStyle name="Normální" xfId="0" builtinId="0"/>
    <cellStyle name="Normální 2" xfId="2"/>
    <cellStyle name="Normální 3" xfId="3"/>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4" workbookViewId="0">
      <selection sqref="A1:E1"/>
    </sheetView>
  </sheetViews>
  <sheetFormatPr defaultRowHeight="15" x14ac:dyDescent="0.25"/>
  <cols>
    <col min="2" max="2" width="23.140625" customWidth="1"/>
    <col min="3" max="3" width="12.140625" customWidth="1"/>
    <col min="4" max="4" width="15.140625" customWidth="1"/>
    <col min="5" max="5" width="18.42578125" customWidth="1"/>
  </cols>
  <sheetData>
    <row r="1" spans="1:5" ht="15.75" x14ac:dyDescent="0.25">
      <c r="A1" s="134" t="s">
        <v>84</v>
      </c>
      <c r="B1" s="134"/>
      <c r="C1" s="134"/>
      <c r="D1" s="134"/>
      <c r="E1" s="134"/>
    </row>
    <row r="2" spans="1:5" ht="15.75" thickBot="1" x14ac:dyDescent="0.3">
      <c r="A2" s="1"/>
      <c r="B2" s="2"/>
      <c r="C2" s="3"/>
      <c r="D2" s="4"/>
      <c r="E2" s="3"/>
    </row>
    <row r="3" spans="1:5" ht="16.5" thickTop="1" thickBot="1" x14ac:dyDescent="0.3">
      <c r="A3" s="5" t="s">
        <v>0</v>
      </c>
      <c r="B3" s="6"/>
      <c r="C3" s="7"/>
      <c r="D3" s="8"/>
      <c r="E3" s="9"/>
    </row>
    <row r="4" spans="1:5" ht="15.75" thickTop="1" x14ac:dyDescent="0.25">
      <c r="A4" s="10"/>
      <c r="B4" s="11"/>
      <c r="C4" s="1"/>
      <c r="D4" s="12"/>
      <c r="E4" s="1"/>
    </row>
    <row r="5" spans="1:5" x14ac:dyDescent="0.25">
      <c r="A5" s="13" t="s">
        <v>1</v>
      </c>
      <c r="B5" s="14" t="s">
        <v>2</v>
      </c>
      <c r="C5" s="14" t="s">
        <v>3</v>
      </c>
      <c r="D5" s="15" t="s">
        <v>4</v>
      </c>
      <c r="E5" s="16" t="s">
        <v>5</v>
      </c>
    </row>
    <row r="6" spans="1:5" x14ac:dyDescent="0.25">
      <c r="A6" s="20">
        <v>1</v>
      </c>
      <c r="B6" s="101" t="s">
        <v>52</v>
      </c>
      <c r="C6" s="17" t="s">
        <v>6</v>
      </c>
      <c r="D6" s="18">
        <v>1</v>
      </c>
      <c r="E6" s="119">
        <f>'Pitevní sál, vybavení'!G35</f>
        <v>0</v>
      </c>
    </row>
    <row r="7" spans="1:5" x14ac:dyDescent="0.25">
      <c r="A7" s="20">
        <v>2</v>
      </c>
      <c r="B7" s="101" t="s">
        <v>7</v>
      </c>
      <c r="C7" s="17" t="s">
        <v>6</v>
      </c>
      <c r="D7" s="18">
        <v>1</v>
      </c>
      <c r="E7" s="119">
        <f>'Stavební část'!F12</f>
        <v>0</v>
      </c>
    </row>
    <row r="8" spans="1:5" x14ac:dyDescent="0.25">
      <c r="A8" s="20">
        <v>3</v>
      </c>
      <c r="B8" s="107" t="s">
        <v>8</v>
      </c>
      <c r="C8" s="17" t="s">
        <v>6</v>
      </c>
      <c r="D8" s="18">
        <v>1</v>
      </c>
      <c r="E8" s="119">
        <f>'Položky elektro'!F40</f>
        <v>0</v>
      </c>
    </row>
    <row r="9" spans="1:5" x14ac:dyDescent="0.25">
      <c r="A9" s="22"/>
      <c r="B9" s="22"/>
      <c r="C9" s="22"/>
      <c r="D9" s="22"/>
      <c r="E9" s="23"/>
    </row>
    <row r="10" spans="1:5" ht="16.5" thickBot="1" x14ac:dyDescent="0.3">
      <c r="A10" s="22"/>
      <c r="B10" s="24" t="s">
        <v>9</v>
      </c>
      <c r="C10" s="22"/>
      <c r="D10" s="22"/>
      <c r="E10" s="22"/>
    </row>
    <row r="11" spans="1:5" x14ac:dyDescent="0.25">
      <c r="A11" s="25"/>
      <c r="B11" s="26" t="s">
        <v>10</v>
      </c>
      <c r="C11" s="27"/>
      <c r="D11" s="27"/>
      <c r="E11" s="28">
        <f>SUM(E6:E8)</f>
        <v>0</v>
      </c>
    </row>
    <row r="12" spans="1:5" x14ac:dyDescent="0.25">
      <c r="A12" s="29"/>
      <c r="B12" s="30" t="s">
        <v>11</v>
      </c>
      <c r="C12" s="31"/>
      <c r="D12" s="31"/>
      <c r="E12" s="32">
        <f>E11*0.21</f>
        <v>0</v>
      </c>
    </row>
    <row r="13" spans="1:5" ht="15.75" thickBot="1" x14ac:dyDescent="0.3">
      <c r="A13" s="33"/>
      <c r="B13" s="34" t="s">
        <v>12</v>
      </c>
      <c r="C13" s="35"/>
      <c r="D13" s="35"/>
      <c r="E13" s="36">
        <f>E11+E12</f>
        <v>0</v>
      </c>
    </row>
    <row r="15" spans="1:5" x14ac:dyDescent="0.25">
      <c r="D15" s="124" t="s">
        <v>78</v>
      </c>
      <c r="E15" s="124" t="s">
        <v>79</v>
      </c>
    </row>
    <row r="16" spans="1:5" x14ac:dyDescent="0.25">
      <c r="B16" s="128" t="s">
        <v>77</v>
      </c>
      <c r="C16" s="121"/>
      <c r="D16" s="132">
        <f>'Pitevní sál, vybavení'!F37+'Stavební část'!F12+'Položky elektro'!F40</f>
        <v>0</v>
      </c>
      <c r="E16" s="132">
        <f>D16*1.21</f>
        <v>0</v>
      </c>
    </row>
    <row r="17" spans="2:5" x14ac:dyDescent="0.25">
      <c r="B17" s="129" t="s">
        <v>80</v>
      </c>
      <c r="C17" s="120"/>
      <c r="D17" s="133">
        <f>'Pitevní sál, vybavení'!F38</f>
        <v>0</v>
      </c>
      <c r="E17" s="132">
        <f>D17*1.21</f>
        <v>0</v>
      </c>
    </row>
  </sheetData>
  <mergeCells count="1">
    <mergeCell ref="A1:E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topLeftCell="A25" zoomScale="140" zoomScaleNormal="140" workbookViewId="0">
      <selection activeCell="C27" sqref="C27"/>
    </sheetView>
  </sheetViews>
  <sheetFormatPr defaultRowHeight="15" x14ac:dyDescent="0.25"/>
  <cols>
    <col min="1" max="1" width="5.42578125" customWidth="1"/>
    <col min="3" max="3" width="72.42578125" customWidth="1"/>
    <col min="4" max="4" width="6.28515625" customWidth="1"/>
    <col min="5" max="5" width="11" customWidth="1"/>
    <col min="6" max="6" width="11.85546875" customWidth="1"/>
    <col min="7" max="7" width="11.5703125" customWidth="1"/>
    <col min="8" max="8" width="11.5703125" style="124" customWidth="1"/>
  </cols>
  <sheetData>
    <row r="1" spans="1:8" ht="15.75" x14ac:dyDescent="0.25">
      <c r="A1" s="134" t="s">
        <v>83</v>
      </c>
      <c r="B1" s="134"/>
      <c r="C1" s="134"/>
      <c r="D1" s="134"/>
      <c r="E1" s="134"/>
      <c r="F1" s="134"/>
      <c r="G1" s="134"/>
    </row>
    <row r="2" spans="1:8" x14ac:dyDescent="0.25">
      <c r="A2" s="10"/>
      <c r="B2" s="11"/>
      <c r="C2" s="11"/>
      <c r="D2" s="1"/>
      <c r="E2" s="12"/>
      <c r="F2" s="1"/>
      <c r="G2" s="37"/>
    </row>
    <row r="3" spans="1:8" ht="24.75" x14ac:dyDescent="0.25">
      <c r="A3" s="13" t="s">
        <v>1</v>
      </c>
      <c r="B3" s="38" t="s">
        <v>2</v>
      </c>
      <c r="C3" s="39"/>
      <c r="D3" s="39" t="s">
        <v>3</v>
      </c>
      <c r="E3" s="40" t="s">
        <v>4</v>
      </c>
      <c r="F3" s="41" t="s">
        <v>13</v>
      </c>
      <c r="G3" s="41" t="s">
        <v>14</v>
      </c>
    </row>
    <row r="4" spans="1:8" x14ac:dyDescent="0.25">
      <c r="A4" s="47">
        <v>1</v>
      </c>
      <c r="B4" s="136" t="s">
        <v>53</v>
      </c>
      <c r="C4" s="136"/>
      <c r="D4" s="17" t="s">
        <v>15</v>
      </c>
      <c r="E4" s="42">
        <v>3</v>
      </c>
      <c r="F4" s="98"/>
      <c r="G4" s="43">
        <f>E4*F4</f>
        <v>0</v>
      </c>
      <c r="H4" s="127" t="s">
        <v>76</v>
      </c>
    </row>
    <row r="5" spans="1:8" ht="114.75" customHeight="1" x14ac:dyDescent="0.25">
      <c r="A5" s="20"/>
      <c r="B5" s="21"/>
      <c r="C5" s="44" t="s">
        <v>98</v>
      </c>
      <c r="D5" s="45"/>
      <c r="E5" s="19"/>
      <c r="F5" s="19"/>
      <c r="G5" s="46"/>
    </row>
    <row r="6" spans="1:8" x14ac:dyDescent="0.25">
      <c r="A6" s="20">
        <v>2</v>
      </c>
      <c r="B6" s="137" t="s">
        <v>54</v>
      </c>
      <c r="C6" s="137"/>
      <c r="D6" s="45" t="s">
        <v>15</v>
      </c>
      <c r="E6" s="19">
        <v>6</v>
      </c>
      <c r="F6" s="99"/>
      <c r="G6" s="46">
        <f t="shared" ref="G6:G20" si="0">E6*F6</f>
        <v>0</v>
      </c>
      <c r="H6" s="127" t="s">
        <v>76</v>
      </c>
    </row>
    <row r="7" spans="1:8" ht="29.25" customHeight="1" x14ac:dyDescent="0.25">
      <c r="A7" s="20"/>
      <c r="B7" s="21"/>
      <c r="C7" s="110" t="s">
        <v>92</v>
      </c>
      <c r="D7" s="45"/>
      <c r="E7" s="19"/>
      <c r="F7" s="19"/>
      <c r="G7" s="46"/>
    </row>
    <row r="8" spans="1:8" x14ac:dyDescent="0.25">
      <c r="A8" s="20">
        <v>3</v>
      </c>
      <c r="B8" s="136" t="s">
        <v>56</v>
      </c>
      <c r="C8" s="136"/>
      <c r="D8" s="45" t="s">
        <v>15</v>
      </c>
      <c r="E8" s="19">
        <v>7</v>
      </c>
      <c r="F8" s="99"/>
      <c r="G8" s="46">
        <f t="shared" ref="G8:G12" si="1">E8*F8</f>
        <v>0</v>
      </c>
      <c r="H8" s="127" t="s">
        <v>76</v>
      </c>
    </row>
    <row r="9" spans="1:8" ht="50.25" customHeight="1" x14ac:dyDescent="0.25">
      <c r="A9" s="20"/>
      <c r="B9" s="48"/>
      <c r="C9" s="62" t="s">
        <v>93</v>
      </c>
      <c r="D9" s="45"/>
      <c r="E9" s="19"/>
      <c r="F9" s="19"/>
      <c r="G9" s="46"/>
    </row>
    <row r="10" spans="1:8" x14ac:dyDescent="0.25">
      <c r="A10" s="20">
        <v>4</v>
      </c>
      <c r="B10" s="135" t="s">
        <v>55</v>
      </c>
      <c r="C10" s="135"/>
      <c r="D10" s="45" t="s">
        <v>15</v>
      </c>
      <c r="E10" s="19">
        <v>2</v>
      </c>
      <c r="F10" s="99"/>
      <c r="G10" s="46">
        <f t="shared" si="1"/>
        <v>0</v>
      </c>
      <c r="H10" s="123" t="s">
        <v>77</v>
      </c>
    </row>
    <row r="11" spans="1:8" ht="176.25" customHeight="1" x14ac:dyDescent="0.25">
      <c r="A11" s="20"/>
      <c r="B11" s="48"/>
      <c r="C11" s="62" t="s">
        <v>94</v>
      </c>
      <c r="D11" s="45"/>
      <c r="E11" s="19"/>
      <c r="F11" s="19"/>
      <c r="G11" s="46"/>
    </row>
    <row r="12" spans="1:8" x14ac:dyDescent="0.25">
      <c r="A12" s="20">
        <v>5</v>
      </c>
      <c r="B12" s="135" t="s">
        <v>63</v>
      </c>
      <c r="C12" s="135"/>
      <c r="D12" s="45" t="s">
        <v>15</v>
      </c>
      <c r="E12" s="19">
        <v>2</v>
      </c>
      <c r="F12" s="99"/>
      <c r="G12" s="46">
        <f t="shared" si="1"/>
        <v>0</v>
      </c>
      <c r="H12" s="127" t="s">
        <v>76</v>
      </c>
    </row>
    <row r="13" spans="1:8" ht="62.25" customHeight="1" x14ac:dyDescent="0.25">
      <c r="A13" s="49"/>
      <c r="B13" s="50"/>
      <c r="C13" s="63" t="s">
        <v>64</v>
      </c>
      <c r="D13" s="45"/>
      <c r="E13" s="19"/>
      <c r="F13" s="19"/>
      <c r="G13" s="46"/>
    </row>
    <row r="14" spans="1:8" x14ac:dyDescent="0.25">
      <c r="A14" s="20">
        <v>6</v>
      </c>
      <c r="B14" s="135" t="s">
        <v>57</v>
      </c>
      <c r="C14" s="135"/>
      <c r="D14" s="45" t="s">
        <v>15</v>
      </c>
      <c r="E14" s="19">
        <v>1</v>
      </c>
      <c r="F14" s="99"/>
      <c r="G14" s="46">
        <f t="shared" ref="G14" si="2">E14*F14</f>
        <v>0</v>
      </c>
      <c r="H14" s="123" t="s">
        <v>77</v>
      </c>
    </row>
    <row r="15" spans="1:8" ht="216" customHeight="1" x14ac:dyDescent="0.25">
      <c r="A15" s="20"/>
      <c r="B15" s="48"/>
      <c r="C15" s="62" t="s">
        <v>95</v>
      </c>
      <c r="D15" s="45"/>
      <c r="E15" s="19"/>
      <c r="F15" s="19"/>
      <c r="G15" s="46"/>
    </row>
    <row r="16" spans="1:8" x14ac:dyDescent="0.25">
      <c r="A16" s="20">
        <v>7</v>
      </c>
      <c r="B16" s="135" t="s">
        <v>58</v>
      </c>
      <c r="C16" s="135"/>
      <c r="D16" s="45" t="s">
        <v>15</v>
      </c>
      <c r="E16" s="19">
        <v>1</v>
      </c>
      <c r="F16" s="99"/>
      <c r="G16" s="46">
        <f t="shared" si="0"/>
        <v>0</v>
      </c>
      <c r="H16" s="127" t="s">
        <v>76</v>
      </c>
    </row>
    <row r="17" spans="1:8" ht="89.25" customHeight="1" x14ac:dyDescent="0.25">
      <c r="A17" s="20"/>
      <c r="B17" s="48"/>
      <c r="C17" s="61" t="s">
        <v>87</v>
      </c>
      <c r="D17" s="45"/>
      <c r="E17" s="19"/>
      <c r="F17" s="19"/>
      <c r="G17" s="46"/>
    </row>
    <row r="18" spans="1:8" x14ac:dyDescent="0.25">
      <c r="A18" s="20">
        <v>8</v>
      </c>
      <c r="B18" s="138" t="s">
        <v>59</v>
      </c>
      <c r="C18" s="138"/>
      <c r="D18" s="45" t="s">
        <v>15</v>
      </c>
      <c r="E18" s="19">
        <v>1</v>
      </c>
      <c r="F18" s="99"/>
      <c r="G18" s="46">
        <f t="shared" ref="G18" si="3">E18*F18</f>
        <v>0</v>
      </c>
      <c r="H18" s="123" t="s">
        <v>77</v>
      </c>
    </row>
    <row r="19" spans="1:8" ht="88.5" customHeight="1" x14ac:dyDescent="0.25">
      <c r="A19" s="20"/>
      <c r="B19" s="48"/>
      <c r="C19" s="61" t="s">
        <v>97</v>
      </c>
      <c r="D19" s="45"/>
      <c r="E19" s="19"/>
      <c r="F19" s="19"/>
      <c r="G19" s="46"/>
    </row>
    <row r="20" spans="1:8" x14ac:dyDescent="0.25">
      <c r="A20" s="20">
        <v>9</v>
      </c>
      <c r="B20" s="135" t="s">
        <v>60</v>
      </c>
      <c r="C20" s="135"/>
      <c r="D20" s="45" t="s">
        <v>15</v>
      </c>
      <c r="E20" s="19">
        <v>1</v>
      </c>
      <c r="F20" s="99"/>
      <c r="G20" s="46">
        <f t="shared" si="0"/>
        <v>0</v>
      </c>
      <c r="H20" s="127" t="s">
        <v>76</v>
      </c>
    </row>
    <row r="21" spans="1:8" ht="78" customHeight="1" x14ac:dyDescent="0.25">
      <c r="A21" s="20"/>
      <c r="B21" s="48"/>
      <c r="C21" s="61" t="s">
        <v>85</v>
      </c>
      <c r="D21" s="45"/>
      <c r="E21" s="19"/>
      <c r="F21" s="19"/>
      <c r="G21" s="46"/>
    </row>
    <row r="22" spans="1:8" x14ac:dyDescent="0.25">
      <c r="A22" s="20">
        <v>10</v>
      </c>
      <c r="B22" s="135" t="s">
        <v>89</v>
      </c>
      <c r="C22" s="135"/>
      <c r="D22" s="45" t="s">
        <v>15</v>
      </c>
      <c r="E22" s="19">
        <v>1</v>
      </c>
      <c r="F22" s="99"/>
      <c r="G22" s="46">
        <f t="shared" ref="G22" si="4">E22*F22</f>
        <v>0</v>
      </c>
      <c r="H22" s="123" t="s">
        <v>77</v>
      </c>
    </row>
    <row r="23" spans="1:8" ht="110.25" customHeight="1" x14ac:dyDescent="0.25">
      <c r="A23" s="20"/>
      <c r="B23" s="108"/>
      <c r="C23" s="109" t="s">
        <v>91</v>
      </c>
      <c r="D23" s="45"/>
      <c r="E23" s="19"/>
      <c r="F23" s="19"/>
      <c r="G23" s="46"/>
    </row>
    <row r="24" spans="1:8" x14ac:dyDescent="0.25">
      <c r="A24" s="20">
        <v>11</v>
      </c>
      <c r="B24" s="135" t="s">
        <v>88</v>
      </c>
      <c r="C24" s="135"/>
      <c r="D24" s="45" t="s">
        <v>15</v>
      </c>
      <c r="E24" s="19">
        <v>1</v>
      </c>
      <c r="F24" s="99"/>
      <c r="G24" s="46">
        <f t="shared" ref="G24" si="5">E24*F24</f>
        <v>0</v>
      </c>
      <c r="H24" s="123" t="s">
        <v>77</v>
      </c>
    </row>
    <row r="25" spans="1:8" ht="78.75" customHeight="1" x14ac:dyDescent="0.25">
      <c r="A25" s="20"/>
      <c r="B25" s="108"/>
      <c r="C25" s="109" t="s">
        <v>90</v>
      </c>
      <c r="D25" s="45"/>
      <c r="E25" s="19"/>
      <c r="F25" s="19"/>
      <c r="G25" s="46"/>
    </row>
    <row r="26" spans="1:8" x14ac:dyDescent="0.25">
      <c r="A26" s="20">
        <v>12</v>
      </c>
      <c r="B26" s="135" t="s">
        <v>61</v>
      </c>
      <c r="C26" s="135"/>
      <c r="D26" s="45" t="s">
        <v>15</v>
      </c>
      <c r="E26" s="19">
        <v>1</v>
      </c>
      <c r="F26" s="99"/>
      <c r="G26" s="46">
        <f>E26*F26</f>
        <v>0</v>
      </c>
      <c r="H26" s="127" t="s">
        <v>76</v>
      </c>
    </row>
    <row r="27" spans="1:8" ht="27" customHeight="1" x14ac:dyDescent="0.25">
      <c r="A27" s="20"/>
      <c r="B27" s="96"/>
      <c r="C27" s="97" t="s">
        <v>99</v>
      </c>
      <c r="D27" s="45"/>
      <c r="E27" s="19"/>
      <c r="F27" s="19"/>
      <c r="G27" s="46"/>
    </row>
    <row r="28" spans="1:8" x14ac:dyDescent="0.25">
      <c r="A28" s="20">
        <v>13</v>
      </c>
      <c r="B28" s="135" t="s">
        <v>62</v>
      </c>
      <c r="C28" s="135"/>
      <c r="D28" s="45" t="s">
        <v>15</v>
      </c>
      <c r="E28" s="19">
        <v>1</v>
      </c>
      <c r="F28" s="99"/>
      <c r="G28" s="46">
        <f>E28*F28</f>
        <v>0</v>
      </c>
      <c r="H28" s="123" t="s">
        <v>77</v>
      </c>
    </row>
    <row r="29" spans="1:8" ht="36" customHeight="1" x14ac:dyDescent="0.25">
      <c r="A29" s="20"/>
      <c r="B29" s="96"/>
      <c r="C29" s="97" t="s">
        <v>96</v>
      </c>
      <c r="D29" s="45"/>
      <c r="E29" s="19"/>
      <c r="F29" s="19"/>
      <c r="G29" s="46"/>
    </row>
    <row r="30" spans="1:8" x14ac:dyDescent="0.25">
      <c r="A30" s="20">
        <v>14</v>
      </c>
      <c r="B30" s="135" t="s">
        <v>16</v>
      </c>
      <c r="C30" s="135"/>
      <c r="D30" s="45" t="s">
        <v>15</v>
      </c>
      <c r="E30" s="19">
        <v>1</v>
      </c>
      <c r="F30" s="99"/>
      <c r="G30" s="46">
        <f>E30*F30</f>
        <v>0</v>
      </c>
      <c r="H30" s="127" t="s">
        <v>76</v>
      </c>
    </row>
    <row r="31" spans="1:8" x14ac:dyDescent="0.25">
      <c r="A31" s="20"/>
      <c r="B31" s="48"/>
      <c r="C31" s="48" t="s">
        <v>17</v>
      </c>
      <c r="D31" s="45"/>
      <c r="E31" s="19"/>
      <c r="F31" s="19"/>
      <c r="G31" s="46"/>
    </row>
    <row r="32" spans="1:8" x14ac:dyDescent="0.25">
      <c r="A32" s="51"/>
      <c r="B32" s="52"/>
      <c r="C32" s="53"/>
      <c r="D32" s="54"/>
      <c r="E32" s="55"/>
      <c r="F32" s="55"/>
      <c r="G32" s="56"/>
    </row>
    <row r="33" spans="1:7" x14ac:dyDescent="0.25">
      <c r="A33" s="22"/>
      <c r="B33" s="22"/>
      <c r="C33" s="22"/>
      <c r="D33" s="22"/>
      <c r="E33" s="22"/>
      <c r="F33" s="23"/>
      <c r="G33" s="22"/>
    </row>
    <row r="34" spans="1:7" ht="16.5" thickBot="1" x14ac:dyDescent="0.3">
      <c r="A34" s="22"/>
      <c r="B34" s="24" t="s">
        <v>9</v>
      </c>
      <c r="C34" s="24"/>
      <c r="D34" s="22"/>
      <c r="E34" s="22"/>
      <c r="F34" s="22"/>
      <c r="G34" s="22"/>
    </row>
    <row r="35" spans="1:7" ht="15.75" thickBot="1" x14ac:dyDescent="0.3">
      <c r="A35" s="57"/>
      <c r="B35" s="58" t="s">
        <v>10</v>
      </c>
      <c r="C35" s="58"/>
      <c r="D35" s="59"/>
      <c r="E35" s="60"/>
      <c r="F35" s="60"/>
      <c r="G35" s="100">
        <f>SUM(G4:G30)</f>
        <v>0</v>
      </c>
    </row>
    <row r="37" spans="1:7" x14ac:dyDescent="0.25">
      <c r="C37" s="128" t="s">
        <v>77</v>
      </c>
      <c r="D37" s="121"/>
      <c r="E37" s="121"/>
      <c r="F37" s="130">
        <f>G10+G14+G18+G22+G24+G28</f>
        <v>0</v>
      </c>
    </row>
    <row r="38" spans="1:7" x14ac:dyDescent="0.25">
      <c r="C38" s="129" t="s">
        <v>80</v>
      </c>
      <c r="D38" s="120"/>
      <c r="E38" s="120"/>
      <c r="F38" s="131">
        <f>G4+G6+G8+G12+G16+G20+G26+G30</f>
        <v>0</v>
      </c>
    </row>
  </sheetData>
  <mergeCells count="15">
    <mergeCell ref="B30:C30"/>
    <mergeCell ref="B26:C26"/>
    <mergeCell ref="A1:G1"/>
    <mergeCell ref="B4:C4"/>
    <mergeCell ref="B6:C6"/>
    <mergeCell ref="B8:C8"/>
    <mergeCell ref="B10:C10"/>
    <mergeCell ref="B12:C12"/>
    <mergeCell ref="B14:C14"/>
    <mergeCell ref="B16:C16"/>
    <mergeCell ref="B18:C18"/>
    <mergeCell ref="B20:C20"/>
    <mergeCell ref="B28:C28"/>
    <mergeCell ref="B22:C22"/>
    <mergeCell ref="B24:C24"/>
  </mergeCells>
  <pageMargins left="0.7" right="0.7" top="0.78740157499999996" bottom="0.78740157499999996"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40" zoomScaleNormal="140" workbookViewId="0">
      <selection activeCell="B7" sqref="B7"/>
    </sheetView>
  </sheetViews>
  <sheetFormatPr defaultRowHeight="15" x14ac:dyDescent="0.25"/>
  <cols>
    <col min="2" max="2" width="52.28515625" customWidth="1"/>
    <col min="5" max="5" width="15.28515625" customWidth="1"/>
    <col min="6" max="6" width="14" customWidth="1"/>
    <col min="7" max="7" width="9.28515625" style="124"/>
  </cols>
  <sheetData>
    <row r="1" spans="1:7" s="33" customFormat="1" ht="15.75" x14ac:dyDescent="0.25">
      <c r="A1" s="134" t="s">
        <v>82</v>
      </c>
      <c r="B1" s="134"/>
      <c r="C1" s="134"/>
      <c r="D1" s="134"/>
      <c r="E1" s="134"/>
      <c r="F1" s="134"/>
      <c r="G1" s="122"/>
    </row>
    <row r="2" spans="1:7" s="33" customFormat="1" ht="12.75" x14ac:dyDescent="0.2">
      <c r="A2" s="10"/>
      <c r="B2" s="11"/>
      <c r="C2" s="1"/>
      <c r="D2" s="12"/>
      <c r="E2" s="1"/>
      <c r="F2" s="37"/>
      <c r="G2" s="122"/>
    </row>
    <row r="3" spans="1:7" s="33" customFormat="1" ht="24" x14ac:dyDescent="0.2">
      <c r="A3" s="13" t="s">
        <v>1</v>
      </c>
      <c r="B3" s="14" t="s">
        <v>2</v>
      </c>
      <c r="C3" s="14" t="s">
        <v>3</v>
      </c>
      <c r="D3" s="15" t="s">
        <v>4</v>
      </c>
      <c r="E3" s="16" t="s">
        <v>13</v>
      </c>
      <c r="F3" s="41" t="s">
        <v>14</v>
      </c>
      <c r="G3" s="122"/>
    </row>
    <row r="4" spans="1:7" s="33" customFormat="1" ht="12.75" x14ac:dyDescent="0.2">
      <c r="A4" s="49" t="s">
        <v>19</v>
      </c>
      <c r="B4" s="64"/>
      <c r="C4" s="65"/>
      <c r="D4" s="66"/>
      <c r="E4" s="66"/>
      <c r="F4" s="67"/>
      <c r="G4" s="122"/>
    </row>
    <row r="5" spans="1:7" s="68" customFormat="1" ht="83.25" customHeight="1" x14ac:dyDescent="0.25">
      <c r="A5" s="102">
        <v>1</v>
      </c>
      <c r="B5" s="61" t="s">
        <v>20</v>
      </c>
      <c r="C5" s="17" t="s">
        <v>18</v>
      </c>
      <c r="D5" s="42">
        <v>43</v>
      </c>
      <c r="E5" s="98"/>
      <c r="F5" s="42">
        <f>D5*E5</f>
        <v>0</v>
      </c>
      <c r="G5" s="123" t="s">
        <v>77</v>
      </c>
    </row>
    <row r="6" spans="1:7" s="33" customFormat="1" ht="24" customHeight="1" x14ac:dyDescent="0.2">
      <c r="A6" s="102">
        <v>2</v>
      </c>
      <c r="B6" s="44" t="s">
        <v>21</v>
      </c>
      <c r="C6" s="17" t="s">
        <v>6</v>
      </c>
      <c r="D6" s="42">
        <v>1</v>
      </c>
      <c r="E6" s="98"/>
      <c r="F6" s="43">
        <f t="shared" ref="F6:F8" si="0">D6*E6</f>
        <v>0</v>
      </c>
      <c r="G6" s="123" t="s">
        <v>77</v>
      </c>
    </row>
    <row r="7" spans="1:7" s="33" customFormat="1" ht="14.65" customHeight="1" x14ac:dyDescent="0.2">
      <c r="A7" s="102">
        <v>4</v>
      </c>
      <c r="B7" s="44" t="s">
        <v>86</v>
      </c>
      <c r="C7" s="17" t="s">
        <v>6</v>
      </c>
      <c r="D7" s="42">
        <v>1</v>
      </c>
      <c r="E7" s="98"/>
      <c r="F7" s="43">
        <f t="shared" si="0"/>
        <v>0</v>
      </c>
      <c r="G7" s="123" t="s">
        <v>77</v>
      </c>
    </row>
    <row r="8" spans="1:7" s="33" customFormat="1" ht="14.65" customHeight="1" x14ac:dyDescent="0.2">
      <c r="A8" s="102">
        <v>5</v>
      </c>
      <c r="B8" s="103" t="s">
        <v>22</v>
      </c>
      <c r="C8" s="17" t="s">
        <v>6</v>
      </c>
      <c r="D8" s="42">
        <v>1</v>
      </c>
      <c r="E8" s="98"/>
      <c r="F8" s="43">
        <f t="shared" si="0"/>
        <v>0</v>
      </c>
      <c r="G8" s="123" t="s">
        <v>77</v>
      </c>
    </row>
    <row r="9" spans="1:7" s="33" customFormat="1" ht="12.75" x14ac:dyDescent="0.2">
      <c r="A9" s="51"/>
      <c r="B9" s="69"/>
      <c r="C9" s="54"/>
      <c r="D9" s="55"/>
      <c r="E9" s="55"/>
      <c r="F9" s="56"/>
      <c r="G9" s="125"/>
    </row>
    <row r="10" spans="1:7" s="33" customFormat="1" ht="12.75" x14ac:dyDescent="0.2">
      <c r="A10" s="22"/>
      <c r="B10" s="22"/>
      <c r="C10" s="22"/>
      <c r="D10" s="22"/>
      <c r="E10" s="29"/>
      <c r="F10" s="22"/>
      <c r="G10" s="126"/>
    </row>
    <row r="11" spans="1:7" s="33" customFormat="1" ht="16.5" thickBot="1" x14ac:dyDescent="0.3">
      <c r="A11" s="22"/>
      <c r="B11" s="24" t="s">
        <v>9</v>
      </c>
      <c r="C11" s="22"/>
      <c r="D11" s="22"/>
      <c r="E11" s="22"/>
      <c r="F11" s="22"/>
      <c r="G11" s="126"/>
    </row>
    <row r="12" spans="1:7" s="33" customFormat="1" ht="15.75" thickBot="1" x14ac:dyDescent="0.25">
      <c r="A12" s="57"/>
      <c r="B12" s="58" t="s">
        <v>10</v>
      </c>
      <c r="C12" s="59"/>
      <c r="D12" s="60"/>
      <c r="E12" s="60"/>
      <c r="F12" s="100">
        <f>SUM(F5:F8)</f>
        <v>0</v>
      </c>
      <c r="G12" s="123" t="s">
        <v>77</v>
      </c>
    </row>
  </sheetData>
  <mergeCells count="1">
    <mergeCell ref="A1:F1"/>
  </mergeCells>
  <pageMargins left="0.7" right="0.7" top="0.78740157499999996" bottom="0.78740157499999996"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4" zoomScale="120" zoomScaleNormal="120" workbookViewId="0">
      <selection activeCell="B5" sqref="B5"/>
    </sheetView>
  </sheetViews>
  <sheetFormatPr defaultRowHeight="28.5" customHeight="1" x14ac:dyDescent="0.25"/>
  <cols>
    <col min="2" max="2" width="51.7109375" customWidth="1"/>
    <col min="4" max="4" width="13.140625" customWidth="1"/>
    <col min="5" max="5" width="14.28515625" customWidth="1"/>
    <col min="6" max="6" width="13.5703125" customWidth="1"/>
    <col min="7" max="7" width="9.28515625" style="124"/>
  </cols>
  <sheetData>
    <row r="1" spans="1:7" s="33" customFormat="1" ht="28.5" customHeight="1" x14ac:dyDescent="0.25">
      <c r="A1" s="134" t="s">
        <v>81</v>
      </c>
      <c r="B1" s="134"/>
      <c r="C1" s="134"/>
      <c r="D1" s="134"/>
      <c r="E1" s="134"/>
      <c r="F1" s="134"/>
      <c r="G1" s="122"/>
    </row>
    <row r="2" spans="1:7" s="33" customFormat="1" ht="28.5" customHeight="1" x14ac:dyDescent="0.2">
      <c r="A2" s="1"/>
      <c r="B2" s="95"/>
      <c r="C2" s="3"/>
      <c r="D2" s="4"/>
      <c r="E2" s="3"/>
      <c r="F2" s="3"/>
      <c r="G2" s="122"/>
    </row>
    <row r="3" spans="1:7" s="33" customFormat="1" ht="28.5" customHeight="1" x14ac:dyDescent="0.2">
      <c r="A3" s="13" t="s">
        <v>1</v>
      </c>
      <c r="B3" s="39" t="s">
        <v>2</v>
      </c>
      <c r="C3" s="14" t="s">
        <v>3</v>
      </c>
      <c r="D3" s="15" t="s">
        <v>4</v>
      </c>
      <c r="E3" s="16" t="s">
        <v>13</v>
      </c>
      <c r="F3" s="41" t="s">
        <v>23</v>
      </c>
      <c r="G3" s="122"/>
    </row>
    <row r="4" spans="1:7" s="33" customFormat="1" ht="28.5" customHeight="1" x14ac:dyDescent="0.2">
      <c r="A4" s="70" t="s">
        <v>19</v>
      </c>
      <c r="B4" s="71" t="s">
        <v>24</v>
      </c>
      <c r="C4" s="72"/>
      <c r="D4" s="73"/>
      <c r="E4" s="73"/>
      <c r="F4" s="74"/>
      <c r="G4" s="122"/>
    </row>
    <row r="5" spans="1:7" s="33" customFormat="1" ht="28.5" customHeight="1" x14ac:dyDescent="0.2">
      <c r="A5" s="75">
        <v>1</v>
      </c>
      <c r="B5" s="76" t="s">
        <v>26</v>
      </c>
      <c r="C5" s="77" t="s">
        <v>25</v>
      </c>
      <c r="D5" s="78">
        <v>64</v>
      </c>
      <c r="E5" s="104"/>
      <c r="F5" s="79">
        <f t="shared" ref="F5:F34" si="0">D5*E5</f>
        <v>0</v>
      </c>
      <c r="G5" s="123" t="s">
        <v>77</v>
      </c>
    </row>
    <row r="6" spans="1:7" s="111" customFormat="1" ht="28.5" customHeight="1" x14ac:dyDescent="0.2">
      <c r="A6" s="112">
        <v>2</v>
      </c>
      <c r="B6" s="113" t="s">
        <v>73</v>
      </c>
      <c r="C6" s="114" t="s">
        <v>25</v>
      </c>
      <c r="D6" s="78">
        <v>26</v>
      </c>
      <c r="E6" s="104"/>
      <c r="F6" s="115">
        <f t="shared" ref="F6" si="1">D6*E6</f>
        <v>0</v>
      </c>
      <c r="G6" s="123" t="s">
        <v>77</v>
      </c>
    </row>
    <row r="7" spans="1:7" s="33" customFormat="1" ht="28.5" customHeight="1" x14ac:dyDescent="0.2">
      <c r="A7" s="112">
        <v>3</v>
      </c>
      <c r="B7" s="76" t="s">
        <v>70</v>
      </c>
      <c r="C7" s="77" t="s">
        <v>25</v>
      </c>
      <c r="D7" s="78">
        <v>4</v>
      </c>
      <c r="E7" s="104"/>
      <c r="F7" s="115">
        <f t="shared" si="0"/>
        <v>0</v>
      </c>
      <c r="G7" s="123" t="s">
        <v>77</v>
      </c>
    </row>
    <row r="8" spans="1:7" s="33" customFormat="1" ht="28.5" customHeight="1" x14ac:dyDescent="0.2">
      <c r="A8" s="112">
        <v>4</v>
      </c>
      <c r="B8" s="76" t="s">
        <v>27</v>
      </c>
      <c r="C8" s="77" t="s">
        <v>25</v>
      </c>
      <c r="D8" s="78">
        <v>2</v>
      </c>
      <c r="E8" s="104"/>
      <c r="F8" s="115">
        <f t="shared" si="0"/>
        <v>0</v>
      </c>
      <c r="G8" s="123" t="s">
        <v>77</v>
      </c>
    </row>
    <row r="9" spans="1:7" s="33" customFormat="1" ht="28.5" customHeight="1" x14ac:dyDescent="0.2">
      <c r="A9" s="112">
        <v>5</v>
      </c>
      <c r="B9" s="76" t="s">
        <v>29</v>
      </c>
      <c r="C9" s="77" t="s">
        <v>28</v>
      </c>
      <c r="D9" s="78">
        <v>7</v>
      </c>
      <c r="E9" s="104"/>
      <c r="F9" s="115">
        <f t="shared" si="0"/>
        <v>0</v>
      </c>
      <c r="G9" s="123" t="s">
        <v>77</v>
      </c>
    </row>
    <row r="10" spans="1:7" s="33" customFormat="1" ht="28.5" customHeight="1" x14ac:dyDescent="0.2">
      <c r="A10" s="112">
        <v>6</v>
      </c>
      <c r="B10" s="113" t="s">
        <v>71</v>
      </c>
      <c r="C10" s="114" t="s">
        <v>28</v>
      </c>
      <c r="D10" s="78">
        <v>1</v>
      </c>
      <c r="E10" s="104"/>
      <c r="F10" s="115">
        <f t="shared" si="0"/>
        <v>0</v>
      </c>
      <c r="G10" s="123" t="s">
        <v>77</v>
      </c>
    </row>
    <row r="11" spans="1:7" s="33" customFormat="1" ht="28.5" customHeight="1" x14ac:dyDescent="0.2">
      <c r="A11" s="112">
        <v>7</v>
      </c>
      <c r="B11" s="76" t="s">
        <v>30</v>
      </c>
      <c r="C11" s="77" t="s">
        <v>28</v>
      </c>
      <c r="D11" s="78">
        <v>7</v>
      </c>
      <c r="E11" s="104"/>
      <c r="F11" s="79">
        <f t="shared" si="0"/>
        <v>0</v>
      </c>
      <c r="G11" s="123" t="s">
        <v>77</v>
      </c>
    </row>
    <row r="12" spans="1:7" s="33" customFormat="1" ht="28.5" customHeight="1" x14ac:dyDescent="0.2">
      <c r="A12" s="112">
        <v>8</v>
      </c>
      <c r="B12" s="76" t="s">
        <v>66</v>
      </c>
      <c r="C12" s="77" t="s">
        <v>28</v>
      </c>
      <c r="D12" s="78">
        <v>1</v>
      </c>
      <c r="E12" s="104"/>
      <c r="F12" s="79">
        <f t="shared" si="0"/>
        <v>0</v>
      </c>
      <c r="G12" s="123" t="s">
        <v>77</v>
      </c>
    </row>
    <row r="13" spans="1:7" s="33" customFormat="1" ht="28.5" customHeight="1" x14ac:dyDescent="0.2">
      <c r="A13" s="112">
        <v>9</v>
      </c>
      <c r="B13" s="76" t="s">
        <v>31</v>
      </c>
      <c r="C13" s="77" t="s">
        <v>28</v>
      </c>
      <c r="D13" s="78">
        <v>1</v>
      </c>
      <c r="E13" s="104"/>
      <c r="F13" s="79">
        <f t="shared" si="0"/>
        <v>0</v>
      </c>
      <c r="G13" s="123" t="s">
        <v>77</v>
      </c>
    </row>
    <row r="14" spans="1:7" s="33" customFormat="1" ht="28.5" customHeight="1" x14ac:dyDescent="0.2">
      <c r="A14" s="112">
        <v>10</v>
      </c>
      <c r="B14" s="76" t="s">
        <v>32</v>
      </c>
      <c r="C14" s="77" t="s">
        <v>28</v>
      </c>
      <c r="D14" s="78">
        <v>2</v>
      </c>
      <c r="E14" s="104"/>
      <c r="F14" s="79">
        <f t="shared" si="0"/>
        <v>0</v>
      </c>
      <c r="G14" s="123" t="s">
        <v>77</v>
      </c>
    </row>
    <row r="15" spans="1:7" s="33" customFormat="1" ht="28.5" customHeight="1" x14ac:dyDescent="0.2">
      <c r="A15" s="112">
        <v>11</v>
      </c>
      <c r="B15" s="76" t="s">
        <v>33</v>
      </c>
      <c r="C15" s="77" t="s">
        <v>28</v>
      </c>
      <c r="D15" s="78">
        <v>1</v>
      </c>
      <c r="E15" s="104"/>
      <c r="F15" s="79">
        <f t="shared" si="0"/>
        <v>0</v>
      </c>
      <c r="G15" s="123" t="s">
        <v>77</v>
      </c>
    </row>
    <row r="16" spans="1:7" s="33" customFormat="1" ht="28.5" customHeight="1" x14ac:dyDescent="0.2">
      <c r="A16" s="112">
        <v>12</v>
      </c>
      <c r="B16" s="76" t="s">
        <v>34</v>
      </c>
      <c r="C16" s="77" t="s">
        <v>28</v>
      </c>
      <c r="D16" s="78">
        <v>1</v>
      </c>
      <c r="E16" s="104"/>
      <c r="F16" s="79">
        <f t="shared" si="0"/>
        <v>0</v>
      </c>
      <c r="G16" s="123" t="s">
        <v>77</v>
      </c>
    </row>
    <row r="17" spans="1:7" s="33" customFormat="1" ht="28.5" customHeight="1" x14ac:dyDescent="0.2">
      <c r="A17" s="112">
        <v>13</v>
      </c>
      <c r="B17" s="76" t="s">
        <v>65</v>
      </c>
      <c r="C17" s="77" t="s">
        <v>28</v>
      </c>
      <c r="D17" s="78">
        <v>1</v>
      </c>
      <c r="E17" s="104"/>
      <c r="F17" s="79">
        <f t="shared" si="0"/>
        <v>0</v>
      </c>
      <c r="G17" s="123" t="s">
        <v>77</v>
      </c>
    </row>
    <row r="18" spans="1:7" s="33" customFormat="1" ht="28.5" customHeight="1" x14ac:dyDescent="0.2">
      <c r="A18" s="112">
        <v>14</v>
      </c>
      <c r="B18" s="76" t="s">
        <v>69</v>
      </c>
      <c r="C18" s="77" t="s">
        <v>28</v>
      </c>
      <c r="D18" s="78">
        <v>10</v>
      </c>
      <c r="E18" s="104"/>
      <c r="F18" s="79">
        <f t="shared" si="0"/>
        <v>0</v>
      </c>
      <c r="G18" s="123" t="s">
        <v>77</v>
      </c>
    </row>
    <row r="19" spans="1:7" s="33" customFormat="1" ht="28.5" customHeight="1" x14ac:dyDescent="0.2">
      <c r="A19" s="112">
        <v>15</v>
      </c>
      <c r="B19" s="76" t="s">
        <v>75</v>
      </c>
      <c r="C19" s="77" t="s">
        <v>28</v>
      </c>
      <c r="D19" s="78">
        <v>2</v>
      </c>
      <c r="E19" s="104"/>
      <c r="F19" s="79">
        <f t="shared" si="0"/>
        <v>0</v>
      </c>
      <c r="G19" s="123" t="s">
        <v>77</v>
      </c>
    </row>
    <row r="20" spans="1:7" s="33" customFormat="1" ht="28.5" customHeight="1" x14ac:dyDescent="0.2">
      <c r="A20" s="112">
        <v>16</v>
      </c>
      <c r="B20" s="76" t="s">
        <v>35</v>
      </c>
      <c r="C20" s="77" t="s">
        <v>28</v>
      </c>
      <c r="D20" s="78">
        <v>2</v>
      </c>
      <c r="E20" s="104"/>
      <c r="F20" s="79">
        <f t="shared" si="0"/>
        <v>0</v>
      </c>
      <c r="G20" s="123" t="s">
        <v>77</v>
      </c>
    </row>
    <row r="21" spans="1:7" s="33" customFormat="1" ht="28.5" customHeight="1" x14ac:dyDescent="0.2">
      <c r="A21" s="112">
        <v>17</v>
      </c>
      <c r="B21" s="76" t="s">
        <v>36</v>
      </c>
      <c r="C21" s="77" t="s">
        <v>28</v>
      </c>
      <c r="D21" s="116">
        <v>9</v>
      </c>
      <c r="E21" s="105"/>
      <c r="F21" s="79">
        <f t="shared" si="0"/>
        <v>0</v>
      </c>
      <c r="G21" s="123" t="s">
        <v>77</v>
      </c>
    </row>
    <row r="22" spans="1:7" s="33" customFormat="1" ht="28.5" customHeight="1" x14ac:dyDescent="0.2">
      <c r="A22" s="112">
        <v>18</v>
      </c>
      <c r="B22" s="76" t="s">
        <v>74</v>
      </c>
      <c r="C22" s="77" t="s">
        <v>28</v>
      </c>
      <c r="D22" s="116">
        <v>2</v>
      </c>
      <c r="E22" s="105"/>
      <c r="F22" s="79">
        <f t="shared" si="0"/>
        <v>0</v>
      </c>
      <c r="G22" s="123" t="s">
        <v>77</v>
      </c>
    </row>
    <row r="23" spans="1:7" s="33" customFormat="1" ht="28.5" customHeight="1" x14ac:dyDescent="0.2">
      <c r="A23" s="112">
        <v>19</v>
      </c>
      <c r="B23" s="76" t="s">
        <v>72</v>
      </c>
      <c r="C23" s="77" t="s">
        <v>15</v>
      </c>
      <c r="D23" s="78">
        <v>11</v>
      </c>
      <c r="E23" s="104"/>
      <c r="F23" s="79">
        <f t="shared" si="0"/>
        <v>0</v>
      </c>
      <c r="G23" s="123" t="s">
        <v>77</v>
      </c>
    </row>
    <row r="24" spans="1:7" s="33" customFormat="1" ht="28.5" customHeight="1" x14ac:dyDescent="0.2">
      <c r="A24" s="112">
        <v>20</v>
      </c>
      <c r="B24" s="76" t="s">
        <v>37</v>
      </c>
      <c r="C24" s="77" t="s">
        <v>25</v>
      </c>
      <c r="D24" s="78">
        <v>2</v>
      </c>
      <c r="E24" s="104"/>
      <c r="F24" s="79">
        <f t="shared" si="0"/>
        <v>0</v>
      </c>
      <c r="G24" s="123" t="s">
        <v>77</v>
      </c>
    </row>
    <row r="25" spans="1:7" s="33" customFormat="1" ht="28.5" customHeight="1" x14ac:dyDescent="0.2">
      <c r="A25" s="112">
        <v>21</v>
      </c>
      <c r="B25" s="76" t="s">
        <v>38</v>
      </c>
      <c r="C25" s="77" t="s">
        <v>25</v>
      </c>
      <c r="D25" s="78">
        <v>145</v>
      </c>
      <c r="E25" s="104"/>
      <c r="F25" s="79">
        <f t="shared" si="0"/>
        <v>0</v>
      </c>
      <c r="G25" s="123" t="s">
        <v>77</v>
      </c>
    </row>
    <row r="26" spans="1:7" s="33" customFormat="1" ht="28.5" customHeight="1" x14ac:dyDescent="0.2">
      <c r="A26" s="112">
        <v>22</v>
      </c>
      <c r="B26" s="76" t="s">
        <v>39</v>
      </c>
      <c r="C26" s="77" t="s">
        <v>25</v>
      </c>
      <c r="D26" s="78">
        <v>76</v>
      </c>
      <c r="E26" s="104"/>
      <c r="F26" s="79">
        <f t="shared" si="0"/>
        <v>0</v>
      </c>
      <c r="G26" s="123" t="s">
        <v>77</v>
      </c>
    </row>
    <row r="27" spans="1:7" s="33" customFormat="1" ht="28.5" customHeight="1" x14ac:dyDescent="0.2">
      <c r="A27" s="112">
        <v>23</v>
      </c>
      <c r="B27" s="76" t="s">
        <v>67</v>
      </c>
      <c r="C27" s="77" t="s">
        <v>25</v>
      </c>
      <c r="D27" s="78">
        <v>22</v>
      </c>
      <c r="E27" s="104"/>
      <c r="F27" s="79">
        <f t="shared" si="0"/>
        <v>0</v>
      </c>
      <c r="G27" s="123" t="s">
        <v>77</v>
      </c>
    </row>
    <row r="28" spans="1:7" s="33" customFormat="1" ht="28.5" customHeight="1" x14ac:dyDescent="0.2">
      <c r="A28" s="112">
        <v>24</v>
      </c>
      <c r="B28" s="76" t="s">
        <v>68</v>
      </c>
      <c r="C28" s="77" t="s">
        <v>25</v>
      </c>
      <c r="D28" s="78">
        <v>22</v>
      </c>
      <c r="E28" s="104"/>
      <c r="F28" s="79">
        <f t="shared" si="0"/>
        <v>0</v>
      </c>
      <c r="G28" s="123" t="s">
        <v>77</v>
      </c>
    </row>
    <row r="29" spans="1:7" s="68" customFormat="1" ht="28.5" customHeight="1" x14ac:dyDescent="0.2">
      <c r="A29" s="112">
        <v>25</v>
      </c>
      <c r="B29" s="80" t="s">
        <v>40</v>
      </c>
      <c r="C29" s="81" t="s">
        <v>41</v>
      </c>
      <c r="D29" s="116">
        <v>98</v>
      </c>
      <c r="E29" s="105"/>
      <c r="F29" s="79">
        <f t="shared" si="0"/>
        <v>0</v>
      </c>
      <c r="G29" s="123" t="s">
        <v>77</v>
      </c>
    </row>
    <row r="30" spans="1:7" s="33" customFormat="1" ht="28.5" customHeight="1" x14ac:dyDescent="0.2">
      <c r="A30" s="112">
        <v>26</v>
      </c>
      <c r="B30" s="76" t="s">
        <v>42</v>
      </c>
      <c r="C30" s="77" t="s">
        <v>28</v>
      </c>
      <c r="D30" s="78">
        <v>1</v>
      </c>
      <c r="E30" s="104"/>
      <c r="F30" s="79">
        <f t="shared" si="0"/>
        <v>0</v>
      </c>
      <c r="G30" s="123" t="s">
        <v>77</v>
      </c>
    </row>
    <row r="31" spans="1:7" s="33" customFormat="1" ht="28.5" customHeight="1" x14ac:dyDescent="0.2">
      <c r="A31" s="112">
        <v>27</v>
      </c>
      <c r="B31" s="76" t="s">
        <v>43</v>
      </c>
      <c r="C31" s="77" t="s">
        <v>28</v>
      </c>
      <c r="D31" s="78">
        <v>1</v>
      </c>
      <c r="E31" s="104"/>
      <c r="F31" s="79">
        <f t="shared" si="0"/>
        <v>0</v>
      </c>
      <c r="G31" s="123" t="s">
        <v>77</v>
      </c>
    </row>
    <row r="32" spans="1:7" s="33" customFormat="1" ht="28.5" customHeight="1" x14ac:dyDescent="0.2">
      <c r="A32" s="112">
        <v>28</v>
      </c>
      <c r="B32" s="76" t="s">
        <v>44</v>
      </c>
      <c r="C32" s="77" t="s">
        <v>28</v>
      </c>
      <c r="D32" s="78">
        <v>1</v>
      </c>
      <c r="E32" s="104"/>
      <c r="F32" s="79">
        <f t="shared" si="0"/>
        <v>0</v>
      </c>
      <c r="G32" s="123" t="s">
        <v>77</v>
      </c>
    </row>
    <row r="33" spans="1:7" s="33" customFormat="1" ht="28.5" customHeight="1" x14ac:dyDescent="0.2">
      <c r="A33" s="112">
        <v>29</v>
      </c>
      <c r="B33" s="76" t="s">
        <v>45</v>
      </c>
      <c r="C33" s="77" t="s">
        <v>15</v>
      </c>
      <c r="D33" s="78">
        <v>1</v>
      </c>
      <c r="E33" s="104"/>
      <c r="F33" s="79">
        <f t="shared" si="0"/>
        <v>0</v>
      </c>
      <c r="G33" s="123" t="s">
        <v>77</v>
      </c>
    </row>
    <row r="34" spans="1:7" s="33" customFormat="1" ht="28.5" customHeight="1" x14ac:dyDescent="0.2">
      <c r="A34" s="112">
        <v>30</v>
      </c>
      <c r="B34" s="76" t="s">
        <v>46</v>
      </c>
      <c r="C34" s="77" t="s">
        <v>15</v>
      </c>
      <c r="D34" s="78">
        <v>1</v>
      </c>
      <c r="E34" s="104"/>
      <c r="F34" s="79">
        <f t="shared" si="0"/>
        <v>0</v>
      </c>
      <c r="G34" s="123" t="s">
        <v>77</v>
      </c>
    </row>
    <row r="35" spans="1:7" s="33" customFormat="1" ht="28.5" customHeight="1" x14ac:dyDescent="0.2">
      <c r="A35" s="82"/>
      <c r="B35" s="83" t="s">
        <v>47</v>
      </c>
      <c r="C35" s="84"/>
      <c r="D35" s="85"/>
      <c r="E35" s="85"/>
      <c r="F35" s="86">
        <f>SUM(F5:F34)</f>
        <v>0</v>
      </c>
      <c r="G35" s="123" t="s">
        <v>77</v>
      </c>
    </row>
    <row r="36" spans="1:7" s="33" customFormat="1" ht="28.5" customHeight="1" x14ac:dyDescent="0.2">
      <c r="A36" s="87"/>
      <c r="B36" s="22"/>
      <c r="C36" s="22"/>
      <c r="D36" s="88"/>
      <c r="E36" s="23"/>
      <c r="F36" s="22"/>
      <c r="G36" s="122"/>
    </row>
    <row r="37" spans="1:7" s="33" customFormat="1" ht="28.5" customHeight="1" thickBot="1" x14ac:dyDescent="0.3">
      <c r="A37" s="87"/>
      <c r="B37" s="24" t="s">
        <v>9</v>
      </c>
      <c r="C37" s="22"/>
      <c r="D37" s="88"/>
      <c r="E37" s="22"/>
      <c r="F37" s="22"/>
      <c r="G37" s="122"/>
    </row>
    <row r="38" spans="1:7" s="33" customFormat="1" ht="28.5" customHeight="1" thickBot="1" x14ac:dyDescent="0.25">
      <c r="A38" s="87"/>
      <c r="B38" s="57" t="s">
        <v>48</v>
      </c>
      <c r="C38" s="89"/>
      <c r="D38" s="90" t="s">
        <v>49</v>
      </c>
      <c r="E38" s="90" t="s">
        <v>50</v>
      </c>
      <c r="F38" s="91" t="s">
        <v>51</v>
      </c>
      <c r="G38" s="122"/>
    </row>
    <row r="39" spans="1:7" s="33" customFormat="1" ht="28.5" customHeight="1" thickBot="1" x14ac:dyDescent="0.25">
      <c r="A39" s="87"/>
      <c r="B39" s="106" t="s">
        <v>24</v>
      </c>
      <c r="C39" s="92"/>
      <c r="D39" s="93">
        <f>F5+F6+F7+F8+F11+F12+F13+F14+F15+F16+F17+F18+F19+F20+F21+F22+F23+F24+F25+F26+F27+F28+F32</f>
        <v>0</v>
      </c>
      <c r="E39" s="93">
        <f>F9+F10+F29+F30+F31+F33+F34</f>
        <v>0</v>
      </c>
      <c r="F39" s="94">
        <f>D39+E39</f>
        <v>0</v>
      </c>
      <c r="G39" s="122"/>
    </row>
    <row r="40" spans="1:7" s="33" customFormat="1" ht="28.5" customHeight="1" thickBot="1" x14ac:dyDescent="0.25">
      <c r="A40" s="87"/>
      <c r="B40" s="57" t="s">
        <v>10</v>
      </c>
      <c r="C40" s="59"/>
      <c r="D40" s="117">
        <f>D39</f>
        <v>0</v>
      </c>
      <c r="E40" s="117">
        <f>E39</f>
        <v>0</v>
      </c>
      <c r="F40" s="118">
        <f>F39</f>
        <v>0</v>
      </c>
      <c r="G40" s="123" t="s">
        <v>77</v>
      </c>
    </row>
  </sheetData>
  <mergeCells count="1">
    <mergeCell ref="A1:F1"/>
  </mergeCells>
  <pageMargins left="0.7" right="0.7" top="0.78740157499999996" bottom="0.78740157499999996"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Celková cena</vt:lpstr>
      <vt:lpstr>Pitevní sál, vybavení</vt:lpstr>
      <vt:lpstr>Stavební část</vt:lpstr>
      <vt:lpstr>Položky elektro</vt:lpstr>
      <vt:lpstr>'Celková cena'!Oblast_tisku</vt:lpstr>
      <vt:lpstr>'Pitevní sál, vybavení'!Oblast_tisku</vt:lpstr>
      <vt:lpstr>'Položky elektro'!Oblast_tisku</vt:lpstr>
      <vt:lpstr>'Stavební část'!Oblast_tisku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Vladislav Slavíček</cp:lastModifiedBy>
  <cp:lastPrinted>2023-01-17T13:16:44Z</cp:lastPrinted>
  <dcterms:created xsi:type="dcterms:W3CDTF">2021-09-04T07:52:57Z</dcterms:created>
  <dcterms:modified xsi:type="dcterms:W3CDTF">2023-01-17T13:17:13Z</dcterms:modified>
</cp:coreProperties>
</file>