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4" sheetId="3" r:id="rId3"/>
    <sheet name="SO 105" sheetId="4" r:id="rId4"/>
    <sheet name="SO 105.1" sheetId="5" r:id="rId5"/>
    <sheet name="SO 106" sheetId="6" r:id="rId6"/>
    <sheet name="SO 107" sheetId="7" r:id="rId7"/>
    <sheet name="SO 108" sheetId="8" r:id="rId8"/>
    <sheet name="SO 191" sheetId="9" r:id="rId9"/>
    <sheet name="SO 301.1" sheetId="10" r:id="rId10"/>
    <sheet name="SO 301.2" sheetId="11" r:id="rId11"/>
    <sheet name="VRN" sheetId="12" r:id="rId12"/>
    <sheet name="SO 421" sheetId="13" r:id="rId13"/>
    <sheet name="SO 431" sheetId="14" r:id="rId14"/>
    <sheet name="SO 901" sheetId="15" r:id="rId15"/>
  </sheets>
  <definedNames/>
  <calcPr/>
  <webPublishing/>
</workbook>
</file>

<file path=xl/sharedStrings.xml><?xml version="1.0" encoding="utf-8"?>
<sst xmlns="http://schemas.openxmlformats.org/spreadsheetml/2006/main" count="4131" uniqueCount="1043">
  <si>
    <t>Soupis objektů s DPH</t>
  </si>
  <si>
    <t>Stavba:1518100_STCK - III/1025 Bojov - Klínec, rekonstrukce silnice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</si>
  <si>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</si>
  <si>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</si>
  <si>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</si>
  <si>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</si>
  <si>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</si>
  <si>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</si>
  <si>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</si>
  <si>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</si>
  <si>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</si>
  <si>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</si>
  <si>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</si>
  <si>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</si>
  <si>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Pontex, spol. s r.o.</t>
  </si>
  <si>
    <t>Příloha k formuláři pro ocenění nabídky</t>
  </si>
  <si>
    <t>Stavba</t>
  </si>
  <si>
    <t>číslo a název SO</t>
  </si>
  <si>
    <t>číslo a název rozpočtu:</t>
  </si>
  <si>
    <t>1518100_STCK</t>
  </si>
  <si>
    <t>III/1025 Bojov - Klínec, rekonstrukce silnice</t>
  </si>
  <si>
    <t>SO 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</si>
  <si>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</si>
  <si>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</si>
  <si>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</si>
  <si>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</si>
  <si>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</si>
  <si>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</si>
  <si>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</si>
  <si>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</si>
  <si>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</si>
  <si>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</si>
  <si>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</si>
  <si>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</si>
  <si>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</si>
  <si>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</si>
  <si>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</si>
  <si>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</si>
  <si>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</si>
  <si>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</si>
  <si>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</si>
  <si>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</si>
  <si>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</si>
  <si>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</si>
  <si>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</si>
  <si>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/>
  </si>
  <si>
    <t>00410R</t>
  </si>
  <si>
    <t xml:space="preserve">Vedlejší náklady
obsahují zejména náklady na:
- ztížené výrobní podmínky související s umístěním stavby, provozními nebo
dopravními omezeními
- uvedení stavbou dotčených ploch a staveništní dopravou dotčených komunikací
do původního nebo projektovaného stavu
- zajištění bezpečnosti při provádění stavby ve smyslu bezpečnosti práce a
ochrany životního prostředí
- likvidace přebytečného stavebního materiálu odpovídajícím způsobem
- péče o nepředané objekty a konstrukce stavby, jejich ošetřování
</t>
  </si>
  <si>
    <t xml:space="preserve">KPL       </t>
  </si>
  <si>
    <t>00420R</t>
  </si>
  <si>
    <t>Ostatní náklady
obsahují zejména náklady na:
- úpravu příslušné dokumentace dle technologických postupů zhotovitele a dle při
provádění díla zjištěných skutečností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</t>
  </si>
  <si>
    <t>2019_OTSKP</t>
  </si>
  <si>
    <t>02910</t>
  </si>
  <si>
    <t>a</t>
  </si>
  <si>
    <t>OSTATNÍ POŽADAVKY - ZEMĚMĚŘIČSKÁ MĚŘENÍ
vytyčení obvodu stavby, vč.vyhotovení vytyčovacího protokolu stavby,</t>
  </si>
  <si>
    <t>b</t>
  </si>
  <si>
    <t>OSTATNÍ POŽADAVKY - ZEMĚMĚŘIČSKÁ MĚŘENÍ
vytyčení stávajících sítí vč.geodet.zaměření průběhů</t>
  </si>
  <si>
    <t>02911</t>
  </si>
  <si>
    <t>OSTATNÍ POŽADAVKY - GEODETICKÉ ZAMĚŘENÍ
Zaměření skutečného stavu po dokončení stavby vč.zákresu do katastrální mapy a její digitalizace</t>
  </si>
  <si>
    <t>02943</t>
  </si>
  <si>
    <t>OSTATNÍ POŽADAVKY - VYPRACOVÁNÍ RDS
RDS-Z-PDS</t>
  </si>
  <si>
    <t>02944</t>
  </si>
  <si>
    <t>OSTAT POŽADAVKY - DOKUMENTACE SKUTEČ PROVEDENÍ V DIGIT FORMĚ
Skutečného provedení stavby</t>
  </si>
  <si>
    <t>02945</t>
  </si>
  <si>
    <t>OSTAT POŽADAVKY - GEOMETRICKÝ PLÁN
GP pro TZ stavby</t>
  </si>
  <si>
    <t>délka úseku cca 3,250 km</t>
  </si>
  <si>
    <t>02946</t>
  </si>
  <si>
    <t>OSTAT POŽADAVKY - FOTODOKUMENTACE</t>
  </si>
  <si>
    <t>02991</t>
  </si>
  <si>
    <t>OSTATNÍ POŽADAVKY - INFORMAČNÍ TABULE
provizorní dopravní značení - kompletní (ozn.stavby)
vč.patních desek, sloupků, kontroly úplnosti během výstavby, vč.odvozu</t>
  </si>
  <si>
    <t xml:space="preserve">KUS       </t>
  </si>
  <si>
    <t>2=2,000 [A]</t>
  </si>
  <si>
    <t>03100</t>
  </si>
  <si>
    <t>ZAŘÍZENÍ STAVENIŠTĚ - ZŘÍZENÍ, PROVOZ, DEMONTÁŽ</t>
  </si>
  <si>
    <t>03720</t>
  </si>
  <si>
    <t>POMOC PRÁCE ZAJIŠŤ NEBO ZŘÍZ REGULACI A OCHRANU DOPRAVY
Inženýrská činnost pro DIO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</si>
  <si>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</si>
  <si>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</si>
  <si>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</si>
  <si>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</si>
  <si>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</si>
  <si>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</si>
  <si>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</si>
  <si>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104</t>
  </si>
  <si>
    <t>Úprava křižovatky silnic III/1025 a III/0042</t>
  </si>
  <si>
    <t>014132</t>
  </si>
  <si>
    <t>POPLATKY ZA SKLÁDKU TYP S-NO (NEBEZPEČNÝ ODPAD)
odstraňované živičné vrstvy a dehtem</t>
  </si>
  <si>
    <t xml:space="preserve">T         </t>
  </si>
  <si>
    <t>frézování (pol. č. 11372)   2,65* 166,592=441,469 [A]
vozovka (pol. č. 11333)   2,65*110,757=293,506 [B]
Celkem: A+B=734,975 [C]</t>
  </si>
  <si>
    <t>015111</t>
  </si>
  <si>
    <t>POPLATKY ZA LIKVIDACŮ ODPADŮ NEKONTAMINOVANÝCH - 17 05 04 VYTĚŽENÉ ZEMINY A HORNINY - I. TŘÍDA TĚŽITELNOSTI</t>
  </si>
  <si>
    <t>sejmutí drnu (pol. č. 11130)   2,0*0,2*256,81=102,724 [A]
odstranění podklad. vrstev (pol. č. 11332)    1,9*347,371=660,005 [B]
odkop pro AZ (pol. č. 12373)    2,0*698,891=1 397,782 [C]
výkop (dle planimetrie)   2,0*90,354=180,708 [D]
trativody 2,0*222,59*0,6*0,45=120,199 [E]
výkop pro přípojky a UV   2,0*1,95=3,900 [F]
Celkem: A+B+C+D+E+F=2 465,318 [G]</t>
  </si>
  <si>
    <t>015140</t>
  </si>
  <si>
    <t>POPLATKY ZA LIKVIDACŮ ODPADŮ NEKONTAMINOVANÝCH - 17 01 01 BETON Z DEMOLIC OBJEKTŮ, ZÁKLADŮ TV</t>
  </si>
  <si>
    <t>betonové obrubníky (pol. č. 11352)   0,098*21,75=2,132 [A]
záhonové obrubníky (pol. č. 11351)   0,046*4,48=0,206 [B]
Celkem: A+B=2,338 [C]</t>
  </si>
  <si>
    <t>015160</t>
  </si>
  <si>
    <t>POPLATKY ZA LIKVIDACŮ ODPADŮ NEKONTAMINOVANÝCH - 02 01 03 SMÝCENÉ STROMY A KEŘE</t>
  </si>
  <si>
    <t>kácení (pol. č. 11201. odhad)   3*0,6*2,5=4,500 [A]</t>
  </si>
  <si>
    <t>Zemní práce</t>
  </si>
  <si>
    <t>11130</t>
  </si>
  <si>
    <t>SEJMUTÍ DRNU
vč. odvozu, polatek za skládku v pol. č. 015111</t>
  </si>
  <si>
    <t xml:space="preserve">M2        </t>
  </si>
  <si>
    <t>110.44+51.98+4.39+20.82+4.1+21.74+14.81+22.08+6.45=256,810 [A]</t>
  </si>
  <si>
    <t>11201</t>
  </si>
  <si>
    <t>KÁCENÍ STROMŮ D KMENE DO 0,5M S ODSTRANĚNÍM PAŘEZŮ
vč. odvozu a uložení na skládku, poplatek za skládku v pol. č. 015160</t>
  </si>
  <si>
    <t>3=3,000 [A]</t>
  </si>
  <si>
    <t>11332</t>
  </si>
  <si>
    <t>ODSTRANĚNÍ PODKLADŮ ZPEVNĚNÝCH PLOCH Z KAMENIVA NESTMELENÉHO
vč. odvozu a uložení na skládku, poplatek v pol. č. 015111</t>
  </si>
  <si>
    <t xml:space="preserve">M3        </t>
  </si>
  <si>
    <t>vozovka  (odměřeno v ACAD)  1384,46*0,25=346,115 [A]   
chodník  (odměřeno v ACAD)   5,71*0,22=1,256 [B]
Celkem: A+B=347,371 [C]</t>
  </si>
  <si>
    <t>11333</t>
  </si>
  <si>
    <t>ODSTRANĚNÍ PODKLADU ZPEVNĚNÝCH PLOCH S ASFALT POJIVEM
vč. odvozu a uložení na skládku, poplatek za skládku v pol. č. 014132</t>
  </si>
  <si>
    <t>vozovka 0,08*1384,46=110,757 [A]</t>
  </si>
  <si>
    <t>11351</t>
  </si>
  <si>
    <t>ODSTRANĚNÍ ZÁHONOVÝCH OBRUBNÍKŮ
vč. odvozu a uložení na skládku, poplatek v pol. č. 015140</t>
  </si>
  <si>
    <t xml:space="preserve">M         </t>
  </si>
  <si>
    <t>4,48=4,480 [A]</t>
  </si>
  <si>
    <t>11352</t>
  </si>
  <si>
    <t>ODSTRANĚNÍ CHODNÍKOVÝCH A SILNIČNÍCH OBRUBNÍKŮ BETONOVÝCH
vč. odvozu a uložení na skládku, poplatek v pol. č. 015140</t>
  </si>
  <si>
    <t>14.23+3.15+4.37=21,750 [A]</t>
  </si>
  <si>
    <t>11353</t>
  </si>
  <si>
    <t>ODSTRANĚNÍ CHODNÍKOVÝCH KAMENNÝCH OBRUBNÍKŮ
vč. odvozu a uložení na místo určení investorem</t>
  </si>
  <si>
    <t>19.92+4.01=23,930 [A]</t>
  </si>
  <si>
    <t>11372</t>
  </si>
  <si>
    <t>FRÉZOVÁNÍ ZPEVNĚNÝCH PLOCH ASFALTOVÝCH
vč. odvozu na skládku, poplatek za skládku v pol. č. 014132</t>
  </si>
  <si>
    <t>vozovka (odměřeno z ACAD)   0,12*1384,46=166,135 [A]
chodník (odměřeno z ACAD)   0,08*5,71=0,457 [B]
Celkem: A+B=166,592 [C]</t>
  </si>
  <si>
    <t>113765</t>
  </si>
  <si>
    <t>FRÉZOVÁNÍ DRÁŽKY PRŮŘEZU DO 600MM2 V ASFALTOVÉ VOZOVCE</t>
  </si>
  <si>
    <t>3.1+4.67+5.56+3.62+21+328+2,0*5+2*4+3*2=389,950 [A]</t>
  </si>
  <si>
    <t>12373</t>
  </si>
  <si>
    <t>ODKOP PRO SPOD STAVBU SILNIC A ŽELEZNIC TŘ. I
vč. odvozu, uložení v pol. č. 17120, poplatek za skládku v pol. 015111</t>
  </si>
  <si>
    <t xml:space="preserve">odkop pro AZ (dle panimetrie)   418,815+26,851+253,225=698,891 [A]   
výkop (dle planimetrie)   55,744+2,815+31,795=90,354 [B]
Celkem: A+B=789,245 [C]   </t>
  </si>
  <si>
    <t>13273</t>
  </si>
  <si>
    <t>HLOUBENÍ RÝH ŠÍŘ DO 2M PAŽ I NEPAŽ TŘ. I
vč. odvozu, uložení v pol. č. 17120, poplatek za skládku v pol. 015111</t>
  </si>
  <si>
    <t>výkop pro přípojky a UV   0,65*1,2*(5*0,5)=1,950 [A]</t>
  </si>
  <si>
    <t>17120</t>
  </si>
  <si>
    <t>ULOŽENÍ SYPANINY DO NÁSYPŮ A NA SKLÁDKY BEZ ZHUTNĚNÍ</t>
  </si>
  <si>
    <t>odkop pro AZ    698,891=698,891 [A]
výkop (dle planimetrie)   90,354=90,354 [B]
výkop pro přípojky a UV   1,95=1,950 [C]
Celkem: A+B+C=791,195 [D]</t>
  </si>
  <si>
    <t>17180</t>
  </si>
  <si>
    <t>ULOŽENÍ SYPANINY DO NÁSYPŮ Z NAKUPOVANÝCH MATERIÁLŮ</t>
  </si>
  <si>
    <t>násyp (dle planimetrie)   2,046+14,941+6,100=23,087 [A]</t>
  </si>
  <si>
    <t>aktivní zóna   472,441+27,068+269,410=768,919 [A]</t>
  </si>
  <si>
    <t>17481</t>
  </si>
  <si>
    <t>ZÁSYP JAM A RÝH Z NAKUPOVANÝCH MATERIÁLŮ</t>
  </si>
  <si>
    <t>zásyp přípojek UV   0,05*1,2*5*0,5=0,150 [A]</t>
  </si>
  <si>
    <t>17581</t>
  </si>
  <si>
    <t>OBSYP POTRUBÍ A OBJEKTŮ Z NAKUPOVANÝCH MATERIÁLŮ</t>
  </si>
  <si>
    <t>obsyp přípojek   0.45*1.2*5*0,5=1,350 [A]</t>
  </si>
  <si>
    <t>18110</t>
  </si>
  <si>
    <t>ÚPRAVA PLÁNĚ SE ZHUTNĚNÍM V HORNINĚ TŘ. I</t>
  </si>
  <si>
    <t>parapláň 1181,607+68,210+673,614=1 923,431 [A]
pláň   1230,014+68,210+678,222=1 976,446 [B]
Celkem: A+B=3 899,877 [C]</t>
  </si>
  <si>
    <t>Základy</t>
  </si>
  <si>
    <t>21197</t>
  </si>
  <si>
    <t>OPLÁŠTĚNÍ ODVODŇOVACÍCH ŽEBER Z GEOTEXTILIE</t>
  </si>
  <si>
    <t>opláštění trativodů 228,09*2,4=547,416 [A]</t>
  </si>
  <si>
    <t>212635</t>
  </si>
  <si>
    <t>TRATIVODY KOMPL Z TRUB Z PLAST HM DN DO 150MM, RÝHA TŘ I
kompletní, vč. odvozu materiálu, poplatek za skládku v pol. č. 015111</t>
  </si>
  <si>
    <t>35+23.73+44.53+95.95+23.38+5,5=228,090 [A]</t>
  </si>
  <si>
    <t>21461</t>
  </si>
  <si>
    <t>SEPARAČNÍ GEOTEXTILIE</t>
  </si>
  <si>
    <t>1923,431=1 923,431 [A]</t>
  </si>
  <si>
    <t>Vodorovné konstrukce</t>
  </si>
  <si>
    <t>451312</t>
  </si>
  <si>
    <t>PODKLADNÍ A VÝPLŇOVÉ VRSTVY Z PROSTÉHO BETONU C12/15</t>
  </si>
  <si>
    <t>zvětšené lože pod záhon. obrubou 0,1*14,3=1,430 [A]</t>
  </si>
  <si>
    <t>45157</t>
  </si>
  <si>
    <t>PODKLADNÍ A VÝPLŇOVÉ VRSTVY Z KAMENIVA TĚŽENÉHO</t>
  </si>
  <si>
    <t>podsyp pod přípojky UV   1.2*0.15*0,5*5=0,450 [A]</t>
  </si>
  <si>
    <t>Komunikace</t>
  </si>
  <si>
    <t>561431</t>
  </si>
  <si>
    <t>KAMENIVO ZPEVNĚNÉ CEMENTEM TŘ. I TL. DO 150MM
SC c8/10 tl. 120mm</t>
  </si>
  <si>
    <t>vozovka  1320,05=1 320,050 [A]
ostrůvek   12,45=12,450 [B]
Celkem: A+B=1 332,500 [C]</t>
  </si>
  <si>
    <t>56333</t>
  </si>
  <si>
    <t>VOZOVKOVÉ VRSTVY ZE ŠTĚRKODRTI TL. DO 150MM
tl. 150mm</t>
  </si>
  <si>
    <t>asf. vjezd   14,6=14,600 [A]</t>
  </si>
  <si>
    <t>VOZOVKOVÉ VRSTVY ZE ŠTĚRKODRTI TL. DO 150MM
tl. 120mm</t>
  </si>
  <si>
    <t>56334</t>
  </si>
  <si>
    <t>VOZOVKOVÉ VRSTVY ZE ŠTĚRKODRTI TL. DO 200MM
tl. 180mm</t>
  </si>
  <si>
    <t>vozovka   1320,05+(0,15*21)+(0,5*328)=1 487,200 [A]
ostrůvek   12,45=12,450 [B]
Celkem: A+B=1 499,650 [C]</t>
  </si>
  <si>
    <t>56335</t>
  </si>
  <si>
    <t>VOZOVKOVÉ VRSTVY ZE ŠTĚRKODRTI TL. DO 250MM
tl. 250mm</t>
  </si>
  <si>
    <t>vjezd  40,3=40,300 [A]</t>
  </si>
  <si>
    <t>VOZOVKOVÉ VRSTVY ZE ŠTĚRKODRTI TL. DO 250MM
tl. 0,20m</t>
  </si>
  <si>
    <t>chodník   26,5=26,500 [A]</t>
  </si>
  <si>
    <t>572123</t>
  </si>
  <si>
    <t>INFILTRAČNÍ POSTŘIK Z EMULZE DO 1,0KG/M2
PI-CP 0,6kg/m2</t>
  </si>
  <si>
    <t>vozovka 1320,05=1 320,050 [A]
chodník   26,5=26,500 [B]
asf. vjezd   14,6=14,600 [C]
Celkem: A+B+C=1 361,150 [D]</t>
  </si>
  <si>
    <t>572214</t>
  </si>
  <si>
    <t>SPOJOVACÍ POSTŘIK Z MODIFIK EMULZE DO 0,5KG/M2</t>
  </si>
  <si>
    <t>vozovka 2*1320,05=2 640,100 [A]
chodník   26,5=26,500 [B]
asf. vjezd   14,6=14,600 [C]
Celkem: A+B+C=2 681,200 [D]</t>
  </si>
  <si>
    <t>574A21</t>
  </si>
  <si>
    <t>ASFALTOVÝ BETON PRO OBRUSNÉ VRSTVY ACO 8 TL. 30MM
ACO 8 (50/70)</t>
  </si>
  <si>
    <t>chodník 26,5=26,500 [A]
asf. vjezd   14,6=14,600 [B]
Celkem: A+B=41,100 [C]</t>
  </si>
  <si>
    <t>574B34</t>
  </si>
  <si>
    <t>ASFALTOVÝ BETON PRO OBRUSNÉ VRSTVY MODIFIK ACO 11+, 11S TL. 40MM
ACO 11+ (PmP 45/80-65)</t>
  </si>
  <si>
    <t>vozovka 1320,05=1 320,050 [A]</t>
  </si>
  <si>
    <t>574D56</t>
  </si>
  <si>
    <t>ASFALTOVÝ BETON PRO LOŽNÍ VRSTVY MODIFIK ACL 16+, 16S TL. 60MM
ACL 16+ (PmB 25/55-60)</t>
  </si>
  <si>
    <t>574E46</t>
  </si>
  <si>
    <t>ASFALTOVÝ BETON PRO PODKLADNÍ VRSTVY ACP 16+, 16S TL. 50MM</t>
  </si>
  <si>
    <t>chodník   26,5=26,500 [A]
asf. vjezd   14,6=14,600 [B]
Celkem: A+B=41,100 [C]</t>
  </si>
  <si>
    <t>574E56</t>
  </si>
  <si>
    <t>ASFALTOVÝ BETON PRO PODKLADNÍ VRSTVY ACP 16+, 16S TL. 60MM
ACP 16+ (50/70)</t>
  </si>
  <si>
    <t>58222</t>
  </si>
  <si>
    <t>DLÁŽDĚNÉ KRYTY Z DROBNÝCH KOSTEK DO LOŽE Z MC
vč. cementového lože tl. 0,06m</t>
  </si>
  <si>
    <t>12,45=12,450 [A]</t>
  </si>
  <si>
    <t>582615</t>
  </si>
  <si>
    <t>KRYTY Z BETON DLAŽDIC SE ZÁMKEM BAREV TL 80MM DO LOŽE Z KAM
vč. lože tl. 0,04m</t>
  </si>
  <si>
    <t>vjezd 38,3=38,300 [A]</t>
  </si>
  <si>
    <t>58261A</t>
  </si>
  <si>
    <t>KRYTY Z BETON DLAŽDIC SE ZÁMKEM BAREV RELIÉF TL 60MM DO LOŽE Z KAM</t>
  </si>
  <si>
    <t>2,0=2,000 [A]</t>
  </si>
  <si>
    <t xml:space="preserve">Potrubí    </t>
  </si>
  <si>
    <t>87433</t>
  </si>
  <si>
    <t>POTRUBÍ Z TRUB PLASTOVÝCH ODPADNÍCH DN DO 150MM</t>
  </si>
  <si>
    <t>přípojky UV   5.52+7.26+22.9+8.76+8.35+4.2=56,990 [A]</t>
  </si>
  <si>
    <t>89712</t>
  </si>
  <si>
    <t>VPUSŤ KANALIZAČNÍ ULIČNÍ KOMPLETNÍ Z BETONOVÝCH DÍLCŮ</t>
  </si>
  <si>
    <t>5=5,000 [A]</t>
  </si>
  <si>
    <t>897543</t>
  </si>
  <si>
    <t>VPUSŤ ODVOD ŽLABŮ Z POLYMERBETONU SV. ŠÍŘKY DO 200MM</t>
  </si>
  <si>
    <t>1=1,000 [A]</t>
  </si>
  <si>
    <t>89921</t>
  </si>
  <si>
    <t>VÝŠKOVÁ ÚPRAVA POKLOPŮ</t>
  </si>
  <si>
    <t>89923</t>
  </si>
  <si>
    <t>VÝŠKOVÁ ÚPRAVA KRYCÍCH HRNCŮ</t>
  </si>
  <si>
    <t>4=4,000 [A]</t>
  </si>
  <si>
    <t>Potrubí</t>
  </si>
  <si>
    <t>Ostatní konstrukce a práce</t>
  </si>
  <si>
    <t>915000</t>
  </si>
  <si>
    <t>R</t>
  </si>
  <si>
    <t>VODOROVNÉ DOPRAVNÍ ZNAČENÍ - PROFILOVANÉ LEPENÉ PÁSY - DOD A POKLÁDKA</t>
  </si>
  <si>
    <t>nalepovací hmatové úpravy    5,2m2=5,200 [A]</t>
  </si>
  <si>
    <t>917212</t>
  </si>
  <si>
    <t>ZÁHONOVÉ OBRUBY Z BETONOVÝCH OBRUBNÍKŮ ŠÍŘ 80MM</t>
  </si>
  <si>
    <t>14,3=14,300 [A]</t>
  </si>
  <si>
    <t>917224</t>
  </si>
  <si>
    <t>SILNIČNÍ A CHODNÍKOVÉ OBRUBY Z BETONOVÝCH OBRUBNÍKŮ ŠÍŘ 150MM</t>
  </si>
  <si>
    <t>Silniční obruba 250/150mm do bet. lože   87+23+55+6+7+29+57+64=328,000 [A]</t>
  </si>
  <si>
    <t>91743</t>
  </si>
  <si>
    <t>CHODNÍKOVÉ OBRUBY Z KAMENNÝCH KRAJNÍKŮ</t>
  </si>
  <si>
    <t>21=21,000 [A]</t>
  </si>
  <si>
    <t>919111</t>
  </si>
  <si>
    <t>ŘEZÁNÍ ASFALTOVÉHO KRYTU VOZOVEK TL DO 50MM
tl. 50mm, vč. případného odklizení odpadu</t>
  </si>
  <si>
    <t>stávající vozovka 4.67+5.27+3.63+3.1=16,670 [A]</t>
  </si>
  <si>
    <t>931325</t>
  </si>
  <si>
    <t>TĚSNĚNÍ DILATAČ SPAR ASF ZÁLIVKOU MODIFIK PRŮŘ DO 600MM2</t>
  </si>
  <si>
    <t>93543</t>
  </si>
  <si>
    <t>ŽLABY Z DÍLCŮ Z POLYMERBETONU SVĚTLÉ ŠÍŘKY DO 200MM VČETNĚ MŘÍŽÍ</t>
  </si>
  <si>
    <t>4,3=4,300 [A]</t>
  </si>
  <si>
    <t>SO 105</t>
  </si>
  <si>
    <t>Obnova krytu vozovky silnice III/1025 Klínec - R4</t>
  </si>
  <si>
    <t>Obnova krytu vozovky silnice III/1025 Klínec - R4 - etapa 1</t>
  </si>
  <si>
    <t>vozovka (pol. č. 11372)   2,65*(9,0+2,6)=30,740 [A]
vozovka (pol. č. 11333)   2,65*(6,3+14,63)=55,465 [B]
Celkem: A+B=86,205 [C]</t>
  </si>
  <si>
    <t>014211</t>
  </si>
  <si>
    <t>POPLATKY ZA ZEMNÍK - ORNICE
nákup ornice</t>
  </si>
  <si>
    <t>1896,4*0,15=284,460 [A]</t>
  </si>
  <si>
    <t>sejmutí drnu (pol. č. 11130)    2,0*0,2*1878,94=751,576 [A]
výkop (pol. č. 17120)  2.0*496,35=992,700 [B]
podkladní vrstvy (pol. č. 11332)   1,9*(11,03+25,6)=69,597 [C]
Celkem: A+B+C=1 813,873 [D]</t>
  </si>
  <si>
    <t>kácení (pol. č. 11204,11201. odhad)   67*0,6*2,0+6*0,6*2,5=89,400 [A]</t>
  </si>
  <si>
    <t>02914R</t>
  </si>
  <si>
    <t>OSTATNÍ POŽADAVKY - POSUN BODU VYTYČOVACÍ SÍTĚ</t>
  </si>
  <si>
    <t>967,47+61,7+849,77=1 878,940 [A]</t>
  </si>
  <si>
    <t>6=6,000 [A]</t>
  </si>
  <si>
    <t>11204</t>
  </si>
  <si>
    <t>KÁCENÍ STROMŮ D KMENE DO 0,3M S ODSTRANĚNÍM PAŘEZŮ
vč. odvozu a uložení na skládku, poplatek za skládku v pol. č. 015160</t>
  </si>
  <si>
    <t>67=67,000 [A]</t>
  </si>
  <si>
    <t>vozovka (odměřeno z ACAD)   
(v úseku km 0,130-0,160 vlevo) 
odvoz na skládku
plocha před zastávkou  0,14*78,75=11,025 [A]
sanace krajnic  0,14*182,86=25,600 [B]
Celkem: A+B=36,625 [C]</t>
  </si>
  <si>
    <t>vozovka (odměřeno z ACAD)     
(v úseku km 0,130-0,160 vlevo
odvoz na skládku
plocha před zastávkou  0,08*78,75=6,300 [A]
sanace krajnic   0,08*182,86=14,629 [B]
Celkem: A+B=20,929 [C]</t>
  </si>
  <si>
    <t>FRÉZOVÁNÍ ZPEVNĚNÝCH PLOCH ASFALTOVÝCH
vč. odvozu na skládku, poplatek za skládku v pol. č. 014132 (pol.č. 015130)</t>
  </si>
  <si>
    <t>vozovka (odměřeno z ACAD)  
odvoz na skládku nebezp.odpadu  0,12*75=9,000 [D]
po sanaci krajnic vráceno zpět  0,12*174,67=20,960 [B]
Celkem: D+B=29,960 [E]
provizorní nájezdový klín - na skládku  6,5*20,0*0,02=2,600 [A]
Celkem: E+A=32,560 [F]</t>
  </si>
  <si>
    <t xml:space="preserve">6,5+6,5=13,000 [A]   </t>
  </si>
  <si>
    <t>výkop (dle planimetrie)  198,34=198,340 [A]
výkop pro AZ (dle planimetrie)  148,332=148,332 [B]
výkop pro sanaci (dle planimetrie)  10,06=10,060 [C]
Celkem: A+B+C=356,732 [D]</t>
  </si>
  <si>
    <t>12573</t>
  </si>
  <si>
    <t>VYKOPÁVKY ZE ZEMNÍKŮ A SKLÁDEK TŘ. I
vč. odvozu, rozprostření v pol. č. 18222 , nákup v pol. č. 014211</t>
  </si>
  <si>
    <t>ornice  1896,4*0,15=284,460 [A]</t>
  </si>
  <si>
    <t>trubní propustek 2,22*11,0=24,420 [A] 
vsakovací žebro  0,6*192,0=115,200 [B]
Celkem: A+B=139,620 [C]</t>
  </si>
  <si>
    <t>výkop (pol. č. 12373)  356,73=356,730 [A]
hloubení rýh (pol. č. 13273)  139,62=139,620 [B]
Celkem: A+B=496,350 [C]</t>
  </si>
  <si>
    <t>aktivní zóna (dle planimetrie)  148,332=148,332 [A]</t>
  </si>
  <si>
    <t>násyp (dle planimetrie)   81,64=81,640 [A]</t>
  </si>
  <si>
    <t>17380</t>
  </si>
  <si>
    <t>ZEMNÍ KRAJNICE A DOSYPÁVKY Z NAKUPOVANÝCH MATERIÁLŮ</t>
  </si>
  <si>
    <t xml:space="preserve">dosypání krajnic (dle planimetrie)   20,9=20,900 [A]   </t>
  </si>
  <si>
    <t>zásyp propustku   (0.63+0.91)*11,0=16,940 [A]</t>
  </si>
  <si>
    <t xml:space="preserve">ZÁSYP JAM A RÝH Z NAKUPOVANÝCH MATERIÁLŮ
zásyp - šd </t>
  </si>
  <si>
    <t>vsakovací žebro  0,6*192,0=115,200 [C]</t>
  </si>
  <si>
    <t>úprava parapláně (dle planimetrie)   388,91=388,910 [A]
úprava pláně (dle planimetrie)    313,86=313,860 [B]
Celkem: A+B=702,770 [C]</t>
  </si>
  <si>
    <t>18222</t>
  </si>
  <si>
    <t>ROZPROSTŘENÍ ORNICE VE SVAHU V TL DO 0,15M</t>
  </si>
  <si>
    <t>1724*1,1=1 896,400 [A]</t>
  </si>
  <si>
    <t>18241</t>
  </si>
  <si>
    <t>ZALOŽENÍ TRÁVNÍKU RUČNÍM VÝSEVEM</t>
  </si>
  <si>
    <t>vsakovací žebro  3,8*192,0+8*0,8*1,4=738,560 [A]</t>
  </si>
  <si>
    <t>388,91=388,910 [A]</t>
  </si>
  <si>
    <t>27231A</t>
  </si>
  <si>
    <t>ZÁKLADY Z PROSTÉHO BETONU DO C20/25</t>
  </si>
  <si>
    <t>betonový prah pro propustek   2*(0.8*0.8*0.8)+(0.8*0.4*0.5)*2=1,344 [A]</t>
  </si>
  <si>
    <t>45131A</t>
  </si>
  <si>
    <t>PODKLADNÍ A VÝPLŇOVÉ VRSTVY Z PROSTÉHO BETONU C20/25</t>
  </si>
  <si>
    <t>podklad pod čela z LK   0,15*3,5*2=1,050 [A]</t>
  </si>
  <si>
    <t>45152</t>
  </si>
  <si>
    <t>PODKLADNÍ A VÝPLŇOVÉ VRSTVY Z KAMENIVA DRCENÉHO</t>
  </si>
  <si>
    <t>lože pod TP   0,23m2*11,0=2,530 [A]
lože pod čela z LK   0,15*3,5*2=1,050 [B]
Celkem: A+B=3,580 [D]</t>
  </si>
  <si>
    <t>465512</t>
  </si>
  <si>
    <t>DLAŽBY Z LOMOVÉHO KAMENE NA MC</t>
  </si>
  <si>
    <t>čelo propustku   3,5*2*0,3=2,100 [A]</t>
  </si>
  <si>
    <t>VOZOVKOVÉ VRSTVY ZE ŠTĚRKODRTI TL. DO 150MM</t>
  </si>
  <si>
    <t>zpevnění vjezdů   28,3=28,300 [B]</t>
  </si>
  <si>
    <t>VOZOVKOVÉ VRSTVY ZE ŠTĚRKODRTI TL. DO 250MM
šd tl.220 mm</t>
  </si>
  <si>
    <t>341,15*2*(1,5+0,22)*0,2=234,711 [A]</t>
  </si>
  <si>
    <t>567534</t>
  </si>
  <si>
    <t>VRST PRO OBNOVU A OPR RECYK ZA STUD CEM A ASF EM TL DO 150MM
RS CA 0/63 tl.150 mm</t>
  </si>
  <si>
    <t>2218,1+2*341*0,25=2 388,600 [A]</t>
  </si>
  <si>
    <t>56933</t>
  </si>
  <si>
    <t>ZPEVNĚNÍ KRAJNIC ZE ŠTĚRKODRTI TL. DO 150MM</t>
  </si>
  <si>
    <t>0,5*682,0=341,000 [A]</t>
  </si>
  <si>
    <t>SPOJOVACÍ POSTŘIK Z MODIFIK EMULZE DO 0,5KG/M2
PS-CP 0,35kg/m2</t>
  </si>
  <si>
    <t>2218,1+2*341*0,09=2 279,480 [A]</t>
  </si>
  <si>
    <t>ASFALTOVÝ BETON PRO OBRUSNÉ VRSTVY MODIFIK ACO 11+, 11S TL. 40MM
ACO 11+ (PmB 45/80-65)</t>
  </si>
  <si>
    <t>2218,1+2*341*0,02=2 231,740 [A]
provizorní klín  6,5*20,0=130,000 [B]
Celkem: A+B=2 361,740 [C]</t>
  </si>
  <si>
    <t>574C06</t>
  </si>
  <si>
    <t>ASFALTOVÝ BETON PRO LOŽNÍ VRSTVY ACL 16+, 16S</t>
  </si>
  <si>
    <t>provizorní nájezdový klín  6,5*16,7*0,1*0,5=5,428 [A]</t>
  </si>
  <si>
    <t>ASFALTOVÝ BETON PRO LOŽNÍ VRSTVY MODIFIK ACL 16+, 16S TL. 60MM
ACL16+ (PmB 25/55-60) tl. 0,06m</t>
  </si>
  <si>
    <t>vozovka  2218,1+2*341*0,125=2 303,350 [A]</t>
  </si>
  <si>
    <t>89952A</t>
  </si>
  <si>
    <t>OBETONOVÁNÍ POTRUBÍ Z PROSTÉHO BETONU DO C20/25</t>
  </si>
  <si>
    <t>(1,1*1,1-3,14*0,4*0,4)*11,0=7,784 [A]</t>
  </si>
  <si>
    <t>91228</t>
  </si>
  <si>
    <t>SMĚROVÉ SLOUPKY Z PLAST HMOT VČETNĚ ODRAZNÉHO PÁSKU
bílé sloupky</t>
  </si>
  <si>
    <t>14=14,000 [A]</t>
  </si>
  <si>
    <t>SMĚROVÉ SLOUPKY Z PLAST HMOT VČETNĚ ODRAZNÉHO PÁSKU
červené sloupky</t>
  </si>
  <si>
    <t>918358</t>
  </si>
  <si>
    <t>PROPUSTY Z TRUB DN 600MM</t>
  </si>
  <si>
    <t>11=11,000 [A]</t>
  </si>
  <si>
    <t>6.61+6,5=13,110 [A]</t>
  </si>
  <si>
    <t>13,0=13,000 [A]</t>
  </si>
  <si>
    <t>SO 105.1</t>
  </si>
  <si>
    <t>Obnova krytu vozovky silnice III/1025 Klínec - R4 - etapa 2</t>
  </si>
  <si>
    <t>vozovka (pol. č. 11372)  2,65*40,6=107,590 [A]</t>
  </si>
  <si>
    <t>POPLATKY ZA ZEMNÍK - ORNICE
nákup rekultivační zeminy</t>
  </si>
  <si>
    <t>rekultivace 0,15*113,85=17,078 [C]</t>
  </si>
  <si>
    <t>podkladní vrstvy (pol. č. 11332) 1,9*90,422=171,802 [A]
odkop pro AZ (pol. č. 12373)   2,0*115,91=231,820 [B]
výkop (pol. č. 12373)   2,0*20,36=40,720 [C]
sejmutí drnu (pol. č. 11130)   2,0*0,2*62,76=25,104 [D]
hloubení jam a rýh (pol. č. 13273, 13173)   2,0*(20,639+19,208)=79,694 [E]
rýha trativodů  2,0*0,4*0,5*58,15=23,260 [F]
Celkem: A+B+C+D+E+F=572,400 [G]</t>
  </si>
  <si>
    <t>015130</t>
  </si>
  <si>
    <t>POPLATKY ZA LIKVIDACŮ ODPADŮ NEKONTAMINOVANÝCH - 17 03 02 VYBOURANÝ ASFALTOVÝ BETON BEZ DEHTU</t>
  </si>
  <si>
    <t>odbourání provizorního nájezdového klínu  2,65*9,1=24,115 [A]</t>
  </si>
  <si>
    <t>60,35+2,41=62,760 [A]</t>
  </si>
  <si>
    <t>11313</t>
  </si>
  <si>
    <t>ODSTRANĚNÍ KRYTU ZPEVNĚNÝCH PLOCH S ASFALTOVÝM POJIVEM
vč. odvozu a uložení na skládku, poplatek z askládku v pol. č. 015130</t>
  </si>
  <si>
    <t>odbourání provizorního nájezdového klínu  6,5*20*0,14*0,5=9,100 [A]</t>
  </si>
  <si>
    <t>podkladní vrstvy vozovky tl.220 mm  338,3*0,22=74,426 [B]
štěrkové vrstvy tl.200 mm  79,98*0,2=15,996 [A]
Celkem: B+A=90,422 [C]</t>
  </si>
  <si>
    <t>vozovka  0,12*338,3=40,596 [A]</t>
  </si>
  <si>
    <t>6,5+6,5=13,000 [A]
42,5=42,500 [B]
2,0=2,000 [C]
Celkem: A+B+C=57,500 [D]</t>
  </si>
  <si>
    <t>odkop pro AZ (dle planimetrie)  21,51+54,0+40,4=115,910 [A]
výkop (dle planimetrie)   1,19+8,86+10,31=20,360 [B]
Celkem: A+B=136,270 [C]</t>
  </si>
  <si>
    <t>13173</t>
  </si>
  <si>
    <t>HLOUBENÍ JAM ZAPAŽ I NEPAŽ TŘ. I
uložení v pol. č. 17120, poplatek za skládku v pol. č. 015111</t>
  </si>
  <si>
    <t>výkop pro HV   (2,8*2,2*1,4*2)+1,12+0,84=19,208 [A]</t>
  </si>
  <si>
    <t>výkop pro přípojku   0,65*1,2*26,46=20,639 [A]</t>
  </si>
  <si>
    <t>odkop pro AZ (pol. č. 12373)   115,91=115,910 [A]
výkop (pol. č. 12373)   20,36=20,360 [B]
hloubení jam a rýh (pol. č. 13273,13173)   19,21+20,64=39,850 [D]
Celkem: A+B+D=176,120 [E]</t>
  </si>
  <si>
    <t>aktivní zóna (dle planimetrie)   22,73+59,1+45,48=127,310 [A]</t>
  </si>
  <si>
    <t xml:space="preserve">násyp (dle planimetrie)  4,37+5,1+0,14=9,610 [A]   </t>
  </si>
  <si>
    <t>dosypávka krajnice (dle planimetrie)   0,6+0,82=1,420 [A]</t>
  </si>
  <si>
    <t>zásyp přípojek   0,05*1,2*26,46=1,588 [A]
zásyp HV  (19,21-(1,6*1*1,4)-1,12)*2=31,700 [B]
Celkem: A+B=33,288 [C]</t>
  </si>
  <si>
    <t>obsyp přípojek   0,45*1,2*26,46-(3,14*0,075*0,075*26,46)=13,821 [A]</t>
  </si>
  <si>
    <t>parapláň (dle planimetrie)  56,83+150+116,8=323,630 [A]
pláň (dle planimetrie)   58,58+145+107,18=310,760 [B]
Celkem: A+B=634,390 [C]</t>
  </si>
  <si>
    <t>rekultivace 113,85=113,850 [B]</t>
  </si>
  <si>
    <t>trativod  2,6*58,15+2,6*2=156,390 [A]</t>
  </si>
  <si>
    <t>15,6+42,55=58,150 [A]</t>
  </si>
  <si>
    <t>dle planimetrie  56,83+150+116,8=323,630 [B]</t>
  </si>
  <si>
    <t>pod HV   2*2*1,4*0,15=0,840 [A]</t>
  </si>
  <si>
    <t>podsyp  HV  2*1,4*0,2*2=1,120 [A]</t>
  </si>
  <si>
    <t>podsyp přípojek   1,2*0,15*26,46=4,763 [A]</t>
  </si>
  <si>
    <t>KAMENIVO ZPEVNĚNÉ CEMENTEM TŘ. I TL. DO 150MM
SC c8/10  tl.120mm</t>
  </si>
  <si>
    <t>vozovka   276,66+(0,36*42,6)=291,996 [A]</t>
  </si>
  <si>
    <t>VOZOVKOVÉ VRSTVY ZE ŠTĚRKODRTI TL. DO 150MM
tl.150 mm</t>
  </si>
  <si>
    <t>ŠD vozovky pod krajnicí 0,48*42,6=20,448 [A]
zpevnění vjezdů   21,3=21,300 [B]
Celkem: A+B=41,748 [C]</t>
  </si>
  <si>
    <t>VOZOVKOVÉ VRSTVY ZE ŠTĚRKODRTI TL. DO 200MM
tl 180mm</t>
  </si>
  <si>
    <t>vozovka   276,66+(0,55*42,6)+(0,29*42,5)=312,415 [A]</t>
  </si>
  <si>
    <t>(28,76+4,5+9,9)*0,5=21,580 [A]</t>
  </si>
  <si>
    <t>SPOJOVACÍ POSTŘIK Z MODIFIK EMULZE DO 0,5KG/M2
PS-CP 0,35 kg/m2</t>
  </si>
  <si>
    <t>vozovka   276,66+(0,2*42,6)=285,180 [A]
vozovka   276,66+(0,09*42,6)=280,494 [B]
Celkem: A+B=565,674 [C]</t>
  </si>
  <si>
    <t>ASFALTOVÝ BETON PRO OBRUSNÉ VRSTVY MODIFIK ACO 11+, 11S TL. 40MM</t>
  </si>
  <si>
    <t>vozovka   276,66+(0,02*42,6)=277,512 [A]</t>
  </si>
  <si>
    <t>ASFALTOVÝ BETON PRO LOŽNÍ VRSTVY MODIFIK ACL 16+, 16S TL. 60MM</t>
  </si>
  <si>
    <t>vozovka   276,66+(0,12*42,6)=281,772 [A]</t>
  </si>
  <si>
    <t>ASFALTOVÝ BETON PRO PODKLADNÍ VRSTVY ACP 16+, 16S TL. 60MM</t>
  </si>
  <si>
    <t>vozovka   276,66+(0,23*42,6)=286,458 [A]</t>
  </si>
  <si>
    <t>přípojky  13,05+13,41=26,460 [A]</t>
  </si>
  <si>
    <t>89722</t>
  </si>
  <si>
    <t>VPUSŤ KANALIZAČNÍ HORSKÁ KOMPLETNÍ Z BETON DÍLCŮ</t>
  </si>
  <si>
    <t>SMĚROVÉ SLOUPKY Z PLAST HMOT VČETNĚ ODRAZNÉHO PÁSKU</t>
  </si>
  <si>
    <t>1=1,000 [A]
červené  2=2,000 [B]
Celkem: A+B=3,000 [C]</t>
  </si>
  <si>
    <t>Silniční obruba 250/150mm do bet. lože 42,5=42,500 [A]</t>
  </si>
  <si>
    <t>6,5+6,5=13,000 [A]</t>
  </si>
  <si>
    <t>zálivka N2   6,5+6,5=13,000 [A]
zálivka N1  42,5=42,500 [B]
zálivka N2 u šachet  2,0=2,000 [C]
Celkem: A+B+C=57,500 [D]</t>
  </si>
  <si>
    <t>SO 106</t>
  </si>
  <si>
    <t>Úprava křižovatky silnic III/1025 a III/11512</t>
  </si>
  <si>
    <t>vozovka (pol. č. 11372)  2,65*184,855=489,866 [A]
vozovka (pol. č. 11333)   2,65*123,236=326,575 [B]
Celkem: A+B=816,441 [C]</t>
  </si>
  <si>
    <t>676,404*0,15=101,461 [A]
odečet ornice z meziskládky   -12,094=-12,094 [B]
rekultivace 0,15*134,0=20,100 [C]
Celkem: A+B+C=109,467 [D]</t>
  </si>
  <si>
    <t>podkladní vrstvy (pol. č. 11332) 1,9*385,114=731,717 [A]
odkop pro AZ (pol. č. 12373)   2,0*477,11=954,220 [B]
výkop (pol. č. 12373)   2,0*134,99=269,980 [C]
sejmutí drnu (pol. č. 11130)   2,0*0,2*424,13=169,652 [D]
hloubení jam a rýh (pol. č. 13273, 13173)   2,0*(10,764+18,37)=58,268 [E]
Celkem: A+B+C+D+E=2 183,837 [F]</t>
  </si>
  <si>
    <t>kácení (pol. č. 11204. odhad)   3*0,6*2,0=3,600 [A]</t>
  </si>
  <si>
    <t>159,17+106+25,3+12,4+57,82+12,33+51,11=424,130 [A]</t>
  </si>
  <si>
    <t>podkladní vrstvy 1540,455*0,25=385,114 [A]</t>
  </si>
  <si>
    <t>vozovka   0,08*1540,455=123,236 [A]</t>
  </si>
  <si>
    <t>vozovka  0,12*1540,455=184,855 [A]</t>
  </si>
  <si>
    <t>7.7+7.3=15,000 [A]</t>
  </si>
  <si>
    <t>12110</t>
  </si>
  <si>
    <t>SEJMUTÍ ORNICE NEBO LESNÍ PŮDY
vč. odvozu na dočasnou skládku</t>
  </si>
  <si>
    <t>60,47*0,2=12,094 [A]</t>
  </si>
  <si>
    <t>odkop pro AZ (dle planimetrie)   334,12+142,99=477,110 [A]
výkop (dle planimetrie)   93,13+41,86=134,990 [B]
Celkem: A+B=612,100 [C]</t>
  </si>
  <si>
    <t>nákup nové ornice   121,56-12,094=109,466 [A]
ornice z meziskládky   12,094=12,094 [B]
Celkem: A+B=121,560 [C]</t>
  </si>
  <si>
    <t>výkop pro HV   (2.8*2.2*1.4*2)+1,12=18,368 [A]</t>
  </si>
  <si>
    <t>výkop pro přípojku   0,65*1,2*13,8=10,764 [A]</t>
  </si>
  <si>
    <t>odkop pro AZ (pol. č. 12373)   334,12+142,99=477,110 [A]
výkop (pol. č. 12373)   93,13+41,86=134,990 [B]
ornice na dočas. skládku (pol. č. 12110)   60,47*0,2=12,094 [C]
hloubení jam a rýh (pol. č. 13273,13173)   10,764+18,37=29,134 [D]
Celkem: A+B+C+D=653,328 [E]</t>
  </si>
  <si>
    <t>aktivní zóna (dle planimetrie)   461,671+161,529=623,200 [A]</t>
  </si>
  <si>
    <t>násyp (dle planimetrie)   5,92+3,09=9,010 [A]   
rekultivace - násyp    0,3*134,0=40,200 [B]
Celkem: A+B=49,210 [C]</t>
  </si>
  <si>
    <t>dosypávka krajnice (dle planimetrie)   15,756+5,337=21,093 [A]</t>
  </si>
  <si>
    <t>zásyp přípojek   0,05*1,2*13,8=0,828 [A]</t>
  </si>
  <si>
    <t>obsyp přípojek   0.45*1.2*13,8-(3,14*0,075*0,075*13,8)=7,208 [A]</t>
  </si>
  <si>
    <t>parapláň (dle planimetrie) 1248,165+429,808=1 677,973 [A]
pláň (dle planimetrie)   1060,255+376,433=1 436,688 [B]
Celkem: A+B=3 114,661 [C]</t>
  </si>
  <si>
    <t>676,404=676,404 [A]
rekultivace 134,0=134,000 [B]
Celkem: A+B=810,404 [C]</t>
  </si>
  <si>
    <t>dle planimetrie  1248,165+429,808=1 677,973 [A]</t>
  </si>
  <si>
    <t>podél HV   3,6*2*0,15=1,080 [A]</t>
  </si>
  <si>
    <t>podél HV   3,6*2*0,3=2,160 [A]</t>
  </si>
  <si>
    <t>podsyp přípojek   1,2*0,15*13,8=2,484 [A]</t>
  </si>
  <si>
    <t>Dlažba podél HV   3,6*2*0,3=2,160 [A]</t>
  </si>
  <si>
    <t>vozovka   1057,49+(0,36*227,46)=1 139,376 [A]</t>
  </si>
  <si>
    <t>vozovka   1057,49+(0,55*227,46)+(0,5*227,46*0,4)=1 228,085 [A]</t>
  </si>
  <si>
    <t>227,46*0,5=113,730 [A]</t>
  </si>
  <si>
    <t>vozovka   1057,49+(0,2*227,46)=1 102,982 [A]
vozovka   1057,49+(0,09*227,46)=1 077,961 [B]
Celkem: A+B=2 180,943 [C]</t>
  </si>
  <si>
    <t>vozovka   1057,49+(0,02*227,46)=1 062,039 [A]</t>
  </si>
  <si>
    <t>vozovka   1057,49+(0,12*227,46)=1 084,785 [A]</t>
  </si>
  <si>
    <t>vozovka   1057,49+(0,23*227,46)=1 109,806 [A]</t>
  </si>
  <si>
    <t>12,7+1,1=13,800 [A]</t>
  </si>
  <si>
    <t>22=22,000 [A]</t>
  </si>
  <si>
    <t>7.34+7.69=15,030 [A]</t>
  </si>
  <si>
    <t>SO 107</t>
  </si>
  <si>
    <t>Rekonstrukce silnice III/0042, průtah Klínec</t>
  </si>
  <si>
    <t>1353,0*0,15=202,950 [A]</t>
  </si>
  <si>
    <t>odstranění podkladních vrstev (pol. č. 11332)   1,9*1080,249=2 052,473 [A]
sejmutí drnu (pol. č. 11130)   2,0*1166,15=2 332,300 [B]
výkop (pol. č. 12373)   2,0*1149,07=2 298,140 [C]
trativod (pol. č. 212635)   2,0*0,45*0,6*649,79=350,887 [D]
výkop pro přípojky (pol. č. 13273) 2,0*44,226=88,452 [E]
kamenné obrubníky (11353) 0,101*240,21=24,261 [F]
Celkem: A+B+C+D+E+F=7 146,513 [G]</t>
  </si>
  <si>
    <t>vybourání asf. sjezdů (pol. č. 11313)   2,65*11,511=30,504 [A]
odbourání vozovky (11333)   2,65*241,393=639,691 [B]
odbourání provizorního nájezdového klínu  2,65*1,6=4,240 [D]
Celkem: A+B+D=674,435 [E]</t>
  </si>
  <si>
    <t>silniční obrubníky (pol. č. 11352) 0,098*219,260=21,487 [A]
záhonové obrubníky (pol. č. 11351)   0,046*166,2=7,645 [B]
Celkem: A+B=29,132 [C]</t>
  </si>
  <si>
    <t>47.4+23.4+9.62+34.52+33.22+3.05+169.09+173.09+84.64+60.67+392.93+48.64+34.47+51.41=1 166,150 [A]</t>
  </si>
  <si>
    <t>asf. sjezdy   0,1*(7.53+7.5+7.52+6.15+6.28+35.21+30.01+9.14+5.77)=11,511 [A]
odbourání provizorního nájezdového klínu  1,6=1,600 [B]
Celkem: A+B=13,111 [C]</t>
  </si>
  <si>
    <t>vozovka (dle planimetrie)   3017,41*0,32=965,571 [A]
chodník (dle planimetrie)   302,5*0,22=66,550 [B]
asf. sjezdy 0,25*115,11=28,778 [C]
sjezdy šd   0,15*129,0=19,350 [D]
Celkem: A+B+C+D=1 080,249 [E]</t>
  </si>
  <si>
    <t>ODSTRANĚNÍ PODKLADU ZPEVNĚNÝCH PLOCH S ASFALT POJIVEM
vč. odvozu a uložení na skládku, poplatek za skládku v pol. č. 015130</t>
  </si>
  <si>
    <t>vozovka (dle planimetrie)   3017,41*0,08=241,393 [A]</t>
  </si>
  <si>
    <t>3.02+17.7+74.69+42.69+28.1=166,200 [A]</t>
  </si>
  <si>
    <t>19.72+70.78+128.76=219,260 [A]</t>
  </si>
  <si>
    <t>23.57+15.81+22.58+29.59+17.34+8.93+24.55+25.03+26+32.51+14.3=240,210 [A]</t>
  </si>
  <si>
    <t>FRÉZOVÁNÍ ZPEVNĚNÝCH PLOCH ASFALTOVÝCH
povinný odkup zhotovitelem</t>
  </si>
  <si>
    <t>vozovka 3017,41*0,05=150,871 [A]
chodník (58.7+18.3+22.48+78.73+124.29)*0,08=24,200 [B]
Celkem: A+B=175,071 [C]</t>
  </si>
  <si>
    <t>3+3.87+4.64+4.16+4.07+5.14+4+817,78+2,0*13+2*8+2*15=918,660 [A]</t>
  </si>
  <si>
    <t>výkop (dle planimetrie)   159,315=159,315 [A]
výkop AZ (dle planimetrie)   989,755=989,755 [B]
Celkem: A+B=1 149,070 [C]</t>
  </si>
  <si>
    <t>výkop pro přípojky 0,65*1,2*(50,2+13*0,5)=44,226 [A]</t>
  </si>
  <si>
    <t>výkop (pol. č. 12373)   159,315+989,755=1 149,070 [A]
výkop pro přípojky (pol. č. 13273) 44,226=44,226 [B]
Celkem: A+B=1 193,296 [C]</t>
  </si>
  <si>
    <t>aktivní zóna  1035,425=1 035,425 [A]</t>
  </si>
  <si>
    <t xml:space="preserve">násyp (dle planimetrie)   190,152=190,152 [A]  </t>
  </si>
  <si>
    <t>zásyp přípojek UV   0,05*1,2*50,2=3,012 [A]</t>
  </si>
  <si>
    <t>obsyp přípojek UV   0.45*1.2*50,2=27,108 [A]</t>
  </si>
  <si>
    <t>parapláň    2596,188=2 596,188 [A]
pláň   2697,984=2 697,984 [B]
Celkem: A+B=5 294,172 [C]</t>
  </si>
  <si>
    <t>1353,0=1 353,000 [A]</t>
  </si>
  <si>
    <t>2,4*649,79=1 559,496 [A]</t>
  </si>
  <si>
    <t>5.72+383.37+260.7=649,790 [A]</t>
  </si>
  <si>
    <t>2596,188=2 596,188 [A]</t>
  </si>
  <si>
    <t>podsyp pod přípojky   1,2*0,15*50,2=9,036 [A]</t>
  </si>
  <si>
    <t>vozovka   2921,83+0,5*37,43=2 940,545 [A]</t>
  </si>
  <si>
    <t>asf. vjezdy   83,25=83,250 [A]
šd sjezdy   112,17=112,170 [B]
Celkem: A+B=195,420 [C]</t>
  </si>
  <si>
    <t>asf. vjezdy   83,25=83,250 [A]</t>
  </si>
  <si>
    <t>VOZOVKOVÉ VRSTVY ZE ŠTĚRKODRTI TL. DO 200MM
tl. 200mm</t>
  </si>
  <si>
    <t>předláždění chodníku   3,38=3,380 [A]</t>
  </si>
  <si>
    <t>předláždění vjezdu   6,34=6,340 [A]</t>
  </si>
  <si>
    <t>VOZOVKOVÉ VRSTVY ZE ŠTĚRKODRTI TL. DO 250MM
tl. 0,22m</t>
  </si>
  <si>
    <t>vozovka   2921,83+0,46*37,43+0,5*802,28=3 340,188 [A]
asf. chodník   265,48=265,480 [B]
Celkem: A+B=3 605,668 [C]</t>
  </si>
  <si>
    <t>27.95+16.43=44,380 [A]</t>
  </si>
  <si>
    <t>vozovka   2921,83+0,25*37,43=2 931,188 [A]
asf. chodník   279,85=279,850 [B]
asf. vjezdy   83,25=83,250 [C]
Celkem: A+B+C=3 294,288 [D]</t>
  </si>
  <si>
    <t>vozovka   2921,83+0,09*37,43=2 925,199 [A]
asf. chodník   279,85=279,850 [B]
asf. vjezdy   83,25=83,250 [C]
Celkem: A+B+C=3 288,299 [D]</t>
  </si>
  <si>
    <t>asf. chodník   279,85=279,850 [A]
asf. vjezdy   83,25=83,250 [B]
Celkem: A+B=363,100 [C]</t>
  </si>
  <si>
    <t>vozovka   2921,83+0,02*37,43=2 922,579 [A]</t>
  </si>
  <si>
    <t>vozovka   2921,83+0,12*37,43=2 926,322 [A]</t>
  </si>
  <si>
    <t>587206</t>
  </si>
  <si>
    <t>PŘEDLÁŽDĚNÍ KRYTU Z BETONOVÝCH DLAŽDIC SE ZÁMKEM
vč. lože tl 40mm</t>
  </si>
  <si>
    <t>vjezdy   6,34=6,340 [A]
chodník   3,38=3,380 [B]
Celkem: A+B=9,720 [C]</t>
  </si>
  <si>
    <t>4.28+2.9+0.8+0.7+1+5.25+0.8+4.5+1.2+4.4+1.5+4.2+6.27+12.4=50,200 [A]</t>
  </si>
  <si>
    <t>13=13,000 [A]</t>
  </si>
  <si>
    <t>15=15,000 [A]</t>
  </si>
  <si>
    <t>9=9,000 [A]</t>
  </si>
  <si>
    <t>9113A1</t>
  </si>
  <si>
    <t>SVODIDLO OCEL SILNIČ JEDNOSTR, ÚROVEŇ ZADRŽ N1, N2 - DODÁVKA A MONTÁŽ</t>
  </si>
  <si>
    <t>11.6+14.8=26,400 [A]</t>
  </si>
  <si>
    <t>33,2=33,200 [A]</t>
  </si>
  <si>
    <t>19.2+74.9+38.06+29.22+3,12+3,52=168,020 [A]</t>
  </si>
  <si>
    <t>101.76+94.78+143.62+68.27+117.21+2.6+2.6+2.6+2.6+2.6+2.5+65.44+211.2=817,780 [A]</t>
  </si>
  <si>
    <t>3.6+3.7+3.5+3.3+3.7+5.2+4.1+3.87+5.94+3+4.64+4.16+4+3.19=55,900 [A]</t>
  </si>
  <si>
    <t>4,6=4,600 [A]</t>
  </si>
  <si>
    <t>SO 108</t>
  </si>
  <si>
    <t>Rekonstrukce silnice III/0042, Klínec - Líšnice</t>
  </si>
  <si>
    <t>pol. č. 11372   2,65*0,585=1,550 [A]</t>
  </si>
  <si>
    <t>0,15*3596,373-1466,11*0,2=246,234 [A]</t>
  </si>
  <si>
    <t>odstranění krytu (pol. č. 11332)   1,9*984,120=1 869,828 [A]
sejmutí drnu (pol. č. 11130)   2,0*0,2*2950.35=1 180,140 [B]
výkop (pol. č. 12373)   2,0*(420,960+1003,291)=2 848,502 [C]
výkop pro HV, propustky (pol. č. 13273)   2,0*94,991=189,982 [D]
výkop pro trativody (pol. č. 212635)   2,0*0,45*0,6*147,8=79,812 [E]
Celkem: A+B+C+D+E=6 168,264 [F]</t>
  </si>
  <si>
    <t>odstranění propustku   2,3*7,76*(1,0*1,0*3,14*0,3*0,3)=5,044 [A]</t>
  </si>
  <si>
    <t>kácení (pol. č. 11204. odhad)   37*0,6*2,0=44,400 [A]
mýcení křovin (pol. č. 11120)   0,03*464,0=13,920 [B]
Celkem: A+B=58,320 [C]</t>
  </si>
  <si>
    <t>11120</t>
  </si>
  <si>
    <t>ODSTRANĚNÍ KŘOVIN
vč. odvozu a uložení na skládku, polatek za skládku v pol. č. 015160</t>
  </si>
  <si>
    <t>145+117+118+62+22=464,000 [A]</t>
  </si>
  <si>
    <t>1367.9+144.06+1438.39=2 950,350 [A]</t>
  </si>
  <si>
    <t>1+82/2,25=37.444 [A]
37=37,000 [A]</t>
  </si>
  <si>
    <t>ODSTRANĚNÍ KRYTU ZPEVNĚNÝCH PLOCH S ASFALTOVÝM POJIVEM
vč. odvozu a uložení na skládku, polatek za skládku v pol. č. 015130</t>
  </si>
  <si>
    <t>vozovka (dle planimetrie) - po sanaci krajnic bude vráceno na místo  0,1*(1958,009+30,25)=198,826 [A]</t>
  </si>
  <si>
    <t>vozovka (dle planimetrie)   0,5*(1958,009+10.23)=984,120 [A]</t>
  </si>
  <si>
    <t>FRÉZOVÁNÍ ZPEVNĚNÝCH PLOCH ASFALTOVÝCH</t>
  </si>
  <si>
    <t>provizorní nájezdový klín - na skládku   4,5*6,5*0,02=0,585 [A]</t>
  </si>
  <si>
    <t>4.49+68,34=72,830 [A]</t>
  </si>
  <si>
    <t>0,2*(165.68+16.4+211.1+193.03+851.91+27.99)=293,222 [A]</t>
  </si>
  <si>
    <t xml:space="preserve">výkop (dle planimetrie)   420,960=420,960 [A]
výkop pro AZ (dle planimetrie)  1000,222+1,86*0,3*5,5=1 003,291 [B]
Celkem: A+B=1 424,251 [C] </t>
  </si>
  <si>
    <t>nakupovaná ornice   0,15*3596,373-1466,11*0,2=246,234 [A]
ornice z dočasné skládky1466,11*0,2=293,222 [B]
Celkem: A+B=539,456 [C]</t>
  </si>
  <si>
    <t>výkop pro trubní propustky   2,0*9,43+13,97*4,4=80,328 [A]
výkop pro HV   (2,6*2+4,1*3,5)/2*1,5=14,663 [B]
Celkem: A+B=94,991 [C]</t>
  </si>
  <si>
    <t>ornice na dočasnou skládku (pol. č. 12110)  293,222=293,222 [A]
výkop (pol. č. 12373)   420,960=420,960 [B]
výkop pro AZ (pol. č. 12373)  1003,291=1 003,291 [C]
hloubení rýh (pol. č. 13273)   94,991=94,991 [D]
Celkem: A+B+C+D=1 812,464 [E]</t>
  </si>
  <si>
    <t>aktivní zóna   1684,368+5,5*1,86*0,4=1 688,460 [A]</t>
  </si>
  <si>
    <t>dosypání krajnice (dle planimetrie)   122,31=122,310 [A]</t>
  </si>
  <si>
    <t>zásyp propustků   (0,87+0,251)*9,43+2,79*13,53=48,320 [A]</t>
  </si>
  <si>
    <t>úprava parapláně  4705,589+5,5*1,86=4 715,819 [A]
úprava pláně   3728,172+5,5*1,86=3 738,402 [B]
Celkem: A+B=8 454,221 [C]</t>
  </si>
  <si>
    <t>3596,373=3 596,373 [A]</t>
  </si>
  <si>
    <t>147,8*2,4=354,720 [A]</t>
  </si>
  <si>
    <t>80,2+67,6=147,800 [A]</t>
  </si>
  <si>
    <t>4705,589+5,5*1,86=4 715,819 [A]</t>
  </si>
  <si>
    <t>betonové prahy pod propustky  (0.8*0.8*0.8)*2=1,024 [A]
2*(0.8*0.8*0.8)+(0.8*0.4*0.5)=1,184 [B]
Celkem: A+B=2,208 [C]</t>
  </si>
  <si>
    <t>lože propustků:
2,46=2,460 [A]
podklad pod LK
obložení propustků   0,15*(3.39-1.14)*2=0,675 [B]
0,15*(((1.12+1.33)*2.5)+(0.55*1.4)+(0.53*1.05))=1,118 [C]
(6,27+2,49+1,74+4,82)*1,07*0,15=2,459 [D]
Celkem: A+B+C+D=6,712 [E]</t>
  </si>
  <si>
    <t>lože pro propustky   0,23*9,43+2,7*2*(9,43+13,53)=126,153 [A]
lože pod propustky   2,46=2,460 [B]
dosypání odtěžených krajů vozovky   0,16*(1659,32+10,23+0,90*67,5+0,11*647,271*2+1226*0,31)=360,442 [C]
podklad pod LK
obložení propustků   0,3*(3.39-1.14)*2=1,350 [D]
0,3*(((1.12+1.33)*2.5)+(0.55*1.4)+(0.53*1.05))=2,235 [E]
(6,27+2,49+1,74+4,82)*1,07*0,3=4,918 [F]
Celkem: A+B+C+D+E+F=497,558 [G]</t>
  </si>
  <si>
    <t>PODKLADNÍ A VÝPLŇOVÉ VRSTVY Z KAMENIVA DRCENÉHO
ŠD 0-63</t>
  </si>
  <si>
    <t>zásyp HV   (14,66-(1.6*1*1.4)-0,56)=11,860 [A]</t>
  </si>
  <si>
    <t>obložení propustků   0,3*(3.39-1.14)*2=1,350 [A]
0,3*(((1.12+1.33)*2.5)+(0.55*1.4)+(0.53*1.05))=2,235 [B]
(6,27+2,49+1,74+4,82)*1,07*0,3=4,918 [C]
Celkem: A+B+C=8,503 [D]</t>
  </si>
  <si>
    <t>vjezd ze šd   31,0=31,000 [A]
šd pod krajnicemi   1226,0*0,5+70*2*0,75=718,000 [B]
Celkem: A+B=749,000 [C]</t>
  </si>
  <si>
    <t>VOZOVKOVÉ VRSTVY ZE ŠTĚRKODRTI TL. DO 250MM
ŠD tl. 220mm</t>
  </si>
  <si>
    <t>2327,312+(0.42*1234)-(0.11*647,271*2)+(0.71*67,5)+10,23=2 761,347 [A]</t>
  </si>
  <si>
    <t>567504</t>
  </si>
  <si>
    <t>VRSTVY PRO OBNOVU A OPRAVY RECYK ZA STUDENA CEM A ASF EMULZÍ
RS CA 0/63</t>
  </si>
  <si>
    <t>0,16*(3760,34+0,31*1226,0+0,5*67,5)=667,864 [A]</t>
  </si>
  <si>
    <t>1226,0*0,75+(70+70)*0,75=1 024,500 [A]</t>
  </si>
  <si>
    <t>INFILTRAČNÍ POSTŘIK Z EMULZE DO 1,0KG/M2
PI-CP 0,6 kg/m2</t>
  </si>
  <si>
    <t>3760,34+0,2*1226,0=4 005,540 [A]</t>
  </si>
  <si>
    <t>3760,34+0,09*1226,0=3 870,680 [A]</t>
  </si>
  <si>
    <t>vozovka  3760,34+0,02*1226,0=3 784,860 [A]
provizorní nájezdový klín  4,5*6,5=29,250 [B]
Celkem: A+B=3 814,110 [C]</t>
  </si>
  <si>
    <t>provizorní nájezdový klín  3,3*6,5*0,04*0,5=0,429 [A]</t>
  </si>
  <si>
    <t>vozovka  3760,34+0,02*1226,0=3 784,860 [A]</t>
  </si>
  <si>
    <t>DLÁŽDĚNÉ KRYTY Z DROBNÝCH KOSTEK DO LOŽE Z MC</t>
  </si>
  <si>
    <t>38,2=38,200 [A]</t>
  </si>
  <si>
    <t>13,53*(1,1*1,1-3,14*0,4*0,4)=9,574 [A]
9,43*(1,0*1,0-3,14*0,4*0,4)=4,692 [B]
Celkem: A+B=14,266 [C]</t>
  </si>
  <si>
    <t>60,0+60,0=120,000 [A]</t>
  </si>
  <si>
    <t>50=50,000 [A]</t>
  </si>
  <si>
    <t>91238</t>
  </si>
  <si>
    <t>SMĚROVÉ SLOUPKY Z PLAST HMOT - NÁSTAVCE NA SVODIDLA VČETNĚ ODRAZNÉHO PÁSKU</t>
  </si>
  <si>
    <t>71=71,000 [A]</t>
  </si>
  <si>
    <t>9,43+13,53=22,960 [A]</t>
  </si>
  <si>
    <t>4,8=4,800 [A]</t>
  </si>
  <si>
    <t>4.49=4,490 [A]</t>
  </si>
  <si>
    <t>TĚSNĚNÍ DILATAČ SPAR ASF ZÁLIVKOU MODIFIK PRŮŘ DO 600MM2
zálivka N1 40x12mm</t>
  </si>
  <si>
    <t>68,34=68,340 [A]</t>
  </si>
  <si>
    <t>966358</t>
  </si>
  <si>
    <t>BOURÁNÍ PROPUSTŮ Z TRUB DN DO 600MM</t>
  </si>
  <si>
    <t>7,76=7,760 [A]</t>
  </si>
  <si>
    <t>SO 191</t>
  </si>
  <si>
    <t>Trvalé dopravní značení</t>
  </si>
  <si>
    <t>914131</t>
  </si>
  <si>
    <t>DOPRAVNÍ ZNAČKY ZÁKLADNÍ VELIKOSTI OCELOVÉ FÓLIE TŘ 2 - DODÁVKA A MONTÁŽ
kompletní, vč. sloupků</t>
  </si>
  <si>
    <t>A1a   1ks + A1b   1ks + A2b   2ks + A11   1ks + A22   1ks + B4     1ks + B20a  0ks + C4a    0ks +E2b    1ks + E2d    0ks + E7b    1ks + E13    1ks + P1      1ks + P2      1ks + P4      1ks + IJ4a    0ks + IJ10    1ks + IZ4a   1ks + IZ4b   1ks + IP5     4ks + IP6     0ks + IS1a    0ks +IS3a    1ks + IS3b    1ks +IS3c    0ks + IS5      0ks   =22,000 [A]</t>
  </si>
  <si>
    <t>914133</t>
  </si>
  <si>
    <t>DOPRAVNÍ ZNAČKY ZÁKLADNÍ VELIKOSTI OCELOVÉ FÓLIE TŘ 2 - DEMONTÁŽ</t>
  </si>
  <si>
    <t>A12b 1ks + A22 1ks + B4 1ks + E2b 1ks + E7b 1ks + E13 1ks + P1 1ks + P2 0ks + P4 1ks + IJ4a 0ks + IJ10 1ks + IZ4a 1ks + IZ4b 1ks + IS1c 0ks + IS3a 1ks + IS3b 1ks + IS3c 0ks + IS5 0ks=13,000 [A]</t>
  </si>
  <si>
    <t>914731</t>
  </si>
  <si>
    <t>STÁLÁ DOPRAV ZAŘÍZ Z3 OCEL S FÓLIÍ TŘ 2 DODÁVKA A MONTÁŽ
Z3</t>
  </si>
  <si>
    <t>915111</t>
  </si>
  <si>
    <t>VODOROVNÉ DOPRAVNÍ ZNAČENÍ BARVOU HLADKÉ - DODÁVKA A POKLÁDKA</t>
  </si>
  <si>
    <t>V1a   0,125*(33+54+379)=58,250 [A]
V2b 1,5/1,5/0,125   0,5*0,125*(48+23)=4,438 [B]
V4   0,125*(61+431+419+638+657)=275,750 [C]
Celkem: A+B+C=338,438 [D]</t>
  </si>
  <si>
    <t>915221</t>
  </si>
  <si>
    <t>VODOR DOPRAV ZNAČ PLASTEM STRUKTURÁLNÍ NEHLUČNÉ - DOD A POKLÁDKA</t>
  </si>
  <si>
    <t>SO 301</t>
  </si>
  <si>
    <t>Dešťová kanalizace v obci Klínec, část 1</t>
  </si>
  <si>
    <t>SO 301.1</t>
  </si>
  <si>
    <t>Stoka 1</t>
  </si>
  <si>
    <t>CS ÚRS 2019 01</t>
  </si>
  <si>
    <t>115001103</t>
  </si>
  <si>
    <t>Převedení vody potrubím DN do 250
Převedení vody potrubím průměru DN přes 150 do 250</t>
  </si>
  <si>
    <t>0,6942*80,0=55,536 [A]</t>
  </si>
  <si>
    <t>115101201</t>
  </si>
  <si>
    <t>Čerpání vody na dopravní výšku do 10 m průměrný přítok do 500 l/min
Čerpání vody na dopravní výšku do 10 m s uvažovaným průměrným přítokem do 500 l/min</t>
  </si>
  <si>
    <t xml:space="preserve">HOD       </t>
  </si>
  <si>
    <t>80*24=1 920,000 [A]
Celkem: 0,6942*A=1 332,864 [B]</t>
  </si>
  <si>
    <t>115101301</t>
  </si>
  <si>
    <t>Pohotovost čerpací soupravy pro dopravní výšku do 10 m přítok do 500 l/min
Pohotovost záložní čerpací soupravy pro dopravní výšku do 10 m s uvažovaným průměrným přítokem do 500 l/min</t>
  </si>
  <si>
    <t xml:space="preserve">DEN       </t>
  </si>
  <si>
    <t>0,6942*80=55,536 [A]</t>
  </si>
  <si>
    <t>119001401</t>
  </si>
  <si>
    <t>Dočasné zajištění potrubí ocelového nebo litinového DN do 200 mm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</si>
  <si>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0,6942*25,0=17,355 [A]</t>
  </si>
  <si>
    <t>119001405</t>
  </si>
  <si>
    <t>Dočasné zajištění potrubí z PE DN do 200 mm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</si>
  <si>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119001412</t>
  </si>
  <si>
    <t>Dočasné zajištění potrubí betonového, ŽB nebo kameninového DN do 500 mm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</si>
  <si>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0,6942*33,0=22,909 [A]</t>
  </si>
  <si>
    <t>119001422</t>
  </si>
  <si>
    <t>Dočasné zajištění kabelů a kabelových tratí z 6 volně ložených kabelů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</si>
  <si>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10*2.5=25,000 [A]
18*1.2=21,600 [B]
Celkem: 0,6942*(A+B)=32,350 [C]</t>
  </si>
  <si>
    <t>119003131</t>
  </si>
  <si>
    <t>Výstražná páska pro zabezpečení výkopu zřízení
Pomocné konstrukce při zabezpečení výkopu svislé výstražná páska zřízení</t>
  </si>
  <si>
    <t>417.52*2=835,040 [A]
1.3*2=2,600 [B]
21.00*2+4.20*2=50,400 [C]
95.17*2=190,340 [D]
Celkem:0,6942*(A+B+C+D)=748,611 [E]</t>
  </si>
  <si>
    <t>119003132</t>
  </si>
  <si>
    <t>Výstražná páska pro zabezpečení výkopu odstranění
Pomocné konstrukce při zabezpečení výkopu svislé výstražná páska odstranění</t>
  </si>
  <si>
    <t>1078.38=1 078,380 [A]
Celkem: 0,6942*A=748,611 [B]</t>
  </si>
  <si>
    <t>130001101</t>
  </si>
  <si>
    <t>Příplatek za ztížení vykopávky v blízkosti podzemního vedení
Příplatek k cenám hloubených vykopávek za ztížení vykopávky  v blízkosti podzemního vedení nebo výbušnin pro jakoukoliv třídu horniny</t>
  </si>
  <si>
    <t>Šířka rýhy pro DN 300 1.300=1,300 [A]
Šířka rýhy pro DN 200 1.200=1,200 [B]
Mocnost komunikace 0.460=0,460 [C]
Mocnost zeleň 0.200=0,200 [D]
Celkem: A+B+C+D=3,160 [E]
Rýhy - Stoka 1
Staničení 0,0000-10,91000 (10.9100-0.0000)*1.3*(1.235-0.46)=10,992 [F]
Staničení 42,320-209,5600 (209.560-42.320)*1.3*(2.300-0.46)=400,038 [G]
Staničení 209,56-344,6300 (344.630-209.56)*1.3*(2.270-0.46)=317,820 [H]
Staničení 344,63-438,5200 (438.520-344.63)*1.3*(2.240-0.46)=217,261 [I]
Rozšíření pro Š3 (2.0-1.3)*2.0*(2.04-0.46+0.15)=2,422 [J]
Rozšíření pro Š4 (2.0-1.3)*2.0*(2.27-0.46+0.15)=2,744 [K]
Rozšíření pro Š5 (2.0-1.3)*2.0*(2.45-0.46+0.15)=2,996 [L]
Rozšíření pro Š6 (2.0-1.3)*2.0*(2.56-0.46+0.15)=3,150 [M]
Rozšíření pro Š7 (2.0-1.3)*2.0*(2.50-0.46+0.15)=3,066 [N]
Rozšíření pro Š8 (2.0-1.3)*2.0*(2.26-0.46+0.15)=2,730 [O]
Rozšíření pro Š9 (2.0-1.3)*2.0*(1.98-0.46+0.15)=2,338 [P]
Rozšíření pro Š10 (2.0-1.3)*2.0*(1.81-0.46+0.15)=2,100 [Q]
Rozšíření pro Š11 (2.0-1.3)*2.0*(2.05-0.46+0.15)=2,436 [R]
Rozšíření pro Š12 (2.0-1.3)*2.0*(2.50-0.46+0.15)=3,066 [S]
Rýhy - Přípojky na Stoce 1
Žlab 1 4.20*1.2*(2.09-0.46)=8,215 [T]
Žlab 2 2.90*1.2*(1.84-0.46)=4,802 [U]
UV 3 22.90*1.2*(2.50-0.46)=56,059 [V]
UV 4 8.77*1.2*(2.30-0.46)=19,364 [W]
UV 5 8.55*1.2*(2.16-0.46)=17,442 [X]
UV 6 4.38*1.2*(1.88-0.46)=7,464 [Y]
UV 7 1.00*1.2*(2.04-0.46)=1,896 [Z]
UV 8 1.00*1.2*(2.21-0.46)=2,100 [AA]
UV 9 1.00*1.2*(2.45-0.46)=2,388 [AB]
UV 10 5.14*1.2*(2.45-0.46)=12,274 [AC]
UV 11 1.00*1.2*(2.55-0.46)=2,508 [AD]
UV 12 4.31*1.2*(2.55-0.46)=10,809 [AE]
UV 13 1.30*1.2*(2.39-0.46)=3,011 [AF]
UV 14 4.48*1.2*(2.38-0.46)=10,322 [AG]
UV 15 1.35*1.2*(2.13-0.46)=2,705 [AH]
UV 16 4.35*1.2*(2.13-0.46)=8,717 [AI]
UV 17 6.00*1.2*(0.92-0.46)=3,312 [AJ]
UV 18 12.54*1.2*(0.92-0.46)=6,922 [AK]
Tělesa UV 1.0*1.0*0.75*16=12,000 [AL]
Celkem: F+G+H+I+J+K+L+M+N+O+P+Q+R+S+T+U+V+W+X+Y+Z+AA+AB+AC+AD+AE+AF+AG+AH+AI+AJ+AK+AL=1 165,469 [AM]
Jáma - vsakovací objekt na stoce 1
Staničení 10,9100-42,3200 včetně rozšíření o 1m na každou stranu (1.0+42.3200-10.9100+1.0)*(1.0+4.20+1.0)*(2.50-0.2)=476,427 [AN]
Přehloubení a rozšíření pro revizní šachty Š1 a Š2 2.50=2,500 [AO]
Svahování výkopku (2.50-0.2)*1.1*(1.0+4.20+1.0)*2+(2.50-0.2)*1.1*(1.0+42.3200-10.9100+1.0)=115,899 [AP]
Celkem: AN+AO+AP=594,826 [AQ]
Hloubení rýh strojně - třída těžitelnosti 3 - 70% 1165.469*0.70=815,828 [AR]
Hloubení rýh strojně - třída těžitelnosti 4 - 30% 1165.469*0.30=349,641 [AS]
Celkem: AR+AS=1 165,469 [AT]
Hloubení jam strojně - třída těžitelnosti 3 - 70% 594.826*0.70=416,378 [AU]
Hloubení jam strojně - třída těžitelnosti 4 - 30% 594.826*0.30=178,448 [AV]
Celkem: AU+AV=594,826 [AW]
(1165.469+594.826)*0.25=440,074 [AX]
Celkem: 0,6942*AX=305,499 [AY]</t>
  </si>
  <si>
    <t>131201102</t>
  </si>
  <si>
    <t>Hloubení jam nezapažených v hornině tř. 3 objemu do 1000 m3
Hloubení nezapažených jam a zářezů s urovnáním dna do předepsaného profilu a spádu v hornině tř. 3 přes 100 do 1 000 m3</t>
  </si>
  <si>
    <t>416.378=416,378 [A]
Celkem: 0,6942*A=289,050 [B]</t>
  </si>
  <si>
    <t>131201109</t>
  </si>
  <si>
    <t>Příplatek za lepivost u hloubení jam nezapažených v hornině tř. 3
Hloubení nezapažených jam a zářezů s urovnáním dna do předepsaného profilu a spádu Příplatek k cenám za lepivost horniny tř. 3</t>
  </si>
  <si>
    <t>416.378*0.50=208,189 [A]
Celkem: 0,6942*A=144,525 [B]</t>
  </si>
  <si>
    <t>131301102</t>
  </si>
  <si>
    <t>Hloubení jam nezapažených v hornině tř. 4 objemu do 1000 m3
Hloubení nezapažených jam a zářezů s urovnáním dna do předepsaného profilu a spádu v hornině tř. 4 přes 100 do 1 000 m3</t>
  </si>
  <si>
    <t>178.448=178,448 [A]
Celkem:0,6942*A=123,879 [B]</t>
  </si>
  <si>
    <t>131301109</t>
  </si>
  <si>
    <t>Příplatek za lepivost u hloubení jam nezapažených v hornině tř. 4
Hloubení nezapažených jam a zářezů s urovnáním dna do předepsaného profilu a spádu Příplatek k cenám za lepivost horniny tř. 4</t>
  </si>
  <si>
    <t>178.448*0.50=89,224 [A]
Celkem: 0,6942*A=61,939 [B]</t>
  </si>
  <si>
    <t>132201202</t>
  </si>
  <si>
    <t>Hloubení rýh š do 2000 mm v hornině tř. 3 objemu do 1000 m3
Hloubení zapažených i nezapažených rýh šířky přes 600 do 2 000 mm  s urovnáním dna do předepsaného profilu a spádu v hornině tř. 3 přes 100 do 1 000 m3</t>
  </si>
  <si>
    <t>815.828=815,828 [A]
Celkem:0,6942*A=566,348 [B]</t>
  </si>
  <si>
    <t>132201209</t>
  </si>
  <si>
    <t>Příplatek za lepivost k hloubení rýh š do 2000 mm v hornině tř. 3
Hloubení zapažených i nezapažených rýh šířky přes 600 do 2 000 mm  s urovnáním dna do předepsaného profilu a spádu v hornině tř. 3 Příplatek k cenám za lepivost horniny tř. 3</t>
  </si>
  <si>
    <t>815.828*0.50=407,914 [A]
Celkem: 0,6942*A=283,174 [B]</t>
  </si>
  <si>
    <t>132301202</t>
  </si>
  <si>
    <t>Hloubení rýh š do 2000 mm v hornině tř. 4 objemu do 1000 m3
Hloubení zapažených i nezapažených rýh šířky přes 600 do 2 000 mm  s urovnáním dna do předepsaného profilu a spádu v hornině tř. 4 přes 100 do 1 000 m3</t>
  </si>
  <si>
    <t>349.641=349,641 [A]
Celkem: 0,6942*A=242,721 [B]</t>
  </si>
  <si>
    <t>132301209</t>
  </si>
  <si>
    <t>Příplatek za lepivost k hloubení rýh š do 2000 mm v hornině tř. 4
Hloubení zapažených i nezapažených rýh šířky přes 600 do 2 000 mm  s urovnáním dna do předepsaného profilu a spádu v hornině tř. 4 Příplatek k cenám za lepivost horniny tř. 4</t>
  </si>
  <si>
    <t>349.641*0.50=174,821 [A]
Celkem: 0,6942*A=121,361 [B]</t>
  </si>
  <si>
    <t>132312102</t>
  </si>
  <si>
    <t>Hloubení rýh š do 600 mm ručním nebo pneum nářadím v nesoudržných horninách tř. 4
Hloubení zapažených i nezapažených rýh šířky do 600 mm ručním nebo pneumatickým nářadím  s urovnáním dna do předepsaného profilu a spádu v horninách tř. 4 nesoudržných</t>
  </si>
  <si>
    <t>Drenážní 417.52 v rýze - předpoklad 0,15m3/m ((12.110+405.410)+21.00*2)*0.15=68,928 [A]
Drenážní jímky v rýze 1.3*1.3*0.500*10=8,450 [B]
Celkem:0,6942*(A+B)=53,716 [C]</t>
  </si>
  <si>
    <t>132312109</t>
  </si>
  <si>
    <t>Příplatek za lepivost u hloubení rýh š do 600 mm ručním nebo pneum nářadím v hornině tř. 4
Hloubení zapažených i nezapažených rýh šířky do 600 mm ručním nebo pneumatickým nářadím  s urovnáním dna do předepsaného profilu a spádu v horninách tř. 4 Příplatek k cenám za lepivost horniny tř. 4</t>
  </si>
  <si>
    <t>77.378*0.50=38,689 [A]
Celkem:0,6942*A=26,858 [B]</t>
  </si>
  <si>
    <t>137526457R</t>
  </si>
  <si>
    <t>Sondy pro ověření polohy stávajících inženýrských sítí
Sondy pro ověření polohy stávajících inženýrských sítí</t>
  </si>
  <si>
    <t>0,6942*10=6,942 [A]</t>
  </si>
  <si>
    <t>151101101</t>
  </si>
  <si>
    <t>Zřízení příložného pažení a rozepření stěn rýh hl do 2 m
Zřízení pažení a rozepření stěn rýh pro podzemní vedení pro všechny šířky rýhy  příložné pro jakoukoliv mezerovitost, hloubky do 2 m</t>
  </si>
  <si>
    <t>Staničení 0,0000-10,91000 (10.9100-0.0000)*1.235*2=26,948 [A]
Žlab 2 2.90*1.2*1.84*2=12,806 [B]
UV 6 4.38*1.2*1.88*2=19,763 [C]
UV 17 6.00*1.2*0.92*2=13,248 [D]
UV 18 12.54*1.2*0.92*2=27,688 [E]
Celkem:0,6942*(A+B+C+D+E)=69,734 [F]</t>
  </si>
  <si>
    <t>151101102</t>
  </si>
  <si>
    <t>Zřízení příložného pažení a rozepření stěn rýh hl do 4 m
Zřízení pažení a rozepření stěn rýh pro podzemní vedení pro všechny šířky rýhy  příložné pro jakoukoliv mezerovitost, hloubky do 4 m</t>
  </si>
  <si>
    <t>Staničení 42,320-209,5600 (209.560-42.320)*2.300*2=769,304 [A]
Staničení 209,56-344,6300 (344.630-209.56)*2.270*2=613,218 [B]
Staničení 344,63-438,5200 (438.520-344.63)*2.240*2=420,627 [C]
Žlab 1 4.20*2.09*2=17,556 [D]
UV 3 22.90*2.50*2=114,500 [E]
UV 4 8.77*2.30*2=40,342 [F]
UV 5 8.55*2.16*2=36,936 [G]
UV 7 1.00*2.04*2=4,080 [H]
UV 8 1.00*2.21*2=4,420 [I]
UV 9 1.00*2.45*2=4,900 [J]
UV 10 5.14*2.45*2=25,186 [K]
UV 11 1.00*2.55*2=5,100 [L]
UV 12 4.31*2.55*2=21,981 [M]
UV 13 1.30*2.39*2=6,214 [N]
UV 14 4.48*2.38*2=21,325 [O]
UV 15 1.35*2.13*2=5,751 [P]
UV 16 4.35*2.13*2=18,531 [Q]
Celkem: 0,6942*(A+B+C+D+E+F+G+H+I+J+K+L+M+N+O+P+Q)=1 478,626 [R]</t>
  </si>
  <si>
    <t>151101111</t>
  </si>
  <si>
    <t>Odstranění příložného pažení a rozepření stěn rýh hl do 2 m
Odstranění pažení a rozepření stěn rýh pro podzemní vedení s uložením materiálu na vzdálenost do 3 m od kraje výkopu příložné, hloubky do 2 m</t>
  </si>
  <si>
    <t>100.453=100,453 [A]
Celkem: 0,6942*A=69,734 [B]</t>
  </si>
  <si>
    <t>151101112</t>
  </si>
  <si>
    <t>Odstranění příložného pažení a rozepření stěn rýh hl do 4 m
Odstranění pažení a rozepření stěn rýh pro podzemní vedení s uložením materiálu na vzdálenost do 3 m od kraje výkopu příložné, hloubky přes 2 do 4 m</t>
  </si>
  <si>
    <t>2129.971=2 129,971 [A]
Celkem: 0,6942*A=1 478,626 [B]</t>
  </si>
  <si>
    <t>161101101</t>
  </si>
  <si>
    <t>Svislé přemístění výkopku z horniny tř. 1 až 4 hl výkopu do 2,5 m
Svislé přemístění výkopku  bez naložení do dopravní nádoby avšak s vyprázdněním dopravní nádoby na hromadu nebo do dopravního prostředku z horniny tř. 1 až 4, při hloubce výkopu přes 1 do 2,5 m</t>
  </si>
  <si>
    <t>1165.469=1 165,469 [A]
594.826=594,826 [B]
Celkem: 0,6942*(A+B)=1 221,997 [C]</t>
  </si>
  <si>
    <t>162301101</t>
  </si>
  <si>
    <t>Vodorovné přemístění do 500 m výkopku/sypaniny z horniny tř. 1 až 4
Vodorovné přemístění výkopku nebo sypaniny po suchu  na obvyklém dopravním prostředku, bez naložení výkopku, avšak se složením bez rozhrnutí z horniny tř. 1 až 4 na vzdálenost přes 50 do 500 m</t>
  </si>
  <si>
    <t>Odvoz výkopku na mezideponi 1165.469+594.826+77.378=1 837,673 [A]
Odvoz výkopku z mezideponii na staveniště pro zpětný 1111.396 1111.396=1 111,396 [B]
Celkem: 0,6942*(A+B)=2 047,244 [C]</t>
  </si>
  <si>
    <t>162701105</t>
  </si>
  <si>
    <t>Vodorovné přemístění do 10000 m výkopku/sypaniny z horniny tř. 1 až 4
Vodorovné přemístění výkopku nebo sypaniny po suchu  na obvyklém dopravním prostředku, bez naložení výkopku, avšak se složením bez rozhrnutí z horniny tř. 1 až 4 na vzdálenost přes 9 000 do 10 000 m</t>
  </si>
  <si>
    <t>67.298=67,298 [A]
28.52=28,520 [B]
39.64=39,640 [C]
350.282=350,282 [D]
417.52 DN 300 3.14*0.150*0.150*(12.110+405.410)=29,498 [E]
UV 3.14*0.250*0.250*1.0*16=3,140 [F]
Prefabrikované šachty 3.14*0.50*0.50*(0.92+1.02+1.80+2.27+2.45+2.56+2.50+2.26+1.98+1.81+2.05+2.50-12*0.46)=14,601 [G]
Retenční objekt 21.00*4.60*1.200=115,920 [H]
77.378=77,378 [I]
Celkem: 0,6942*(A+B+C+D+E+F+G+H+I)=504,181 [J]</t>
  </si>
  <si>
    <t>162701109</t>
  </si>
  <si>
    <t>Příplatek k vodorovnému přemístění výkopku/sypaniny z horniny tř. 1 až 4 ZKD 1000 m přes 10000 m
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</si>
  <si>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Skládka ve vzdálenosti 20km 726.277*10=7 262,770 [A]
Celkem: 0,6942*A=5 041,815 [B]</t>
  </si>
  <si>
    <t>167101102</t>
  </si>
  <si>
    <t>Nakládání výkopku z hornin tř. 1 až 4 přes 100 m3
Nakládání, skládání a překládání neulehlého výkopku nebo sypaniny  nakládání, množství přes 100 m3, z hornin tř. 1 až 4</t>
  </si>
  <si>
    <t>Naložení na mezideponii pro další dopravu
726.277=726,277 [A]
1111.396=1 111,396 [B]
Celkem: 0,6942*(A+B)=1 275,713 [C]</t>
  </si>
  <si>
    <t>171201201</t>
  </si>
  <si>
    <t>Uložení sypaniny na skládky
Uložení sypaniny  na skládky</t>
  </si>
  <si>
    <t>726.277=726,277 [A]
Celkem: 0,6942*A=504,181 [B]</t>
  </si>
  <si>
    <t>171201211</t>
  </si>
  <si>
    <t>Poplatek za uložení stavebního odpadu - zeminy a kameniva na skládce
Poplatek za uložení stavebního odpadu na skládce (skládkovné) zeminy a kameniva zatříděného do Katalogu odpadů pod kódem 170 504</t>
  </si>
  <si>
    <t>726.277*1.85=1 343,612 [A]
Celkem: 0,6942*A=932,735 [B]</t>
  </si>
  <si>
    <t>1712012110R</t>
  </si>
  <si>
    <t>Poplatek za uložení stavebního odpadu - zeminy a kameniva na dočasné meziskládce
Poplatek za uložení stavebního odpadu - zeminy a kameniva na dočasné meziskládce</t>
  </si>
  <si>
    <t>726.277+1111.396=1 837,673 [A]
Celkem: 0,6942*A=1 275,713 [B]</t>
  </si>
  <si>
    <t>174101101</t>
  </si>
  <si>
    <t>Zásyp jam, šachet rýh nebo kolem objektů sypaninou se zhutněním
Zásyp sypaninou z jakékoliv horniny  s uložením výkopku ve vrstvách se zhutněním jam, šachet, rýh nebo kolem objektů v těchto vykopávkách</t>
  </si>
  <si>
    <t>1165.469+594.826+77.378=1 837,673 [A]
-726.277=- 726,277 [B]
Celkem: 0,6942*(A+B)=771,531 [C]</t>
  </si>
  <si>
    <t>175111101</t>
  </si>
  <si>
    <t>Obsypání potrubí ručně sypaninou bez prohození sítem, uloženou do 3 m
Obsypání potrubí ručně sypaninou z vhodných hornin tř. 1 až 4 nebo materiálem připraveným podél výkopu ve vzdálenosti do 3 m od jeho kraje, pro jakoukoliv hloubku výkopu a míru zhutnění bez prohození sypaniny sítem</t>
  </si>
  <si>
    <t>105.085=105,085 [A]
Celkem:0,6942*A=72,950 [B]</t>
  </si>
  <si>
    <t>175151101</t>
  </si>
  <si>
    <t>Obsypání potrubí strojně sypaninou bez prohození, uloženou do 3 m
Obsypání potrubí strojně sypaninou z vhodných hornin tř. 1 až 4 nebo materiálem připraveným podél výkopu ve vzdálenosti do 3 m od jeho kraje, pro jakoukoliv hloubku výkopu a míru zhutnění bez prohození sypaniny</t>
  </si>
  <si>
    <t>(12.110+405.410)*1.3*(0.300+0.300)-3.14*0.150*0.150*(12.110+405.410)=296,168 [A]
95.17*1.2*(0.200+0.300)-3.14*0.100*0.100*95.17=54,114 [B]
Celkem: 0,6942*(A+B)=243,166 [C]
ruční - 30% 0,6942*350.282*0.30=72,950 [D]
strojní - 70% 0,6942*350.282*0.70=170,216 [E]</t>
  </si>
  <si>
    <t>181951102</t>
  </si>
  <si>
    <t>Úprava pláně v hornině tř. 1 až 4 se zhutněním
Úprava pláně vyrovnáním výškových rozdílů  v hornině tř. 1 až 4 se zhutněním</t>
  </si>
  <si>
    <t>Rýhy - stoka 1
Staničení 0,0000-10,91000 (10.9100-0.0000)*1.3=14,183 [A]
Staničení 42,320-209,5600 (209.560-42.320)*1.3=217,412 [B]
Staničení 209,56-344,6300 (344.630-209.56)*1.3=175,591 [C]
Staničení 344,63-438,5200 (438.520-344.63)*1.3=122,057 [D]
Rýhy - přípojky na stoce 1
95.17*1.2=114,204 [E]
Jáma - vsakovací objekt na stoce 1
Staničení 10,9100-42,3200 včetně rozšíření o 1m na každou stranu (1.0+42.3200-10.9100+1.0)*(1.0+4.20+1.0)=207,142 [F]
Svahování výkopku 1.1*(1.0+4.20+1.0)*2+1.1*(1.0+42.3200-10.9100+1.0)=50,391 [G]
Celkem:0,6942*(A+B+C+D+E+F+G)=625,460 [H]</t>
  </si>
  <si>
    <t>58337331</t>
  </si>
  <si>
    <t>štěrkopísek frakce 0/22
štěrkopísek frakce 0/22</t>
  </si>
  <si>
    <t>350.282*2.010=704,067 [A]
Celkem: 0,6942*A=488,763 [B]</t>
  </si>
  <si>
    <t>Zakládání</t>
  </si>
  <si>
    <t>211561111</t>
  </si>
  <si>
    <t>Výplň odvodňovacích žeber nebo trativodů kamenivem hrubým drceným frakce 4 až 16 mm
Výplň kamenivem do rýh odvodňovacích žeber nebo trativodů  bez zhutnění, s úpravou povrchu výplně kamenivem hrubým drceným frakce 4 až 16 mm</t>
  </si>
  <si>
    <t>Nad bloky retence 21.00*4.20*0.20=17,640 [A]
Výplň v okolí retence a v okolí šachet Š1 a Š2 22.00=22,000 [B]
Celkem: 0,6942*(A+B)=27,518 [C]</t>
  </si>
  <si>
    <t>212752212</t>
  </si>
  <si>
    <t>Trativod z drenážních trubek plastových flexibilních D do 100 mm včetně lože otevřený výkop
Trativody z drenážních trubek se zřízením štěrkopískového lože pod trubky a s jejich obsypem v průměrném celkovém množství do 0,15 m3/m v otevřeném výkopu z trubek plastových flexibilních D přes 65 do 100 mm</t>
  </si>
  <si>
    <t>Drenážní 417.52 v rýze (12.110+405.410)+21.00*2=459,520 [A]
Celkem: 0,6942*A=318,999 [B]</t>
  </si>
  <si>
    <t>451541111</t>
  </si>
  <si>
    <t>Lože pod potrubí otevřený výkop ze štěrkodrtě
Lože pod potrubí, stoky a drobné objekty v otevřeném výkopu ze štěrkodrtě 0-63 mm</t>
  </si>
  <si>
    <t>Podklad pod šachty 2.00*2.00*0.100*12=4,800 [A]
Celkem:0,6942*A=3,332 [B]</t>
  </si>
  <si>
    <t>451573111</t>
  </si>
  <si>
    <t>Lože pod potrubí otevřený výkop ze štěrkopísku
Lože pod potrubí, stoky a drobné objekty v otevřeném výkopu z písku a štěrkopísku do 63 mm</t>
  </si>
  <si>
    <t>(12.110+405.41)*1.3*0.100=54,278 [A]
95.17*1.2*0.100=11,420 [B]
UV 1.0*1.0*0.10*16=1,600 [C]
Celkem: A+B+C=67,298 [D]
(1.0+21.00+1.00)*(1.00+4.20+1.00)*0.200=28,520 [E]
Celkem: E=28,520 [F]
67.298+28.52=95,818 [G]
Celkem: 0,6942*G=66,517 [H]</t>
  </si>
  <si>
    <t>452311131</t>
  </si>
  <si>
    <t>Podkladní desky z betonu prostého tř. C 12/15 otevřený výkop
Podkladní a zajišťovací konstrukce z betonu prostého v otevřeném výkopu desky pod potrubí, stoky a drobné objekty z betonu tř. C 12/15</t>
  </si>
  <si>
    <t>Podklad pod šachty 2.00*2.00*0.150*12=7,200 [A]
UV 1.0*1.0*0.10*16=1,600 [B]
Celkem: 0,6942*(A+B)=6,109 [C]</t>
  </si>
  <si>
    <t>452351101</t>
  </si>
  <si>
    <t>Bednění podkladních desek nebo bloků nebo sedlového lože otevřený výkop
Bednění podkladních a zajišťovacích konstrukcí v otevřeném výkopu desek nebo sedlových loží pod potrubí, stoky a drobné objekty</t>
  </si>
  <si>
    <t>Bednění oodkladu pod šachty 2.00*0.150*4*12=14,400 [A]
UV 1.0*0.10*4*16=6,400 [B]
Celkem: 0,6942*(A+B)=14,439 [C]</t>
  </si>
  <si>
    <t>Trubní vedení</t>
  </si>
  <si>
    <t>28611364</t>
  </si>
  <si>
    <t>koleno kanalizace PVC KG 200x15°
koleno kanalizace PVC KG 200x15°</t>
  </si>
  <si>
    <t>0,6942*36=24,991 [A]</t>
  </si>
  <si>
    <t>28611365</t>
  </si>
  <si>
    <t>koleno kanalizace PVC KG 200x30°
koleno kanalizace PVC KG 200x30°</t>
  </si>
  <si>
    <t>0,6942*12=8,330 [A]</t>
  </si>
  <si>
    <t>28611366</t>
  </si>
  <si>
    <t>koleno kanalizace PVC KG 200x45°
koleno kanalizace PVC KG 200x45°</t>
  </si>
  <si>
    <t>0,6942*18=12,496 [A]</t>
  </si>
  <si>
    <t>28611373</t>
  </si>
  <si>
    <t>koleno kanalizace PVC KG 300x15°
koleno kanalizace PVC KG 300x15°</t>
  </si>
  <si>
    <t>0,6942*3=2,083 [A]</t>
  </si>
  <si>
    <t>28611374</t>
  </si>
  <si>
    <t>koleno kanalizace PVC KG 300x30°
koleno kanalizace PVC KG 300x30°</t>
  </si>
  <si>
    <t>28611375</t>
  </si>
  <si>
    <t>koleno kanalizace PVC KG 300x45°
koleno kanalizace PVC KG 300x45°</t>
  </si>
  <si>
    <t>0,6942*2=1,388 [A]</t>
  </si>
  <si>
    <t>28611396</t>
  </si>
  <si>
    <t>odbočka kanalizační PVC s hrdlem 200/200/45°
odbočka kanalizační PVC s hrdlem 200/200/45°</t>
  </si>
  <si>
    <t>0,6942*1=0,694 [A]</t>
  </si>
  <si>
    <t>28611442</t>
  </si>
  <si>
    <t>odbočka kanalizační plastová s hrdlem KG 315/200/87°
odbočka kanalizační plastová s hrdlem KG 315/200/87°</t>
  </si>
  <si>
    <t>0,6942*15=10,413 [A]</t>
  </si>
  <si>
    <t>59223357R</t>
  </si>
  <si>
    <t>dno betonové s výtokem TBV-Q 450/330/1a PVC DN 200
dno betonové s výtokem TBV-Q 450/330/1a PVC DN 200</t>
  </si>
  <si>
    <t>0,6942*16=11,107 [A]</t>
  </si>
  <si>
    <t>59223358R</t>
  </si>
  <si>
    <t>středová skruž betonová TBV-Q 450/295/6a
středová skruž betonová TBV-Q 450/295/6a</t>
  </si>
  <si>
    <t>59223359.CB</t>
  </si>
  <si>
    <t>horní skruž betonová TBV-Q 450/295/5b
horní skruž betonová TBV-Q 450/295/5b</t>
  </si>
  <si>
    <t>59223360.CB</t>
  </si>
  <si>
    <t>vyrovnávací prstenec betonový TBV-Q 390/60/10a
vyrovnávací prstenec betonový TBV-Q 390/60/10a</t>
  </si>
  <si>
    <t>59223361.CB</t>
  </si>
  <si>
    <t>prstenec betonový pro uchycení koše TBV 450-500/170
prstenec betonový pro uchycení koše TBV 450-500/170</t>
  </si>
  <si>
    <t>59223363.CB</t>
  </si>
  <si>
    <t>kalový koš DIN 4052, tvar A4 výšky 600mm
kalový koš DIN 4052, tvar A4 výšky 600mm</t>
  </si>
  <si>
    <t>59223401R</t>
  </si>
  <si>
    <t>rám zabetonovaný DIN 19583-9 530/406 mm
rám zabetonovaný DIN 19583-9 530/406 mm</t>
  </si>
  <si>
    <t>59223402R</t>
  </si>
  <si>
    <t>mříž M1 D400 DIN 19583-13 500/500mm
mříž M1 D400 DIN 19583-13 500/500mm</t>
  </si>
  <si>
    <t>871355241</t>
  </si>
  <si>
    <t>Kanalizační potrubí z tvrdého PVC vícevrstvé tuhost třídy SN12 DN 200
Kanalizační potrubí z tvrdého PVC v otevřeném výkopu ve sklonu do 20 %, hladkého plnostěnného vícevrstvého, tuhost třídy SN 12 DN 200</t>
  </si>
  <si>
    <t>Žlab 1 4.20=4,200 [A]
Žlab 2 2.90=2,900 [B]
UV 3 22.90=22,900 [C]
UV 4 8.77=8,770 [D]
UV 5 8.55=8,550 [E]
UV 6 4.38=4,380 [F]
UV 7 1.00=1,000 [G]
UV 8 1.00=1,000 [H]
UV 9 1.00=1,000 [I]
UV 10 5.14=5,140 [J]
UV 11 1.00=1,000 [K]
UV 12 4.31=4,310 [L]
UV 13 1.30=1,300 [M]
UV 14 4.48=4,480 [N]
UV 15 1.35=1,350 [O]
UV 16 4.35=4,350 [P]
UV 17 6.00=6,000 [Q]
UV 18 12.54=12,540 [R]
Celkem: 0,6942*(A+B+C+D+E+F+G+H+I+J+K+L+M+N+O+P+Q+R)=66,067 [S]</t>
  </si>
  <si>
    <t>871375241</t>
  </si>
  <si>
    <t>Kanalizační potrubí z tvrdého PVC vícevrstvé tuhost třídy SN12 DN 300
Kanalizační potrubí z tvrdého PVC v otevřeném výkopu ve sklonu do 20 %, hladkého plnostěnného vícevrstvého, tuhost třídy SN 12 DN 300</t>
  </si>
  <si>
    <t>12.110+405.410=417,520 [A]
Celkem: 0,6942*A=289,842 [B]</t>
  </si>
  <si>
    <t>877355211</t>
  </si>
  <si>
    <t>Montáž tvarovek z tvrdého PVC-systém KG nebo z polypropylenu-systém KG 2000 jednoosé DN 200
Montáž tvarovek na kanalizačním potrubí z trub z plastu  z tvrdého PVC nebo z polypropylenu v otevřeném výkopu jednoosých DN 200</t>
  </si>
  <si>
    <t>0,6942*66=45,817 [A]</t>
  </si>
  <si>
    <t>877355221</t>
  </si>
  <si>
    <t>Montáž tvarovek z tvrdého PVC-systém KG nebo z polypropylenu-systém KG 2000 dvouosé DN 200
Montáž tvarovek na kanalizačním potrubí z trub z plastu  z tvrdého PVC nebo z polypropylenu v otevřeném výkopu dvouosých DN 200</t>
  </si>
  <si>
    <t>Napojení UV17 do UV18 1=1,000 [A]
Celkem: 0,6942*A=0,694 [B]</t>
  </si>
  <si>
    <t>877375211</t>
  </si>
  <si>
    <t>Montáž tvarovek z tvrdého PVC-systém KG nebo z polypropylenu-systém KG 2000 jednoosé DN 315
Montáž tvarovek na kanalizačním potrubí z trub z plastu  z tvrdého PVC nebo z polypropylenu v otevřeném výkopu jednoosých DN 315</t>
  </si>
  <si>
    <t>0,6942*8=5,554 [A]</t>
  </si>
  <si>
    <t>877375221</t>
  </si>
  <si>
    <t>Montáž tvarovek z tvrdého PVC-systém KG nebo z polypropylenu-systém KG 2000 dvouosé DN 315
Montáž tvarovek na kanalizačním potrubí z trub z plastu  z tvrdého PVC nebo z polypropylenu v otevřeném výkopu dvouosých DN 315</t>
  </si>
  <si>
    <t>892352121</t>
  </si>
  <si>
    <t>Tlaková zkouška vzduchem potrubí DN 200 těsnícím vakem ucpávkovým
Tlakové zkoušky vzduchem těsnícími vaky ucpávkovými DN 200</t>
  </si>
  <si>
    <t xml:space="preserve">ÚSEK      </t>
  </si>
  <si>
    <t>892372121</t>
  </si>
  <si>
    <t>Tlaková zkouška vzduchem potrubí DN 300 těsnícím vakem ucpávkovým
Tlakové zkoušky vzduchem těsnícími vaky ucpávkovými DN 300</t>
  </si>
  <si>
    <t>892562574R</t>
  </si>
  <si>
    <t>Tlaková zkouška šachet
Tlaková zkouška šachet</t>
  </si>
  <si>
    <t>894412145R</t>
  </si>
  <si>
    <t>Šachta kanalizační celoprefabrikovaná na potrubí DN300, průměrná výška 51-100cm vč. dodávky prefa dílců a poklopu
Šachta kanalizační celoprefabrikovaná na potrubí DN300, průměrná výška 101-150cm vč. dodávky prefa dílců a poklopu</t>
  </si>
  <si>
    <t>894412146R</t>
  </si>
  <si>
    <t>Šachta kanalizační celoprefabrikovaná na potrubí DN300, průměrná výška 101-150cm vč. dodávky prefa dílců a poklopu
Šachta kanalizační celoprefabrikovaná na potrubí DN300, průměrná výška 101-150cm vč. dodávky prefa dílců a poklopu</t>
  </si>
  <si>
    <t>894412147R</t>
  </si>
  <si>
    <t>Šachta kanalizační celoprefabrikovaná na potrubí DN300, průměrná výška 151-200cm vč. dodávky prefa dílců a poklopu
Šachta kanalizační celoprefabrikovaná na potrubí DN300, průměrná výška 151-200cm vč. dodávky prefa dílců a poklopu</t>
  </si>
  <si>
    <t>894412148R</t>
  </si>
  <si>
    <t>Šachta kanalizační celoprefabrikovaná na potrubí DN300, průměrná výška 201-250cm vč. dodávky prefa dílců a poklopu
Šachta kanalizační celoprefabrikovaná na potrubí DN300, průměrná výška 201-250cm vč. dodávky prefa dílců a poklopu</t>
  </si>
  <si>
    <t>0,6942*7=4,859 [A]</t>
  </si>
  <si>
    <t>894412149R</t>
  </si>
  <si>
    <t>Šachta kanalizační celoprefabrikovaná na potrubí DN300, průměrná výška 251-300cm vč. dodávky prefa dílců a poklopu
Šachta kanalizační celoprefabrikovaná na potrubí DN300, průměrná výška 251-300cm vč. dodávky prefa dílců a poklopu</t>
  </si>
  <si>
    <t>895941111</t>
  </si>
  <si>
    <t>Zřízení vpusti kanalizační uliční z betonových dílců typ UV-50 normální
Zřízení vpusti kanalizační  uliční z betonových dílců typ UV-50 normální</t>
  </si>
  <si>
    <t>895971144R</t>
  </si>
  <si>
    <t>Zasakovací box z polypropylenu PP bez revize pro vsakování jednořadá galerie objemu do 150 m3
Zasakovací box z polypropylenu PP bez revize pro vsakování jednořadá galerie objemu do 150 m3</t>
  </si>
  <si>
    <t xml:space="preserve">SOUBOR    </t>
  </si>
  <si>
    <t>899203112</t>
  </si>
  <si>
    <t>Osazení mříží litinových včetně rámů a košů na bahno pro třídu zatížení B12, C250
Osazení mříží litinových včetně rámů a košů na bahno pro třídu zatížení B125, C250</t>
  </si>
  <si>
    <t>899722113</t>
  </si>
  <si>
    <t>Krytí potrubí z plastů výstražnou fólií z PVC 34cm
Krytí potrubí z plastů výstražnou fólií z PVC šířky 34cm</t>
  </si>
  <si>
    <t>95.17=95,170 [A]
Celkem: 0,6942*A=66,067 [B]</t>
  </si>
  <si>
    <t>899722114</t>
  </si>
  <si>
    <t>Krytí potrubí z plastů výstražnou fólií z PVC 40 cm
Krytí potrubí z plastů výstražnou fólií z PVC šířky 40 cm</t>
  </si>
  <si>
    <t>417.52=417,520 [A]
Celkem: 0,6942*A=289,842 [B]</t>
  </si>
  <si>
    <t>Ostatní konstrukce a práce, bourání</t>
  </si>
  <si>
    <t>935210027R</t>
  </si>
  <si>
    <t>Provedení výústního objektu dlažbou do betonu
Provedení výústního objektu dlažbou do betonu</t>
  </si>
  <si>
    <t>Přesun hmot</t>
  </si>
  <si>
    <t>998</t>
  </si>
  <si>
    <t>998276101</t>
  </si>
  <si>
    <t>Přesun hmot pro trubní vedení z trub z plastických hmot otevřený výkop
Přesun hmot pro trubní vedení hloubené z trub z plastických hmot nebo sklolaminátových pro vodovody nebo kanalizace v otevřeném výkopu dopravní vzdálenost do 15 m</t>
  </si>
  <si>
    <t>0,6942*165,306=114,755 [A]</t>
  </si>
  <si>
    <t>998276124</t>
  </si>
  <si>
    <t>Příplatek k přesunu hmot pro trubní vedení z trub z plastických hmot za zvětšený přesun do 500 m
Přesun hmot pro trubní vedení hloubené z trub z plastických hmot nebo sklolaminátových Příplatek k cenám za zvětšený přesun přes vymezenou největší dopravní vzdálenost do 500 m</t>
  </si>
  <si>
    <t>Hodinové zúčtovací sazby</t>
  </si>
  <si>
    <t>HZS</t>
  </si>
  <si>
    <t>HZS2222</t>
  </si>
  <si>
    <t>Hodinová zúčtovací sazba elektrikář odborný
Hodinové zúčtovací sazby profesí PSV  provádění stavebních instalací elektrikář odborný</t>
  </si>
  <si>
    <t>80*1=80,000 [A]
Celkem: 0,6942*A=55,536 [B]</t>
  </si>
  <si>
    <t>SO 301.2</t>
  </si>
  <si>
    <t>Stoka 2</t>
  </si>
  <si>
    <t>0,6942*40=27,768 [A]</t>
  </si>
  <si>
    <t>30*24=720,000 [A]
Celkem: 0,6942*A=499,824 [B]</t>
  </si>
  <si>
    <t>0,6942*30=20,826 [A]</t>
  </si>
  <si>
    <t>0,6942*15,0=10,413 [A]</t>
  </si>
  <si>
    <t>0,6942*17=11,801 [A]</t>
  </si>
  <si>
    <t>5*2.5=12,500 [A]
4*1.2=4,800 [B]
Celkem:0,6942*(A+B)=12,010 [C]</t>
  </si>
  <si>
    <t>135.58*2=271,160 [A]
1.3*2=2,600 [B]
9.00*2+6.00*2=30,000 [C]
26.24*2=52,480 [D]
1.2*36=43,200 [E]
Celkem: 0,6942*(A+B+C+D+E)=277,291 [G]</t>
  </si>
  <si>
    <t>399.44=399,440 [A]
Celkem: 0,6942*A=277,291 [B]</t>
  </si>
  <si>
    <t>Šířka rýhy pro DN 300 1.300=1,300 [A]
Šířka rýhy pro DN 200 1.200=1,200 [B]
Mocnost komunikace 0.460=0,460 [C]
Mocnost zeleň 0.200=0,200 [D]
Celkem: A+B+C+D=3,160 [E]
Rýhy - Stoka 2
Staničení 0,0000-30,24000 (30.2400-0.0000)*1.3*(2.230-0.46)=69,582 [F]
Staničení 30,240-51,15000 (51.1500-30.240)*1.3*(2.130-0.46)=45,396 [G]
Staničení 66,800-143,0800 (143.080-66.800)*1.3*(2.050-0.46)=157,671 [H]
Rozšíření pro Š14 (2.0-1.3)*2.0*(2.10-0.46+0.15)=2,506 [I]
Rozšíření pro Š17 (2.0-1.3)*2.0*(2.16-0.46+0.15)=2,590 [J]
Rozšíření pro Š18 (2.0-1.3)*2.0*(2.20-0.46+0.15)=2,646 [K]
Rýhy - Přípojky na Stoce 2
HV 1 6.70*1.2*(2.20-0.46)=13,990 [L]
HV 2 6.75*1.2*(2.18-0.46)=13,932 [M]
UV 1 5.54*1.2*(1.96-0.46)=9,972 [N]
UV 2 7.25*1.2*(1.81-0.46)=11,745 [O]
Tělesa UV 1.0*1.0*0.75*2=1,500 [P]
Tělesa HV 2.2*2.2*1.50*2=14,520 [Q]
Celkem: F+G+H+I+J+K+L+M+N+O+P+Q=346,050 [R]
Jáma - vsakovací objekt na stoce 2
Staničení 51,1500-66,8000 včetně rozšíření o 1m na každou stranu (1.0+66.800-51.150+1.0)*(1.0+6.000+1.0)*(2.10-0.2)=268,280 [S]
Přehloubení a rozšíření pro revizní šachty Š15 a Š16 2.50=2,500 [T]
Svahování výkopku (2.10-0.2)*1.05*(1.0+6.00+1.0)*2+(2.10-0.2)*1.05*(1.0+66.800-51.150+1.0)=67,132 [U]
Celkem: S+T+U=337,912 [V]
Hloubení rýh strojně - třída těžitelnosti 3 - 70% 346.05*0.70=242,235 [W]
Hloubení rýh strojně - třída těžitelnosti 4 - 30% 346.05*0.30=103,815 [X]
Celkem: W+X=346,050 [Y]
Hloubení jam strojně - třída těžitelnosti 3 - 70% 337.912*0.70=236,538 [Z]
Hloubení jam strojně - třída těžitelnosti 4 - 30% 337.912*0.30=101,374 [AA]
Celkem: Z+AA=337,912 [AB]
(346.05+337.912)*0.25=170,991 [AC]
Celkem: 0,6942*AC=118,702 [AD]</t>
  </si>
  <si>
    <t>236.538=236,538 [A]
Celkem: 0,6942*A=164,205 [B]</t>
  </si>
  <si>
    <t>236.538*0.50=118,269 [A]
Celkem: 0,6942*A=82,102 [B]</t>
  </si>
  <si>
    <t>101.374=101,374 [A]
Celkem: 0,6942*A=70,374 [B]</t>
  </si>
  <si>
    <t>101.374*0.50=50,687 [A]
Celkem:0,6942*A=35,187 [B]</t>
  </si>
  <si>
    <t>242.235=242,235 [A]
Celkem: 0,6942*A=168,160 [B]</t>
  </si>
  <si>
    <t>242.235*0.50=121,118 [A]
Celkem: 0,6942*A=84,080 [B]</t>
  </si>
  <si>
    <t>103.815=103,815 [A]
Celkem: 0,6942*A=72,068 [B]</t>
  </si>
  <si>
    <t>103.815*0.50=51,908 [A]
Celkem: 0,6942*A=36,035 [B]</t>
  </si>
  <si>
    <t>Drenážní 135.58 v rýze - předpoklad 0,15m3/m ((80.820+54.760)+9.000*2)*0.15=23,037 [A]
Drenážní jímky v rýze 1.3*1.3*0.500*3=2,535 [B]
Celkem: 0,6942*(A+B)=17,752 [C]</t>
  </si>
  <si>
    <t>25.572*0.50=12,786 [A]
Celkem: 0,6942*A=8,876 [B]</t>
  </si>
  <si>
    <t>0,6942*4=2,777 [A]</t>
  </si>
  <si>
    <t>UV 1 5.54*1.96*2=21,717 [A]
UV 2 7.25*1.81*2=26,245 [B]
Celkem: 0,6942*(A+B)=33,295 [C]</t>
  </si>
  <si>
    <t>Staničení 0,0000-30,24000 (30.2400-0.0000)*2.230*2=134,870 [A]
Staničení 30,240-51,15000 (51.1500-30.240)*2.130*2=89,077 [B]
Staničení 66,800-143,0800 (143.080-66.800)*2.050*2=312,748 [C]
HV 1 6.70*2.20*2=29,480 [D]
HV 2 6.75*2.18*2=29,430 [E]
Celkem:0,6942*(A+B+C+D+E)=413,469 [F]</t>
  </si>
  <si>
    <t>47.962=47,962 [A]
Celkem: 0,6942*A=33,295 [B]</t>
  </si>
  <si>
    <t>595.605=595,605 [A]
Celkem: 0,6942*A=413,469 [B]</t>
  </si>
  <si>
    <t>346.05=346,050 [A]
337.912=337,912 [B]
Celkem:0,6942*(A+B)=474,806 [D]</t>
  </si>
  <si>
    <t>Odvoz výkopku na mezideponi 346.05+337.912+25.572=709,534 [A]
Odvoz výkopku z mezideponii na staveniště pro zpětný 452.915 452.915=452,915 [B]
Celkem: 0,6942*(A+B)=806,972 [C]</t>
  </si>
  <si>
    <t>22.032=22,032 [A]
17.6=17,600 [B]
23.3=23,300 [C]
111.094=111,094 [D]
135.58 DN 300 3.14*0.150*0.150*135.58=9,579 [E]
135.58 DN 200 3.14*0.100*0.100*26.24=0,824 [F]
UV 3.14*0.250*0.250*1.0*2=0,393 [G]
HV 1.60*1.600*1.400*2=7,168 [H]
Prefabrikované šachty 3.14*0.50*0.50*(2.10+1.90+1.90+2.16+2.20-3*0.46-2*0.2)=6,657 [I]
Retenční objekt 9.00*6.00*0.600=32,400 [J]
25.572=25,572 [K]
Celkem: 0,6942*(A+B+C+D+E+F+G+H+I+J+K)=178,145 [L]</t>
  </si>
  <si>
    <t>Skládka ve vzdálenosti 20km 256.619*10=2 566,190 [A]
Celkem: 0,6942*A=1 781,449 [B]</t>
  </si>
  <si>
    <t>Naložení na mezideponii pro další dopravu
256.619=256,619 [A]
452.915=452,915 [B]
Celkem: 0,6942*(A+B)=492,559 [D]</t>
  </si>
  <si>
    <t>256.619=256,619 [A]
Celkem: 0,6942*A=178,145 [B]</t>
  </si>
  <si>
    <t>256.619*1.85=474,745 [A]
Celkem: 0,6942*A=329,568 [B]</t>
  </si>
  <si>
    <t>171201211R</t>
  </si>
  <si>
    <t>256.619+452.915=709,534 [A]
Celkem: 0,6942*A=492,559 [B]</t>
  </si>
  <si>
    <t>346.05+337.912+25.572=709,534 [A]
-256.619=- 256,619 [B]
Celkem: 0,6942*(A+B)=314,414 [C]</t>
  </si>
  <si>
    <t>33.328=33,328 [A]
Celkem: 0,6942*A=23,136 [B]</t>
  </si>
  <si>
    <t xml:space="preserve">135.58*1.3*(0.300+0.300)-3.14*0.150*0.150*135.58=96,174 [A]
26.24*1.2*(0.200+0.300)-3.14*0.100*0.100*26.24=14,920 [B]
Celkem: 0,6942*(A+B)=77,121 [C]
ruční - 30% 0,6942*111.094*0.30=23,136 
strojní 70% 0,6942*111.094*0.70=53,985 </t>
  </si>
  <si>
    <t>Rýhy - Stoka 2
Staničení 0,0000-30,24000 (30.2400-0.0000)*1.3=39,312 [A]
Staničení 30,240-51,15000 (51.1500-30.240)*1.3=27,183 [B]
Staničení 66,800-143,0800 (143.080-66.800)*1.3=99,164 [C]
Rýhy - Přípojky na Stoce 2
HV 1 6.70*1.2=8,040 [D]
HV 2 6.75*1.2=8,100 [E]
UV 1 5.54*1.2=6,648 [F]
UV 2 7.25*1.2=8,700 [G]
Jáma - vsakovací objekt na stoce 2
Staničení 51,1500-66,8000 včetně rozšíření o 1m na každou stranu (1.0+66.800-51.150+1.0)*(1.0+6.000+1.0)=141,200 [H]
Svahování výkopku 1.05*(1.0+6.00+1.0)*2+1.05*(1.0+66.800-51.150+1.0)=35,333 [I]
Celkem: 0,6942*(A+B+C+D+E+F+G+H+I)=259,409 [J]</t>
  </si>
  <si>
    <t>111.094*2.010=223,299 [A]
Celkem:0,6942*A=155,014 [B]</t>
  </si>
  <si>
    <t>Nad bloky retence 9.00*6.00*0.20=10,800 [A]
Výplň v okolí retence a v okolí šachet Š15 a Š16 12.50=12,500 [B]
Celkem: 0,6942*(A+B)=16,175 [C]</t>
  </si>
  <si>
    <t>Drenážní 135.58 v rýze135.58+9.00*2=153,580 [A]
Celkem: 0,6942*A=106,615 [B]</t>
  </si>
  <si>
    <t>Podklad pod šachty 2.00*2.00*0.100*5=2,000 [A]
Celkem: 0,6942*A=1,388 [B]</t>
  </si>
  <si>
    <t>135.58*1.3*0.100=17,625 [A]
26.24*1.2*0.100=3,149 [B]
UV 1.0*1.0*0.10*2=0,200 [C]
UV 2.3*2.3*0.10*2=1,058 [D]
Celkem: A+B+C+D=22,032 [E]
(1.0+9.00+1.00)*(1.00+6.00+1.00)*0.200=17,600 [F]
Celkem: F=17,600 [G]
22.032+17.6=39,632 [H]
Celkem: 0,6942*H=27,513 [I]</t>
  </si>
  <si>
    <t>Podklad pod šachty 2.00*2.00*0.150*5=3,000 [A]
UV 1.0*1.0*0.10*2=0,200 [B]
HV 2.3*2.3*0.10*2=1,058 [C]
Celkem:0,6942*(A+B+C)=2,956 [D]</t>
  </si>
  <si>
    <t>Bednění oodkladu pod šachty 2.00*0.150*4*5=6,000 [A]
UV 1.0*0.10*4*2=0,800 [B]
HV 2.3*0.10*4*2=1,840 [C]
Celkem: 0,6942*(A+B+C)=5,998 [D]</t>
  </si>
  <si>
    <t>HV 1 6.700=6,700 [A]
HV 2 6.750=6,750 [B]
UV 1 5.540=5,540 [C]
UV 2 7.250=7,250 [D]
Celkem: 0,6942*(A+B+C+D)=18,216 [E]</t>
  </si>
  <si>
    <t>54.760+80.820=135,580 [A]
Celkem: 0,6942*A=94,120 [B]</t>
  </si>
  <si>
    <t>0,6942*14=9,719 [A]</t>
  </si>
  <si>
    <t>0,6942*5=3,471 [A]</t>
  </si>
  <si>
    <t>895931112R</t>
  </si>
  <si>
    <t>Vpusti kanalizačních horské z betonu prostého C12/15 velikosti 1400/1600 mm včetně litinové mříže se zámkem
Vpusti kanalizačních horské z betonu prostého C12/15 velikosti 1400/1600 mm včetně litinové mříže se zámkem</t>
  </si>
  <si>
    <t>895971143R</t>
  </si>
  <si>
    <t>Zasakovací box z polypropylenu PP bez revize pro vsakování jednořadá galerie objemu do 50 m3
Zasakovací box z polypropylenu PP bez revize pro vsakování jednořadá galerie objemu do 50 m3</t>
  </si>
  <si>
    <t>26.24=26,240 [A]
Celkem: 0,6942*A=18,216 [B]</t>
  </si>
  <si>
    <t>135.58=135,580 [A]
Celkem: 0,6942*A=94,120 [B]</t>
  </si>
  <si>
    <t>0,6942*64,507=44,781 [A]</t>
  </si>
  <si>
    <t>30*1=30,000 [A]
Celkem: 0,6942*A=20,826 [B]</t>
  </si>
  <si>
    <t>VRN</t>
  </si>
  <si>
    <t>Vedlejší rozpočtové náklady</t>
  </si>
  <si>
    <t>Průzkumné, geodetické a projektové práce</t>
  </si>
  <si>
    <t>VRN1</t>
  </si>
  <si>
    <t>012002000</t>
  </si>
  <si>
    <t>Geodetické práce
Geodetické práce</t>
  </si>
  <si>
    <t>013254000</t>
  </si>
  <si>
    <t>Dokumentace skutečného provedení stavby
Dokumentace skutečného provedení stavby</t>
  </si>
  <si>
    <t>Zařízení staveniště</t>
  </si>
  <si>
    <t>VRN3</t>
  </si>
  <si>
    <t>030001000</t>
  </si>
  <si>
    <t>Zařízení staveniště
Zařízení staveniště</t>
  </si>
  <si>
    <t>Inženýrská činnost</t>
  </si>
  <si>
    <t>VRN4</t>
  </si>
  <si>
    <t>043002000</t>
  </si>
  <si>
    <t>Zkoušky a ostatní měření
Zkoušky a ostatní měření</t>
  </si>
  <si>
    <t>Územní vlivy</t>
  </si>
  <si>
    <t>VRN6</t>
  </si>
  <si>
    <t>060001000</t>
  </si>
  <si>
    <t>Územní vlivy
Územní vlivy</t>
  </si>
  <si>
    <t>Provozní vlivy</t>
  </si>
  <si>
    <t>VRN7</t>
  </si>
  <si>
    <t>070001000</t>
  </si>
  <si>
    <t>Provozní vlivy
Provozní vlivy</t>
  </si>
  <si>
    <t>SO 421</t>
  </si>
  <si>
    <t>Přeložka přípojky nn TJ Klínec</t>
  </si>
  <si>
    <t>0,770*1,8=1,386 [A]</t>
  </si>
  <si>
    <t>OSTATNÍ POŽADAVKY - ZEMĚMĚŘIČSKÁ MĚŘENÍ
vytyčení nového kabelu
zaměření skutečného provedení</t>
  </si>
  <si>
    <t>OSTATNÍ POŽADAVKY - VYPRACOVÁNÍ RDS</t>
  </si>
  <si>
    <t>OSTAT POŽADAVKY - DOKUMENTACE SKUTEČ PROVEDENÍ V DIGIT FORMĚ
v digitální i tištěné formě</t>
  </si>
  <si>
    <t xml:space="preserve">HLOUBENÍ RÝH ŠÍŘ DO 2M PAŽ I NEPAŽ TŘ. I
kabelová rýha 35x80 cm - 11m
kabelová rýha pro 35x80 cm v délce cca 64m je součástí SO 431
</t>
  </si>
  <si>
    <t>0,35*(0,8-0,2)*(11)=2,310 [A] kabelová rýha 0,35*0,8</t>
  </si>
  <si>
    <t>132738</t>
  </si>
  <si>
    <t>HLOUBENÍ RÝH ŠÍŘ DO 2M PAŽ I NEPAŽ TŘ. I, ODVOZ DO 20KM
kabelová rýha 35x80 cm
kabelová rýha pro 35x80 cm v délce cca 64m je součástí SO 431</t>
  </si>
  <si>
    <t>0,35*0,2*11=0,770 [A] kabelová rýha 0,35*0,8</t>
  </si>
  <si>
    <t>ULOŽENÍ SYPANINY DO NÁSYPŮ A NA SKLÁDKY BEZ ZHUTNĚNÍ
přebytečná zemina, složení na skládce</t>
  </si>
  <si>
    <t>0,35*0,2*11=0,770 [A]  kabelová trasa</t>
  </si>
  <si>
    <t>17411</t>
  </si>
  <si>
    <t>ZÁSYP JAM A RÝH ZEMINOU SE ZHUTNĚNÍM</t>
  </si>
  <si>
    <t>0,35*(0,8-0,2)*11=2,310 [A] kabelová trasa</t>
  </si>
  <si>
    <t>OBSYP POTRUBÍ A OBJEKTŮ Z NAKUPOVANÝCH MATERIÁLŮ
pískové lože</t>
  </si>
  <si>
    <t xml:space="preserve">0,35*0,2*11=0,770 [A]   kabel trasa </t>
  </si>
  <si>
    <t>2018_OTSKP</t>
  </si>
  <si>
    <t>18210</t>
  </si>
  <si>
    <t>ÚPRAVA POVRCHŮ SROVNÁNÍM ÚZEMÍ
srovnání kabelové rýhy po hutněném záhozu</t>
  </si>
  <si>
    <t>0,35*11*0,05=0,193 [A] kabelová rýha</t>
  </si>
  <si>
    <t>Přidružená stavební výroba</t>
  </si>
  <si>
    <t>702331</t>
  </si>
  <si>
    <t>ZAKRYTÍ KABELŮ PLASTOVOU DESKOU/PÁSEM ŠÍŘKY DO 20 CM
červená
červená v délce cca 64m je součástí SO 431</t>
  </si>
  <si>
    <t>11*1,03=11,330 [A]</t>
  </si>
  <si>
    <t>742256</t>
  </si>
  <si>
    <t>VEDENÍ VENKOVNÍ NN, KOTEVNÍ SVORKA VČETNĚ UPEVNĚNÍ</t>
  </si>
  <si>
    <t>742258</t>
  </si>
  <si>
    <t>VEDENÍ VENKOVNÍ NN, KABELOVÝ SVOD
svod do kabelového vedení</t>
  </si>
  <si>
    <t>742G11</t>
  </si>
  <si>
    <t>KABEL NN DVOU- A TŘÍŽÍLOVÝ CU S PLASTOVOU IZOLACÍ DO 2,5 MM2
kabel CYKY 2-Ox1,5</t>
  </si>
  <si>
    <t>(64-5-8-8,5+11)*1,03=55,105 [A] v kabelovém loži
9+1,5=10,500 [B] na stožáru (skříně)
(5+8+8,5)*1,3=27,950 [C]  v kabelovém prostupu
Celkem: A+B+C=93,555 [D]</t>
  </si>
  <si>
    <t>742H12</t>
  </si>
  <si>
    <t xml:space="preserve">KABEL NN ČTYŘ- A PĚTIŽÍLOVÝ CU S PLASTOVOU IZOLACÍ OD 4 DO 16 MM2
kabel CYKY 4-Jx16 mm
</t>
  </si>
  <si>
    <t>742L11</t>
  </si>
  <si>
    <t>UKONČENÍ DVOU AŽ PĚTIŽÍLOVÉHO KABELU V ROZVADĚČI NEBO NA PŘÍSTROJI DO 2,5 MM2
kabelová koncovka pro 4-vodičové zakončení do 2x1,5</t>
  </si>
  <si>
    <t>742L12</t>
  </si>
  <si>
    <t>UKONČENÍ DVOU AŽ PĚTIŽÍLOVÉHO KABELU V ROZVADĚČI NEBO NA PŘÍSTROJI OD 4 DO 16 MM2
kabelová koncovka pro 4-vodičové zakončení do 4x16</t>
  </si>
  <si>
    <t>743C11</t>
  </si>
  <si>
    <t>SKŘÍŇ PŘÍPOJKOVÁ POJISTKOVÁ NA STOŽÁR/STĚNU NEBO DO VÝKLENKU DO 63 A, DO 50 MM2, S 1-2 SADAMI JISTÍCÍCH PRVKŮ
SP 100
dodávka a montáž</t>
  </si>
  <si>
    <t>747213</t>
  </si>
  <si>
    <t>CELKOVÁ PROHLÍDKA, ZKOUŠENÍ, MĚŘENÍ A VYHOTOVENÍ VÝCHOZÍ REVIZNÍ ZPRÁVY, PRO OBJEM IN PŘES 500 DO 1000 TIS. KČ</t>
  </si>
  <si>
    <t>SO 431</t>
  </si>
  <si>
    <t>Přeložka veřejného osvětlení</t>
  </si>
  <si>
    <t>18,785*1,8=33,813 [A]</t>
  </si>
  <si>
    <t>POPLATKY ZA LIKVIDACŮ ODPADŮ NEKONTAMINOVANÝCH - 17 01 01 BETON Z DEMOLIC OBJEKTŮ, ZÁKLADŮ TV
základy stožárů</t>
  </si>
  <si>
    <t>0,8*0,8*0,7*4*2,2=3,942 [A]</t>
  </si>
  <si>
    <t>OSTATNÍ POŽADAVKY - ZEMĚMĚŘIČSKÁ MĚŘENÍ
vytyčení nového VO
zaměření skutečného provedení</t>
  </si>
  <si>
    <t xml:space="preserve">HLOUBENÍ JAM ZAPAŽ I NEPAŽ TŘ. I
pro rozpojovací skříň </t>
  </si>
  <si>
    <t>0,9*0,5*0,8=0,360 [B] rozpojovací skříň</t>
  </si>
  <si>
    <t>131738</t>
  </si>
  <si>
    <t xml:space="preserve">HLOUBENÍ JAM ZAPAŽ I NEPAŽ TŘ. I, ODVOZ DO 20KM
základy stožárů </t>
  </si>
  <si>
    <t>0,8*0,8*1,3*4+0,8*0,8*1,8*1=4,480 [A] základy stožárů</t>
  </si>
  <si>
    <t>HLOUBENÍ RÝH ŠÍŘ DO 2M PAŽ I NEPAŽ TŘ. I
kabelová rýha 35x80 cm</t>
  </si>
  <si>
    <t>0,35*(0,8-0,2)*(24+33+12+31-8-8,5+16-8,5+11+33+34)=35,490 [A] kabelová rýha 0,35*0,8
0,6*(1,2-0,25)*(8+8,5)=9,405 [B]  pro kabelový prostup 0,6*1,2
0,35*0,8*80=22,400 [C] demontáž stáv. kabelu
Celkem: A+B+C=67,295 [D]</t>
  </si>
  <si>
    <t>HLOUBENÍ RÝH ŠÍŘ DO 2M PAŽ I NEPAŽ TŘ. I, ODVOZ DO 20KM
kabelová rýha 35x80 cm</t>
  </si>
  <si>
    <t>0,35*0,2*(24+33+12+31-8-8,5+16-8,5+11+33+34)=11,830 [A] kabelová rýha 0,35*0,8
0,6*0,25*(8+8,5)=2,475 [B]  pro kabelový prostup 0,6*1,2
Celkem: A+B=14,305 [C]</t>
  </si>
  <si>
    <t>0,35*0,2*(24+33+12+31-8-8,5+16-8,5+11+33+34)=11,830 [A]  kabelová trasa
0,6*0,25*(8+8,5)=2,475 [B]  pro kabelový prostup 0,6*1,2
0,8*0,8*1,3*4+0,8*0,8*1,8*1=4,480 [C] základy stožárů
Celkem: A+B+C=18,785 [D]</t>
  </si>
  <si>
    <t>0,35*(0,8-0,2)*(24+33+12+31-8-8,5+16-8,5+11+33+34)=35,490 [A] kabelová trasa
0,9*0,5*0,8=0,360 [B] rozpojovací skříň
0,35*0,8*80=22,400 [C] demontáž stáv. kabelu
0,6*(1,2-0,25)*(8+8,5)=9,405 [D]  pro kabelový prostup 0,6*1,2
Celkem: A+B+C+D=67,655 [E]</t>
  </si>
  <si>
    <t xml:space="preserve">0,35*0,2*(24+33+12+31-8-8,5+16-8,5+11+33+34)=11,830 [A]   kabel trasa </t>
  </si>
  <si>
    <t>0,35*(24+33+12+31+16+11+33+34)*0,05=3,395 [A] kabelová rýha</t>
  </si>
  <si>
    <t>272314</t>
  </si>
  <si>
    <t>ZÁKLADY Z PROSTÉHO BETONU DO C25/30
základ stožárů VO, včeně pouzdra a chrániček na kabel
beton C25/30 - XF2</t>
  </si>
  <si>
    <t>0,8*0,8*1,3*4+0,8*0,8*1,8*1=4,480 [A]</t>
  </si>
  <si>
    <t>272315</t>
  </si>
  <si>
    <t>ZÁKLADY Z PROSTÉHO BETONU DO C30/37
beton C30/37-XF4</t>
  </si>
  <si>
    <t>0,8*0,8*0,1*4+0,8*0,8*0,1=0,320 [A]</t>
  </si>
  <si>
    <t>ZAKRYTÍ KABELŮ PLASTOVOU DESKOU/PÁSEM ŠÍŘKY DO 20 CM
červená</t>
  </si>
  <si>
    <t>(24+33+12+31-8-8,5+16-8,5+11+33+34)*1,03=174,070 [A]</t>
  </si>
  <si>
    <t>742211</t>
  </si>
  <si>
    <t>VEDENÍ VENKOVNÍ NN, SLOUP DO 9/10 KN
betonový předpjatý sloup EPV 9/6
dodávka a montáž</t>
  </si>
  <si>
    <t>(24+33+12+31-8-8,5+16-8,5+11+33+34)*1,03=174,070 [A] v kabelovém loži
9+1,5*12+9=36,000 [B] do (na) stožáru 
(5+8+8,5+8,5)*1,3=39,000 [C]  v kabelovém prostupu
Celkem: A+B+C=249,070 [D]</t>
  </si>
  <si>
    <t>742H22</t>
  </si>
  <si>
    <t>KABEL NN ČTYŘ- A PĚTIŽÍLOVÝ AL S PLASTOVOU IZOLACÍ OD 4 DO 16 MM2
kabel AYKY 4-Jx16 (na betonovém stožáru)</t>
  </si>
  <si>
    <t>3*2=6,000 [A]</t>
  </si>
  <si>
    <t>742Z22</t>
  </si>
  <si>
    <t>DEMONTÁŽ VENKOVNÍHO VEDENÍ NN (4X)</t>
  </si>
  <si>
    <t>742Z23</t>
  </si>
  <si>
    <t>DEMONTÁŽ KABELOVÉHO VEDENÍ NN
stávajícího kabelu vč. odvozu a ekologické likvidace</t>
  </si>
  <si>
    <t>80=80,000 [A]</t>
  </si>
  <si>
    <t>743122</t>
  </si>
  <si>
    <t>A</t>
  </si>
  <si>
    <t xml:space="preserve">OSVĚTLOVACÍ STOŽÁR PEVNÝ ŽÁROVĚ ZINKOVANÝ DÉLKY PŘES 6,5 DO 12 M
stožár osvětlovací silniční 8m, 
vetknutý, bezpatic., ocel., třístupň., žár. zik., např. stožár U8-159/133/114
dodávka a montáž
     vč. svorkovnice se svork. poj. 4A
     připojovací kabel svítidla CYKY 3x1,5. </t>
  </si>
  <si>
    <t>743312</t>
  </si>
  <si>
    <t xml:space="preserve">VÝLOŽNÍK PRO MONTÁŽ SVÍTIDLA NA STOŽÁR JEDNORAMENNÝ DÉLKA VYLOŽENÍ PŘES 1 DO 2 M
žárově zinkovaný dl. 1,5m např. J1-1500
 - dodávka a montáž
</t>
  </si>
  <si>
    <t>743313</t>
  </si>
  <si>
    <t>VÝLOŽNÍK PRO MONTÁŽ SVÍTIDLA NA STOŽÁR JEDNORAMENNÝ DÉLKA VYLOŽENÍ PŘES 2 M
žárově zinkovaný dl. 2,5m např. J1-2500
 - dodávka a montáž</t>
  </si>
  <si>
    <t>743342</t>
  </si>
  <si>
    <t>VÝLOŽNÍK PRO MONTÁŽ SVÍTIDLA NA STĚNU/BETONOVÝ STOŽÁR DÉLKA VYLOŽENÍ PŘES 1 DO 2 M
raménko pro svítidlo např. TRBC 1500</t>
  </si>
  <si>
    <t>743554</t>
  </si>
  <si>
    <t>SVÍTIDLO VENKOVNÍ VŠEOBECNÉ LED, MIN. IP 44, PŘES 45 W
svítidlo s LED zdrojem světla 63W/3000K/6840lm, např. Phillips Luma BGP623, DM10
dodávka a montáž</t>
  </si>
  <si>
    <t>4+1=5,000 [A]</t>
  </si>
  <si>
    <t xml:space="preserve">SKŘÍŇ PŘÍPOJKOVÁ POJISTKOVÁ NA STOŽÁR/STĚNU NEBO DO VÝKLENKU DO 63 A, DO 50 MM2, S 1-2 SADAMI JISTÍCÍCH PRVKŮ
pojistková skříň např. SP100
dodávka a montáž </t>
  </si>
  <si>
    <t>743D12</t>
  </si>
  <si>
    <t>SKŘÍŇ PŘÍPOJKOVÁ POJISTKOVÁ KOMPAKTNÍ PILÍŘOVÁ DO 63 A, DO 50 MM2, SE 3-4 SADAMI JISTÍCÍCH PRVKŮ
rozpojovací skříň
vč. pojistkových spodků dodávka a montáž</t>
  </si>
  <si>
    <t>743Z11</t>
  </si>
  <si>
    <t xml:space="preserve">DEMONTÁŽ OSVĚTLOVACÍHO STOŽÁRU ULIČNÍHO VÝŠKY DO 15 M
stožár, patice, výložník, svorkovnice včetně odvozu </t>
  </si>
  <si>
    <t>743Z35</t>
  </si>
  <si>
    <t>DEMONTÁŽ SVÍTIDLA Z OSVĚTLOVACÍHO STOŽÁRU VÝŠKY DO 15 M
demontáž stávajícího svítidla vč. předání sprácvi</t>
  </si>
  <si>
    <t>1=1,000 [A] zářivkové svítidlo
1=1,000 [B] LED svítidlo
2=2,000 [C] výbojkové svítidlo
Celkem: A+B+C=4,000 [D]</t>
  </si>
  <si>
    <t>74D217</t>
  </si>
  <si>
    <t>SVOD NN KABELU ZE STOŽÁRU TV DO ZEMĚ VČETNĚ KRYTU
žár. zinkovaná trubka na bet. stožár 54/41
dodávka a montáž</t>
  </si>
  <si>
    <t>7,5*(2+1)=22,500 [A]</t>
  </si>
  <si>
    <t>74F424</t>
  </si>
  <si>
    <t>DEMONTÁŽ BETONOVÝCH STOŽÁRŮ
včetně odvozu správci</t>
  </si>
  <si>
    <t>75IG51</t>
  </si>
  <si>
    <t>VEDENÍ UZEMŇOVACÍ NA POVRCHU Z FEZN DRÁTU DO 120 MM2
propojení stožáru a strojeného zemniče, drát FeZn pr. 10 mm, včetně svorek</t>
  </si>
  <si>
    <t>1,5*4=6,000 [A]</t>
  </si>
  <si>
    <t>75IG71</t>
  </si>
  <si>
    <t>VEDENÍ UZEMŇOVACÍ V ZEMI Z FEZN DRÁTU PRŮMĚRU DO 10 MM
FeZn pr. 10, včetně svorek
dodávka a montáž</t>
  </si>
  <si>
    <t>(24+33+12+31+27+33+34)*1,03+1,5*13=219,320 [A]</t>
  </si>
  <si>
    <t>75L16X</t>
  </si>
  <si>
    <t>ROZHLASOVÉ PŘÍSLUŠENSTVÍ - MONTÁŽ
opětovná montáž stávajícího rozhlasu</t>
  </si>
  <si>
    <t>75L16Y</t>
  </si>
  <si>
    <t xml:space="preserve">ROZHLASOVÉ PŘÍSLUŠENSTVÍ - DEMONTÁŽ
provizorní demontáž stávajícího rozhlasu z betonového stožáru, po dobu stavby uskladnit
</t>
  </si>
  <si>
    <t>78311</t>
  </si>
  <si>
    <t>PROTIKOROZ OCHRANA OCEL KONSTR NÁTĚREM JEDNOVRST
ochranný antikorozní nátěr spodní části osvětlovacích stožárů RENOLAK ALN) -
vně i uvnitř</t>
  </si>
  <si>
    <t>3,14*0,159*2*4=3,994 [A]</t>
  </si>
  <si>
    <t>87614</t>
  </si>
  <si>
    <t>CHRÁNIČKY Z TRUB PLAST DN DO 40MM
chránička HDPE/LDPE do základu stožáru, profil 40/33</t>
  </si>
  <si>
    <t>1,5*3*4=18,000 [A]</t>
  </si>
  <si>
    <t>87615</t>
  </si>
  <si>
    <t>CHRÁNIČKY Z TRUB PLAST DN DO 50MM
chránička HDPE/LDPE do základu stožáru, profil 50/41</t>
  </si>
  <si>
    <t>1,5*2=3,000 [A]</t>
  </si>
  <si>
    <t>87627</t>
  </si>
  <si>
    <t>CHRÁNIČKY Z TRUB PLASTOVÝCH DN DO 100MM
chránička HDPE/LDPE 110/94 vč. zatahovacího lanka</t>
  </si>
  <si>
    <t xml:space="preserve">5*2=10,000 [A] pod komunikací (obetonované)
(8+8,5)*3=49,500 [B]  pod vjezdem (bez obetonování)
Celkem: A+B=59,500 [C] </t>
  </si>
  <si>
    <t>899522</t>
  </si>
  <si>
    <t>OBETONOVÁNÍ POTRUBÍ Z PROSTÉHO BETONU DO C12/15
podkladní beton C12/15-X0</t>
  </si>
  <si>
    <t>0,6*0,05*(8+8,5)=0,495 [A]  silnice</t>
  </si>
  <si>
    <t>899524</t>
  </si>
  <si>
    <t>OBETONOVÁNÍ POTRUBÍ Z PROSTÉHO BETONU DO C25/30
beton C25/30-XA1</t>
  </si>
  <si>
    <t>(0,6*0,2-3,14*0,055*0,055*3)*(8+8,5)=1,510 [B]</t>
  </si>
  <si>
    <t>966118</t>
  </si>
  <si>
    <t>BOURÁNÍ KONSTRUKCÍ Z BETON DÍLCŮ S ODVOZEM DO 20KM
základů</t>
  </si>
  <si>
    <t>0,8*0,8*0,7*4=1,792 [A]</t>
  </si>
  <si>
    <t>SO 901</t>
  </si>
  <si>
    <t>DIO</t>
  </si>
  <si>
    <t>02710</t>
  </si>
  <si>
    <t>POMOC PRÁCE ZŘÍZ NEBO ZAJIŠŤ OBJÍŽĎKY A PŘÍSTUP CESTY
"Oprava objízdných tras po provedení stavby stanoveno jako 5% z celkových stavebních nákladů řady 100 a 200, zaokr. na celé tisíce Kč bez DPH, čerpáno způsobem a v rozsahu dle pokynů investora"</t>
  </si>
  <si>
    <t>02720</t>
  </si>
  <si>
    <t>POMOC PRÁCE ZŘÍZ NEBO ZAJIŠŤ REGULACI A OCHRANU DOPRAVY
dopravní značení kompletní - SDZ  montáž s přesunem, nájem, demontáž, VDZ pokládka, odstranění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</si>
</sst>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sharedStrings" Target="sharedStrings.xml" /><Relationship Id="rId1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SUM(C11:C24)</f>
      </c>
      <c r="G7" t="s">
        <v>6</v>
      </c>
      <c>
        <v>15</v>
      </c>
    </row>
    <row r="8" spans="2:8" ht="12.75" customHeight="1">
      <c r="B8" s="3" t="s">
        <v>4</v>
      </c>
      <c s="2">
        <f>SUM(E11:E24)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3">
        <f>'SO 000'!I37</f>
      </c>
      <c s="13">
        <f>'SO 000'!P37</f>
      </c>
      <c s="13">
        <f>C11+D11</f>
      </c>
    </row>
    <row r="12" spans="1:5" ht="12.75" customHeight="1">
      <c r="A12" s="7" t="s">
        <v>83</v>
      </c>
      <c s="7" t="s">
        <v>84</v>
      </c>
      <c s="13">
        <f>'SO 104'!I149</f>
      </c>
      <c s="13">
        <f>'SO 104'!P149</f>
      </c>
      <c s="13">
        <f>C12+D12</f>
      </c>
    </row>
    <row r="13" spans="1:5" ht="12.75" customHeight="1">
      <c r="A13" s="7" t="s">
        <v>250</v>
      </c>
      <c s="7" t="s">
        <v>252</v>
      </c>
      <c s="13">
        <f>'SO 105'!I131</f>
      </c>
      <c s="13">
        <f>'SO 105'!P131</f>
      </c>
      <c s="13">
        <f>C13+D13</f>
      </c>
    </row>
    <row r="14" spans="1:5" ht="12.75" customHeight="1">
      <c r="A14" s="7" t="s">
        <v>336</v>
      </c>
      <c s="7" t="s">
        <v>337</v>
      </c>
      <c s="13">
        <f>'SO 105.1'!I125</f>
      </c>
      <c s="13">
        <f>'SO 105.1'!P125</f>
      </c>
      <c s="13">
        <f>C14+D14</f>
      </c>
    </row>
    <row r="15" spans="1:5" ht="12.75" customHeight="1">
      <c r="A15" s="7" t="s">
        <v>394</v>
      </c>
      <c s="7" t="s">
        <v>395</v>
      </c>
      <c s="13">
        <f>'SO 106'!I125</f>
      </c>
      <c s="13">
        <f>'SO 106'!P125</f>
      </c>
      <c s="13">
        <f>C15+D15</f>
      </c>
    </row>
    <row r="16" spans="1:5" ht="12.75" customHeight="1">
      <c r="A16" s="7" t="s">
        <v>435</v>
      </c>
      <c s="7" t="s">
        <v>436</v>
      </c>
      <c s="13">
        <f>'SO 107'!I149</f>
      </c>
      <c s="13">
        <f>'SO 107'!P149</f>
      </c>
      <c s="13">
        <f>C16+D16</f>
      </c>
    </row>
    <row r="17" spans="1:5" ht="12.75" customHeight="1">
      <c r="A17" s="7" t="s">
        <v>494</v>
      </c>
      <c s="7" t="s">
        <v>495</v>
      </c>
      <c s="13">
        <f>'SO 108'!I147</f>
      </c>
      <c s="13">
        <f>'SO 108'!P147</f>
      </c>
      <c s="13">
        <f>C17+D17</f>
      </c>
    </row>
    <row r="18" spans="1:5" ht="12.75" customHeight="1">
      <c r="A18" s="7" t="s">
        <v>560</v>
      </c>
      <c s="7" t="s">
        <v>561</v>
      </c>
      <c s="13">
        <f>'SO 191'!I33</f>
      </c>
      <c s="13">
        <f>'SO 191'!P33</f>
      </c>
      <c s="13">
        <f>C18+D18</f>
      </c>
    </row>
    <row r="19" spans="1:5" ht="12.75" customHeight="1">
      <c r="A19" s="7" t="s">
        <v>577</v>
      </c>
      <c s="7" t="s">
        <v>578</v>
      </c>
      <c s="13">
        <f>'SO 301.1'!I207</f>
      </c>
      <c s="13">
        <f>'SO 301.1'!P207</f>
      </c>
      <c s="13">
        <f>C19+D19</f>
      </c>
    </row>
    <row r="20" spans="1:5" ht="12.75" customHeight="1">
      <c r="A20" s="7" t="s">
        <v>818</v>
      </c>
      <c s="7" t="s">
        <v>819</v>
      </c>
      <c s="13">
        <f>'SO 301.2'!I194</f>
      </c>
      <c s="13">
        <f>'SO 301.2'!P194</f>
      </c>
      <c s="13">
        <f>C20+D20</f>
      </c>
    </row>
    <row r="21" spans="1:5" ht="12.75" customHeight="1">
      <c r="A21" s="7" t="s">
        <v>876</v>
      </c>
      <c s="7" t="s">
        <v>877</v>
      </c>
      <c s="13">
        <f>VRN!I47</f>
      </c>
      <c s="13">
        <f>VRN!P47</f>
      </c>
      <c s="13">
        <f>C21+D21</f>
      </c>
    </row>
    <row r="22" spans="1:5" ht="12.75" customHeight="1">
      <c r="A22" s="7" t="s">
        <v>900</v>
      </c>
      <c s="7" t="s">
        <v>901</v>
      </c>
      <c s="13">
        <f>'SO 421'!I59</f>
      </c>
      <c s="13">
        <f>'SO 421'!P59</f>
      </c>
      <c s="13">
        <f>C22+D22</f>
      </c>
    </row>
    <row r="23" spans="1:5" ht="12.75" customHeight="1">
      <c r="A23" s="7" t="s">
        <v>943</v>
      </c>
      <c s="7" t="s">
        <v>944</v>
      </c>
      <c s="13">
        <f>'SO 431'!I115</f>
      </c>
      <c s="13">
        <f>'SO 431'!P115</f>
      </c>
      <c s="13">
        <f>C23+D23</f>
      </c>
    </row>
    <row r="24" spans="1:5" ht="12.75" customHeight="1">
      <c r="A24" s="7" t="s">
        <v>1037</v>
      </c>
      <c s="7" t="s">
        <v>1038</v>
      </c>
      <c s="13">
        <f>'SO 901'!I26</f>
      </c>
      <c s="13">
        <f>'SO 901'!P26</f>
      </c>
      <c s="13">
        <f>C24+D24</f>
      </c>
    </row>
  </sheetData>
  <sheetProtection formatColumns="0"/>
  <hyperlinks>
    <hyperlink ref="A11" location="#'SO 000'!A1" tooltip="Odkaz na stranku objektu [SO 000]" display="SO 000"/>
    <hyperlink ref="A12" location="#'SO 104'!A1" tooltip="Odkaz na stranku objektu [SO 104]" display="SO 104"/>
    <hyperlink ref="A13" location="#'SO 105'!A1" tooltip="Odkaz na stranku objektu [SO 105]" display="SO 105"/>
    <hyperlink ref="A14" location="#'SO 105.1'!A1" tooltip="Odkaz na stranku objektu [SO 105.1]" display="SO 105.1"/>
    <hyperlink ref="A15" location="#'SO 106'!A1" tooltip="Odkaz na stranku objektu [SO 106]" display="SO 106"/>
    <hyperlink ref="A16" location="#'SO 107'!A1" tooltip="Odkaz na stranku objektu [SO 107]" display="SO 107"/>
    <hyperlink ref="A17" location="#'SO 108'!A1" tooltip="Odkaz na stranku objektu [SO 108]" display="SO 108"/>
    <hyperlink ref="A18" location="#'SO 191'!A1" tooltip="Odkaz na stranku objektu [SO 191]" display="SO 191"/>
    <hyperlink ref="A19" location="#'SO 301.1'!A1" tooltip="Odkaz na stranku objektu [SO 301.1]" display="SO 301.1"/>
    <hyperlink ref="A20" location="#'SO 301.2'!A1" tooltip="Odkaz na stranku objektu [SO 301.2]" display="SO 301.2"/>
    <hyperlink ref="A21" location="#'VRN'!A1" tooltip="Odkaz na stranku objektu [VRN]" display="VRN"/>
    <hyperlink ref="A22" location="#'SO 421'!A1" tooltip="Odkaz na stranku objektu [SO 421]" display="SO 421"/>
    <hyperlink ref="A23" location="#'SO 431'!A1" tooltip="Odkaz na stranku objektu [SO 431]" display="SO 431"/>
    <hyperlink ref="A24" location="#'SO 901'!A1" tooltip="Odkaz na stranku objektu [SO 901]" display="SO 9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46</v>
      </c>
      <c s="7" t="s">
        <v>45</v>
      </c>
      <c s="7" t="s">
        <v>47</v>
      </c>
      <c s="7" t="s">
        <v>48</v>
      </c>
      <c s="10">
        <v>1</v>
      </c>
      <c s="14"/>
      <c s="13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49</v>
      </c>
      <c s="7" t="s">
        <v>45</v>
      </c>
      <c s="7" t="s">
        <v>50</v>
      </c>
      <c s="7" t="s">
        <v>48</v>
      </c>
      <c s="10">
        <v>1</v>
      </c>
      <c s="14"/>
      <c s="13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51</v>
      </c>
      <c s="7" t="s">
        <v>52</v>
      </c>
      <c s="7" t="s">
        <v>53</v>
      </c>
      <c s="7" t="s">
        <v>54</v>
      </c>
      <c s="7" t="s">
        <v>48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1:16" ht="12.75">
      <c r="A15" s="7">
        <v>4</v>
      </c>
      <c s="7" t="s">
        <v>51</v>
      </c>
      <c s="7" t="s">
        <v>52</v>
      </c>
      <c s="7" t="s">
        <v>55</v>
      </c>
      <c s="7" t="s">
        <v>56</v>
      </c>
      <c s="7" t="s">
        <v>48</v>
      </c>
      <c s="10">
        <v>1</v>
      </c>
      <c s="14"/>
      <c s="13">
        <f>ROUND((H15*G15),2)</f>
      </c>
      <c r="O15">
        <f>rekapitulace!H8</f>
      </c>
      <c>
        <f>O15/100*I15</f>
      </c>
    </row>
    <row r="16" spans="1:16" ht="12.75">
      <c r="A16" s="7">
        <v>5</v>
      </c>
      <c s="7" t="s">
        <v>45</v>
      </c>
      <c s="7" t="s">
        <v>57</v>
      </c>
      <c s="7" t="s">
        <v>45</v>
      </c>
      <c s="7" t="s">
        <v>58</v>
      </c>
      <c s="7" t="s">
        <v>48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1:16" ht="12.75">
      <c r="A17" s="7">
        <v>6</v>
      </c>
      <c s="7" t="s">
        <v>51</v>
      </c>
      <c s="7" t="s">
        <v>59</v>
      </c>
      <c s="7" t="s">
        <v>45</v>
      </c>
      <c s="7" t="s">
        <v>60</v>
      </c>
      <c s="7" t="s">
        <v>48</v>
      </c>
      <c s="10">
        <v>1</v>
      </c>
      <c s="14"/>
      <c s="13">
        <f>ROUND((H17*G17),2)</f>
      </c>
      <c r="O17">
        <f>rekapitulace!H8</f>
      </c>
      <c>
        <f>O17/100*I17</f>
      </c>
    </row>
    <row r="18" spans="1:16" ht="12.75">
      <c r="A18" s="7">
        <v>7</v>
      </c>
      <c s="7" t="s">
        <v>51</v>
      </c>
      <c s="7" t="s">
        <v>61</v>
      </c>
      <c s="7" t="s">
        <v>45</v>
      </c>
      <c s="7" t="s">
        <v>62</v>
      </c>
      <c s="7" t="s">
        <v>48</v>
      </c>
      <c s="10">
        <v>1</v>
      </c>
      <c s="14"/>
      <c s="13">
        <f>ROUND((H18*G18),2)</f>
      </c>
      <c r="O18">
        <f>rekapitulace!H8</f>
      </c>
      <c>
        <f>O18/100*I18</f>
      </c>
    </row>
    <row r="19" spans="1:16" ht="12.75">
      <c r="A19" s="7">
        <v>8</v>
      </c>
      <c s="7" t="s">
        <v>45</v>
      </c>
      <c s="7" t="s">
        <v>63</v>
      </c>
      <c s="7" t="s">
        <v>45</v>
      </c>
      <c s="7" t="s">
        <v>64</v>
      </c>
      <c s="7" t="s">
        <v>48</v>
      </c>
      <c s="10">
        <v>1</v>
      </c>
      <c s="14"/>
      <c s="13">
        <f>ROUND((H19*G19),2)</f>
      </c>
      <c r="O19">
        <f>rekapitulace!H8</f>
      </c>
      <c>
        <f>O19/100*I19</f>
      </c>
    </row>
    <row r="20" spans="5:5" ht="51">
      <c r="E20" s="15" t="s">
        <v>65</v>
      </c>
    </row>
    <row r="21" spans="1:16" ht="12.75">
      <c r="A21" s="7">
        <v>9</v>
      </c>
      <c s="7" t="s">
        <v>51</v>
      </c>
      <c s="7" t="s">
        <v>66</v>
      </c>
      <c s="7" t="s">
        <v>45</v>
      </c>
      <c s="7" t="s">
        <v>67</v>
      </c>
      <c s="7" t="s">
        <v>48</v>
      </c>
      <c s="10">
        <v>1</v>
      </c>
      <c s="14"/>
      <c s="13">
        <f>ROUND((H21*G21),2)</f>
      </c>
      <c r="O21">
        <f>rekapitulace!H8</f>
      </c>
      <c>
        <f>O21/100*I21</f>
      </c>
    </row>
    <row r="22" spans="1:16" ht="12.75">
      <c r="A22" s="7">
        <v>10</v>
      </c>
      <c s="7" t="s">
        <v>51</v>
      </c>
      <c s="7" t="s">
        <v>68</v>
      </c>
      <c s="7" t="s">
        <v>45</v>
      </c>
      <c s="7" t="s">
        <v>69</v>
      </c>
      <c s="7" t="s">
        <v>70</v>
      </c>
      <c s="10">
        <v>2</v>
      </c>
      <c s="14"/>
      <c s="13">
        <f>ROUND((H22*G22),2)</f>
      </c>
      <c r="O22">
        <f>rekapitulace!H8</f>
      </c>
      <c>
        <f>O22/100*I22</f>
      </c>
    </row>
    <row r="23" spans="5:5" ht="25.5">
      <c r="E23" s="15" t="s">
        <v>71</v>
      </c>
    </row>
    <row r="24" spans="1:16" ht="12.75">
      <c r="A24" s="7">
        <v>11</v>
      </c>
      <c s="7" t="s">
        <v>51</v>
      </c>
      <c s="7" t="s">
        <v>72</v>
      </c>
      <c s="7" t="s">
        <v>45</v>
      </c>
      <c s="7" t="s">
        <v>73</v>
      </c>
      <c s="7" t="s">
        <v>48</v>
      </c>
      <c s="10">
        <v>1</v>
      </c>
      <c s="14"/>
      <c s="13">
        <f>ROUND((H24*G24),2)</f>
      </c>
      <c r="O24">
        <f>rekapitulace!H8</f>
      </c>
      <c>
        <f>O24/100*I24</f>
      </c>
    </row>
    <row r="25" spans="1:16" ht="12.75">
      <c r="A25" s="7">
        <v>12</v>
      </c>
      <c s="7" t="s">
        <v>51</v>
      </c>
      <c s="7" t="s">
        <v>74</v>
      </c>
      <c s="7" t="s">
        <v>45</v>
      </c>
      <c s="7" t="s">
        <v>75</v>
      </c>
      <c s="7" t="s">
        <v>48</v>
      </c>
      <c s="10">
        <v>1</v>
      </c>
      <c s="14"/>
      <c s="13">
        <f>ROUND((H25*G25),2)</f>
      </c>
      <c r="O25">
        <f>rekapitulace!H8</f>
      </c>
      <c>
        <f>O25/100*I25</f>
      </c>
    </row>
    <row r="26" spans="1:16" ht="12.75" customHeight="1">
      <c r="A26" s="16"/>
      <c s="16"/>
      <c s="16" t="s">
        <v>44</v>
      </c>
      <c s="16"/>
      <c s="16" t="s">
        <v>43</v>
      </c>
      <c s="16"/>
      <c s="16"/>
      <c s="16"/>
      <c s="16">
        <f>SUM(I12:I25)</f>
      </c>
      <c r="P26">
        <f>ROUND(SUM(P12:P25),2)</f>
      </c>
    </row>
    <row r="28" spans="1:16" ht="12.75" customHeight="1">
      <c r="A28" s="16"/>
      <c s="16"/>
      <c s="16"/>
      <c s="16"/>
      <c s="16" t="s">
        <v>76</v>
      </c>
      <c s="16"/>
      <c s="16"/>
      <c s="16"/>
      <c s="16">
        <f>+I26</f>
      </c>
      <c r="P28">
        <f>+P26</f>
      </c>
    </row>
    <row r="30" spans="1:9" ht="12.75" customHeight="1">
      <c r="A30" s="9" t="s">
        <v>77</v>
      </c>
      <c s="9"/>
      <c s="9"/>
      <c s="9"/>
      <c s="9"/>
      <c s="9"/>
      <c s="9"/>
      <c s="9"/>
      <c s="9"/>
    </row>
    <row r="31" spans="1:9" ht="12.75" customHeight="1">
      <c r="A31" s="9"/>
      <c s="9"/>
      <c s="9"/>
      <c s="9"/>
      <c s="9" t="s">
        <v>78</v>
      </c>
      <c s="9"/>
      <c s="9"/>
      <c s="9"/>
      <c s="9"/>
    </row>
    <row r="32" spans="1:16" ht="12.75" customHeight="1">
      <c r="A32" s="16"/>
      <c s="16"/>
      <c s="16"/>
      <c s="16"/>
      <c s="16" t="s">
        <v>79</v>
      </c>
      <c s="16"/>
      <c s="16"/>
      <c s="16"/>
      <c s="16">
        <v>0</v>
      </c>
      <c r="P32">
        <v>0</v>
      </c>
    </row>
    <row r="33" spans="1:9" ht="12.75" customHeight="1">
      <c r="A33" s="16"/>
      <c s="16"/>
      <c s="16"/>
      <c s="16"/>
      <c s="16" t="s">
        <v>80</v>
      </c>
      <c s="16"/>
      <c s="16"/>
      <c s="16"/>
      <c s="16"/>
    </row>
    <row r="34" spans="1:16" ht="12.75" customHeight="1">
      <c r="A34" s="16"/>
      <c s="16"/>
      <c s="16"/>
      <c s="16"/>
      <c s="16" t="s">
        <v>81</v>
      </c>
      <c s="16"/>
      <c s="16"/>
      <c s="16"/>
      <c s="16">
        <v>0</v>
      </c>
      <c r="P34">
        <v>0</v>
      </c>
    </row>
    <row r="35" spans="1:16" ht="12.75" customHeight="1">
      <c r="A35" s="16"/>
      <c s="16"/>
      <c s="16"/>
      <c s="16"/>
      <c s="16" t="s">
        <v>82</v>
      </c>
      <c s="16"/>
      <c s="16"/>
      <c s="16"/>
      <c s="16">
        <f>I32+I34</f>
      </c>
      <c r="P35">
        <f>P32+P34</f>
      </c>
    </row>
    <row r="37" spans="1:16" ht="12.75" customHeight="1">
      <c r="A37" s="16"/>
      <c s="16"/>
      <c s="16"/>
      <c s="16"/>
      <c s="16" t="s">
        <v>82</v>
      </c>
      <c s="16"/>
      <c s="16"/>
      <c s="16"/>
      <c s="16">
        <f>I28+I35</f>
      </c>
      <c r="P37">
        <f>P28+P35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83</v>
      </c>
      <c s="5"/>
      <c s="5" t="s">
        <v>84</v>
      </c>
    </row>
    <row r="6" spans="1:5" ht="12.75" customHeight="1">
      <c r="A6" t="s">
        <v>18</v>
      </c>
      <c r="C6" s="5" t="s">
        <v>83</v>
      </c>
      <c s="5"/>
      <c s="5" t="s">
        <v>84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85</v>
      </c>
      <c s="7" t="s">
        <v>45</v>
      </c>
      <c s="7" t="s">
        <v>86</v>
      </c>
      <c s="7" t="s">
        <v>87</v>
      </c>
      <c s="10">
        <v>734.975</v>
      </c>
      <c s="14"/>
      <c s="13">
        <f>ROUND((H12*G12),2)</f>
      </c>
      <c r="O12">
        <f>rekapitulace!H8</f>
      </c>
      <c>
        <f>O12/100*I12</f>
      </c>
    </row>
    <row r="13" spans="5:5" ht="204">
      <c r="E13" s="15" t="s">
        <v>88</v>
      </c>
    </row>
    <row r="14" spans="1:16" ht="12.75">
      <c r="A14" s="7">
        <v>2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2465.318</v>
      </c>
      <c s="14"/>
      <c s="13">
        <f>ROUND((H14*G14),2)</f>
      </c>
      <c r="O14">
        <f>rekapitulace!H8</f>
      </c>
      <c>
        <f>O14/100*I14</f>
      </c>
    </row>
    <row r="15" spans="5:5" ht="409.5">
      <c r="E15" s="15" t="s">
        <v>91</v>
      </c>
    </row>
    <row r="16" spans="1:16" ht="12.75">
      <c r="A16" s="7">
        <v>3</v>
      </c>
      <c s="7" t="s">
        <v>51</v>
      </c>
      <c s="7" t="s">
        <v>92</v>
      </c>
      <c s="7" t="s">
        <v>45</v>
      </c>
      <c s="7" t="s">
        <v>93</v>
      </c>
      <c s="7" t="s">
        <v>87</v>
      </c>
      <c s="10">
        <v>2.338</v>
      </c>
      <c s="14"/>
      <c s="13">
        <f>ROUND((H16*G16),2)</f>
      </c>
      <c r="O16">
        <f>rekapitulace!H8</f>
      </c>
      <c>
        <f>O16/100*I16</f>
      </c>
    </row>
    <row r="17" spans="5:5" ht="216.75">
      <c r="E17" s="15" t="s">
        <v>94</v>
      </c>
    </row>
    <row r="18" spans="1:16" ht="12.75">
      <c r="A18" s="7">
        <v>4</v>
      </c>
      <c s="7" t="s">
        <v>51</v>
      </c>
      <c s="7" t="s">
        <v>95</v>
      </c>
      <c s="7" t="s">
        <v>45</v>
      </c>
      <c s="7" t="s">
        <v>96</v>
      </c>
      <c s="7" t="s">
        <v>87</v>
      </c>
      <c s="10">
        <v>4.5</v>
      </c>
      <c s="14"/>
      <c s="13">
        <f>ROUND((H18*G18),2)</f>
      </c>
      <c r="O18">
        <f>rekapitulace!H8</f>
      </c>
      <c>
        <f>O18/100*I18</f>
      </c>
    </row>
    <row r="19" spans="5:5" ht="89.25">
      <c r="E19" s="15" t="s">
        <v>97</v>
      </c>
    </row>
    <row r="20" spans="1:16" ht="12.75" customHeight="1">
      <c r="A20" s="16"/>
      <c s="16"/>
      <c s="16" t="s">
        <v>44</v>
      </c>
      <c s="16"/>
      <c s="16" t="s">
        <v>43</v>
      </c>
      <c s="16"/>
      <c s="16"/>
      <c s="16"/>
      <c s="16">
        <f>SUM(I12:I19)</f>
      </c>
      <c r="P20">
        <f>ROUND(SUM(P12:P19),2)</f>
      </c>
    </row>
    <row r="22" spans="1:9" ht="12.75" customHeight="1">
      <c r="A22" s="9"/>
      <c s="9"/>
      <c s="9" t="s">
        <v>24</v>
      </c>
      <c s="9"/>
      <c s="9" t="s">
        <v>98</v>
      </c>
      <c s="9"/>
      <c s="11"/>
      <c s="9"/>
      <c s="11"/>
    </row>
    <row r="23" spans="1:16" ht="12.75">
      <c r="A23" s="7">
        <v>5</v>
      </c>
      <c s="7" t="s">
        <v>51</v>
      </c>
      <c s="7" t="s">
        <v>99</v>
      </c>
      <c s="7" t="s">
        <v>45</v>
      </c>
      <c s="7" t="s">
        <v>100</v>
      </c>
      <c s="7" t="s">
        <v>101</v>
      </c>
      <c s="10">
        <v>256.81</v>
      </c>
      <c s="14"/>
      <c s="13">
        <f>ROUND((H23*G23),2)</f>
      </c>
      <c r="O23">
        <f>rekapitulace!H8</f>
      </c>
      <c>
        <f>O23/100*I23</f>
      </c>
    </row>
    <row r="24" spans="5:5" ht="102">
      <c r="E24" s="15" t="s">
        <v>102</v>
      </c>
    </row>
    <row r="25" spans="1:16" ht="12.75">
      <c r="A25" s="7">
        <v>6</v>
      </c>
      <c s="7" t="s">
        <v>51</v>
      </c>
      <c s="7" t="s">
        <v>103</v>
      </c>
      <c s="7" t="s">
        <v>45</v>
      </c>
      <c s="7" t="s">
        <v>104</v>
      </c>
      <c s="7" t="s">
        <v>70</v>
      </c>
      <c s="10">
        <v>3</v>
      </c>
      <c s="14"/>
      <c s="13">
        <f>ROUND((H25*G25),2)</f>
      </c>
      <c r="O25">
        <f>rekapitulace!H8</f>
      </c>
      <c>
        <f>O25/100*I25</f>
      </c>
    </row>
    <row r="26" spans="5:5" ht="25.5">
      <c r="E26" s="15" t="s">
        <v>105</v>
      </c>
    </row>
    <row r="27" spans="1:16" ht="12.75">
      <c r="A27" s="7">
        <v>7</v>
      </c>
      <c s="7" t="s">
        <v>51</v>
      </c>
      <c s="7" t="s">
        <v>106</v>
      </c>
      <c s="7" t="s">
        <v>45</v>
      </c>
      <c s="7" t="s">
        <v>107</v>
      </c>
      <c s="7" t="s">
        <v>108</v>
      </c>
      <c s="10">
        <v>347.371</v>
      </c>
      <c s="14"/>
      <c s="13">
        <f>ROUND((H27*G27),2)</f>
      </c>
      <c r="O27">
        <f>rekapitulace!H8</f>
      </c>
      <c>
        <f>O27/100*I27</f>
      </c>
    </row>
    <row r="28" spans="5:5" ht="216.75">
      <c r="E28" s="15" t="s">
        <v>109</v>
      </c>
    </row>
    <row r="29" spans="1:16" ht="12.75">
      <c r="A29" s="7">
        <v>8</v>
      </c>
      <c s="7" t="s">
        <v>51</v>
      </c>
      <c s="7" t="s">
        <v>110</v>
      </c>
      <c s="7" t="s">
        <v>45</v>
      </c>
      <c s="7" t="s">
        <v>111</v>
      </c>
      <c s="7" t="s">
        <v>108</v>
      </c>
      <c s="10">
        <v>110.757</v>
      </c>
      <c s="14"/>
      <c s="13">
        <f>ROUND((H29*G29),2)</f>
      </c>
      <c r="O29">
        <f>rekapitulace!H8</f>
      </c>
      <c>
        <f>O29/100*I29</f>
      </c>
    </row>
    <row r="30" spans="5:5" ht="51">
      <c r="E30" s="15" t="s">
        <v>112</v>
      </c>
    </row>
    <row r="31" spans="1:16" ht="12.75">
      <c r="A31" s="7">
        <v>9</v>
      </c>
      <c s="7" t="s">
        <v>51</v>
      </c>
      <c s="7" t="s">
        <v>113</v>
      </c>
      <c s="7" t="s">
        <v>45</v>
      </c>
      <c s="7" t="s">
        <v>114</v>
      </c>
      <c s="7" t="s">
        <v>115</v>
      </c>
      <c s="10">
        <v>4.48</v>
      </c>
      <c s="14"/>
      <c s="13">
        <f>ROUND((H31*G31),2)</f>
      </c>
      <c r="O31">
        <f>rekapitulace!H8</f>
      </c>
      <c>
        <f>O31/100*I31</f>
      </c>
    </row>
    <row r="32" spans="5:5" ht="25.5">
      <c r="E32" s="15" t="s">
        <v>116</v>
      </c>
    </row>
    <row r="33" spans="1:16" ht="12.75">
      <c r="A33" s="7">
        <v>10</v>
      </c>
      <c s="7" t="s">
        <v>51</v>
      </c>
      <c s="7" t="s">
        <v>117</v>
      </c>
      <c s="7" t="s">
        <v>45</v>
      </c>
      <c s="7" t="s">
        <v>118</v>
      </c>
      <c s="7" t="s">
        <v>115</v>
      </c>
      <c s="10">
        <v>21.75</v>
      </c>
      <c s="14"/>
      <c s="13">
        <f>ROUND((H33*G33),2)</f>
      </c>
      <c r="O33">
        <f>rekapitulace!H8</f>
      </c>
      <c>
        <f>O33/100*I33</f>
      </c>
    </row>
    <row r="34" spans="5:5" ht="38.25">
      <c r="E34" s="15" t="s">
        <v>119</v>
      </c>
    </row>
    <row r="35" spans="1:16" ht="12.75">
      <c r="A35" s="7">
        <v>11</v>
      </c>
      <c s="7" t="s">
        <v>51</v>
      </c>
      <c s="7" t="s">
        <v>120</v>
      </c>
      <c s="7" t="s">
        <v>45</v>
      </c>
      <c s="7" t="s">
        <v>121</v>
      </c>
      <c s="7" t="s">
        <v>115</v>
      </c>
      <c s="10">
        <v>23.93</v>
      </c>
      <c s="14"/>
      <c s="13">
        <f>ROUND((H35*G35),2)</f>
      </c>
      <c r="O35">
        <f>rekapitulace!H8</f>
      </c>
      <c>
        <f>O35/100*I35</f>
      </c>
    </row>
    <row r="36" spans="5:5" ht="38.25">
      <c r="E36" s="15" t="s">
        <v>122</v>
      </c>
    </row>
    <row r="37" spans="1:16" ht="12.75">
      <c r="A37" s="7">
        <v>12</v>
      </c>
      <c s="7" t="s">
        <v>51</v>
      </c>
      <c s="7" t="s">
        <v>123</v>
      </c>
      <c s="7" t="s">
        <v>45</v>
      </c>
      <c s="7" t="s">
        <v>124</v>
      </c>
      <c s="7" t="s">
        <v>108</v>
      </c>
      <c s="10">
        <v>166.592</v>
      </c>
      <c s="14"/>
      <c s="13">
        <f>ROUND((H37*G37),2)</f>
      </c>
      <c r="O37">
        <f>rekapitulace!H8</f>
      </c>
      <c>
        <f>O37/100*I37</f>
      </c>
    </row>
    <row r="38" spans="5:5" ht="216.75">
      <c r="E38" s="15" t="s">
        <v>125</v>
      </c>
    </row>
    <row r="39" spans="1:16" ht="12.75">
      <c r="A39" s="7">
        <v>13</v>
      </c>
      <c s="7" t="s">
        <v>51</v>
      </c>
      <c s="7" t="s">
        <v>126</v>
      </c>
      <c s="7" t="s">
        <v>45</v>
      </c>
      <c s="7" t="s">
        <v>127</v>
      </c>
      <c s="7" t="s">
        <v>115</v>
      </c>
      <c s="10">
        <v>389.95</v>
      </c>
      <c s="14"/>
      <c s="13">
        <f>ROUND((H39*G39),2)</f>
      </c>
      <c r="O39">
        <f>rekapitulace!H8</f>
      </c>
      <c>
        <f>O39/100*I39</f>
      </c>
    </row>
    <row r="40" spans="5:5" ht="76.5">
      <c r="E40" s="15" t="s">
        <v>128</v>
      </c>
    </row>
    <row r="41" spans="1:16" ht="12.75">
      <c r="A41" s="7">
        <v>14</v>
      </c>
      <c s="7" t="s">
        <v>51</v>
      </c>
      <c s="7" t="s">
        <v>129</v>
      </c>
      <c s="7" t="s">
        <v>45</v>
      </c>
      <c s="7" t="s">
        <v>130</v>
      </c>
      <c s="7" t="s">
        <v>108</v>
      </c>
      <c s="10">
        <v>789.245</v>
      </c>
      <c s="14"/>
      <c s="13">
        <f>ROUND((H41*G41),2)</f>
      </c>
      <c r="O41">
        <f>rekapitulace!H8</f>
      </c>
      <c>
        <f>O41/100*I41</f>
      </c>
    </row>
    <row r="42" spans="5:5" ht="242.25">
      <c r="E42" s="15" t="s">
        <v>131</v>
      </c>
    </row>
    <row r="43" spans="1:16" ht="12.75">
      <c r="A43" s="7">
        <v>15</v>
      </c>
      <c s="7" t="s">
        <v>51</v>
      </c>
      <c s="7" t="s">
        <v>132</v>
      </c>
      <c s="7" t="s">
        <v>45</v>
      </c>
      <c s="7" t="s">
        <v>133</v>
      </c>
      <c s="7" t="s">
        <v>108</v>
      </c>
      <c s="10">
        <v>1.95</v>
      </c>
      <c s="14"/>
      <c s="13">
        <f>ROUND((H43*G43),2)</f>
      </c>
      <c r="O43">
        <f>rekapitulace!H8</f>
      </c>
      <c>
        <f>O43/100*I43</f>
      </c>
    </row>
    <row r="44" spans="5:5" ht="76.5">
      <c r="E44" s="15" t="s">
        <v>134</v>
      </c>
    </row>
    <row r="45" spans="1:16" ht="12.75">
      <c r="A45" s="7">
        <v>16</v>
      </c>
      <c s="7" t="s">
        <v>51</v>
      </c>
      <c s="7" t="s">
        <v>135</v>
      </c>
      <c s="7" t="s">
        <v>45</v>
      </c>
      <c s="7" t="s">
        <v>136</v>
      </c>
      <c s="7" t="s">
        <v>108</v>
      </c>
      <c s="10">
        <v>791.195</v>
      </c>
      <c s="14"/>
      <c s="13">
        <f>ROUND((H45*G45),2)</f>
      </c>
      <c r="O45">
        <f>rekapitulace!H8</f>
      </c>
      <c>
        <f>O45/100*I45</f>
      </c>
    </row>
    <row r="46" spans="5:5" ht="242.25">
      <c r="E46" s="15" t="s">
        <v>137</v>
      </c>
    </row>
    <row r="47" spans="1:16" ht="12.75">
      <c r="A47" s="7">
        <v>17</v>
      </c>
      <c s="7" t="s">
        <v>51</v>
      </c>
      <c s="7" t="s">
        <v>138</v>
      </c>
      <c s="7" t="s">
        <v>45</v>
      </c>
      <c s="7" t="s">
        <v>139</v>
      </c>
      <c s="7" t="s">
        <v>108</v>
      </c>
      <c s="10">
        <v>23.087</v>
      </c>
      <c s="14"/>
      <c s="13">
        <f>ROUND((H47*G47),2)</f>
      </c>
      <c r="O47">
        <f>rekapitulace!H8</f>
      </c>
      <c>
        <f>O47/100*I47</f>
      </c>
    </row>
    <row r="48" spans="5:5" ht="102">
      <c r="E48" s="15" t="s">
        <v>140</v>
      </c>
    </row>
    <row r="49" spans="1:16" ht="12.75">
      <c r="A49" s="7">
        <v>18</v>
      </c>
      <c s="7" t="s">
        <v>51</v>
      </c>
      <c s="7" t="s">
        <v>138</v>
      </c>
      <c s="7" t="s">
        <v>53</v>
      </c>
      <c s="7" t="s">
        <v>139</v>
      </c>
      <c s="7" t="s">
        <v>108</v>
      </c>
      <c s="10">
        <v>768.919</v>
      </c>
      <c s="14"/>
      <c s="13">
        <f>ROUND((H49*G49),2)</f>
      </c>
      <c r="O49">
        <f>rekapitulace!H8</f>
      </c>
      <c>
        <f>O49/100*I49</f>
      </c>
    </row>
    <row r="50" spans="5:5" ht="89.25">
      <c r="E50" s="15" t="s">
        <v>141</v>
      </c>
    </row>
    <row r="51" spans="1:16" ht="12.75">
      <c r="A51" s="7">
        <v>19</v>
      </c>
      <c s="7" t="s">
        <v>51</v>
      </c>
      <c s="7" t="s">
        <v>142</v>
      </c>
      <c s="7" t="s">
        <v>45</v>
      </c>
      <c s="7" t="s">
        <v>143</v>
      </c>
      <c s="7" t="s">
        <v>108</v>
      </c>
      <c s="10">
        <v>0.15</v>
      </c>
      <c s="14"/>
      <c s="13">
        <f>ROUND((H51*G51),2)</f>
      </c>
      <c r="O51">
        <f>rekapitulace!H8</f>
      </c>
      <c>
        <f>O51/100*I51</f>
      </c>
    </row>
    <row r="52" spans="5:5" ht="76.5">
      <c r="E52" s="15" t="s">
        <v>144</v>
      </c>
    </row>
    <row r="53" spans="1:16" ht="12.75">
      <c r="A53" s="7">
        <v>20</v>
      </c>
      <c s="7" t="s">
        <v>51</v>
      </c>
      <c s="7" t="s">
        <v>145</v>
      </c>
      <c s="7" t="s">
        <v>45</v>
      </c>
      <c s="7" t="s">
        <v>146</v>
      </c>
      <c s="7" t="s">
        <v>108</v>
      </c>
      <c s="10">
        <v>1.35</v>
      </c>
      <c s="14"/>
      <c s="13">
        <f>ROUND((H53*G53),2)</f>
      </c>
      <c r="O53">
        <f>rekapitulace!H8</f>
      </c>
      <c>
        <f>O53/100*I53</f>
      </c>
    </row>
    <row r="54" spans="5:5" ht="63.75">
      <c r="E54" s="15" t="s">
        <v>147</v>
      </c>
    </row>
    <row r="55" spans="1:16" ht="12.75">
      <c r="A55" s="7">
        <v>21</v>
      </c>
      <c s="7" t="s">
        <v>51</v>
      </c>
      <c s="7" t="s">
        <v>148</v>
      </c>
      <c s="7" t="s">
        <v>45</v>
      </c>
      <c s="7" t="s">
        <v>149</v>
      </c>
      <c s="7" t="s">
        <v>101</v>
      </c>
      <c s="10">
        <v>3899.877</v>
      </c>
      <c s="14"/>
      <c s="13">
        <f>ROUND((H55*G55),2)</f>
      </c>
      <c r="O55">
        <f>rekapitulace!H8</f>
      </c>
      <c>
        <f>O55/100*I55</f>
      </c>
    </row>
    <row r="56" spans="5:5" ht="204">
      <c r="E56" s="15" t="s">
        <v>150</v>
      </c>
    </row>
    <row r="57" spans="1:16" ht="12.75" customHeight="1">
      <c r="A57" s="16"/>
      <c s="16"/>
      <c s="16" t="s">
        <v>24</v>
      </c>
      <c s="16"/>
      <c s="16" t="s">
        <v>98</v>
      </c>
      <c s="16"/>
      <c s="16"/>
      <c s="16"/>
      <c s="16">
        <f>SUM(I23:I56)</f>
      </c>
      <c r="P57">
        <f>ROUND(SUM(P23:P56),2)</f>
      </c>
    </row>
    <row r="59" spans="1:9" ht="12.75" customHeight="1">
      <c r="A59" s="9"/>
      <c s="9"/>
      <c s="9" t="s">
        <v>35</v>
      </c>
      <c s="9"/>
      <c s="9" t="s">
        <v>151</v>
      </c>
      <c s="9"/>
      <c s="11"/>
      <c s="9"/>
      <c s="11"/>
    </row>
    <row r="60" spans="1:16" ht="12.75">
      <c r="A60" s="7">
        <v>22</v>
      </c>
      <c s="7" t="s">
        <v>51</v>
      </c>
      <c s="7" t="s">
        <v>152</v>
      </c>
      <c s="7" t="s">
        <v>45</v>
      </c>
      <c s="7" t="s">
        <v>153</v>
      </c>
      <c s="7" t="s">
        <v>101</v>
      </c>
      <c s="10">
        <v>547.416</v>
      </c>
      <c s="14"/>
      <c s="13">
        <f>ROUND((H60*G60),2)</f>
      </c>
      <c r="O60">
        <f>rekapitulace!H8</f>
      </c>
      <c>
        <f>O60/100*I60</f>
      </c>
    </row>
    <row r="61" spans="5:5" ht="63.75">
      <c r="E61" s="15" t="s">
        <v>154</v>
      </c>
    </row>
    <row r="62" spans="1:16" ht="12.75">
      <c r="A62" s="7">
        <v>23</v>
      </c>
      <c s="7" t="s">
        <v>51</v>
      </c>
      <c s="7" t="s">
        <v>155</v>
      </c>
      <c s="7" t="s">
        <v>45</v>
      </c>
      <c s="7" t="s">
        <v>156</v>
      </c>
      <c s="7" t="s">
        <v>115</v>
      </c>
      <c s="10">
        <v>228.09</v>
      </c>
      <c s="14"/>
      <c s="13">
        <f>ROUND((H62*G62),2)</f>
      </c>
      <c r="O62">
        <f>rekapitulace!H8</f>
      </c>
      <c>
        <f>O62/100*I62</f>
      </c>
    </row>
    <row r="63" spans="5:5" ht="63.75">
      <c r="E63" s="15" t="s">
        <v>157</v>
      </c>
    </row>
    <row r="64" spans="1:16" ht="12.75">
      <c r="A64" s="7">
        <v>24</v>
      </c>
      <c s="7" t="s">
        <v>51</v>
      </c>
      <c s="7" t="s">
        <v>158</v>
      </c>
      <c s="7" t="s">
        <v>45</v>
      </c>
      <c s="7" t="s">
        <v>159</v>
      </c>
      <c s="7" t="s">
        <v>101</v>
      </c>
      <c s="10">
        <v>1923.431</v>
      </c>
      <c s="14"/>
      <c s="13">
        <f>ROUND((H64*G64),2)</f>
      </c>
      <c r="O64">
        <f>rekapitulace!H8</f>
      </c>
      <c>
        <f>O64/100*I64</f>
      </c>
    </row>
    <row r="65" spans="5:5" ht="51">
      <c r="E65" s="15" t="s">
        <v>160</v>
      </c>
    </row>
    <row r="66" spans="1:16" ht="12.75" customHeight="1">
      <c r="A66" s="16"/>
      <c s="16"/>
      <c s="16" t="s">
        <v>35</v>
      </c>
      <c s="16"/>
      <c s="16" t="s">
        <v>151</v>
      </c>
      <c s="16"/>
      <c s="16"/>
      <c s="16"/>
      <c s="16">
        <f>SUM(I60:I65)</f>
      </c>
      <c r="P66">
        <f>ROUND(SUM(P60:P65),2)</f>
      </c>
    </row>
    <row r="68" spans="1:9" ht="12.75" customHeight="1">
      <c r="A68" s="9"/>
      <c s="9"/>
      <c s="9" t="s">
        <v>37</v>
      </c>
      <c s="9"/>
      <c s="9" t="s">
        <v>161</v>
      </c>
      <c s="9"/>
      <c s="11"/>
      <c s="9"/>
      <c s="11"/>
    </row>
    <row r="69" spans="1:16" ht="12.75">
      <c r="A69" s="7">
        <v>25</v>
      </c>
      <c s="7" t="s">
        <v>51</v>
      </c>
      <c s="7" t="s">
        <v>162</v>
      </c>
      <c s="7" t="s">
        <v>45</v>
      </c>
      <c s="7" t="s">
        <v>163</v>
      </c>
      <c s="7" t="s">
        <v>108</v>
      </c>
      <c s="10">
        <v>1.43</v>
      </c>
      <c s="14"/>
      <c s="13">
        <f>ROUND((H69*G69),2)</f>
      </c>
      <c r="O69">
        <f>rekapitulace!H8</f>
      </c>
      <c>
        <f>O69/100*I69</f>
      </c>
    </row>
    <row r="70" spans="5:5" ht="76.5">
      <c r="E70" s="15" t="s">
        <v>164</v>
      </c>
    </row>
    <row r="71" spans="1:16" ht="12.75">
      <c r="A71" s="7">
        <v>26</v>
      </c>
      <c s="7" t="s">
        <v>51</v>
      </c>
      <c s="7" t="s">
        <v>165</v>
      </c>
      <c s="7" t="s">
        <v>45</v>
      </c>
      <c s="7" t="s">
        <v>166</v>
      </c>
      <c s="7" t="s">
        <v>108</v>
      </c>
      <c s="10">
        <v>0.45</v>
      </c>
      <c s="14"/>
      <c s="13">
        <f>ROUND((H71*G71),2)</f>
      </c>
      <c r="O71">
        <f>rekapitulace!H8</f>
      </c>
      <c>
        <f>O71/100*I71</f>
      </c>
    </row>
    <row r="72" spans="5:5" ht="89.25">
      <c r="E72" s="15" t="s">
        <v>167</v>
      </c>
    </row>
    <row r="73" spans="1:16" ht="12.75" customHeight="1">
      <c r="A73" s="16"/>
      <c s="16"/>
      <c s="16" t="s">
        <v>37</v>
      </c>
      <c s="16"/>
      <c s="16" t="s">
        <v>161</v>
      </c>
      <c s="16"/>
      <c s="16"/>
      <c s="16"/>
      <c s="16">
        <f>SUM(I69:I72)</f>
      </c>
      <c r="P73">
        <f>ROUND(SUM(P69:P72),2)</f>
      </c>
    </row>
    <row r="75" spans="1:9" ht="12.75" customHeight="1">
      <c r="A75" s="9"/>
      <c s="9"/>
      <c s="9" t="s">
        <v>38</v>
      </c>
      <c s="9"/>
      <c s="9" t="s">
        <v>168</v>
      </c>
      <c s="9"/>
      <c s="11"/>
      <c s="9"/>
      <c s="11"/>
    </row>
    <row r="76" spans="1:16" ht="12.75">
      <c r="A76" s="7">
        <v>27</v>
      </c>
      <c s="7" t="s">
        <v>51</v>
      </c>
      <c s="7" t="s">
        <v>169</v>
      </c>
      <c s="7" t="s">
        <v>45</v>
      </c>
      <c s="7" t="s">
        <v>170</v>
      </c>
      <c s="7" t="s">
        <v>101</v>
      </c>
      <c s="10">
        <v>1332.5</v>
      </c>
      <c s="14"/>
      <c s="13">
        <f>ROUND((H76*G76),2)</f>
      </c>
      <c r="O76">
        <f>rekapitulace!H8</f>
      </c>
      <c>
        <f>O76/100*I76</f>
      </c>
    </row>
    <row r="77" spans="5:5" ht="140.25">
      <c r="E77" s="15" t="s">
        <v>171</v>
      </c>
    </row>
    <row r="78" spans="1:16" ht="12.75">
      <c r="A78" s="7">
        <v>28</v>
      </c>
      <c s="7" t="s">
        <v>51</v>
      </c>
      <c s="7" t="s">
        <v>172</v>
      </c>
      <c s="7" t="s">
        <v>53</v>
      </c>
      <c s="7" t="s">
        <v>173</v>
      </c>
      <c s="7" t="s">
        <v>101</v>
      </c>
      <c s="10">
        <v>14.6</v>
      </c>
      <c s="14"/>
      <c s="13">
        <f>ROUND((H78*G78),2)</f>
      </c>
      <c r="O78">
        <f>rekapitulace!H8</f>
      </c>
      <c>
        <f>O78/100*I78</f>
      </c>
    </row>
    <row r="79" spans="5:5" ht="38.25">
      <c r="E79" s="15" t="s">
        <v>174</v>
      </c>
    </row>
    <row r="80" spans="1:16" ht="12.75">
      <c r="A80" s="7">
        <v>29</v>
      </c>
      <c s="7" t="s">
        <v>51</v>
      </c>
      <c s="7" t="s">
        <v>172</v>
      </c>
      <c s="7" t="s">
        <v>55</v>
      </c>
      <c s="7" t="s">
        <v>175</v>
      </c>
      <c s="7" t="s">
        <v>101</v>
      </c>
      <c s="10">
        <v>14.6</v>
      </c>
      <c s="14"/>
      <c s="13">
        <f>ROUND((H80*G80),2)</f>
      </c>
      <c r="O80">
        <f>rekapitulace!H8</f>
      </c>
      <c>
        <f>O80/100*I80</f>
      </c>
    </row>
    <row r="81" spans="5:5" ht="38.25">
      <c r="E81" s="15" t="s">
        <v>174</v>
      </c>
    </row>
    <row r="82" spans="1:16" ht="12.75">
      <c r="A82" s="7">
        <v>30</v>
      </c>
      <c s="7" t="s">
        <v>51</v>
      </c>
      <c s="7" t="s">
        <v>176</v>
      </c>
      <c s="7" t="s">
        <v>45</v>
      </c>
      <c s="7" t="s">
        <v>177</v>
      </c>
      <c s="7" t="s">
        <v>101</v>
      </c>
      <c s="10">
        <v>1499.65</v>
      </c>
      <c s="14"/>
      <c s="13">
        <f>ROUND((H82*G82),2)</f>
      </c>
      <c r="O82">
        <f>rekapitulace!H8</f>
      </c>
      <c>
        <f>O82/100*I82</f>
      </c>
    </row>
    <row r="83" spans="5:5" ht="178.5">
      <c r="E83" s="15" t="s">
        <v>178</v>
      </c>
    </row>
    <row r="84" spans="1:16" ht="12.75">
      <c r="A84" s="7">
        <v>31</v>
      </c>
      <c s="7" t="s">
        <v>51</v>
      </c>
      <c s="7" t="s">
        <v>179</v>
      </c>
      <c s="7" t="s">
        <v>53</v>
      </c>
      <c s="7" t="s">
        <v>180</v>
      </c>
      <c s="7" t="s">
        <v>101</v>
      </c>
      <c s="10">
        <v>40.3</v>
      </c>
      <c s="14"/>
      <c s="13">
        <f>ROUND((H84*G84),2)</f>
      </c>
      <c r="O84">
        <f>rekapitulace!H8</f>
      </c>
      <c>
        <f>O84/100*I84</f>
      </c>
    </row>
    <row r="85" spans="5:5" ht="38.25">
      <c r="E85" s="15" t="s">
        <v>181</v>
      </c>
    </row>
    <row r="86" spans="1:16" ht="12.75">
      <c r="A86" s="7">
        <v>32</v>
      </c>
      <c s="7" t="s">
        <v>51</v>
      </c>
      <c s="7" t="s">
        <v>179</v>
      </c>
      <c s="7" t="s">
        <v>55</v>
      </c>
      <c s="7" t="s">
        <v>182</v>
      </c>
      <c s="7" t="s">
        <v>101</v>
      </c>
      <c s="10">
        <v>26.5</v>
      </c>
      <c s="14"/>
      <c s="13">
        <f>ROUND((H86*G86),2)</f>
      </c>
      <c r="O86">
        <f>rekapitulace!H8</f>
      </c>
      <c>
        <f>O86/100*I86</f>
      </c>
    </row>
    <row r="87" spans="5:5" ht="38.25">
      <c r="E87" s="15" t="s">
        <v>183</v>
      </c>
    </row>
    <row r="88" spans="1:16" ht="12.75">
      <c r="A88" s="7">
        <v>33</v>
      </c>
      <c s="7" t="s">
        <v>51</v>
      </c>
      <c s="7" t="s">
        <v>184</v>
      </c>
      <c s="7" t="s">
        <v>45</v>
      </c>
      <c s="7" t="s">
        <v>185</v>
      </c>
      <c s="7" t="s">
        <v>101</v>
      </c>
      <c s="10">
        <v>1361.15</v>
      </c>
      <c s="14"/>
      <c s="13">
        <f>ROUND((H88*G88),2)</f>
      </c>
      <c r="O88">
        <f>rekapitulace!H8</f>
      </c>
      <c>
        <f>O88/100*I88</f>
      </c>
    </row>
    <row r="89" spans="5:5" ht="178.5">
      <c r="E89" s="15" t="s">
        <v>186</v>
      </c>
    </row>
    <row r="90" spans="1:16" ht="12.75">
      <c r="A90" s="7">
        <v>34</v>
      </c>
      <c s="7" t="s">
        <v>51</v>
      </c>
      <c s="7" t="s">
        <v>187</v>
      </c>
      <c s="7" t="s">
        <v>45</v>
      </c>
      <c s="7" t="s">
        <v>188</v>
      </c>
      <c s="7" t="s">
        <v>101</v>
      </c>
      <c s="10">
        <v>2681.2</v>
      </c>
      <c s="14"/>
      <c s="13">
        <f>ROUND((H90*G90),2)</f>
      </c>
      <c r="O90">
        <f>rekapitulace!H8</f>
      </c>
      <c>
        <f>O90/100*I90</f>
      </c>
    </row>
    <row r="91" spans="5:5" ht="191.25">
      <c r="E91" s="15" t="s">
        <v>189</v>
      </c>
    </row>
    <row r="92" spans="1:16" ht="12.75">
      <c r="A92" s="7">
        <v>35</v>
      </c>
      <c s="7" t="s">
        <v>51</v>
      </c>
      <c s="7" t="s">
        <v>190</v>
      </c>
      <c s="7" t="s">
        <v>45</v>
      </c>
      <c s="7" t="s">
        <v>191</v>
      </c>
      <c s="7" t="s">
        <v>101</v>
      </c>
      <c s="10">
        <v>41.1</v>
      </c>
      <c s="14"/>
      <c s="13">
        <f>ROUND((H92*G92),2)</f>
      </c>
      <c r="O92">
        <f>rekapitulace!H8</f>
      </c>
      <c>
        <f>O92/100*I92</f>
      </c>
    </row>
    <row r="93" spans="5:5" ht="114.75">
      <c r="E93" s="15" t="s">
        <v>192</v>
      </c>
    </row>
    <row r="94" spans="1:16" ht="12.75">
      <c r="A94" s="7">
        <v>36</v>
      </c>
      <c s="7" t="s">
        <v>51</v>
      </c>
      <c s="7" t="s">
        <v>193</v>
      </c>
      <c s="7" t="s">
        <v>45</v>
      </c>
      <c s="7" t="s">
        <v>194</v>
      </c>
      <c s="7" t="s">
        <v>101</v>
      </c>
      <c s="10">
        <v>1320.05</v>
      </c>
      <c s="14"/>
      <c s="13">
        <f>ROUND((H94*G94),2)</f>
      </c>
      <c r="O94">
        <f>rekapitulace!H8</f>
      </c>
      <c>
        <f>O94/100*I94</f>
      </c>
    </row>
    <row r="95" spans="5:5" ht="51">
      <c r="E95" s="15" t="s">
        <v>195</v>
      </c>
    </row>
    <row r="96" spans="1:16" ht="12.75">
      <c r="A96" s="7">
        <v>37</v>
      </c>
      <c s="7" t="s">
        <v>51</v>
      </c>
      <c s="7" t="s">
        <v>196</v>
      </c>
      <c s="7" t="s">
        <v>45</v>
      </c>
      <c s="7" t="s">
        <v>197</v>
      </c>
      <c s="7" t="s">
        <v>101</v>
      </c>
      <c s="10">
        <v>1320.05</v>
      </c>
      <c s="14"/>
      <c s="13">
        <f>ROUND((H96*G96),2)</f>
      </c>
      <c r="O96">
        <f>rekapitulace!H8</f>
      </c>
      <c>
        <f>O96/100*I96</f>
      </c>
    </row>
    <row r="97" spans="5:5" ht="51">
      <c r="E97" s="15" t="s">
        <v>195</v>
      </c>
    </row>
    <row r="98" spans="1:16" ht="12.75">
      <c r="A98" s="7">
        <v>38</v>
      </c>
      <c s="7" t="s">
        <v>51</v>
      </c>
      <c s="7" t="s">
        <v>198</v>
      </c>
      <c s="7" t="s">
        <v>45</v>
      </c>
      <c s="7" t="s">
        <v>199</v>
      </c>
      <c s="7" t="s">
        <v>101</v>
      </c>
      <c s="10">
        <v>41.1</v>
      </c>
      <c s="14"/>
      <c s="13">
        <f>ROUND((H98*G98),2)</f>
      </c>
      <c r="O98">
        <f>rekapitulace!H8</f>
      </c>
      <c>
        <f>O98/100*I98</f>
      </c>
    </row>
    <row r="99" spans="5:5" ht="114.75">
      <c r="E99" s="15" t="s">
        <v>200</v>
      </c>
    </row>
    <row r="100" spans="1:16" ht="12.75">
      <c r="A100" s="7">
        <v>39</v>
      </c>
      <c s="7" t="s">
        <v>51</v>
      </c>
      <c s="7" t="s">
        <v>201</v>
      </c>
      <c s="7" t="s">
        <v>45</v>
      </c>
      <c s="7" t="s">
        <v>202</v>
      </c>
      <c s="7" t="s">
        <v>101</v>
      </c>
      <c s="10">
        <v>1320.05</v>
      </c>
      <c s="14"/>
      <c s="13">
        <f>ROUND((H100*G100),2)</f>
      </c>
      <c r="O100">
        <f>rekapitulace!H8</f>
      </c>
      <c>
        <f>O100/100*I100</f>
      </c>
    </row>
    <row r="101" spans="5:5" ht="51">
      <c r="E101" s="15" t="s">
        <v>195</v>
      </c>
    </row>
    <row r="102" spans="1:16" ht="12.75">
      <c r="A102" s="7">
        <v>40</v>
      </c>
      <c s="7" t="s">
        <v>51</v>
      </c>
      <c s="7" t="s">
        <v>203</v>
      </c>
      <c s="7" t="s">
        <v>45</v>
      </c>
      <c s="7" t="s">
        <v>204</v>
      </c>
      <c s="7" t="s">
        <v>101</v>
      </c>
      <c s="10">
        <v>12.45</v>
      </c>
      <c s="14"/>
      <c s="13">
        <f>ROUND((H102*G102),2)</f>
      </c>
      <c r="O102">
        <f>rekapitulace!H8</f>
      </c>
      <c>
        <f>O102/100*I102</f>
      </c>
    </row>
    <row r="103" spans="5:5" ht="25.5">
      <c r="E103" s="15" t="s">
        <v>205</v>
      </c>
    </row>
    <row r="104" spans="1:16" ht="12.75">
      <c r="A104" s="7">
        <v>41</v>
      </c>
      <c s="7" t="s">
        <v>51</v>
      </c>
      <c s="7" t="s">
        <v>206</v>
      </c>
      <c s="7" t="s">
        <v>45</v>
      </c>
      <c s="7" t="s">
        <v>207</v>
      </c>
      <c s="7" t="s">
        <v>101</v>
      </c>
      <c s="10">
        <v>38.3</v>
      </c>
      <c s="14"/>
      <c s="13">
        <f>ROUND((H104*G104),2)</f>
      </c>
      <c r="O104">
        <f>rekapitulace!H8</f>
      </c>
      <c>
        <f>O104/100*I104</f>
      </c>
    </row>
    <row r="105" spans="5:5" ht="38.25">
      <c r="E105" s="15" t="s">
        <v>208</v>
      </c>
    </row>
    <row r="106" spans="1:16" ht="12.75">
      <c r="A106" s="7">
        <v>42</v>
      </c>
      <c s="7" t="s">
        <v>51</v>
      </c>
      <c s="7" t="s">
        <v>209</v>
      </c>
      <c s="7" t="s">
        <v>45</v>
      </c>
      <c s="7" t="s">
        <v>210</v>
      </c>
      <c s="7" t="s">
        <v>101</v>
      </c>
      <c s="10">
        <v>2</v>
      </c>
      <c s="14"/>
      <c s="13">
        <f>ROUND((H106*G106),2)</f>
      </c>
      <c r="O106">
        <f>rekapitulace!H8</f>
      </c>
      <c>
        <f>O106/100*I106</f>
      </c>
    </row>
    <row r="107" spans="5:5" ht="25.5">
      <c r="E107" s="15" t="s">
        <v>211</v>
      </c>
    </row>
    <row r="108" spans="1:16" ht="12.75" customHeight="1">
      <c r="A108" s="16"/>
      <c s="16"/>
      <c s="16" t="s">
        <v>38</v>
      </c>
      <c s="16"/>
      <c s="16" t="s">
        <v>168</v>
      </c>
      <c s="16"/>
      <c s="16"/>
      <c s="16"/>
      <c s="16">
        <f>SUM(I76:I107)</f>
      </c>
      <c r="P108">
        <f>ROUND(SUM(P76:P107),2)</f>
      </c>
    </row>
    <row r="110" spans="1:9" ht="12.75" customHeight="1">
      <c r="A110" s="9"/>
      <c s="9"/>
      <c s="9" t="s">
        <v>41</v>
      </c>
      <c s="9"/>
      <c s="9" t="s">
        <v>212</v>
      </c>
      <c s="9"/>
      <c s="11"/>
      <c s="9"/>
      <c s="11"/>
    </row>
    <row r="111" spans="1:16" ht="12.75">
      <c r="A111" s="7">
        <v>43</v>
      </c>
      <c s="7" t="s">
        <v>51</v>
      </c>
      <c s="7" t="s">
        <v>213</v>
      </c>
      <c s="7" t="s">
        <v>45</v>
      </c>
      <c s="7" t="s">
        <v>214</v>
      </c>
      <c s="7" t="s">
        <v>115</v>
      </c>
      <c s="10">
        <v>56.99</v>
      </c>
      <c s="14"/>
      <c s="13">
        <f>ROUND((H111*G111),2)</f>
      </c>
      <c r="O111">
        <f>rekapitulace!H8</f>
      </c>
      <c>
        <f>O111/100*I111</f>
      </c>
    </row>
    <row r="112" spans="5:5" ht="89.25">
      <c r="E112" s="15" t="s">
        <v>215</v>
      </c>
    </row>
    <row r="113" spans="1:16" ht="12.75">
      <c r="A113" s="7">
        <v>44</v>
      </c>
      <c s="7" t="s">
        <v>51</v>
      </c>
      <c s="7" t="s">
        <v>216</v>
      </c>
      <c s="7" t="s">
        <v>45</v>
      </c>
      <c s="7" t="s">
        <v>217</v>
      </c>
      <c s="7" t="s">
        <v>70</v>
      </c>
      <c s="10">
        <v>5</v>
      </c>
      <c s="14"/>
      <c s="13">
        <f>ROUND((H113*G113),2)</f>
      </c>
      <c r="O113">
        <f>rekapitulace!H8</f>
      </c>
      <c>
        <f>O113/100*I113</f>
      </c>
    </row>
    <row r="114" spans="5:5" ht="25.5">
      <c r="E114" s="15" t="s">
        <v>218</v>
      </c>
    </row>
    <row r="115" spans="1:16" ht="12.75">
      <c r="A115" s="7">
        <v>45</v>
      </c>
      <c s="7" t="s">
        <v>51</v>
      </c>
      <c s="7" t="s">
        <v>219</v>
      </c>
      <c s="7" t="s">
        <v>45</v>
      </c>
      <c s="7" t="s">
        <v>220</v>
      </c>
      <c s="7" t="s">
        <v>70</v>
      </c>
      <c s="10">
        <v>1</v>
      </c>
      <c s="14"/>
      <c s="13">
        <f>ROUND((H115*G115),2)</f>
      </c>
      <c r="O115">
        <f>rekapitulace!H8</f>
      </c>
      <c>
        <f>O115/100*I115</f>
      </c>
    </row>
    <row r="116" spans="5:5" ht="25.5">
      <c r="E116" s="15" t="s">
        <v>221</v>
      </c>
    </row>
    <row r="117" spans="1:16" ht="12.75">
      <c r="A117" s="7">
        <v>46</v>
      </c>
      <c s="7" t="s">
        <v>51</v>
      </c>
      <c s="7" t="s">
        <v>222</v>
      </c>
      <c s="7" t="s">
        <v>45</v>
      </c>
      <c s="7" t="s">
        <v>223</v>
      </c>
      <c s="7" t="s">
        <v>70</v>
      </c>
      <c s="10">
        <v>3</v>
      </c>
      <c s="14"/>
      <c s="13">
        <f>ROUND((H117*G117),2)</f>
      </c>
      <c r="O117">
        <f>rekapitulace!H8</f>
      </c>
      <c>
        <f>O117/100*I117</f>
      </c>
    </row>
    <row r="118" spans="5:5" ht="25.5">
      <c r="E118" s="15" t="s">
        <v>105</v>
      </c>
    </row>
    <row r="119" spans="1:16" ht="12.75">
      <c r="A119" s="7">
        <v>47</v>
      </c>
      <c s="7" t="s">
        <v>51</v>
      </c>
      <c s="7" t="s">
        <v>224</v>
      </c>
      <c s="7" t="s">
        <v>45</v>
      </c>
      <c s="7" t="s">
        <v>225</v>
      </c>
      <c s="7" t="s">
        <v>70</v>
      </c>
      <c s="10">
        <v>4</v>
      </c>
      <c s="14"/>
      <c s="13">
        <f>ROUND((H119*G119),2)</f>
      </c>
      <c r="O119">
        <f>rekapitulace!H8</f>
      </c>
      <c>
        <f>O119/100*I119</f>
      </c>
    </row>
    <row r="120" spans="5:5" ht="25.5">
      <c r="E120" s="15" t="s">
        <v>226</v>
      </c>
    </row>
    <row r="121" spans="1:16" ht="12.75" customHeight="1">
      <c r="A121" s="16"/>
      <c s="16"/>
      <c s="16" t="s">
        <v>41</v>
      </c>
      <c s="16"/>
      <c s="16" t="s">
        <v>227</v>
      </c>
      <c s="16"/>
      <c s="16"/>
      <c s="16"/>
      <c s="16">
        <f>SUM(I111:I120)</f>
      </c>
      <c r="P121">
        <f>ROUND(SUM(P111:P120),2)</f>
      </c>
    </row>
    <row r="123" spans="1:9" ht="12.75" customHeight="1">
      <c r="A123" s="9"/>
      <c s="9"/>
      <c s="9" t="s">
        <v>42</v>
      </c>
      <c s="9"/>
      <c s="9" t="s">
        <v>228</v>
      </c>
      <c s="9"/>
      <c s="11"/>
      <c s="9"/>
      <c s="11"/>
    </row>
    <row r="124" spans="1:16" ht="12.75">
      <c r="A124" s="7">
        <v>48</v>
      </c>
      <c s="7" t="s">
        <v>45</v>
      </c>
      <c s="7" t="s">
        <v>229</v>
      </c>
      <c s="7" t="s">
        <v>230</v>
      </c>
      <c s="7" t="s">
        <v>231</v>
      </c>
      <c s="7" t="s">
        <v>101</v>
      </c>
      <c s="10">
        <v>5.2</v>
      </c>
      <c s="14"/>
      <c s="13">
        <f>ROUND((H124*G124),2)</f>
      </c>
      <c r="O124">
        <f>rekapitulace!H8</f>
      </c>
      <c>
        <f>O124/100*I124</f>
      </c>
    </row>
    <row r="125" spans="5:5" ht="63.75">
      <c r="E125" s="15" t="s">
        <v>232</v>
      </c>
    </row>
    <row r="126" spans="1:16" ht="12.75">
      <c r="A126" s="7">
        <v>49</v>
      </c>
      <c s="7" t="s">
        <v>51</v>
      </c>
      <c s="7" t="s">
        <v>233</v>
      </c>
      <c s="7" t="s">
        <v>45</v>
      </c>
      <c s="7" t="s">
        <v>234</v>
      </c>
      <c s="7" t="s">
        <v>115</v>
      </c>
      <c s="10">
        <v>14.3</v>
      </c>
      <c s="14"/>
      <c s="13">
        <f>ROUND((H126*G126),2)</f>
      </c>
      <c r="O126">
        <f>rekapitulace!H8</f>
      </c>
      <c>
        <f>O126/100*I126</f>
      </c>
    </row>
    <row r="127" spans="5:5" ht="25.5">
      <c r="E127" s="15" t="s">
        <v>235</v>
      </c>
    </row>
    <row r="128" spans="1:16" ht="12.75">
      <c r="A128" s="7">
        <v>50</v>
      </c>
      <c s="7" t="s">
        <v>51</v>
      </c>
      <c s="7" t="s">
        <v>236</v>
      </c>
      <c s="7" t="s">
        <v>45</v>
      </c>
      <c s="7" t="s">
        <v>237</v>
      </c>
      <c s="7" t="s">
        <v>115</v>
      </c>
      <c s="10">
        <v>328</v>
      </c>
      <c s="14"/>
      <c s="13">
        <f>ROUND((H128*G128),2)</f>
      </c>
      <c r="O128">
        <f>rekapitulace!H8</f>
      </c>
      <c>
        <f>O128/100*I128</f>
      </c>
    </row>
    <row r="129" spans="5:5" ht="140.25">
      <c r="E129" s="15" t="s">
        <v>238</v>
      </c>
    </row>
    <row r="130" spans="1:16" ht="12.75">
      <c r="A130" s="7">
        <v>51</v>
      </c>
      <c s="7" t="s">
        <v>51</v>
      </c>
      <c s="7" t="s">
        <v>239</v>
      </c>
      <c s="7" t="s">
        <v>45</v>
      </c>
      <c s="7" t="s">
        <v>240</v>
      </c>
      <c s="7" t="s">
        <v>115</v>
      </c>
      <c s="10">
        <v>21</v>
      </c>
      <c s="14"/>
      <c s="13">
        <f>ROUND((H130*G130),2)</f>
      </c>
      <c r="O130">
        <f>rekapitulace!H8</f>
      </c>
      <c>
        <f>O130/100*I130</f>
      </c>
    </row>
    <row r="131" spans="5:5" ht="25.5">
      <c r="E131" s="15" t="s">
        <v>241</v>
      </c>
    </row>
    <row r="132" spans="1:16" ht="12.75">
      <c r="A132" s="7">
        <v>52</v>
      </c>
      <c s="7" t="s">
        <v>51</v>
      </c>
      <c s="7" t="s">
        <v>242</v>
      </c>
      <c s="7" t="s">
        <v>45</v>
      </c>
      <c s="7" t="s">
        <v>243</v>
      </c>
      <c s="7" t="s">
        <v>115</v>
      </c>
      <c s="10">
        <v>16.67</v>
      </c>
      <c s="14"/>
      <c s="13">
        <f>ROUND((H132*G132),2)</f>
      </c>
      <c r="O132">
        <f>rekapitulace!H8</f>
      </c>
      <c>
        <f>O132/100*I132</f>
      </c>
    </row>
    <row r="133" spans="5:5" ht="76.5">
      <c r="E133" s="15" t="s">
        <v>244</v>
      </c>
    </row>
    <row r="134" spans="1:16" ht="12.75">
      <c r="A134" s="7">
        <v>53</v>
      </c>
      <c s="7" t="s">
        <v>51</v>
      </c>
      <c s="7" t="s">
        <v>245</v>
      </c>
      <c s="7" t="s">
        <v>45</v>
      </c>
      <c s="7" t="s">
        <v>246</v>
      </c>
      <c s="7" t="s">
        <v>115</v>
      </c>
      <c s="10">
        <v>389.95</v>
      </c>
      <c s="14"/>
      <c s="13">
        <f>ROUND((H134*G134),2)</f>
      </c>
      <c r="O134">
        <f>rekapitulace!H8</f>
      </c>
      <c>
        <f>O134/100*I134</f>
      </c>
    </row>
    <row r="135" spans="5:5" ht="76.5">
      <c r="E135" s="15" t="s">
        <v>128</v>
      </c>
    </row>
    <row r="136" spans="1:16" ht="12.75">
      <c r="A136" s="7">
        <v>54</v>
      </c>
      <c s="7" t="s">
        <v>51</v>
      </c>
      <c s="7" t="s">
        <v>247</v>
      </c>
      <c s="7" t="s">
        <v>45</v>
      </c>
      <c s="7" t="s">
        <v>248</v>
      </c>
      <c s="7" t="s">
        <v>115</v>
      </c>
      <c s="10">
        <v>4.3</v>
      </c>
      <c s="14"/>
      <c s="13">
        <f>ROUND((H136*G136),2)</f>
      </c>
      <c r="O136">
        <f>rekapitulace!H8</f>
      </c>
      <c>
        <f>O136/100*I136</f>
      </c>
    </row>
    <row r="137" spans="5:5" ht="25.5">
      <c r="E137" s="15" t="s">
        <v>249</v>
      </c>
    </row>
    <row r="138" spans="1:16" ht="12.75" customHeight="1">
      <c r="A138" s="16"/>
      <c s="16"/>
      <c s="16" t="s">
        <v>42</v>
      </c>
      <c s="16"/>
      <c s="16" t="s">
        <v>228</v>
      </c>
      <c s="16"/>
      <c s="16"/>
      <c s="16"/>
      <c s="16">
        <f>SUM(I124:I137)</f>
      </c>
      <c r="P138">
        <f>ROUND(SUM(P124:P137),2)</f>
      </c>
    </row>
    <row r="140" spans="1:16" ht="12.75" customHeight="1">
      <c r="A140" s="16"/>
      <c s="16"/>
      <c s="16"/>
      <c s="16"/>
      <c s="16" t="s">
        <v>76</v>
      </c>
      <c s="16"/>
      <c s="16"/>
      <c s="16"/>
      <c s="16">
        <f>+I20+I57+I66+I73+I108+I121+I138</f>
      </c>
      <c r="P140">
        <f>+P20+P57+P66+P73+P108+P121+P138</f>
      </c>
    </row>
    <row r="142" spans="1:9" ht="12.75" customHeight="1">
      <c r="A142" s="9" t="s">
        <v>77</v>
      </c>
      <c s="9"/>
      <c s="9"/>
      <c s="9"/>
      <c s="9"/>
      <c s="9"/>
      <c s="9"/>
      <c s="9"/>
      <c s="9"/>
    </row>
    <row r="143" spans="1:9" ht="12.75" customHeight="1">
      <c r="A143" s="9"/>
      <c s="9"/>
      <c s="9"/>
      <c s="9"/>
      <c s="9" t="s">
        <v>78</v>
      </c>
      <c s="9"/>
      <c s="9"/>
      <c s="9"/>
      <c s="9"/>
    </row>
    <row r="144" spans="1:16" ht="12.75" customHeight="1">
      <c r="A144" s="16"/>
      <c s="16"/>
      <c s="16"/>
      <c s="16"/>
      <c s="16" t="s">
        <v>79</v>
      </c>
      <c s="16"/>
      <c s="16"/>
      <c s="16"/>
      <c s="16">
        <v>0</v>
      </c>
      <c r="P144">
        <v>0</v>
      </c>
    </row>
    <row r="145" spans="1:9" ht="12.75" customHeight="1">
      <c r="A145" s="16"/>
      <c s="16"/>
      <c s="16"/>
      <c s="16"/>
      <c s="16" t="s">
        <v>80</v>
      </c>
      <c s="16"/>
      <c s="16"/>
      <c s="16"/>
      <c s="16"/>
    </row>
    <row r="146" spans="1:16" ht="12.75" customHeight="1">
      <c r="A146" s="16"/>
      <c s="16"/>
      <c s="16"/>
      <c s="16"/>
      <c s="16" t="s">
        <v>81</v>
      </c>
      <c s="16"/>
      <c s="16"/>
      <c s="16"/>
      <c s="16">
        <v>0</v>
      </c>
      <c r="P146">
        <v>0</v>
      </c>
    </row>
    <row r="147" spans="1:16" ht="12.75" customHeight="1">
      <c r="A147" s="16"/>
      <c s="16"/>
      <c s="16"/>
      <c s="16"/>
      <c s="16" t="s">
        <v>82</v>
      </c>
      <c s="16"/>
      <c s="16"/>
      <c s="16"/>
      <c s="16">
        <f>I144+I146</f>
      </c>
      <c r="P147">
        <f>P144+P146</f>
      </c>
    </row>
    <row r="149" spans="1:16" ht="12.75" customHeight="1">
      <c r="A149" s="16"/>
      <c s="16"/>
      <c s="16"/>
      <c s="16"/>
      <c s="16" t="s">
        <v>82</v>
      </c>
      <c s="16"/>
      <c s="16"/>
      <c s="16"/>
      <c s="16">
        <f>I140+I147</f>
      </c>
      <c r="P149">
        <f>P140+P147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250</v>
      </c>
      <c s="5"/>
      <c s="5" t="s">
        <v>251</v>
      </c>
    </row>
    <row r="6" spans="1:5" ht="12.75" customHeight="1">
      <c r="A6" t="s">
        <v>18</v>
      </c>
      <c r="C6" s="5" t="s">
        <v>250</v>
      </c>
      <c s="5"/>
      <c s="5" t="s">
        <v>252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85</v>
      </c>
      <c s="7" t="s">
        <v>45</v>
      </c>
      <c s="7" t="s">
        <v>86</v>
      </c>
      <c s="7" t="s">
        <v>87</v>
      </c>
      <c s="10">
        <v>86.205</v>
      </c>
      <c s="14"/>
      <c s="13">
        <f>ROUND((H12*G12),2)</f>
      </c>
      <c r="O12">
        <f>rekapitulace!H8</f>
      </c>
      <c>
        <f>O12/100*I12</f>
      </c>
    </row>
    <row r="13" spans="5:5" ht="191.25">
      <c r="E13" s="15" t="s">
        <v>253</v>
      </c>
    </row>
    <row r="14" spans="1:16" ht="12.75">
      <c r="A14" s="7">
        <v>2</v>
      </c>
      <c s="7" t="s">
        <v>51</v>
      </c>
      <c s="7" t="s">
        <v>254</v>
      </c>
      <c s="7" t="s">
        <v>45</v>
      </c>
      <c s="7" t="s">
        <v>255</v>
      </c>
      <c s="7" t="s">
        <v>108</v>
      </c>
      <c s="10">
        <v>284.46</v>
      </c>
      <c s="14"/>
      <c s="13">
        <f>ROUND((H14*G14),2)</f>
      </c>
      <c r="O14">
        <f>rekapitulace!H8</f>
      </c>
      <c>
        <f>O14/100*I14</f>
      </c>
    </row>
    <row r="15" spans="5:5" ht="38.25">
      <c r="E15" s="15" t="s">
        <v>256</v>
      </c>
    </row>
    <row r="16" spans="1:16" ht="12.75">
      <c r="A16" s="7">
        <v>3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1813.873</v>
      </c>
      <c s="14"/>
      <c s="13">
        <f>ROUND((H16*G16),2)</f>
      </c>
      <c r="O16">
        <f>rekapitulace!H8</f>
      </c>
      <c>
        <f>O16/100*I16</f>
      </c>
    </row>
    <row r="17" spans="5:5" ht="306">
      <c r="E17" s="15" t="s">
        <v>257</v>
      </c>
    </row>
    <row r="18" spans="1:16" ht="12.75">
      <c r="A18" s="7">
        <v>4</v>
      </c>
      <c s="7" t="s">
        <v>51</v>
      </c>
      <c s="7" t="s">
        <v>95</v>
      </c>
      <c s="7" t="s">
        <v>45</v>
      </c>
      <c s="7" t="s">
        <v>96</v>
      </c>
      <c s="7" t="s">
        <v>87</v>
      </c>
      <c s="10">
        <v>89.4</v>
      </c>
      <c s="14"/>
      <c s="13">
        <f>ROUND((H18*G18),2)</f>
      </c>
      <c r="O18">
        <f>rekapitulace!H8</f>
      </c>
      <c>
        <f>O18/100*I18</f>
      </c>
    </row>
    <row r="19" spans="5:5" ht="114.75">
      <c r="E19" s="15" t="s">
        <v>258</v>
      </c>
    </row>
    <row r="20" spans="1:16" ht="12.75">
      <c r="A20" s="7">
        <v>5</v>
      </c>
      <c s="7" t="s">
        <v>45</v>
      </c>
      <c s="7" t="s">
        <v>259</v>
      </c>
      <c s="7" t="s">
        <v>45</v>
      </c>
      <c s="7" t="s">
        <v>260</v>
      </c>
      <c s="7" t="s">
        <v>70</v>
      </c>
      <c s="10">
        <v>1</v>
      </c>
      <c s="14"/>
      <c s="13">
        <f>ROUND((H20*G20),2)</f>
      </c>
      <c r="O20">
        <f>rekapitulace!H8</f>
      </c>
      <c>
        <f>O20/100*I20</f>
      </c>
    </row>
    <row r="21" spans="5:5" ht="25.5">
      <c r="E21" s="15" t="s">
        <v>221</v>
      </c>
    </row>
    <row r="22" spans="1:16" ht="12.75" customHeight="1">
      <c r="A22" s="16"/>
      <c s="16"/>
      <c s="16" t="s">
        <v>44</v>
      </c>
      <c s="16"/>
      <c s="16" t="s">
        <v>43</v>
      </c>
      <c s="16"/>
      <c s="16"/>
      <c s="16"/>
      <c s="16">
        <f>SUM(I12:I21)</f>
      </c>
      <c r="P22">
        <f>ROUND(SUM(P12:P21),2)</f>
      </c>
    </row>
    <row r="24" spans="1:9" ht="12.75" customHeight="1">
      <c r="A24" s="9"/>
      <c s="9"/>
      <c s="9" t="s">
        <v>24</v>
      </c>
      <c s="9"/>
      <c s="9" t="s">
        <v>98</v>
      </c>
      <c s="9"/>
      <c s="11"/>
      <c s="9"/>
      <c s="11"/>
    </row>
    <row r="25" spans="1:16" ht="12.75">
      <c r="A25" s="7">
        <v>6</v>
      </c>
      <c s="7" t="s">
        <v>51</v>
      </c>
      <c s="7" t="s">
        <v>99</v>
      </c>
      <c s="7" t="s">
        <v>45</v>
      </c>
      <c s="7" t="s">
        <v>100</v>
      </c>
      <c s="7" t="s">
        <v>101</v>
      </c>
      <c s="10">
        <v>1878.94</v>
      </c>
      <c s="14"/>
      <c s="13">
        <f>ROUND((H25*G25),2)</f>
      </c>
      <c r="O25">
        <f>rekapitulace!H8</f>
      </c>
      <c>
        <f>O25/100*I25</f>
      </c>
    </row>
    <row r="26" spans="5:5" ht="63.75">
      <c r="E26" s="15" t="s">
        <v>261</v>
      </c>
    </row>
    <row r="27" spans="1:16" ht="12.75">
      <c r="A27" s="7">
        <v>7</v>
      </c>
      <c s="7" t="s">
        <v>51</v>
      </c>
      <c s="7" t="s">
        <v>103</v>
      </c>
      <c s="7" t="s">
        <v>45</v>
      </c>
      <c s="7" t="s">
        <v>104</v>
      </c>
      <c s="7" t="s">
        <v>70</v>
      </c>
      <c s="10">
        <v>6</v>
      </c>
      <c s="14"/>
      <c s="13">
        <f>ROUND((H27*G27),2)</f>
      </c>
      <c r="O27">
        <f>rekapitulace!H8</f>
      </c>
      <c>
        <f>O27/100*I27</f>
      </c>
    </row>
    <row r="28" spans="5:5" ht="25.5">
      <c r="E28" s="15" t="s">
        <v>262</v>
      </c>
    </row>
    <row r="29" spans="1:16" ht="12.75">
      <c r="A29" s="7">
        <v>8</v>
      </c>
      <c s="7" t="s">
        <v>51</v>
      </c>
      <c s="7" t="s">
        <v>263</v>
      </c>
      <c s="7" t="s">
        <v>45</v>
      </c>
      <c s="7" t="s">
        <v>264</v>
      </c>
      <c s="7" t="s">
        <v>70</v>
      </c>
      <c s="10">
        <v>67</v>
      </c>
      <c s="14"/>
      <c s="13">
        <f>ROUND((H29*G29),2)</f>
      </c>
      <c r="O29">
        <f>rekapitulace!H8</f>
      </c>
      <c>
        <f>O29/100*I29</f>
      </c>
    </row>
    <row r="30" spans="5:5" ht="25.5">
      <c r="E30" s="15" t="s">
        <v>265</v>
      </c>
    </row>
    <row r="31" spans="1:16" ht="12.75">
      <c r="A31" s="7">
        <v>9</v>
      </c>
      <c s="7" t="s">
        <v>51</v>
      </c>
      <c s="7" t="s">
        <v>106</v>
      </c>
      <c s="7" t="s">
        <v>45</v>
      </c>
      <c s="7" t="s">
        <v>107</v>
      </c>
      <c s="7" t="s">
        <v>108</v>
      </c>
      <c s="10">
        <v>36.625</v>
      </c>
      <c s="14"/>
      <c s="13">
        <f>ROUND((H31*G31),2)</f>
      </c>
      <c r="O31">
        <f>rekapitulace!H8</f>
      </c>
      <c>
        <f>O31/100*I31</f>
      </c>
    </row>
    <row r="32" spans="5:5" ht="306">
      <c r="E32" s="15" t="s">
        <v>266</v>
      </c>
    </row>
    <row r="33" spans="1:16" ht="12.75">
      <c r="A33" s="7">
        <v>10</v>
      </c>
      <c s="7" t="s">
        <v>51</v>
      </c>
      <c s="7" t="s">
        <v>110</v>
      </c>
      <c s="7" t="s">
        <v>45</v>
      </c>
      <c s="7" t="s">
        <v>111</v>
      </c>
      <c s="7" t="s">
        <v>108</v>
      </c>
      <c s="10">
        <v>20.929</v>
      </c>
      <c s="14"/>
      <c s="13">
        <f>ROUND((H33*G33),2)</f>
      </c>
      <c r="O33">
        <f>rekapitulace!H8</f>
      </c>
      <c>
        <f>O33/100*I33</f>
      </c>
    </row>
    <row r="34" spans="5:5" ht="318.75">
      <c r="E34" s="15" t="s">
        <v>267</v>
      </c>
    </row>
    <row r="35" spans="1:16" ht="12.75">
      <c r="A35" s="7">
        <v>11</v>
      </c>
      <c s="7" t="s">
        <v>51</v>
      </c>
      <c s="7" t="s">
        <v>123</v>
      </c>
      <c s="7" t="s">
        <v>45</v>
      </c>
      <c s="7" t="s">
        <v>268</v>
      </c>
      <c s="7" t="s">
        <v>108</v>
      </c>
      <c s="10">
        <v>32.56</v>
      </c>
      <c s="14"/>
      <c s="13">
        <f>ROUND((H35*G35),2)</f>
      </c>
      <c r="O35">
        <f>rekapitulace!H8</f>
      </c>
      <c>
        <f>O35/100*I35</f>
      </c>
    </row>
    <row r="36" spans="5:5" ht="382.5">
      <c r="E36" s="15" t="s">
        <v>269</v>
      </c>
    </row>
    <row r="37" spans="1:16" ht="12.75">
      <c r="A37" s="7">
        <v>12</v>
      </c>
      <c s="7" t="s">
        <v>51</v>
      </c>
      <c s="7" t="s">
        <v>126</v>
      </c>
      <c s="7" t="s">
        <v>45</v>
      </c>
      <c s="7" t="s">
        <v>127</v>
      </c>
      <c s="7" t="s">
        <v>115</v>
      </c>
      <c s="10">
        <v>13</v>
      </c>
      <c s="14"/>
      <c s="13">
        <f>ROUND((H37*G37),2)</f>
      </c>
      <c r="O37">
        <f>rekapitulace!H8</f>
      </c>
      <c>
        <f>O37/100*I37</f>
      </c>
    </row>
    <row r="38" spans="5:5" ht="25.5">
      <c r="E38" s="15" t="s">
        <v>270</v>
      </c>
    </row>
    <row r="39" spans="1:16" ht="12.75">
      <c r="A39" s="7">
        <v>13</v>
      </c>
      <c s="7" t="s">
        <v>51</v>
      </c>
      <c s="7" t="s">
        <v>129</v>
      </c>
      <c s="7" t="s">
        <v>45</v>
      </c>
      <c s="7" t="s">
        <v>130</v>
      </c>
      <c s="7" t="s">
        <v>108</v>
      </c>
      <c s="10">
        <v>356.732</v>
      </c>
      <c s="14"/>
      <c s="13">
        <f>ROUND((H39*G39),2)</f>
      </c>
      <c r="O39">
        <f>rekapitulace!H8</f>
      </c>
      <c>
        <f>O39/100*I39</f>
      </c>
    </row>
    <row r="40" spans="5:5" ht="306">
      <c r="E40" s="15" t="s">
        <v>271</v>
      </c>
    </row>
    <row r="41" spans="1:16" ht="12.75">
      <c r="A41" s="7">
        <v>14</v>
      </c>
      <c s="7" t="s">
        <v>51</v>
      </c>
      <c s="7" t="s">
        <v>272</v>
      </c>
      <c s="7" t="s">
        <v>45</v>
      </c>
      <c s="7" t="s">
        <v>273</v>
      </c>
      <c s="7" t="s">
        <v>108</v>
      </c>
      <c s="10">
        <v>284.46</v>
      </c>
      <c s="14"/>
      <c s="13">
        <f>ROUND((H41*G41),2)</f>
      </c>
      <c r="O41">
        <f>rekapitulace!H8</f>
      </c>
      <c>
        <f>O41/100*I41</f>
      </c>
    </row>
    <row r="42" spans="5:5" ht="51">
      <c r="E42" s="15" t="s">
        <v>274</v>
      </c>
    </row>
    <row r="43" spans="1:16" ht="12.75">
      <c r="A43" s="7">
        <v>15</v>
      </c>
      <c s="7" t="s">
        <v>51</v>
      </c>
      <c s="7" t="s">
        <v>132</v>
      </c>
      <c s="7" t="s">
        <v>45</v>
      </c>
      <c s="7" t="s">
        <v>133</v>
      </c>
      <c s="7" t="s">
        <v>108</v>
      </c>
      <c s="10">
        <v>139.62</v>
      </c>
      <c s="14"/>
      <c s="13">
        <f>ROUND((H43*G43),2)</f>
      </c>
      <c r="O43">
        <f>rekapitulace!H8</f>
      </c>
      <c>
        <f>O43/100*I43</f>
      </c>
    </row>
    <row r="44" spans="5:5" ht="165.75">
      <c r="E44" s="15" t="s">
        <v>275</v>
      </c>
    </row>
    <row r="45" spans="1:16" ht="12.75">
      <c r="A45" s="7">
        <v>16</v>
      </c>
      <c s="7" t="s">
        <v>51</v>
      </c>
      <c s="7" t="s">
        <v>135</v>
      </c>
      <c s="7" t="s">
        <v>45</v>
      </c>
      <c s="7" t="s">
        <v>136</v>
      </c>
      <c s="7" t="s">
        <v>108</v>
      </c>
      <c s="10">
        <v>496.35</v>
      </c>
      <c s="14"/>
      <c s="13">
        <f>ROUND((H45*G45),2)</f>
      </c>
      <c r="O45">
        <f>rekapitulace!H8</f>
      </c>
      <c>
        <f>O45/100*I45</f>
      </c>
    </row>
    <row r="46" spans="5:5" ht="191.25">
      <c r="E46" s="15" t="s">
        <v>276</v>
      </c>
    </row>
    <row r="47" spans="1:16" ht="12.75">
      <c r="A47" s="7">
        <v>17</v>
      </c>
      <c s="7" t="s">
        <v>51</v>
      </c>
      <c s="7" t="s">
        <v>138</v>
      </c>
      <c s="7" t="s">
        <v>53</v>
      </c>
      <c s="7" t="s">
        <v>139</v>
      </c>
      <c s="7" t="s">
        <v>108</v>
      </c>
      <c s="10">
        <v>148.332</v>
      </c>
      <c s="14"/>
      <c s="13">
        <f>ROUND((H47*G47),2)</f>
      </c>
      <c r="O47">
        <f>rekapitulace!H8</f>
      </c>
      <c>
        <f>O47/100*I47</f>
      </c>
    </row>
    <row r="48" spans="5:5" ht="89.25">
      <c r="E48" s="15" t="s">
        <v>277</v>
      </c>
    </row>
    <row r="49" spans="1:16" ht="12.75">
      <c r="A49" s="7">
        <v>18</v>
      </c>
      <c s="7" t="s">
        <v>51</v>
      </c>
      <c s="7" t="s">
        <v>138</v>
      </c>
      <c s="7" t="s">
        <v>55</v>
      </c>
      <c s="7" t="s">
        <v>139</v>
      </c>
      <c s="7" t="s">
        <v>108</v>
      </c>
      <c s="10">
        <v>81.64</v>
      </c>
      <c s="14"/>
      <c s="13">
        <f>ROUND((H49*G49),2)</f>
      </c>
      <c r="O49">
        <f>rekapitulace!H8</f>
      </c>
      <c>
        <f>O49/100*I49</f>
      </c>
    </row>
    <row r="50" spans="5:5" ht="76.5">
      <c r="E50" s="15" t="s">
        <v>278</v>
      </c>
    </row>
    <row r="51" spans="1:16" ht="12.75">
      <c r="A51" s="7">
        <v>19</v>
      </c>
      <c s="7" t="s">
        <v>51</v>
      </c>
      <c s="7" t="s">
        <v>279</v>
      </c>
      <c s="7" t="s">
        <v>45</v>
      </c>
      <c s="7" t="s">
        <v>280</v>
      </c>
      <c s="7" t="s">
        <v>108</v>
      </c>
      <c s="10">
        <v>20.9</v>
      </c>
      <c s="14"/>
      <c s="13">
        <f>ROUND((H51*G51),2)</f>
      </c>
      <c r="O51">
        <f>rekapitulace!H8</f>
      </c>
      <c>
        <f>O51/100*I51</f>
      </c>
    </row>
    <row r="52" spans="5:5" ht="89.25">
      <c r="E52" s="15" t="s">
        <v>281</v>
      </c>
    </row>
    <row r="53" spans="1:16" ht="12.75">
      <c r="A53" s="7">
        <v>20</v>
      </c>
      <c s="7" t="s">
        <v>51</v>
      </c>
      <c s="7" t="s">
        <v>142</v>
      </c>
      <c s="7" t="s">
        <v>53</v>
      </c>
      <c s="7" t="s">
        <v>143</v>
      </c>
      <c s="7" t="s">
        <v>108</v>
      </c>
      <c s="10">
        <v>16.94</v>
      </c>
      <c s="14"/>
      <c s="13">
        <f>ROUND((H53*G53),2)</f>
      </c>
      <c r="O53">
        <f>rekapitulace!H8</f>
      </c>
      <c>
        <f>O53/100*I53</f>
      </c>
    </row>
    <row r="54" spans="5:5" ht="63.75">
      <c r="E54" s="15" t="s">
        <v>282</v>
      </c>
    </row>
    <row r="55" spans="1:16" ht="12.75">
      <c r="A55" s="7">
        <v>21</v>
      </c>
      <c s="7" t="s">
        <v>51</v>
      </c>
      <c s="7" t="s">
        <v>142</v>
      </c>
      <c s="7" t="s">
        <v>55</v>
      </c>
      <c s="7" t="s">
        <v>283</v>
      </c>
      <c s="7" t="s">
        <v>108</v>
      </c>
      <c s="10">
        <v>115.2</v>
      </c>
      <c s="14"/>
      <c s="13">
        <f>ROUND((H55*G55),2)</f>
      </c>
      <c r="O55">
        <f>rekapitulace!H8</f>
      </c>
      <c>
        <f>O55/100*I55</f>
      </c>
    </row>
    <row r="56" spans="5:5" ht="63.75">
      <c r="E56" s="15" t="s">
        <v>284</v>
      </c>
    </row>
    <row r="57" spans="1:16" ht="12.75">
      <c r="A57" s="7">
        <v>22</v>
      </c>
      <c s="7" t="s">
        <v>51</v>
      </c>
      <c s="7" t="s">
        <v>148</v>
      </c>
      <c s="7" t="s">
        <v>45</v>
      </c>
      <c s="7" t="s">
        <v>149</v>
      </c>
      <c s="7" t="s">
        <v>101</v>
      </c>
      <c s="10">
        <v>702.77</v>
      </c>
      <c s="14"/>
      <c s="13">
        <f>ROUND((H57*G57),2)</f>
      </c>
      <c r="O57">
        <f>rekapitulace!H8</f>
      </c>
      <c>
        <f>O57/100*I57</f>
      </c>
    </row>
    <row r="58" spans="5:5" ht="229.5">
      <c r="E58" s="15" t="s">
        <v>285</v>
      </c>
    </row>
    <row r="59" spans="1:16" ht="12.75">
      <c r="A59" s="7">
        <v>23</v>
      </c>
      <c s="7" t="s">
        <v>51</v>
      </c>
      <c s="7" t="s">
        <v>286</v>
      </c>
      <c s="7" t="s">
        <v>45</v>
      </c>
      <c s="7" t="s">
        <v>287</v>
      </c>
      <c s="7" t="s">
        <v>101</v>
      </c>
      <c s="10">
        <v>1896.4</v>
      </c>
      <c s="14"/>
      <c s="13">
        <f>ROUND((H59*G59),2)</f>
      </c>
      <c r="O59">
        <f>rekapitulace!H8</f>
      </c>
      <c>
        <f>O59/100*I59</f>
      </c>
    </row>
    <row r="60" spans="5:5" ht="38.25">
      <c r="E60" s="15" t="s">
        <v>288</v>
      </c>
    </row>
    <row r="61" spans="1:16" ht="12.75">
      <c r="A61" s="7">
        <v>24</v>
      </c>
      <c s="7" t="s">
        <v>51</v>
      </c>
      <c s="7" t="s">
        <v>289</v>
      </c>
      <c s="7" t="s">
        <v>45</v>
      </c>
      <c s="7" t="s">
        <v>290</v>
      </c>
      <c s="7" t="s">
        <v>101</v>
      </c>
      <c s="10">
        <v>1896.4</v>
      </c>
      <c s="14"/>
      <c s="13">
        <f>ROUND((H61*G61),2)</f>
      </c>
      <c r="O61">
        <f>rekapitulace!H8</f>
      </c>
      <c>
        <f>O61/100*I61</f>
      </c>
    </row>
    <row r="62" spans="5:5" ht="38.25">
      <c r="E62" s="15" t="s">
        <v>288</v>
      </c>
    </row>
    <row r="63" spans="1:16" ht="12.75" customHeight="1">
      <c r="A63" s="16"/>
      <c s="16"/>
      <c s="16" t="s">
        <v>24</v>
      </c>
      <c s="16"/>
      <c s="16" t="s">
        <v>98</v>
      </c>
      <c s="16"/>
      <c s="16"/>
      <c s="16"/>
      <c s="16">
        <f>SUM(I25:I62)</f>
      </c>
      <c r="P63">
        <f>ROUND(SUM(P25:P62),2)</f>
      </c>
    </row>
    <row r="65" spans="1:9" ht="12.75" customHeight="1">
      <c r="A65" s="9"/>
      <c s="9"/>
      <c s="9" t="s">
        <v>35</v>
      </c>
      <c s="9"/>
      <c s="9" t="s">
        <v>151</v>
      </c>
      <c s="9"/>
      <c s="11"/>
      <c s="9"/>
      <c s="11"/>
    </row>
    <row r="66" spans="1:16" ht="12.75">
      <c r="A66" s="7">
        <v>25</v>
      </c>
      <c s="7" t="s">
        <v>51</v>
      </c>
      <c s="7" t="s">
        <v>152</v>
      </c>
      <c s="7" t="s">
        <v>45</v>
      </c>
      <c s="7" t="s">
        <v>153</v>
      </c>
      <c s="7" t="s">
        <v>101</v>
      </c>
      <c s="10">
        <v>738.56</v>
      </c>
      <c s="14"/>
      <c s="13">
        <f>ROUND((H66*G66),2)</f>
      </c>
      <c r="O66">
        <f>rekapitulace!H8</f>
      </c>
      <c>
        <f>O66/100*I66</f>
      </c>
    </row>
    <row r="67" spans="5:5" ht="76.5">
      <c r="E67" s="15" t="s">
        <v>291</v>
      </c>
    </row>
    <row r="68" spans="1:16" ht="12.75">
      <c r="A68" s="7">
        <v>26</v>
      </c>
      <c s="7" t="s">
        <v>51</v>
      </c>
      <c s="7" t="s">
        <v>158</v>
      </c>
      <c s="7" t="s">
        <v>45</v>
      </c>
      <c s="7" t="s">
        <v>159</v>
      </c>
      <c s="7" t="s">
        <v>101</v>
      </c>
      <c s="10">
        <v>388.91</v>
      </c>
      <c s="14"/>
      <c s="13">
        <f>ROUND((H68*G68),2)</f>
      </c>
      <c r="O68">
        <f>rekapitulace!H8</f>
      </c>
      <c>
        <f>O68/100*I68</f>
      </c>
    </row>
    <row r="69" spans="5:5" ht="38.25">
      <c r="E69" s="15" t="s">
        <v>292</v>
      </c>
    </row>
    <row r="70" spans="1:16" ht="12.75">
      <c r="A70" s="7">
        <v>27</v>
      </c>
      <c s="7" t="s">
        <v>51</v>
      </c>
      <c s="7" t="s">
        <v>293</v>
      </c>
      <c s="7" t="s">
        <v>45</v>
      </c>
      <c s="7" t="s">
        <v>294</v>
      </c>
      <c s="7" t="s">
        <v>108</v>
      </c>
      <c s="10">
        <v>1.344</v>
      </c>
      <c s="14"/>
      <c s="13">
        <f>ROUND((H70*G70),2)</f>
      </c>
      <c r="O70">
        <f>rekapitulace!H8</f>
      </c>
      <c>
        <f>O70/100*I70</f>
      </c>
    </row>
    <row r="71" spans="5:5" ht="102">
      <c r="E71" s="15" t="s">
        <v>295</v>
      </c>
    </row>
    <row r="72" spans="1:16" ht="12.75" customHeight="1">
      <c r="A72" s="16"/>
      <c s="16"/>
      <c s="16" t="s">
        <v>35</v>
      </c>
      <c s="16"/>
      <c s="16" t="s">
        <v>151</v>
      </c>
      <c s="16"/>
      <c s="16"/>
      <c s="16"/>
      <c s="16">
        <f>SUM(I66:I71)</f>
      </c>
      <c r="P72">
        <f>ROUND(SUM(P66:P71),2)</f>
      </c>
    </row>
    <row r="74" spans="1:9" ht="12.75" customHeight="1">
      <c r="A74" s="9"/>
      <c s="9"/>
      <c s="9" t="s">
        <v>37</v>
      </c>
      <c s="9"/>
      <c s="9" t="s">
        <v>161</v>
      </c>
      <c s="9"/>
      <c s="11"/>
      <c s="9"/>
      <c s="11"/>
    </row>
    <row r="75" spans="1:16" ht="12.75">
      <c r="A75" s="7">
        <v>28</v>
      </c>
      <c s="7" t="s">
        <v>51</v>
      </c>
      <c s="7" t="s">
        <v>296</v>
      </c>
      <c s="7" t="s">
        <v>45</v>
      </c>
      <c s="7" t="s">
        <v>297</v>
      </c>
      <c s="7" t="s">
        <v>108</v>
      </c>
      <c s="10">
        <v>1.05</v>
      </c>
      <c s="14"/>
      <c s="13">
        <f>ROUND((H75*G75),2)</f>
      </c>
      <c r="O75">
        <f>rekapitulace!H8</f>
      </c>
      <c>
        <f>O75/100*I75</f>
      </c>
    </row>
    <row r="76" spans="5:5" ht="76.5">
      <c r="E76" s="15" t="s">
        <v>298</v>
      </c>
    </row>
    <row r="77" spans="1:16" ht="12.75">
      <c r="A77" s="7">
        <v>29</v>
      </c>
      <c s="7" t="s">
        <v>51</v>
      </c>
      <c s="7" t="s">
        <v>299</v>
      </c>
      <c s="7" t="s">
        <v>45</v>
      </c>
      <c s="7" t="s">
        <v>300</v>
      </c>
      <c s="7" t="s">
        <v>108</v>
      </c>
      <c s="10">
        <v>3.58</v>
      </c>
      <c s="14"/>
      <c s="13">
        <f>ROUND((H77*G77),2)</f>
      </c>
      <c r="O77">
        <f>rekapitulace!H8</f>
      </c>
      <c>
        <f>O77/100*I77</f>
      </c>
    </row>
    <row r="78" spans="5:5" ht="165.75">
      <c r="E78" s="15" t="s">
        <v>301</v>
      </c>
    </row>
    <row r="79" spans="1:16" ht="12.75">
      <c r="A79" s="7">
        <v>30</v>
      </c>
      <c s="7" t="s">
        <v>51</v>
      </c>
      <c s="7" t="s">
        <v>302</v>
      </c>
      <c s="7" t="s">
        <v>45</v>
      </c>
      <c s="7" t="s">
        <v>303</v>
      </c>
      <c s="7" t="s">
        <v>108</v>
      </c>
      <c s="10">
        <v>2.1</v>
      </c>
      <c s="14"/>
      <c s="13">
        <f>ROUND((H79*G79),2)</f>
      </c>
      <c r="O79">
        <f>rekapitulace!H8</f>
      </c>
      <c>
        <f>O79/100*I79</f>
      </c>
    </row>
    <row r="80" spans="5:5" ht="63.75">
      <c r="E80" s="15" t="s">
        <v>304</v>
      </c>
    </row>
    <row r="81" spans="1:16" ht="12.75" customHeight="1">
      <c r="A81" s="16"/>
      <c s="16"/>
      <c s="16" t="s">
        <v>37</v>
      </c>
      <c s="16"/>
      <c s="16" t="s">
        <v>161</v>
      </c>
      <c s="16"/>
      <c s="16"/>
      <c s="16"/>
      <c s="16">
        <f>SUM(I75:I80)</f>
      </c>
      <c r="P81">
        <f>ROUND(SUM(P75:P80),2)</f>
      </c>
    </row>
    <row r="83" spans="1:9" ht="12.75" customHeight="1">
      <c r="A83" s="9"/>
      <c s="9"/>
      <c s="9" t="s">
        <v>38</v>
      </c>
      <c s="9"/>
      <c s="9" t="s">
        <v>168</v>
      </c>
      <c s="9"/>
      <c s="11"/>
      <c s="9"/>
      <c s="11"/>
    </row>
    <row r="84" spans="1:16" ht="12.75">
      <c r="A84" s="7">
        <v>31</v>
      </c>
      <c s="7" t="s">
        <v>51</v>
      </c>
      <c s="7" t="s">
        <v>172</v>
      </c>
      <c s="7" t="s">
        <v>45</v>
      </c>
      <c s="7" t="s">
        <v>305</v>
      </c>
      <c s="7" t="s">
        <v>101</v>
      </c>
      <c s="10">
        <v>28.3</v>
      </c>
      <c s="14"/>
      <c s="13">
        <f>ROUND((H84*G84),2)</f>
      </c>
      <c r="O84">
        <f>rekapitulace!H8</f>
      </c>
      <c>
        <f>O84/100*I84</f>
      </c>
    </row>
    <row r="85" spans="5:5" ht="51">
      <c r="E85" s="15" t="s">
        <v>306</v>
      </c>
    </row>
    <row r="86" spans="1:16" ht="12.75">
      <c r="A86" s="7">
        <v>32</v>
      </c>
      <c s="7" t="s">
        <v>51</v>
      </c>
      <c s="7" t="s">
        <v>179</v>
      </c>
      <c s="7" t="s">
        <v>45</v>
      </c>
      <c s="7" t="s">
        <v>307</v>
      </c>
      <c s="7" t="s">
        <v>101</v>
      </c>
      <c s="10">
        <v>234.711</v>
      </c>
      <c s="14"/>
      <c s="13">
        <f>ROUND((H86*G86),2)</f>
      </c>
      <c r="O86">
        <f>rekapitulace!H8</f>
      </c>
      <c>
        <f>O86/100*I86</f>
      </c>
    </row>
    <row r="87" spans="5:5" ht="51">
      <c r="E87" s="15" t="s">
        <v>308</v>
      </c>
    </row>
    <row r="88" spans="1:16" ht="12.75">
      <c r="A88" s="7">
        <v>33</v>
      </c>
      <c s="7" t="s">
        <v>51</v>
      </c>
      <c s="7" t="s">
        <v>309</v>
      </c>
      <c s="7" t="s">
        <v>45</v>
      </c>
      <c s="7" t="s">
        <v>310</v>
      </c>
      <c s="7" t="s">
        <v>101</v>
      </c>
      <c s="10">
        <v>2388.6</v>
      </c>
      <c s="14"/>
      <c s="13">
        <f>ROUND((H88*G88),2)</f>
      </c>
      <c r="O88">
        <f>rekapitulace!H8</f>
      </c>
      <c>
        <f>O88/100*I88</f>
      </c>
    </row>
    <row r="89" spans="5:5" ht="51">
      <c r="E89" s="15" t="s">
        <v>311</v>
      </c>
    </row>
    <row r="90" spans="1:16" ht="12.75">
      <c r="A90" s="7">
        <v>34</v>
      </c>
      <c s="7" t="s">
        <v>51</v>
      </c>
      <c s="7" t="s">
        <v>312</v>
      </c>
      <c s="7" t="s">
        <v>45</v>
      </c>
      <c s="7" t="s">
        <v>313</v>
      </c>
      <c s="7" t="s">
        <v>101</v>
      </c>
      <c s="10">
        <v>341</v>
      </c>
      <c s="14"/>
      <c s="13">
        <f>ROUND((H90*G90),2)</f>
      </c>
      <c r="O90">
        <f>rekapitulace!H8</f>
      </c>
      <c>
        <f>O90/100*I90</f>
      </c>
    </row>
    <row r="91" spans="5:5" ht="38.25">
      <c r="E91" s="15" t="s">
        <v>314</v>
      </c>
    </row>
    <row r="92" spans="1:16" ht="12.75">
      <c r="A92" s="7">
        <v>35</v>
      </c>
      <c s="7" t="s">
        <v>51</v>
      </c>
      <c s="7" t="s">
        <v>184</v>
      </c>
      <c s="7" t="s">
        <v>45</v>
      </c>
      <c s="7" t="s">
        <v>185</v>
      </c>
      <c s="7" t="s">
        <v>101</v>
      </c>
      <c s="10">
        <v>2388.6</v>
      </c>
      <c s="14"/>
      <c s="13">
        <f>ROUND((H92*G92),2)</f>
      </c>
      <c r="O92">
        <f>rekapitulace!H8</f>
      </c>
      <c>
        <f>O92/100*I92</f>
      </c>
    </row>
    <row r="93" spans="5:5" ht="51">
      <c r="E93" s="15" t="s">
        <v>311</v>
      </c>
    </row>
    <row r="94" spans="1:16" ht="12.75">
      <c r="A94" s="7">
        <v>36</v>
      </c>
      <c s="7" t="s">
        <v>51</v>
      </c>
      <c s="7" t="s">
        <v>187</v>
      </c>
      <c s="7" t="s">
        <v>45</v>
      </c>
      <c s="7" t="s">
        <v>315</v>
      </c>
      <c s="7" t="s">
        <v>101</v>
      </c>
      <c s="10">
        <v>2279.48</v>
      </c>
      <c s="14"/>
      <c s="13">
        <f>ROUND((H94*G94),2)</f>
      </c>
      <c r="O94">
        <f>rekapitulace!H8</f>
      </c>
      <c>
        <f>O94/100*I94</f>
      </c>
    </row>
    <row r="95" spans="5:5" ht="51">
      <c r="E95" s="15" t="s">
        <v>316</v>
      </c>
    </row>
    <row r="96" spans="1:16" ht="12.75">
      <c r="A96" s="7">
        <v>37</v>
      </c>
      <c s="7" t="s">
        <v>51</v>
      </c>
      <c s="7" t="s">
        <v>193</v>
      </c>
      <c s="7" t="s">
        <v>45</v>
      </c>
      <c s="7" t="s">
        <v>317</v>
      </c>
      <c s="7" t="s">
        <v>101</v>
      </c>
      <c s="10">
        <v>2361.74</v>
      </c>
      <c s="14"/>
      <c s="13">
        <f>ROUND((H96*G96),2)</f>
      </c>
      <c r="O96">
        <f>rekapitulace!H8</f>
      </c>
      <c>
        <f>O96/100*I96</f>
      </c>
    </row>
    <row r="97" spans="5:5" ht="165.75">
      <c r="E97" s="15" t="s">
        <v>318</v>
      </c>
    </row>
    <row r="98" spans="1:16" ht="12.75">
      <c r="A98" s="7">
        <v>38</v>
      </c>
      <c s="7" t="s">
        <v>51</v>
      </c>
      <c s="7" t="s">
        <v>319</v>
      </c>
      <c s="7" t="s">
        <v>45</v>
      </c>
      <c s="7" t="s">
        <v>320</v>
      </c>
      <c s="7" t="s">
        <v>108</v>
      </c>
      <c s="10">
        <v>5.428</v>
      </c>
      <c s="14"/>
      <c s="13">
        <f>ROUND((H98*G98),2)</f>
      </c>
      <c r="O98">
        <f>rekapitulace!H8</f>
      </c>
      <c>
        <f>O98/100*I98</f>
      </c>
    </row>
    <row r="99" spans="5:5" ht="76.5">
      <c r="E99" s="15" t="s">
        <v>321</v>
      </c>
    </row>
    <row r="100" spans="1:16" ht="12.75">
      <c r="A100" s="7">
        <v>39</v>
      </c>
      <c s="7" t="s">
        <v>51</v>
      </c>
      <c s="7" t="s">
        <v>196</v>
      </c>
      <c s="7" t="s">
        <v>45</v>
      </c>
      <c s="7" t="s">
        <v>322</v>
      </c>
      <c s="7" t="s">
        <v>101</v>
      </c>
      <c s="10">
        <v>2303.35</v>
      </c>
      <c s="14"/>
      <c s="13">
        <f>ROUND((H100*G100),2)</f>
      </c>
      <c r="O100">
        <f>rekapitulace!H8</f>
      </c>
      <c>
        <f>O100/100*I100</f>
      </c>
    </row>
    <row r="101" spans="5:5" ht="76.5">
      <c r="E101" s="15" t="s">
        <v>323</v>
      </c>
    </row>
    <row r="102" spans="1:16" ht="12.75" customHeight="1">
      <c r="A102" s="16"/>
      <c s="16"/>
      <c s="16" t="s">
        <v>38</v>
      </c>
      <c s="16"/>
      <c s="16" t="s">
        <v>168</v>
      </c>
      <c s="16"/>
      <c s="16"/>
      <c s="16"/>
      <c s="16">
        <f>SUM(I84:I101)</f>
      </c>
      <c r="P102">
        <f>ROUND(SUM(P84:P101),2)</f>
      </c>
    </row>
    <row r="104" spans="1:9" ht="12.75" customHeight="1">
      <c r="A104" s="9"/>
      <c s="9"/>
      <c s="9" t="s">
        <v>41</v>
      </c>
      <c s="9"/>
      <c s="9" t="s">
        <v>212</v>
      </c>
      <c s="9"/>
      <c s="11"/>
      <c s="9"/>
      <c s="11"/>
    </row>
    <row r="105" spans="1:16" ht="12.75">
      <c r="A105" s="7">
        <v>40</v>
      </c>
      <c s="7" t="s">
        <v>51</v>
      </c>
      <c s="7" t="s">
        <v>324</v>
      </c>
      <c s="7" t="s">
        <v>45</v>
      </c>
      <c s="7" t="s">
        <v>325</v>
      </c>
      <c s="7" t="s">
        <v>108</v>
      </c>
      <c s="10">
        <v>7.784</v>
      </c>
      <c s="14"/>
      <c s="13">
        <f>ROUND((H105*G105),2)</f>
      </c>
      <c r="O105">
        <f>rekapitulace!H8</f>
      </c>
      <c>
        <f>O105/100*I105</f>
      </c>
    </row>
    <row r="106" spans="5:5" ht="63.75">
      <c r="E106" s="15" t="s">
        <v>326</v>
      </c>
    </row>
    <row r="107" spans="1:16" ht="12.75" customHeight="1">
      <c r="A107" s="16"/>
      <c s="16"/>
      <c s="16" t="s">
        <v>41</v>
      </c>
      <c s="16"/>
      <c s="16" t="s">
        <v>227</v>
      </c>
      <c s="16"/>
      <c s="16"/>
      <c s="16"/>
      <c s="16">
        <f>SUM(I105:I106)</f>
      </c>
      <c r="P107">
        <f>ROUND(SUM(P105:P106),2)</f>
      </c>
    </row>
    <row r="109" spans="1:9" ht="12.75" customHeight="1">
      <c r="A109" s="9"/>
      <c s="9"/>
      <c s="9" t="s">
        <v>42</v>
      </c>
      <c s="9"/>
      <c s="9" t="s">
        <v>228</v>
      </c>
      <c s="9"/>
      <c s="11"/>
      <c s="9"/>
      <c s="11"/>
    </row>
    <row r="110" spans="1:16" ht="12.75">
      <c r="A110" s="7">
        <v>41</v>
      </c>
      <c s="7" t="s">
        <v>51</v>
      </c>
      <c s="7" t="s">
        <v>327</v>
      </c>
      <c s="7" t="s">
        <v>53</v>
      </c>
      <c s="7" t="s">
        <v>328</v>
      </c>
      <c s="7" t="s">
        <v>70</v>
      </c>
      <c s="10">
        <v>14</v>
      </c>
      <c s="14"/>
      <c s="13">
        <f>ROUND((H110*G110),2)</f>
      </c>
      <c r="O110">
        <f>rekapitulace!H8</f>
      </c>
      <c>
        <f>O110/100*I110</f>
      </c>
    </row>
    <row r="111" spans="5:5" ht="25.5">
      <c r="E111" s="15" t="s">
        <v>329</v>
      </c>
    </row>
    <row r="112" spans="1:16" ht="12.75">
      <c r="A112" s="7">
        <v>42</v>
      </c>
      <c s="7" t="s">
        <v>51</v>
      </c>
      <c s="7" t="s">
        <v>327</v>
      </c>
      <c s="7" t="s">
        <v>55</v>
      </c>
      <c s="7" t="s">
        <v>330</v>
      </c>
      <c s="7" t="s">
        <v>70</v>
      </c>
      <c s="10">
        <v>2</v>
      </c>
      <c s="14"/>
      <c s="13">
        <f>ROUND((H112*G112),2)</f>
      </c>
      <c r="O112">
        <f>rekapitulace!H8</f>
      </c>
      <c>
        <f>O112/100*I112</f>
      </c>
    </row>
    <row r="113" spans="5:5" ht="25.5">
      <c r="E113" s="15" t="s">
        <v>71</v>
      </c>
    </row>
    <row r="114" spans="1:16" ht="12.75">
      <c r="A114" s="7">
        <v>43</v>
      </c>
      <c s="7" t="s">
        <v>51</v>
      </c>
      <c s="7" t="s">
        <v>331</v>
      </c>
      <c s="7" t="s">
        <v>45</v>
      </c>
      <c s="7" t="s">
        <v>332</v>
      </c>
      <c s="7" t="s">
        <v>115</v>
      </c>
      <c s="10">
        <v>11</v>
      </c>
      <c s="14"/>
      <c s="13">
        <f>ROUND((H114*G114),2)</f>
      </c>
      <c r="O114">
        <f>rekapitulace!H8</f>
      </c>
      <c>
        <f>O114/100*I114</f>
      </c>
    </row>
    <row r="115" spans="5:5" ht="25.5">
      <c r="E115" s="15" t="s">
        <v>333</v>
      </c>
    </row>
    <row r="116" spans="1:16" ht="12.75">
      <c r="A116" s="7">
        <v>44</v>
      </c>
      <c s="7" t="s">
        <v>51</v>
      </c>
      <c s="7" t="s">
        <v>242</v>
      </c>
      <c s="7" t="s">
        <v>45</v>
      </c>
      <c s="7" t="s">
        <v>243</v>
      </c>
      <c s="7" t="s">
        <v>115</v>
      </c>
      <c s="10">
        <v>13.11</v>
      </c>
      <c s="14"/>
      <c s="13">
        <f>ROUND((H116*G116),2)</f>
      </c>
      <c r="O116">
        <f>rekapitulace!H8</f>
      </c>
      <c>
        <f>O116/100*I116</f>
      </c>
    </row>
    <row r="117" spans="5:5" ht="38.25">
      <c r="E117" s="15" t="s">
        <v>334</v>
      </c>
    </row>
    <row r="118" spans="1:16" ht="12.75">
      <c r="A118" s="7">
        <v>45</v>
      </c>
      <c s="7" t="s">
        <v>51</v>
      </c>
      <c s="7" t="s">
        <v>245</v>
      </c>
      <c s="7" t="s">
        <v>45</v>
      </c>
      <c s="7" t="s">
        <v>246</v>
      </c>
      <c s="7" t="s">
        <v>115</v>
      </c>
      <c s="10">
        <v>13</v>
      </c>
      <c s="14"/>
      <c s="13">
        <f>ROUND((H118*G118),2)</f>
      </c>
      <c r="O118">
        <f>rekapitulace!H8</f>
      </c>
      <c>
        <f>O118/100*I118</f>
      </c>
    </row>
    <row r="119" spans="5:5" ht="25.5">
      <c r="E119" s="15" t="s">
        <v>335</v>
      </c>
    </row>
    <row r="120" spans="1:16" ht="12.75" customHeight="1">
      <c r="A120" s="16"/>
      <c s="16"/>
      <c s="16" t="s">
        <v>42</v>
      </c>
      <c s="16"/>
      <c s="16" t="s">
        <v>228</v>
      </c>
      <c s="16"/>
      <c s="16"/>
      <c s="16"/>
      <c s="16">
        <f>SUM(I110:I119)</f>
      </c>
      <c r="P120">
        <f>ROUND(SUM(P110:P119),2)</f>
      </c>
    </row>
    <row r="122" spans="1:16" ht="12.75" customHeight="1">
      <c r="A122" s="16"/>
      <c s="16"/>
      <c s="16"/>
      <c s="16"/>
      <c s="16" t="s">
        <v>76</v>
      </c>
      <c s="16"/>
      <c s="16"/>
      <c s="16"/>
      <c s="16">
        <f>+I22+I63+I72+I81+I102+I107+I120</f>
      </c>
      <c r="P122">
        <f>+P22+P63+P72+P81+P102+P107+P120</f>
      </c>
    </row>
    <row r="124" spans="1:9" ht="12.75" customHeight="1">
      <c r="A124" s="9" t="s">
        <v>77</v>
      </c>
      <c s="9"/>
      <c s="9"/>
      <c s="9"/>
      <c s="9"/>
      <c s="9"/>
      <c s="9"/>
      <c s="9"/>
      <c s="9"/>
    </row>
    <row r="125" spans="1:9" ht="12.75" customHeight="1">
      <c r="A125" s="9"/>
      <c s="9"/>
      <c s="9"/>
      <c s="9"/>
      <c s="9" t="s">
        <v>78</v>
      </c>
      <c s="9"/>
      <c s="9"/>
      <c s="9"/>
      <c s="9"/>
    </row>
    <row r="126" spans="1:16" ht="12.75" customHeight="1">
      <c r="A126" s="16"/>
      <c s="16"/>
      <c s="16"/>
      <c s="16"/>
      <c s="16" t="s">
        <v>79</v>
      </c>
      <c s="16"/>
      <c s="16"/>
      <c s="16"/>
      <c s="16">
        <v>0</v>
      </c>
      <c r="P126">
        <v>0</v>
      </c>
    </row>
    <row r="127" spans="1:9" ht="12.75" customHeight="1">
      <c r="A127" s="16"/>
      <c s="16"/>
      <c s="16"/>
      <c s="16"/>
      <c s="16" t="s">
        <v>80</v>
      </c>
      <c s="16"/>
      <c s="16"/>
      <c s="16"/>
      <c s="16"/>
    </row>
    <row r="128" spans="1:16" ht="12.75" customHeight="1">
      <c r="A128" s="16"/>
      <c s="16"/>
      <c s="16"/>
      <c s="16"/>
      <c s="16" t="s">
        <v>81</v>
      </c>
      <c s="16"/>
      <c s="16"/>
      <c s="16"/>
      <c s="16">
        <v>0</v>
      </c>
      <c r="P128">
        <v>0</v>
      </c>
    </row>
    <row r="129" spans="1:16" ht="12.75" customHeight="1">
      <c r="A129" s="16"/>
      <c s="16"/>
      <c s="16"/>
      <c s="16"/>
      <c s="16" t="s">
        <v>82</v>
      </c>
      <c s="16"/>
      <c s="16"/>
      <c s="16"/>
      <c s="16">
        <f>I126+I128</f>
      </c>
      <c r="P129">
        <f>P126+P128</f>
      </c>
    </row>
    <row r="131" spans="1:16" ht="12.75" customHeight="1">
      <c r="A131" s="16"/>
      <c s="16"/>
      <c s="16"/>
      <c s="16"/>
      <c s="16" t="s">
        <v>82</v>
      </c>
      <c s="16"/>
      <c s="16"/>
      <c s="16"/>
      <c s="16">
        <f>I122+I129</f>
      </c>
      <c r="P131">
        <f>P122+P129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250</v>
      </c>
      <c s="5"/>
      <c s="5" t="s">
        <v>251</v>
      </c>
    </row>
    <row r="6" spans="1:5" ht="12.75" customHeight="1">
      <c r="A6" t="s">
        <v>18</v>
      </c>
      <c r="C6" s="5" t="s">
        <v>336</v>
      </c>
      <c s="5"/>
      <c s="5" t="s">
        <v>337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85</v>
      </c>
      <c s="7" t="s">
        <v>45</v>
      </c>
      <c s="7" t="s">
        <v>86</v>
      </c>
      <c s="7" t="s">
        <v>87</v>
      </c>
      <c s="10">
        <v>107.59</v>
      </c>
      <c s="14"/>
      <c s="13">
        <f>ROUND((H12*G12),2)</f>
      </c>
      <c r="O12">
        <f>rekapitulace!H8</f>
      </c>
      <c>
        <f>O12/100*I12</f>
      </c>
    </row>
    <row r="13" spans="5:5" ht="76.5">
      <c r="E13" s="15" t="s">
        <v>338</v>
      </c>
    </row>
    <row r="14" spans="1:16" ht="12.75">
      <c r="A14" s="7">
        <v>2</v>
      </c>
      <c s="7" t="s">
        <v>51</v>
      </c>
      <c s="7" t="s">
        <v>254</v>
      </c>
      <c s="7" t="s">
        <v>45</v>
      </c>
      <c s="7" t="s">
        <v>339</v>
      </c>
      <c s="7" t="s">
        <v>108</v>
      </c>
      <c s="10">
        <v>17.078</v>
      </c>
      <c s="14"/>
      <c s="13">
        <f>ROUND((H14*G14),2)</f>
      </c>
      <c r="O14">
        <f>rekapitulace!H8</f>
      </c>
      <c>
        <f>O14/100*I14</f>
      </c>
    </row>
    <row r="15" spans="5:5" ht="63.75">
      <c r="E15" s="15" t="s">
        <v>340</v>
      </c>
    </row>
    <row r="16" spans="1:16" ht="12.75">
      <c r="A16" s="7">
        <v>3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572.4</v>
      </c>
      <c s="14"/>
      <c s="13">
        <f>ROUND((H16*G16),2)</f>
      </c>
      <c r="O16">
        <f>rekapitulace!H8</f>
      </c>
      <c>
        <f>O16/100*I16</f>
      </c>
    </row>
    <row r="17" spans="5:5" ht="409.5">
      <c r="E17" s="15" t="s">
        <v>341</v>
      </c>
    </row>
    <row r="18" spans="1:16" ht="12.75">
      <c r="A18" s="7">
        <v>4</v>
      </c>
      <c s="7" t="s">
        <v>51</v>
      </c>
      <c s="7" t="s">
        <v>342</v>
      </c>
      <c s="7" t="s">
        <v>45</v>
      </c>
      <c s="7" t="s">
        <v>343</v>
      </c>
      <c s="7" t="s">
        <v>87</v>
      </c>
      <c s="10">
        <v>24.115</v>
      </c>
      <c s="14"/>
      <c s="13">
        <f>ROUND((H18*G18),2)</f>
      </c>
      <c r="O18">
        <f>rekapitulace!H8</f>
      </c>
      <c>
        <f>O18/100*I18</f>
      </c>
    </row>
    <row r="19" spans="5:5" ht="102">
      <c r="E19" s="15" t="s">
        <v>344</v>
      </c>
    </row>
    <row r="20" spans="1:16" ht="12.75" customHeight="1">
      <c r="A20" s="16"/>
      <c s="16"/>
      <c s="16" t="s">
        <v>44</v>
      </c>
      <c s="16"/>
      <c s="16" t="s">
        <v>43</v>
      </c>
      <c s="16"/>
      <c s="16"/>
      <c s="16"/>
      <c s="16">
        <f>SUM(I12:I19)</f>
      </c>
      <c r="P20">
        <f>ROUND(SUM(P12:P19),2)</f>
      </c>
    </row>
    <row r="22" spans="1:9" ht="12.75" customHeight="1">
      <c r="A22" s="9"/>
      <c s="9"/>
      <c s="9" t="s">
        <v>24</v>
      </c>
      <c s="9"/>
      <c s="9" t="s">
        <v>98</v>
      </c>
      <c s="9"/>
      <c s="11"/>
      <c s="9"/>
      <c s="11"/>
    </row>
    <row r="23" spans="1:16" ht="12.75">
      <c r="A23" s="7">
        <v>5</v>
      </c>
      <c s="7" t="s">
        <v>51</v>
      </c>
      <c s="7" t="s">
        <v>99</v>
      </c>
      <c s="7" t="s">
        <v>45</v>
      </c>
      <c s="7" t="s">
        <v>100</v>
      </c>
      <c s="7" t="s">
        <v>101</v>
      </c>
      <c s="10">
        <v>62.76</v>
      </c>
      <c s="14"/>
      <c s="13">
        <f>ROUND((H23*G23),2)</f>
      </c>
      <c r="O23">
        <f>rekapitulace!H8</f>
      </c>
      <c>
        <f>O23/100*I23</f>
      </c>
    </row>
    <row r="24" spans="5:5" ht="38.25">
      <c r="E24" s="15" t="s">
        <v>345</v>
      </c>
    </row>
    <row r="25" spans="1:16" ht="12.75">
      <c r="A25" s="7">
        <v>6</v>
      </c>
      <c s="7" t="s">
        <v>51</v>
      </c>
      <c s="7" t="s">
        <v>346</v>
      </c>
      <c s="7" t="s">
        <v>45</v>
      </c>
      <c s="7" t="s">
        <v>347</v>
      </c>
      <c s="7" t="s">
        <v>108</v>
      </c>
      <c s="10">
        <v>9.1</v>
      </c>
      <c s="14"/>
      <c s="13">
        <f>ROUND((H25*G25),2)</f>
      </c>
      <c r="O25">
        <f>rekapitulace!H8</f>
      </c>
      <c>
        <f>O25/100*I25</f>
      </c>
    </row>
    <row r="26" spans="5:5" ht="102">
      <c r="E26" s="15" t="s">
        <v>348</v>
      </c>
    </row>
    <row r="27" spans="1:16" ht="12.75">
      <c r="A27" s="7">
        <v>7</v>
      </c>
      <c s="7" t="s">
        <v>51</v>
      </c>
      <c s="7" t="s">
        <v>106</v>
      </c>
      <c s="7" t="s">
        <v>45</v>
      </c>
      <c s="7" t="s">
        <v>107</v>
      </c>
      <c s="7" t="s">
        <v>108</v>
      </c>
      <c s="10">
        <v>90.422</v>
      </c>
      <c s="14"/>
      <c s="13">
        <f>ROUND((H27*G27),2)</f>
      </c>
      <c r="O27">
        <f>rekapitulace!H8</f>
      </c>
      <c>
        <f>O27/100*I27</f>
      </c>
    </row>
    <row r="28" spans="5:5" ht="204">
      <c r="E28" s="15" t="s">
        <v>349</v>
      </c>
    </row>
    <row r="29" spans="1:16" ht="12.75">
      <c r="A29" s="7">
        <v>8</v>
      </c>
      <c s="7" t="s">
        <v>51</v>
      </c>
      <c s="7" t="s">
        <v>123</v>
      </c>
      <c s="7" t="s">
        <v>45</v>
      </c>
      <c s="7" t="s">
        <v>124</v>
      </c>
      <c s="7" t="s">
        <v>108</v>
      </c>
      <c s="10">
        <v>40.596</v>
      </c>
      <c s="14"/>
      <c s="13">
        <f>ROUND((H29*G29),2)</f>
      </c>
      <c r="O29">
        <f>rekapitulace!H8</f>
      </c>
      <c>
        <f>O29/100*I29</f>
      </c>
    </row>
    <row r="30" spans="5:5" ht="51">
      <c r="E30" s="15" t="s">
        <v>350</v>
      </c>
    </row>
    <row r="31" spans="1:16" ht="12.75">
      <c r="A31" s="7">
        <v>9</v>
      </c>
      <c s="7" t="s">
        <v>51</v>
      </c>
      <c s="7" t="s">
        <v>126</v>
      </c>
      <c s="7" t="s">
        <v>45</v>
      </c>
      <c s="7" t="s">
        <v>127</v>
      </c>
      <c s="7" t="s">
        <v>115</v>
      </c>
      <c s="10">
        <v>57.5</v>
      </c>
      <c s="14"/>
      <c s="13">
        <f>ROUND((H31*G31),2)</f>
      </c>
      <c r="O31">
        <f>rekapitulace!H8</f>
      </c>
      <c>
        <f>O31/100*I31</f>
      </c>
    </row>
    <row r="32" spans="5:5" ht="114.75">
      <c r="E32" s="15" t="s">
        <v>351</v>
      </c>
    </row>
    <row r="33" spans="1:16" ht="12.75">
      <c r="A33" s="7">
        <v>10</v>
      </c>
      <c s="7" t="s">
        <v>51</v>
      </c>
      <c s="7" t="s">
        <v>129</v>
      </c>
      <c s="7" t="s">
        <v>45</v>
      </c>
      <c s="7" t="s">
        <v>130</v>
      </c>
      <c s="7" t="s">
        <v>108</v>
      </c>
      <c s="10">
        <v>136.27</v>
      </c>
      <c s="14"/>
      <c s="13">
        <f>ROUND((H33*G33),2)</f>
      </c>
      <c r="O33">
        <f>rekapitulace!H8</f>
      </c>
      <c>
        <f>O33/100*I33</f>
      </c>
    </row>
    <row r="34" spans="5:5" ht="216.75">
      <c r="E34" s="15" t="s">
        <v>352</v>
      </c>
    </row>
    <row r="35" spans="1:16" ht="12.75">
      <c r="A35" s="7">
        <v>11</v>
      </c>
      <c s="7" t="s">
        <v>51</v>
      </c>
      <c s="7" t="s">
        <v>353</v>
      </c>
      <c s="7" t="s">
        <v>45</v>
      </c>
      <c s="7" t="s">
        <v>354</v>
      </c>
      <c s="7" t="s">
        <v>108</v>
      </c>
      <c s="10">
        <v>19.208</v>
      </c>
      <c s="14"/>
      <c s="13">
        <f>ROUND((H35*G35),2)</f>
      </c>
      <c r="O35">
        <f>rekapitulace!H8</f>
      </c>
      <c>
        <f>O35/100*I35</f>
      </c>
    </row>
    <row r="36" spans="5:5" ht="76.5">
      <c r="E36" s="15" t="s">
        <v>355</v>
      </c>
    </row>
    <row r="37" spans="1:16" ht="12.75">
      <c r="A37" s="7">
        <v>12</v>
      </c>
      <c s="7" t="s">
        <v>51</v>
      </c>
      <c s="7" t="s">
        <v>132</v>
      </c>
      <c s="7" t="s">
        <v>45</v>
      </c>
      <c s="7" t="s">
        <v>133</v>
      </c>
      <c s="7" t="s">
        <v>108</v>
      </c>
      <c s="10">
        <v>20.639</v>
      </c>
      <c s="14"/>
      <c s="13">
        <f>ROUND((H37*G37),2)</f>
      </c>
      <c r="O37">
        <f>rekapitulace!H8</f>
      </c>
      <c>
        <f>O37/100*I37</f>
      </c>
    </row>
    <row r="38" spans="5:5" ht="63.75">
      <c r="E38" s="15" t="s">
        <v>356</v>
      </c>
    </row>
    <row r="39" spans="1:16" ht="12.75">
      <c r="A39" s="7">
        <v>13</v>
      </c>
      <c s="7" t="s">
        <v>51</v>
      </c>
      <c s="7" t="s">
        <v>135</v>
      </c>
      <c s="7" t="s">
        <v>45</v>
      </c>
      <c s="7" t="s">
        <v>136</v>
      </c>
      <c s="7" t="s">
        <v>108</v>
      </c>
      <c s="10">
        <v>176.12</v>
      </c>
      <c s="14"/>
      <c s="13">
        <f>ROUND((H39*G39),2)</f>
      </c>
      <c r="O39">
        <f>rekapitulace!H8</f>
      </c>
      <c>
        <f>O39/100*I39</f>
      </c>
    </row>
    <row r="40" spans="5:5" ht="293.25">
      <c r="E40" s="15" t="s">
        <v>357</v>
      </c>
    </row>
    <row r="41" spans="1:16" ht="12.75">
      <c r="A41" s="7">
        <v>14</v>
      </c>
      <c s="7" t="s">
        <v>51</v>
      </c>
      <c s="7" t="s">
        <v>138</v>
      </c>
      <c s="7" t="s">
        <v>53</v>
      </c>
      <c s="7" t="s">
        <v>139</v>
      </c>
      <c s="7" t="s">
        <v>108</v>
      </c>
      <c s="10">
        <v>127.31</v>
      </c>
      <c s="14"/>
      <c s="13">
        <f>ROUND((H41*G41),2)</f>
      </c>
      <c r="O41">
        <f>rekapitulace!H8</f>
      </c>
      <c>
        <f>O41/100*I41</f>
      </c>
    </row>
    <row r="42" spans="5:5" ht="102">
      <c r="E42" s="15" t="s">
        <v>358</v>
      </c>
    </row>
    <row r="43" spans="1:16" ht="12.75">
      <c r="A43" s="7">
        <v>15</v>
      </c>
      <c s="7" t="s">
        <v>51</v>
      </c>
      <c s="7" t="s">
        <v>138</v>
      </c>
      <c s="7" t="s">
        <v>55</v>
      </c>
      <c s="7" t="s">
        <v>139</v>
      </c>
      <c s="7" t="s">
        <v>108</v>
      </c>
      <c s="10">
        <v>9.61</v>
      </c>
      <c s="14"/>
      <c s="13">
        <f>ROUND((H43*G43),2)</f>
      </c>
      <c r="O43">
        <f>rekapitulace!H8</f>
      </c>
      <c>
        <f>O43/100*I43</f>
      </c>
    </row>
    <row r="44" spans="5:5" ht="89.25">
      <c r="E44" s="15" t="s">
        <v>359</v>
      </c>
    </row>
    <row r="45" spans="1:16" ht="12.75">
      <c r="A45" s="7">
        <v>16</v>
      </c>
      <c s="7" t="s">
        <v>51</v>
      </c>
      <c s="7" t="s">
        <v>279</v>
      </c>
      <c s="7" t="s">
        <v>45</v>
      </c>
      <c s="7" t="s">
        <v>280</v>
      </c>
      <c s="7" t="s">
        <v>108</v>
      </c>
      <c s="10">
        <v>1.42</v>
      </c>
      <c s="14"/>
      <c s="13">
        <f>ROUND((H45*G45),2)</f>
      </c>
      <c r="O45">
        <f>rekapitulace!H8</f>
      </c>
      <c>
        <f>O45/100*I45</f>
      </c>
    </row>
    <row r="46" spans="5:5" ht="89.25">
      <c r="E46" s="15" t="s">
        <v>360</v>
      </c>
    </row>
    <row r="47" spans="1:16" ht="12.75">
      <c r="A47" s="7">
        <v>17</v>
      </c>
      <c s="7" t="s">
        <v>51</v>
      </c>
      <c s="7" t="s">
        <v>142</v>
      </c>
      <c s="7" t="s">
        <v>45</v>
      </c>
      <c s="7" t="s">
        <v>143</v>
      </c>
      <c s="7" t="s">
        <v>108</v>
      </c>
      <c s="10">
        <v>33.288</v>
      </c>
      <c s="14"/>
      <c s="13">
        <f>ROUND((H47*G47),2)</f>
      </c>
      <c r="O47">
        <f>rekapitulace!H8</f>
      </c>
      <c>
        <f>O47/100*I47</f>
      </c>
    </row>
    <row r="48" spans="5:5" ht="178.5">
      <c r="E48" s="15" t="s">
        <v>361</v>
      </c>
    </row>
    <row r="49" spans="1:16" ht="12.75">
      <c r="A49" s="7">
        <v>18</v>
      </c>
      <c s="7" t="s">
        <v>51</v>
      </c>
      <c s="7" t="s">
        <v>145</v>
      </c>
      <c s="7" t="s">
        <v>45</v>
      </c>
      <c s="7" t="s">
        <v>146</v>
      </c>
      <c s="7" t="s">
        <v>108</v>
      </c>
      <c s="10">
        <v>13.821</v>
      </c>
      <c s="14"/>
      <c s="13">
        <f>ROUND((H49*G49),2)</f>
      </c>
      <c r="O49">
        <f>rekapitulace!H8</f>
      </c>
      <c>
        <f>O49/100*I49</f>
      </c>
    </row>
    <row r="50" spans="5:5" ht="102">
      <c r="E50" s="15" t="s">
        <v>362</v>
      </c>
    </row>
    <row r="51" spans="1:16" ht="12.75">
      <c r="A51" s="7">
        <v>19</v>
      </c>
      <c s="7" t="s">
        <v>51</v>
      </c>
      <c s="7" t="s">
        <v>148</v>
      </c>
      <c s="7" t="s">
        <v>45</v>
      </c>
      <c s="7" t="s">
        <v>149</v>
      </c>
      <c s="7" t="s">
        <v>101</v>
      </c>
      <c s="10">
        <v>634.39</v>
      </c>
      <c s="14"/>
      <c s="13">
        <f>ROUND((H51*G51),2)</f>
      </c>
      <c r="O51">
        <f>rekapitulace!H8</f>
      </c>
      <c>
        <f>O51/100*I51</f>
      </c>
    </row>
    <row r="52" spans="5:5" ht="229.5">
      <c r="E52" s="15" t="s">
        <v>363</v>
      </c>
    </row>
    <row r="53" spans="1:16" ht="12.75">
      <c r="A53" s="7">
        <v>20</v>
      </c>
      <c s="7" t="s">
        <v>51</v>
      </c>
      <c s="7" t="s">
        <v>286</v>
      </c>
      <c s="7" t="s">
        <v>45</v>
      </c>
      <c s="7" t="s">
        <v>287</v>
      </c>
      <c s="7" t="s">
        <v>101</v>
      </c>
      <c s="10">
        <v>113.85</v>
      </c>
      <c s="14"/>
      <c s="13">
        <f>ROUND((H53*G53),2)</f>
      </c>
      <c r="O53">
        <f>rekapitulace!H8</f>
      </c>
      <c>
        <f>O53/100*I53</f>
      </c>
    </row>
    <row r="54" spans="5:5" ht="63.75">
      <c r="E54" s="15" t="s">
        <v>364</v>
      </c>
    </row>
    <row r="55" spans="1:16" ht="12.75">
      <c r="A55" s="7">
        <v>21</v>
      </c>
      <c s="7" t="s">
        <v>51</v>
      </c>
      <c s="7" t="s">
        <v>289</v>
      </c>
      <c s="7" t="s">
        <v>45</v>
      </c>
      <c s="7" t="s">
        <v>290</v>
      </c>
      <c s="7" t="s">
        <v>101</v>
      </c>
      <c s="10">
        <v>113.85</v>
      </c>
      <c s="14"/>
      <c s="13">
        <f>ROUND((H55*G55),2)</f>
      </c>
      <c r="O55">
        <f>rekapitulace!H8</f>
      </c>
      <c>
        <f>O55/100*I55</f>
      </c>
    </row>
    <row r="56" spans="5:5" ht="63.75">
      <c r="E56" s="15" t="s">
        <v>364</v>
      </c>
    </row>
    <row r="57" spans="1:16" ht="12.75" customHeight="1">
      <c r="A57" s="16"/>
      <c s="16"/>
      <c s="16" t="s">
        <v>24</v>
      </c>
      <c s="16"/>
      <c s="16" t="s">
        <v>98</v>
      </c>
      <c s="16"/>
      <c s="16"/>
      <c s="16"/>
      <c s="16">
        <f>SUM(I23:I56)</f>
      </c>
      <c r="P57">
        <f>ROUND(SUM(P23:P56),2)</f>
      </c>
    </row>
    <row r="59" spans="1:9" ht="12.75" customHeight="1">
      <c r="A59" s="9"/>
      <c s="9"/>
      <c s="9" t="s">
        <v>35</v>
      </c>
      <c s="9"/>
      <c s="9" t="s">
        <v>151</v>
      </c>
      <c s="9"/>
      <c s="11"/>
      <c s="9"/>
      <c s="11"/>
    </row>
    <row r="60" spans="1:16" ht="12.75">
      <c r="A60" s="7">
        <v>22</v>
      </c>
      <c s="7" t="s">
        <v>51</v>
      </c>
      <c s="7" t="s">
        <v>152</v>
      </c>
      <c s="7" t="s">
        <v>45</v>
      </c>
      <c s="7" t="s">
        <v>153</v>
      </c>
      <c s="7" t="s">
        <v>101</v>
      </c>
      <c s="10">
        <v>156.39</v>
      </c>
      <c s="14"/>
      <c s="13">
        <f>ROUND((H60*G60),2)</f>
      </c>
      <c r="O60">
        <f>rekapitulace!H8</f>
      </c>
      <c>
        <f>O60/100*I60</f>
      </c>
    </row>
    <row r="61" spans="5:5" ht="63.75">
      <c r="E61" s="15" t="s">
        <v>365</v>
      </c>
    </row>
    <row r="62" spans="1:16" ht="12.75">
      <c r="A62" s="7">
        <v>23</v>
      </c>
      <c s="7" t="s">
        <v>51</v>
      </c>
      <c s="7" t="s">
        <v>155</v>
      </c>
      <c s="7" t="s">
        <v>45</v>
      </c>
      <c s="7" t="s">
        <v>156</v>
      </c>
      <c s="7" t="s">
        <v>115</v>
      </c>
      <c s="10">
        <v>58.15</v>
      </c>
      <c s="14"/>
      <c s="13">
        <f>ROUND((H62*G62),2)</f>
      </c>
      <c r="O62">
        <f>rekapitulace!H8</f>
      </c>
      <c>
        <f>O62/100*I62</f>
      </c>
    </row>
    <row r="63" spans="5:5" ht="38.25">
      <c r="E63" s="15" t="s">
        <v>366</v>
      </c>
    </row>
    <row r="64" spans="1:16" ht="12.75">
      <c r="A64" s="7">
        <v>24</v>
      </c>
      <c s="7" t="s">
        <v>51</v>
      </c>
      <c s="7" t="s">
        <v>158</v>
      </c>
      <c s="7" t="s">
        <v>45</v>
      </c>
      <c s="7" t="s">
        <v>159</v>
      </c>
      <c s="7" t="s">
        <v>101</v>
      </c>
      <c s="10">
        <v>323.63</v>
      </c>
      <c s="14"/>
      <c s="13">
        <f>ROUND((H64*G64),2)</f>
      </c>
      <c r="O64">
        <f>rekapitulace!H8</f>
      </c>
      <c>
        <f>O64/100*I64</f>
      </c>
    </row>
    <row r="65" spans="5:5" ht="89.25">
      <c r="E65" s="15" t="s">
        <v>367</v>
      </c>
    </row>
    <row r="66" spans="1:16" ht="12.75" customHeight="1">
      <c r="A66" s="16"/>
      <c s="16"/>
      <c s="16" t="s">
        <v>35</v>
      </c>
      <c s="16"/>
      <c s="16" t="s">
        <v>151</v>
      </c>
      <c s="16"/>
      <c s="16"/>
      <c s="16"/>
      <c s="16">
        <f>SUM(I60:I65)</f>
      </c>
      <c r="P66">
        <f>ROUND(SUM(P60:P65),2)</f>
      </c>
    </row>
    <row r="68" spans="1:9" ht="12.75" customHeight="1">
      <c r="A68" s="9"/>
      <c s="9"/>
      <c s="9" t="s">
        <v>37</v>
      </c>
      <c s="9"/>
      <c s="9" t="s">
        <v>161</v>
      </c>
      <c s="9"/>
      <c s="11"/>
      <c s="9"/>
      <c s="11"/>
    </row>
    <row r="69" spans="1:16" ht="12.75">
      <c r="A69" s="7">
        <v>25</v>
      </c>
      <c s="7" t="s">
        <v>51</v>
      </c>
      <c s="7" t="s">
        <v>162</v>
      </c>
      <c s="7" t="s">
        <v>45</v>
      </c>
      <c s="7" t="s">
        <v>163</v>
      </c>
      <c s="7" t="s">
        <v>108</v>
      </c>
      <c s="10">
        <v>0.84</v>
      </c>
      <c s="14"/>
      <c s="13">
        <f>ROUND((H69*G69),2)</f>
      </c>
      <c r="O69">
        <f>rekapitulace!H8</f>
      </c>
      <c>
        <f>O69/100*I69</f>
      </c>
    </row>
    <row r="70" spans="5:5" ht="51">
      <c r="E70" s="15" t="s">
        <v>368</v>
      </c>
    </row>
    <row r="71" spans="1:16" ht="12.75">
      <c r="A71" s="7">
        <v>26</v>
      </c>
      <c s="7" t="s">
        <v>51</v>
      </c>
      <c s="7" t="s">
        <v>299</v>
      </c>
      <c s="7" t="s">
        <v>45</v>
      </c>
      <c s="7" t="s">
        <v>300</v>
      </c>
      <c s="7" t="s">
        <v>108</v>
      </c>
      <c s="10">
        <v>1.12</v>
      </c>
      <c s="14"/>
      <c s="13">
        <f>ROUND((H71*G71),2)</f>
      </c>
      <c r="O71">
        <f>rekapitulace!H8</f>
      </c>
      <c>
        <f>O71/100*I71</f>
      </c>
    </row>
    <row r="72" spans="5:5" ht="63.75">
      <c r="E72" s="15" t="s">
        <v>369</v>
      </c>
    </row>
    <row r="73" spans="1:16" ht="12.75">
      <c r="A73" s="7">
        <v>27</v>
      </c>
      <c s="7" t="s">
        <v>51</v>
      </c>
      <c s="7" t="s">
        <v>165</v>
      </c>
      <c s="7" t="s">
        <v>45</v>
      </c>
      <c s="7" t="s">
        <v>166</v>
      </c>
      <c s="7" t="s">
        <v>108</v>
      </c>
      <c s="10">
        <v>4.763</v>
      </c>
      <c s="14"/>
      <c s="13">
        <f>ROUND((H73*G73),2)</f>
      </c>
      <c r="O73">
        <f>rekapitulace!H8</f>
      </c>
      <c>
        <f>O73/100*I73</f>
      </c>
    </row>
    <row r="74" spans="5:5" ht="63.75">
      <c r="E74" s="15" t="s">
        <v>370</v>
      </c>
    </row>
    <row r="75" spans="1:16" ht="12.75" customHeight="1">
      <c r="A75" s="16"/>
      <c s="16"/>
      <c s="16" t="s">
        <v>37</v>
      </c>
      <c s="16"/>
      <c s="16" t="s">
        <v>161</v>
      </c>
      <c s="16"/>
      <c s="16"/>
      <c s="16"/>
      <c s="16">
        <f>SUM(I69:I74)</f>
      </c>
      <c r="P75">
        <f>ROUND(SUM(P69:P74),2)</f>
      </c>
    </row>
    <row r="77" spans="1:9" ht="12.75" customHeight="1">
      <c r="A77" s="9"/>
      <c s="9"/>
      <c s="9" t="s">
        <v>38</v>
      </c>
      <c s="9"/>
      <c s="9" t="s">
        <v>168</v>
      </c>
      <c s="9"/>
      <c s="11"/>
      <c s="9"/>
      <c s="11"/>
    </row>
    <row r="78" spans="1:16" ht="12.75">
      <c r="A78" s="7">
        <v>28</v>
      </c>
      <c s="7" t="s">
        <v>51</v>
      </c>
      <c s="7" t="s">
        <v>169</v>
      </c>
      <c s="7" t="s">
        <v>45</v>
      </c>
      <c s="7" t="s">
        <v>371</v>
      </c>
      <c s="7" t="s">
        <v>101</v>
      </c>
      <c s="10">
        <v>291.996</v>
      </c>
      <c s="14"/>
      <c s="13">
        <f>ROUND((H78*G78),2)</f>
      </c>
      <c r="O78">
        <f>rekapitulace!H8</f>
      </c>
      <c>
        <f>O78/100*I78</f>
      </c>
    </row>
    <row r="79" spans="5:5" ht="63.75">
      <c r="E79" s="15" t="s">
        <v>372</v>
      </c>
    </row>
    <row r="80" spans="1:16" ht="12.75">
      <c r="A80" s="7">
        <v>29</v>
      </c>
      <c s="7" t="s">
        <v>51</v>
      </c>
      <c s="7" t="s">
        <v>172</v>
      </c>
      <c s="7" t="s">
        <v>45</v>
      </c>
      <c s="7" t="s">
        <v>373</v>
      </c>
      <c s="7" t="s">
        <v>101</v>
      </c>
      <c s="10">
        <v>41.748</v>
      </c>
      <c s="14"/>
      <c s="13">
        <f>ROUND((H80*G80),2)</f>
      </c>
      <c r="O80">
        <f>rekapitulace!H8</f>
      </c>
      <c>
        <f>O80/100*I80</f>
      </c>
    </row>
    <row r="81" spans="5:5" ht="178.5">
      <c r="E81" s="15" t="s">
        <v>374</v>
      </c>
    </row>
    <row r="82" spans="1:16" ht="12.75">
      <c r="A82" s="7">
        <v>30</v>
      </c>
      <c s="7" t="s">
        <v>51</v>
      </c>
      <c s="7" t="s">
        <v>176</v>
      </c>
      <c s="7" t="s">
        <v>45</v>
      </c>
      <c s="7" t="s">
        <v>375</v>
      </c>
      <c s="7" t="s">
        <v>101</v>
      </c>
      <c s="10">
        <v>312.415</v>
      </c>
      <c s="14"/>
      <c s="13">
        <f>ROUND((H82*G82),2)</f>
      </c>
      <c r="O82">
        <f>rekapitulace!H8</f>
      </c>
      <c>
        <f>O82/100*I82</f>
      </c>
    </row>
    <row r="83" spans="5:5" ht="76.5">
      <c r="E83" s="15" t="s">
        <v>376</v>
      </c>
    </row>
    <row r="84" spans="1:16" ht="12.75">
      <c r="A84" s="7">
        <v>31</v>
      </c>
      <c s="7" t="s">
        <v>51</v>
      </c>
      <c s="7" t="s">
        <v>312</v>
      </c>
      <c s="7" t="s">
        <v>45</v>
      </c>
      <c s="7" t="s">
        <v>313</v>
      </c>
      <c s="7" t="s">
        <v>101</v>
      </c>
      <c s="10">
        <v>21.58</v>
      </c>
      <c s="14"/>
      <c s="13">
        <f>ROUND((H84*G84),2)</f>
      </c>
      <c r="O84">
        <f>rekapitulace!H8</f>
      </c>
      <c>
        <f>O84/100*I84</f>
      </c>
    </row>
    <row r="85" spans="5:5" ht="51">
      <c r="E85" s="15" t="s">
        <v>377</v>
      </c>
    </row>
    <row r="86" spans="1:16" ht="12.75">
      <c r="A86" s="7">
        <v>32</v>
      </c>
      <c s="7" t="s">
        <v>51</v>
      </c>
      <c s="7" t="s">
        <v>184</v>
      </c>
      <c s="7" t="s">
        <v>45</v>
      </c>
      <c s="7" t="s">
        <v>185</v>
      </c>
      <c s="7" t="s">
        <v>101</v>
      </c>
      <c s="10">
        <v>291.996</v>
      </c>
      <c s="14"/>
      <c s="13">
        <f>ROUND((H86*G86),2)</f>
      </c>
      <c r="O86">
        <f>rekapitulace!H8</f>
      </c>
      <c>
        <f>O86/100*I86</f>
      </c>
    </row>
    <row r="87" spans="5:5" ht="63.75">
      <c r="E87" s="15" t="s">
        <v>372</v>
      </c>
    </row>
    <row r="88" spans="1:16" ht="12.75">
      <c r="A88" s="7">
        <v>33</v>
      </c>
      <c s="7" t="s">
        <v>51</v>
      </c>
      <c s="7" t="s">
        <v>187</v>
      </c>
      <c s="7" t="s">
        <v>45</v>
      </c>
      <c s="7" t="s">
        <v>378</v>
      </c>
      <c s="7" t="s">
        <v>101</v>
      </c>
      <c s="10">
        <v>565.674</v>
      </c>
      <c s="14"/>
      <c s="13">
        <f>ROUND((H88*G88),2)</f>
      </c>
      <c r="O88">
        <f>rekapitulace!H8</f>
      </c>
      <c>
        <f>O88/100*I88</f>
      </c>
    </row>
    <row r="89" spans="5:5" ht="165.75">
      <c r="E89" s="15" t="s">
        <v>379</v>
      </c>
    </row>
    <row r="90" spans="1:16" ht="12.75">
      <c r="A90" s="7">
        <v>34</v>
      </c>
      <c s="7" t="s">
        <v>51</v>
      </c>
      <c s="7" t="s">
        <v>193</v>
      </c>
      <c s="7" t="s">
        <v>45</v>
      </c>
      <c s="7" t="s">
        <v>380</v>
      </c>
      <c s="7" t="s">
        <v>101</v>
      </c>
      <c s="10">
        <v>277.512</v>
      </c>
      <c s="14"/>
      <c s="13">
        <f>ROUND((H90*G90),2)</f>
      </c>
      <c r="O90">
        <f>rekapitulace!H8</f>
      </c>
      <c>
        <f>O90/100*I90</f>
      </c>
    </row>
    <row r="91" spans="5:5" ht="63.75">
      <c r="E91" s="15" t="s">
        <v>381</v>
      </c>
    </row>
    <row r="92" spans="1:16" ht="12.75">
      <c r="A92" s="7">
        <v>35</v>
      </c>
      <c s="7" t="s">
        <v>51</v>
      </c>
      <c s="7" t="s">
        <v>196</v>
      </c>
      <c s="7" t="s">
        <v>45</v>
      </c>
      <c s="7" t="s">
        <v>382</v>
      </c>
      <c s="7" t="s">
        <v>101</v>
      </c>
      <c s="10">
        <v>281.772</v>
      </c>
      <c s="14"/>
      <c s="13">
        <f>ROUND((H92*G92),2)</f>
      </c>
      <c r="O92">
        <f>rekapitulace!H8</f>
      </c>
      <c>
        <f>O92/100*I92</f>
      </c>
    </row>
    <row r="93" spans="5:5" ht="63.75">
      <c r="E93" s="15" t="s">
        <v>383</v>
      </c>
    </row>
    <row r="94" spans="1:16" ht="12.75">
      <c r="A94" s="7">
        <v>36</v>
      </c>
      <c s="7" t="s">
        <v>51</v>
      </c>
      <c s="7" t="s">
        <v>201</v>
      </c>
      <c s="7" t="s">
        <v>45</v>
      </c>
      <c s="7" t="s">
        <v>384</v>
      </c>
      <c s="7" t="s">
        <v>101</v>
      </c>
      <c s="10">
        <v>286.458</v>
      </c>
      <c s="14"/>
      <c s="13">
        <f>ROUND((H94*G94),2)</f>
      </c>
      <c r="O94">
        <f>rekapitulace!H8</f>
      </c>
      <c>
        <f>O94/100*I94</f>
      </c>
    </row>
    <row r="95" spans="5:5" ht="63.75">
      <c r="E95" s="15" t="s">
        <v>385</v>
      </c>
    </row>
    <row r="96" spans="1:16" ht="12.75" customHeight="1">
      <c r="A96" s="16"/>
      <c s="16"/>
      <c s="16" t="s">
        <v>38</v>
      </c>
      <c s="16"/>
      <c s="16" t="s">
        <v>168</v>
      </c>
      <c s="16"/>
      <c s="16"/>
      <c s="16"/>
      <c s="16">
        <f>SUM(I78:I95)</f>
      </c>
      <c r="P96">
        <f>ROUND(SUM(P78:P95),2)</f>
      </c>
    </row>
    <row r="98" spans="1:9" ht="12.75" customHeight="1">
      <c r="A98" s="9"/>
      <c s="9"/>
      <c s="9" t="s">
        <v>41</v>
      </c>
      <c s="9"/>
      <c s="9" t="s">
        <v>212</v>
      </c>
      <c s="9"/>
      <c s="11"/>
      <c s="9"/>
      <c s="11"/>
    </row>
    <row r="99" spans="1:16" ht="12.75">
      <c r="A99" s="7">
        <v>37</v>
      </c>
      <c s="7" t="s">
        <v>51</v>
      </c>
      <c s="7" t="s">
        <v>213</v>
      </c>
      <c s="7" t="s">
        <v>45</v>
      </c>
      <c s="7" t="s">
        <v>214</v>
      </c>
      <c s="7" t="s">
        <v>115</v>
      </c>
      <c s="10">
        <v>26.46</v>
      </c>
      <c s="14"/>
      <c s="13">
        <f>ROUND((H99*G99),2)</f>
      </c>
      <c r="O99">
        <f>rekapitulace!H8</f>
      </c>
      <c>
        <f>O99/100*I99</f>
      </c>
    </row>
    <row r="100" spans="5:5" ht="51">
      <c r="E100" s="15" t="s">
        <v>386</v>
      </c>
    </row>
    <row r="101" spans="1:16" ht="12.75">
      <c r="A101" s="7">
        <v>38</v>
      </c>
      <c s="7" t="s">
        <v>51</v>
      </c>
      <c s="7" t="s">
        <v>387</v>
      </c>
      <c s="7" t="s">
        <v>45</v>
      </c>
      <c s="7" t="s">
        <v>388</v>
      </c>
      <c s="7" t="s">
        <v>70</v>
      </c>
      <c s="10">
        <v>2</v>
      </c>
      <c s="14"/>
      <c s="13">
        <f>ROUND((H101*G101),2)</f>
      </c>
      <c r="O101">
        <f>rekapitulace!H8</f>
      </c>
      <c>
        <f>O101/100*I101</f>
      </c>
    </row>
    <row r="102" spans="5:5" ht="25.5">
      <c r="E102" s="15" t="s">
        <v>71</v>
      </c>
    </row>
    <row r="103" spans="1:16" ht="12.75" customHeight="1">
      <c r="A103" s="16"/>
      <c s="16"/>
      <c s="16" t="s">
        <v>41</v>
      </c>
      <c s="16"/>
      <c s="16" t="s">
        <v>227</v>
      </c>
      <c s="16"/>
      <c s="16"/>
      <c s="16"/>
      <c s="16">
        <f>SUM(I99:I102)</f>
      </c>
      <c r="P103">
        <f>ROUND(SUM(P99:P102),2)</f>
      </c>
    </row>
    <row r="105" spans="1:9" ht="12.75" customHeight="1">
      <c r="A105" s="9"/>
      <c s="9"/>
      <c s="9" t="s">
        <v>42</v>
      </c>
      <c s="9"/>
      <c s="9" t="s">
        <v>228</v>
      </c>
      <c s="9"/>
      <c s="11"/>
      <c s="9"/>
      <c s="11"/>
    </row>
    <row r="106" spans="1:16" ht="12.75">
      <c r="A106" s="7">
        <v>39</v>
      </c>
      <c s="7" t="s">
        <v>51</v>
      </c>
      <c s="7" t="s">
        <v>327</v>
      </c>
      <c s="7" t="s">
        <v>45</v>
      </c>
      <c s="7" t="s">
        <v>389</v>
      </c>
      <c s="7" t="s">
        <v>70</v>
      </c>
      <c s="10">
        <v>3</v>
      </c>
      <c s="14"/>
      <c s="13">
        <f>ROUND((H106*G106),2)</f>
      </c>
      <c r="O106">
        <f>rekapitulace!H8</f>
      </c>
      <c>
        <f>O106/100*I106</f>
      </c>
    </row>
    <row r="107" spans="5:5" ht="102">
      <c r="E107" s="15" t="s">
        <v>390</v>
      </c>
    </row>
    <row r="108" spans="1:16" ht="12.75">
      <c r="A108" s="7">
        <v>40</v>
      </c>
      <c s="7" t="s">
        <v>51</v>
      </c>
      <c s="7" t="s">
        <v>236</v>
      </c>
      <c s="7" t="s">
        <v>45</v>
      </c>
      <c s="7" t="s">
        <v>237</v>
      </c>
      <c s="7" t="s">
        <v>115</v>
      </c>
      <c s="10">
        <v>42.5</v>
      </c>
      <c s="14"/>
      <c s="13">
        <f>ROUND((H108*G108),2)</f>
      </c>
      <c r="O108">
        <f>rekapitulace!H8</f>
      </c>
      <c>
        <f>O108/100*I108</f>
      </c>
    </row>
    <row r="109" spans="5:5" ht="102">
      <c r="E109" s="15" t="s">
        <v>391</v>
      </c>
    </row>
    <row r="110" spans="1:16" ht="12.75">
      <c r="A110" s="7">
        <v>41</v>
      </c>
      <c s="7" t="s">
        <v>51</v>
      </c>
      <c s="7" t="s">
        <v>242</v>
      </c>
      <c s="7" t="s">
        <v>45</v>
      </c>
      <c s="7" t="s">
        <v>243</v>
      </c>
      <c s="7" t="s">
        <v>115</v>
      </c>
      <c s="10">
        <v>13</v>
      </c>
      <c s="14"/>
      <c s="13">
        <f>ROUND((H110*G110),2)</f>
      </c>
      <c r="O110">
        <f>rekapitulace!H8</f>
      </c>
      <c>
        <f>O110/100*I110</f>
      </c>
    </row>
    <row r="111" spans="5:5" ht="25.5">
      <c r="E111" s="15" t="s">
        <v>392</v>
      </c>
    </row>
    <row r="112" spans="1:16" ht="12.75">
      <c r="A112" s="7">
        <v>42</v>
      </c>
      <c s="7" t="s">
        <v>51</v>
      </c>
      <c s="7" t="s">
        <v>245</v>
      </c>
      <c s="7" t="s">
        <v>45</v>
      </c>
      <c s="7" t="s">
        <v>246</v>
      </c>
      <c s="7" t="s">
        <v>115</v>
      </c>
      <c s="10">
        <v>57.5</v>
      </c>
      <c s="14"/>
      <c s="13">
        <f>ROUND((H112*G112),2)</f>
      </c>
      <c r="O112">
        <f>rekapitulace!H8</f>
      </c>
      <c>
        <f>O112/100*I112</f>
      </c>
    </row>
    <row r="113" spans="5:5" ht="165.75">
      <c r="E113" s="15" t="s">
        <v>393</v>
      </c>
    </row>
    <row r="114" spans="1:16" ht="12.75" customHeight="1">
      <c r="A114" s="16"/>
      <c s="16"/>
      <c s="16" t="s">
        <v>42</v>
      </c>
      <c s="16"/>
      <c s="16" t="s">
        <v>228</v>
      </c>
      <c s="16"/>
      <c s="16"/>
      <c s="16"/>
      <c s="16">
        <f>SUM(I106:I113)</f>
      </c>
      <c r="P114">
        <f>ROUND(SUM(P106:P113),2)</f>
      </c>
    </row>
    <row r="116" spans="1:16" ht="12.75" customHeight="1">
      <c r="A116" s="16"/>
      <c s="16"/>
      <c s="16"/>
      <c s="16"/>
      <c s="16" t="s">
        <v>76</v>
      </c>
      <c s="16"/>
      <c s="16"/>
      <c s="16"/>
      <c s="16">
        <f>+I20+I57+I66+I75+I96+I103+I114</f>
      </c>
      <c r="P116">
        <f>+P20+P57+P66+P75+P96+P103+P114</f>
      </c>
    </row>
    <row r="118" spans="1:9" ht="12.75" customHeight="1">
      <c r="A118" s="9" t="s">
        <v>77</v>
      </c>
      <c s="9"/>
      <c s="9"/>
      <c s="9"/>
      <c s="9"/>
      <c s="9"/>
      <c s="9"/>
      <c s="9"/>
      <c s="9"/>
    </row>
    <row r="119" spans="1:9" ht="12.75" customHeight="1">
      <c r="A119" s="9"/>
      <c s="9"/>
      <c s="9"/>
      <c s="9"/>
      <c s="9" t="s">
        <v>78</v>
      </c>
      <c s="9"/>
      <c s="9"/>
      <c s="9"/>
      <c s="9"/>
    </row>
    <row r="120" spans="1:16" ht="12.75" customHeight="1">
      <c r="A120" s="16"/>
      <c s="16"/>
      <c s="16"/>
      <c s="16"/>
      <c s="16" t="s">
        <v>79</v>
      </c>
      <c s="16"/>
      <c s="16"/>
      <c s="16"/>
      <c s="16">
        <v>0</v>
      </c>
      <c r="P120">
        <v>0</v>
      </c>
    </row>
    <row r="121" spans="1:9" ht="12.75" customHeight="1">
      <c r="A121" s="16"/>
      <c s="16"/>
      <c s="16"/>
      <c s="16"/>
      <c s="16" t="s">
        <v>80</v>
      </c>
      <c s="16"/>
      <c s="16"/>
      <c s="16"/>
      <c s="16"/>
    </row>
    <row r="122" spans="1:16" ht="12.75" customHeight="1">
      <c r="A122" s="16"/>
      <c s="16"/>
      <c s="16"/>
      <c s="16"/>
      <c s="16" t="s">
        <v>81</v>
      </c>
      <c s="16"/>
      <c s="16"/>
      <c s="16"/>
      <c s="16">
        <v>0</v>
      </c>
      <c r="P122">
        <v>0</v>
      </c>
    </row>
    <row r="123" spans="1:16" ht="12.75" customHeight="1">
      <c r="A123" s="16"/>
      <c s="16"/>
      <c s="16"/>
      <c s="16"/>
      <c s="16" t="s">
        <v>82</v>
      </c>
      <c s="16"/>
      <c s="16"/>
      <c s="16"/>
      <c s="16">
        <f>I120+I122</f>
      </c>
      <c r="P123">
        <f>P120+P122</f>
      </c>
    </row>
    <row r="125" spans="1:16" ht="12.75" customHeight="1">
      <c r="A125" s="16"/>
      <c s="16"/>
      <c s="16"/>
      <c s="16"/>
      <c s="16" t="s">
        <v>82</v>
      </c>
      <c s="16"/>
      <c s="16"/>
      <c s="16"/>
      <c s="16">
        <f>I116+I123</f>
      </c>
      <c r="P125">
        <f>P116+P123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394</v>
      </c>
      <c s="5"/>
      <c s="5" t="s">
        <v>395</v>
      </c>
    </row>
    <row r="6" spans="1:5" ht="12.75" customHeight="1">
      <c r="A6" t="s">
        <v>18</v>
      </c>
      <c r="C6" s="5" t="s">
        <v>394</v>
      </c>
      <c s="5"/>
      <c s="5" t="s">
        <v>395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85</v>
      </c>
      <c s="7" t="s">
        <v>45</v>
      </c>
      <c s="7" t="s">
        <v>86</v>
      </c>
      <c s="7" t="s">
        <v>87</v>
      </c>
      <c s="10">
        <v>816.441</v>
      </c>
      <c s="14"/>
      <c s="13">
        <f>ROUND((H12*G12),2)</f>
      </c>
      <c r="O12">
        <f>rekapitulace!H8</f>
      </c>
      <c>
        <f>O12/100*I12</f>
      </c>
    </row>
    <row r="13" spans="5:5" ht="191.25">
      <c r="E13" s="15" t="s">
        <v>396</v>
      </c>
    </row>
    <row r="14" spans="1:16" ht="12.75">
      <c r="A14" s="7">
        <v>2</v>
      </c>
      <c s="7" t="s">
        <v>51</v>
      </c>
      <c s="7" t="s">
        <v>254</v>
      </c>
      <c s="7" t="s">
        <v>45</v>
      </c>
      <c s="7" t="s">
        <v>255</v>
      </c>
      <c s="7" t="s">
        <v>108</v>
      </c>
      <c s="10">
        <v>109.467</v>
      </c>
      <c s="14"/>
      <c s="13">
        <f>ROUND((H14*G14),2)</f>
      </c>
      <c r="O14">
        <f>rekapitulace!H8</f>
      </c>
      <c>
        <f>O14/100*I14</f>
      </c>
    </row>
    <row r="15" spans="5:5" ht="242.25">
      <c r="E15" s="15" t="s">
        <v>397</v>
      </c>
    </row>
    <row r="16" spans="1:16" ht="12.75">
      <c r="A16" s="7">
        <v>3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2183.837</v>
      </c>
      <c s="14"/>
      <c s="13">
        <f>ROUND((H16*G16),2)</f>
      </c>
      <c r="O16">
        <f>rekapitulace!H8</f>
      </c>
      <c>
        <f>O16/100*I16</f>
      </c>
    </row>
    <row r="17" spans="5:5" ht="409.5">
      <c r="E17" s="15" t="s">
        <v>398</v>
      </c>
    </row>
    <row r="18" spans="1:16" ht="12.75">
      <c r="A18" s="7">
        <v>4</v>
      </c>
      <c s="7" t="s">
        <v>51</v>
      </c>
      <c s="7" t="s">
        <v>95</v>
      </c>
      <c s="7" t="s">
        <v>45</v>
      </c>
      <c s="7" t="s">
        <v>96</v>
      </c>
      <c s="7" t="s">
        <v>87</v>
      </c>
      <c s="10">
        <v>3.6</v>
      </c>
      <c s="14"/>
      <c s="13">
        <f>ROUND((H18*G18),2)</f>
      </c>
      <c r="O18">
        <f>rekapitulace!H8</f>
      </c>
      <c>
        <f>O18/100*I18</f>
      </c>
    </row>
    <row r="19" spans="5:5" ht="89.25">
      <c r="E19" s="15" t="s">
        <v>399</v>
      </c>
    </row>
    <row r="20" spans="1:16" ht="12.75" customHeight="1">
      <c r="A20" s="16"/>
      <c s="16"/>
      <c s="16" t="s">
        <v>44</v>
      </c>
      <c s="16"/>
      <c s="16" t="s">
        <v>43</v>
      </c>
      <c s="16"/>
      <c s="16"/>
      <c s="16"/>
      <c s="16">
        <f>SUM(I12:I19)</f>
      </c>
      <c r="P20">
        <f>ROUND(SUM(P12:P19),2)</f>
      </c>
    </row>
    <row r="22" spans="1:9" ht="12.75" customHeight="1">
      <c r="A22" s="9"/>
      <c s="9"/>
      <c s="9" t="s">
        <v>24</v>
      </c>
      <c s="9"/>
      <c s="9" t="s">
        <v>98</v>
      </c>
      <c s="9"/>
      <c s="11"/>
      <c s="9"/>
      <c s="11"/>
    </row>
    <row r="23" spans="1:16" ht="12.75">
      <c r="A23" s="7">
        <v>5</v>
      </c>
      <c s="7" t="s">
        <v>51</v>
      </c>
      <c s="7" t="s">
        <v>99</v>
      </c>
      <c s="7" t="s">
        <v>45</v>
      </c>
      <c s="7" t="s">
        <v>100</v>
      </c>
      <c s="7" t="s">
        <v>101</v>
      </c>
      <c s="10">
        <v>424.13</v>
      </c>
      <c s="14"/>
      <c s="13">
        <f>ROUND((H23*G23),2)</f>
      </c>
      <c r="O23">
        <f>rekapitulace!H8</f>
      </c>
      <c>
        <f>O23/100*I23</f>
      </c>
    </row>
    <row r="24" spans="5:5" ht="76.5">
      <c r="E24" s="15" t="s">
        <v>400</v>
      </c>
    </row>
    <row r="25" spans="1:16" ht="12.75">
      <c r="A25" s="7">
        <v>6</v>
      </c>
      <c s="7" t="s">
        <v>51</v>
      </c>
      <c s="7" t="s">
        <v>263</v>
      </c>
      <c s="7" t="s">
        <v>45</v>
      </c>
      <c s="7" t="s">
        <v>264</v>
      </c>
      <c s="7" t="s">
        <v>70</v>
      </c>
      <c s="10">
        <v>3</v>
      </c>
      <c s="14"/>
      <c s="13">
        <f>ROUND((H25*G25),2)</f>
      </c>
      <c r="O25">
        <f>rekapitulace!H8</f>
      </c>
      <c>
        <f>O25/100*I25</f>
      </c>
    </row>
    <row r="26" spans="5:5" ht="25.5">
      <c r="E26" s="15" t="s">
        <v>105</v>
      </c>
    </row>
    <row r="27" spans="1:16" ht="12.75">
      <c r="A27" s="7">
        <v>7</v>
      </c>
      <c s="7" t="s">
        <v>51</v>
      </c>
      <c s="7" t="s">
        <v>106</v>
      </c>
      <c s="7" t="s">
        <v>45</v>
      </c>
      <c s="7" t="s">
        <v>107</v>
      </c>
      <c s="7" t="s">
        <v>108</v>
      </c>
      <c s="10">
        <v>385.114</v>
      </c>
      <c s="14"/>
      <c s="13">
        <f>ROUND((H27*G27),2)</f>
      </c>
      <c r="O27">
        <f>rekapitulace!H8</f>
      </c>
      <c>
        <f>O27/100*I27</f>
      </c>
    </row>
    <row r="28" spans="5:5" ht="63.75">
      <c r="E28" s="15" t="s">
        <v>401</v>
      </c>
    </row>
    <row r="29" spans="1:16" ht="12.75">
      <c r="A29" s="7">
        <v>8</v>
      </c>
      <c s="7" t="s">
        <v>51</v>
      </c>
      <c s="7" t="s">
        <v>110</v>
      </c>
      <c s="7" t="s">
        <v>45</v>
      </c>
      <c s="7" t="s">
        <v>111</v>
      </c>
      <c s="7" t="s">
        <v>108</v>
      </c>
      <c s="10">
        <v>123.236</v>
      </c>
      <c s="14"/>
      <c s="13">
        <f>ROUND((H29*G29),2)</f>
      </c>
      <c r="O29">
        <f>rekapitulace!H8</f>
      </c>
      <c>
        <f>O29/100*I29</f>
      </c>
    </row>
    <row r="30" spans="5:5" ht="51">
      <c r="E30" s="15" t="s">
        <v>402</v>
      </c>
    </row>
    <row r="31" spans="1:16" ht="12.75">
      <c r="A31" s="7">
        <v>9</v>
      </c>
      <c s="7" t="s">
        <v>51</v>
      </c>
      <c s="7" t="s">
        <v>123</v>
      </c>
      <c s="7" t="s">
        <v>45</v>
      </c>
      <c s="7" t="s">
        <v>124</v>
      </c>
      <c s="7" t="s">
        <v>108</v>
      </c>
      <c s="10">
        <v>184.855</v>
      </c>
      <c s="14"/>
      <c s="13">
        <f>ROUND((H31*G31),2)</f>
      </c>
      <c r="O31">
        <f>rekapitulace!H8</f>
      </c>
      <c>
        <f>O31/100*I31</f>
      </c>
    </row>
    <row r="32" spans="5:5" ht="51">
      <c r="E32" s="15" t="s">
        <v>403</v>
      </c>
    </row>
    <row r="33" spans="1:16" ht="12.75">
      <c r="A33" s="7">
        <v>10</v>
      </c>
      <c s="7" t="s">
        <v>51</v>
      </c>
      <c s="7" t="s">
        <v>126</v>
      </c>
      <c s="7" t="s">
        <v>45</v>
      </c>
      <c s="7" t="s">
        <v>127</v>
      </c>
      <c s="7" t="s">
        <v>115</v>
      </c>
      <c s="10">
        <v>15</v>
      </c>
      <c s="14"/>
      <c s="13">
        <f>ROUND((H33*G33),2)</f>
      </c>
      <c r="O33">
        <f>rekapitulace!H8</f>
      </c>
      <c>
        <f>O33/100*I33</f>
      </c>
    </row>
    <row r="34" spans="5:5" ht="25.5">
      <c r="E34" s="15" t="s">
        <v>404</v>
      </c>
    </row>
    <row r="35" spans="1:16" ht="12.75">
      <c r="A35" s="7">
        <v>11</v>
      </c>
      <c s="7" t="s">
        <v>51</v>
      </c>
      <c s="7" t="s">
        <v>405</v>
      </c>
      <c s="7" t="s">
        <v>45</v>
      </c>
      <c s="7" t="s">
        <v>406</v>
      </c>
      <c s="7" t="s">
        <v>108</v>
      </c>
      <c s="10">
        <v>12.094</v>
      </c>
      <c s="14"/>
      <c s="13">
        <f>ROUND((H35*G35),2)</f>
      </c>
      <c r="O35">
        <f>rekapitulace!H8</f>
      </c>
      <c>
        <f>O35/100*I35</f>
      </c>
    </row>
    <row r="36" spans="5:5" ht="38.25">
      <c r="E36" s="15" t="s">
        <v>407</v>
      </c>
    </row>
    <row r="37" spans="1:16" ht="12.75">
      <c r="A37" s="7">
        <v>12</v>
      </c>
      <c s="7" t="s">
        <v>51</v>
      </c>
      <c s="7" t="s">
        <v>129</v>
      </c>
      <c s="7" t="s">
        <v>45</v>
      </c>
      <c s="7" t="s">
        <v>130</v>
      </c>
      <c s="7" t="s">
        <v>108</v>
      </c>
      <c s="10">
        <v>612.1</v>
      </c>
      <c s="14"/>
      <c s="13">
        <f>ROUND((H37*G37),2)</f>
      </c>
      <c r="O37">
        <f>rekapitulace!H8</f>
      </c>
      <c>
        <f>O37/100*I37</f>
      </c>
    </row>
    <row r="38" spans="5:5" ht="204">
      <c r="E38" s="15" t="s">
        <v>408</v>
      </c>
    </row>
    <row r="39" spans="1:16" ht="12.75">
      <c r="A39" s="7">
        <v>13</v>
      </c>
      <c s="7" t="s">
        <v>51</v>
      </c>
      <c s="7" t="s">
        <v>272</v>
      </c>
      <c s="7" t="s">
        <v>45</v>
      </c>
      <c s="7" t="s">
        <v>273</v>
      </c>
      <c s="7" t="s">
        <v>108</v>
      </c>
      <c s="10">
        <v>121.56</v>
      </c>
      <c s="14"/>
      <c s="13">
        <f>ROUND((H39*G39),2)</f>
      </c>
      <c r="O39">
        <f>rekapitulace!H8</f>
      </c>
      <c>
        <f>O39/100*I39</f>
      </c>
    </row>
    <row r="40" spans="5:5" ht="191.25">
      <c r="E40" s="15" t="s">
        <v>409</v>
      </c>
    </row>
    <row r="41" spans="1:16" ht="12.75">
      <c r="A41" s="7">
        <v>14</v>
      </c>
      <c s="7" t="s">
        <v>51</v>
      </c>
      <c s="7" t="s">
        <v>353</v>
      </c>
      <c s="7" t="s">
        <v>45</v>
      </c>
      <c s="7" t="s">
        <v>354</v>
      </c>
      <c s="7" t="s">
        <v>108</v>
      </c>
      <c s="10">
        <v>18.368</v>
      </c>
      <c s="14"/>
      <c s="13">
        <f>ROUND((H41*G41),2)</f>
      </c>
      <c r="O41">
        <f>rekapitulace!H8</f>
      </c>
      <c>
        <f>O41/100*I41</f>
      </c>
    </row>
    <row r="42" spans="5:5" ht="76.5">
      <c r="E42" s="15" t="s">
        <v>410</v>
      </c>
    </row>
    <row r="43" spans="1:16" ht="12.75">
      <c r="A43" s="7">
        <v>15</v>
      </c>
      <c s="7" t="s">
        <v>51</v>
      </c>
      <c s="7" t="s">
        <v>132</v>
      </c>
      <c s="7" t="s">
        <v>45</v>
      </c>
      <c s="7" t="s">
        <v>133</v>
      </c>
      <c s="7" t="s">
        <v>108</v>
      </c>
      <c s="10">
        <v>10.764</v>
      </c>
      <c s="14"/>
      <c s="13">
        <f>ROUND((H43*G43),2)</f>
      </c>
      <c r="O43">
        <f>rekapitulace!H8</f>
      </c>
      <c>
        <f>O43/100*I43</f>
      </c>
    </row>
    <row r="44" spans="5:5" ht="63.75">
      <c r="E44" s="15" t="s">
        <v>411</v>
      </c>
    </row>
    <row r="45" spans="1:16" ht="12.75">
      <c r="A45" s="7">
        <v>16</v>
      </c>
      <c s="7" t="s">
        <v>51</v>
      </c>
      <c s="7" t="s">
        <v>135</v>
      </c>
      <c s="7" t="s">
        <v>45</v>
      </c>
      <c s="7" t="s">
        <v>136</v>
      </c>
      <c s="7" t="s">
        <v>108</v>
      </c>
      <c s="10">
        <v>653.328</v>
      </c>
      <c s="14"/>
      <c s="13">
        <f>ROUND((H45*G45),2)</f>
      </c>
      <c r="O45">
        <f>rekapitulace!H8</f>
      </c>
      <c>
        <f>O45/100*I45</f>
      </c>
    </row>
    <row r="46" spans="5:5" ht="408">
      <c r="E46" s="15" t="s">
        <v>412</v>
      </c>
    </row>
    <row r="47" spans="1:16" ht="12.75">
      <c r="A47" s="7">
        <v>17</v>
      </c>
      <c s="7" t="s">
        <v>51</v>
      </c>
      <c s="7" t="s">
        <v>138</v>
      </c>
      <c s="7" t="s">
        <v>53</v>
      </c>
      <c s="7" t="s">
        <v>139</v>
      </c>
      <c s="7" t="s">
        <v>108</v>
      </c>
      <c s="10">
        <v>623.2</v>
      </c>
      <c s="14"/>
      <c s="13">
        <f>ROUND((H47*G47),2)</f>
      </c>
      <c r="O47">
        <f>rekapitulace!H8</f>
      </c>
      <c>
        <f>O47/100*I47</f>
      </c>
    </row>
    <row r="48" spans="5:5" ht="102">
      <c r="E48" s="15" t="s">
        <v>413</v>
      </c>
    </row>
    <row r="49" spans="1:16" ht="12.75">
      <c r="A49" s="7">
        <v>18</v>
      </c>
      <c s="7" t="s">
        <v>51</v>
      </c>
      <c s="7" t="s">
        <v>138</v>
      </c>
      <c s="7" t="s">
        <v>55</v>
      </c>
      <c s="7" t="s">
        <v>139</v>
      </c>
      <c s="7" t="s">
        <v>108</v>
      </c>
      <c s="10">
        <v>49.21</v>
      </c>
      <c s="14"/>
      <c s="13">
        <f>ROUND((H49*G49),2)</f>
      </c>
      <c r="O49">
        <f>rekapitulace!H8</f>
      </c>
      <c>
        <f>O49/100*I49</f>
      </c>
    </row>
    <row r="50" spans="5:5" ht="191.25">
      <c r="E50" s="15" t="s">
        <v>414</v>
      </c>
    </row>
    <row r="51" spans="1:16" ht="12.75">
      <c r="A51" s="7">
        <v>19</v>
      </c>
      <c s="7" t="s">
        <v>51</v>
      </c>
      <c s="7" t="s">
        <v>279</v>
      </c>
      <c s="7" t="s">
        <v>45</v>
      </c>
      <c s="7" t="s">
        <v>280</v>
      </c>
      <c s="7" t="s">
        <v>108</v>
      </c>
      <c s="10">
        <v>21.093</v>
      </c>
      <c s="14"/>
      <c s="13">
        <f>ROUND((H51*G51),2)</f>
      </c>
      <c r="O51">
        <f>rekapitulace!H8</f>
      </c>
      <c>
        <f>O51/100*I51</f>
      </c>
    </row>
    <row r="52" spans="5:5" ht="102">
      <c r="E52" s="15" t="s">
        <v>415</v>
      </c>
    </row>
    <row r="53" spans="1:16" ht="12.75">
      <c r="A53" s="7">
        <v>20</v>
      </c>
      <c s="7" t="s">
        <v>51</v>
      </c>
      <c s="7" t="s">
        <v>142</v>
      </c>
      <c s="7" t="s">
        <v>45</v>
      </c>
      <c s="7" t="s">
        <v>143</v>
      </c>
      <c s="7" t="s">
        <v>108</v>
      </c>
      <c s="10">
        <v>0.828</v>
      </c>
      <c s="14"/>
      <c s="13">
        <f>ROUND((H53*G53),2)</f>
      </c>
      <c r="O53">
        <f>rekapitulace!H8</f>
      </c>
      <c>
        <f>O53/100*I53</f>
      </c>
    </row>
    <row r="54" spans="5:5" ht="63.75">
      <c r="E54" s="15" t="s">
        <v>416</v>
      </c>
    </row>
    <row r="55" spans="1:16" ht="12.75">
      <c r="A55" s="7">
        <v>21</v>
      </c>
      <c s="7" t="s">
        <v>51</v>
      </c>
      <c s="7" t="s">
        <v>145</v>
      </c>
      <c s="7" t="s">
        <v>45</v>
      </c>
      <c s="7" t="s">
        <v>146</v>
      </c>
      <c s="7" t="s">
        <v>108</v>
      </c>
      <c s="10">
        <v>7.208</v>
      </c>
      <c s="14"/>
      <c s="13">
        <f>ROUND((H55*G55),2)</f>
      </c>
      <c r="O55">
        <f>rekapitulace!H8</f>
      </c>
      <c>
        <f>O55/100*I55</f>
      </c>
    </row>
    <row r="56" spans="5:5" ht="102">
      <c r="E56" s="15" t="s">
        <v>417</v>
      </c>
    </row>
    <row r="57" spans="1:16" ht="12.75">
      <c r="A57" s="7">
        <v>22</v>
      </c>
      <c s="7" t="s">
        <v>51</v>
      </c>
      <c s="7" t="s">
        <v>148</v>
      </c>
      <c s="7" t="s">
        <v>45</v>
      </c>
      <c s="7" t="s">
        <v>149</v>
      </c>
      <c s="7" t="s">
        <v>101</v>
      </c>
      <c s="10">
        <v>3114.661</v>
      </c>
      <c s="14"/>
      <c s="13">
        <f>ROUND((H57*G57),2)</f>
      </c>
      <c r="O57">
        <f>rekapitulace!H8</f>
      </c>
      <c>
        <f>O57/100*I57</f>
      </c>
    </row>
    <row r="58" spans="5:5" ht="267.75">
      <c r="E58" s="15" t="s">
        <v>418</v>
      </c>
    </row>
    <row r="59" spans="1:16" ht="12.75">
      <c r="A59" s="7">
        <v>23</v>
      </c>
      <c s="7" t="s">
        <v>51</v>
      </c>
      <c s="7" t="s">
        <v>286</v>
      </c>
      <c s="7" t="s">
        <v>45</v>
      </c>
      <c s="7" t="s">
        <v>287</v>
      </c>
      <c s="7" t="s">
        <v>101</v>
      </c>
      <c s="10">
        <v>810.404</v>
      </c>
      <c s="14"/>
      <c s="13">
        <f>ROUND((H59*G59),2)</f>
      </c>
      <c r="O59">
        <f>rekapitulace!H8</f>
      </c>
      <c>
        <f>O59/100*I59</f>
      </c>
    </row>
    <row r="60" spans="5:5" ht="127.5">
      <c r="E60" s="15" t="s">
        <v>419</v>
      </c>
    </row>
    <row r="61" spans="1:16" ht="12.75">
      <c r="A61" s="7">
        <v>24</v>
      </c>
      <c s="7" t="s">
        <v>51</v>
      </c>
      <c s="7" t="s">
        <v>289</v>
      </c>
      <c s="7" t="s">
        <v>45</v>
      </c>
      <c s="7" t="s">
        <v>290</v>
      </c>
      <c s="7" t="s">
        <v>101</v>
      </c>
      <c s="10">
        <v>810.404</v>
      </c>
      <c s="14"/>
      <c s="13">
        <f>ROUND((H61*G61),2)</f>
      </c>
      <c r="O61">
        <f>rekapitulace!H8</f>
      </c>
      <c>
        <f>O61/100*I61</f>
      </c>
    </row>
    <row r="62" spans="5:5" ht="127.5">
      <c r="E62" s="15" t="s">
        <v>419</v>
      </c>
    </row>
    <row r="63" spans="1:16" ht="12.75" customHeight="1">
      <c r="A63" s="16"/>
      <c s="16"/>
      <c s="16" t="s">
        <v>24</v>
      </c>
      <c s="16"/>
      <c s="16" t="s">
        <v>98</v>
      </c>
      <c s="16"/>
      <c s="16"/>
      <c s="16"/>
      <c s="16">
        <f>SUM(I23:I62)</f>
      </c>
      <c r="P63">
        <f>ROUND(SUM(P23:P62),2)</f>
      </c>
    </row>
    <row r="65" spans="1:9" ht="12.75" customHeight="1">
      <c r="A65" s="9"/>
      <c s="9"/>
      <c s="9" t="s">
        <v>35</v>
      </c>
      <c s="9"/>
      <c s="9" t="s">
        <v>151</v>
      </c>
      <c s="9"/>
      <c s="11"/>
      <c s="9"/>
      <c s="11"/>
    </row>
    <row r="66" spans="1:16" ht="12.75">
      <c r="A66" s="7">
        <v>25</v>
      </c>
      <c s="7" t="s">
        <v>51</v>
      </c>
      <c s="7" t="s">
        <v>158</v>
      </c>
      <c s="7" t="s">
        <v>45</v>
      </c>
      <c s="7" t="s">
        <v>159</v>
      </c>
      <c s="7" t="s">
        <v>101</v>
      </c>
      <c s="10">
        <v>1677.973</v>
      </c>
      <c s="14"/>
      <c s="13">
        <f>ROUND((H66*G66),2)</f>
      </c>
      <c r="O66">
        <f>rekapitulace!H8</f>
      </c>
      <c>
        <f>O66/100*I66</f>
      </c>
    </row>
    <row r="67" spans="5:5" ht="102">
      <c r="E67" s="15" t="s">
        <v>420</v>
      </c>
    </row>
    <row r="68" spans="1:16" ht="12.75" customHeight="1">
      <c r="A68" s="16"/>
      <c s="16"/>
      <c s="16" t="s">
        <v>35</v>
      </c>
      <c s="16"/>
      <c s="16" t="s">
        <v>151</v>
      </c>
      <c s="16"/>
      <c s="16"/>
      <c s="16"/>
      <c s="16">
        <f>SUM(I66:I67)</f>
      </c>
      <c r="P68">
        <f>ROUND(SUM(P66:P67),2)</f>
      </c>
    </row>
    <row r="70" spans="1:9" ht="12.75" customHeight="1">
      <c r="A70" s="9"/>
      <c s="9"/>
      <c s="9" t="s">
        <v>37</v>
      </c>
      <c s="9"/>
      <c s="9" t="s">
        <v>161</v>
      </c>
      <c s="9"/>
      <c s="11"/>
      <c s="9"/>
      <c s="11"/>
    </row>
    <row r="71" spans="1:16" ht="12.75">
      <c r="A71" s="7">
        <v>26</v>
      </c>
      <c s="7" t="s">
        <v>51</v>
      </c>
      <c s="7" t="s">
        <v>296</v>
      </c>
      <c s="7" t="s">
        <v>45</v>
      </c>
      <c s="7" t="s">
        <v>297</v>
      </c>
      <c s="7" t="s">
        <v>108</v>
      </c>
      <c s="10">
        <v>1.08</v>
      </c>
      <c s="14"/>
      <c s="13">
        <f>ROUND((H71*G71),2)</f>
      </c>
      <c r="O71">
        <f>rekapitulace!H8</f>
      </c>
      <c>
        <f>O71/100*I71</f>
      </c>
    </row>
    <row r="72" spans="5:5" ht="51">
      <c r="E72" s="15" t="s">
        <v>421</v>
      </c>
    </row>
    <row r="73" spans="1:16" ht="12.75">
      <c r="A73" s="7">
        <v>27</v>
      </c>
      <c s="7" t="s">
        <v>51</v>
      </c>
      <c s="7" t="s">
        <v>299</v>
      </c>
      <c s="7" t="s">
        <v>45</v>
      </c>
      <c s="7" t="s">
        <v>300</v>
      </c>
      <c s="7" t="s">
        <v>108</v>
      </c>
      <c s="10">
        <v>2.16</v>
      </c>
      <c s="14"/>
      <c s="13">
        <f>ROUND((H73*G73),2)</f>
      </c>
      <c r="O73">
        <f>rekapitulace!H8</f>
      </c>
      <c>
        <f>O73/100*I73</f>
      </c>
    </row>
    <row r="74" spans="5:5" ht="51">
      <c r="E74" s="15" t="s">
        <v>422</v>
      </c>
    </row>
    <row r="75" spans="1:16" ht="12.75">
      <c r="A75" s="7">
        <v>28</v>
      </c>
      <c s="7" t="s">
        <v>51</v>
      </c>
      <c s="7" t="s">
        <v>165</v>
      </c>
      <c s="7" t="s">
        <v>45</v>
      </c>
      <c s="7" t="s">
        <v>166</v>
      </c>
      <c s="7" t="s">
        <v>108</v>
      </c>
      <c s="10">
        <v>2.484</v>
      </c>
      <c s="14"/>
      <c s="13">
        <f>ROUND((H75*G75),2)</f>
      </c>
      <c r="O75">
        <f>rekapitulace!H8</f>
      </c>
      <c>
        <f>O75/100*I75</f>
      </c>
    </row>
    <row r="76" spans="5:5" ht="63.75">
      <c r="E76" s="15" t="s">
        <v>423</v>
      </c>
    </row>
    <row r="77" spans="1:16" ht="12.75">
      <c r="A77" s="7">
        <v>29</v>
      </c>
      <c s="7" t="s">
        <v>51</v>
      </c>
      <c s="7" t="s">
        <v>302</v>
      </c>
      <c s="7" t="s">
        <v>45</v>
      </c>
      <c s="7" t="s">
        <v>303</v>
      </c>
      <c s="7" t="s">
        <v>108</v>
      </c>
      <c s="10">
        <v>2.16</v>
      </c>
      <c s="14"/>
      <c s="13">
        <f>ROUND((H77*G77),2)</f>
      </c>
      <c r="O77">
        <f>rekapitulace!H8</f>
      </c>
      <c>
        <f>O77/100*I77</f>
      </c>
    </row>
    <row r="78" spans="5:5" ht="63.75">
      <c r="E78" s="15" t="s">
        <v>424</v>
      </c>
    </row>
    <row r="79" spans="1:16" ht="12.75" customHeight="1">
      <c r="A79" s="16"/>
      <c s="16"/>
      <c s="16" t="s">
        <v>37</v>
      </c>
      <c s="16"/>
      <c s="16" t="s">
        <v>161</v>
      </c>
      <c s="16"/>
      <c s="16"/>
      <c s="16"/>
      <c s="16">
        <f>SUM(I71:I78)</f>
      </c>
      <c r="P79">
        <f>ROUND(SUM(P71:P78),2)</f>
      </c>
    </row>
    <row r="81" spans="1:9" ht="12.75" customHeight="1">
      <c r="A81" s="9"/>
      <c s="9"/>
      <c s="9" t="s">
        <v>38</v>
      </c>
      <c s="9"/>
      <c s="9" t="s">
        <v>168</v>
      </c>
      <c s="9"/>
      <c s="11"/>
      <c s="9"/>
      <c s="11"/>
    </row>
    <row r="82" spans="1:16" ht="12.75">
      <c r="A82" s="7">
        <v>30</v>
      </c>
      <c s="7" t="s">
        <v>51</v>
      </c>
      <c s="7" t="s">
        <v>169</v>
      </c>
      <c s="7" t="s">
        <v>45</v>
      </c>
      <c s="7" t="s">
        <v>371</v>
      </c>
      <c s="7" t="s">
        <v>101</v>
      </c>
      <c s="10">
        <v>1139.376</v>
      </c>
      <c s="14"/>
      <c s="13">
        <f>ROUND((H82*G82),2)</f>
      </c>
      <c r="O82">
        <f>rekapitulace!H8</f>
      </c>
      <c>
        <f>O82/100*I82</f>
      </c>
    </row>
    <row r="83" spans="5:5" ht="76.5">
      <c r="E83" s="15" t="s">
        <v>425</v>
      </c>
    </row>
    <row r="84" spans="1:16" ht="12.75">
      <c r="A84" s="7">
        <v>31</v>
      </c>
      <c s="7" t="s">
        <v>51</v>
      </c>
      <c s="7" t="s">
        <v>176</v>
      </c>
      <c s="7" t="s">
        <v>45</v>
      </c>
      <c s="7" t="s">
        <v>375</v>
      </c>
      <c s="7" t="s">
        <v>101</v>
      </c>
      <c s="10">
        <v>1228.085</v>
      </c>
      <c s="14"/>
      <c s="13">
        <f>ROUND((H84*G84),2)</f>
      </c>
      <c r="O84">
        <f>rekapitulace!H8</f>
      </c>
      <c>
        <f>O84/100*I84</f>
      </c>
    </row>
    <row r="85" spans="5:5" ht="102">
      <c r="E85" s="15" t="s">
        <v>426</v>
      </c>
    </row>
    <row r="86" spans="1:16" ht="12.75">
      <c r="A86" s="7">
        <v>32</v>
      </c>
      <c s="7" t="s">
        <v>51</v>
      </c>
      <c s="7" t="s">
        <v>312</v>
      </c>
      <c s="7" t="s">
        <v>45</v>
      </c>
      <c s="7" t="s">
        <v>313</v>
      </c>
      <c s="7" t="s">
        <v>101</v>
      </c>
      <c s="10">
        <v>113.73</v>
      </c>
      <c s="14"/>
      <c s="13">
        <f>ROUND((H86*G86),2)</f>
      </c>
      <c r="O86">
        <f>rekapitulace!H8</f>
      </c>
      <c>
        <f>O86/100*I86</f>
      </c>
    </row>
    <row r="87" spans="5:5" ht="38.25">
      <c r="E87" s="15" t="s">
        <v>427</v>
      </c>
    </row>
    <row r="88" spans="1:16" ht="12.75">
      <c r="A88" s="7">
        <v>33</v>
      </c>
      <c s="7" t="s">
        <v>51</v>
      </c>
      <c s="7" t="s">
        <v>184</v>
      </c>
      <c s="7" t="s">
        <v>45</v>
      </c>
      <c s="7" t="s">
        <v>185</v>
      </c>
      <c s="7" t="s">
        <v>101</v>
      </c>
      <c s="10">
        <v>1139.376</v>
      </c>
      <c s="14"/>
      <c s="13">
        <f>ROUND((H88*G88),2)</f>
      </c>
      <c r="O88">
        <f>rekapitulace!H8</f>
      </c>
      <c>
        <f>O88/100*I88</f>
      </c>
    </row>
    <row r="89" spans="5:5" ht="76.5">
      <c r="E89" s="15" t="s">
        <v>425</v>
      </c>
    </row>
    <row r="90" spans="1:16" ht="12.75">
      <c r="A90" s="7">
        <v>34</v>
      </c>
      <c s="7" t="s">
        <v>51</v>
      </c>
      <c s="7" t="s">
        <v>187</v>
      </c>
      <c s="7" t="s">
        <v>45</v>
      </c>
      <c s="7" t="s">
        <v>378</v>
      </c>
      <c s="7" t="s">
        <v>101</v>
      </c>
      <c s="10">
        <v>2180.943</v>
      </c>
      <c s="14"/>
      <c s="13">
        <f>ROUND((H90*G90),2)</f>
      </c>
      <c r="O90">
        <f>rekapitulace!H8</f>
      </c>
      <c>
        <f>O90/100*I90</f>
      </c>
    </row>
    <row r="91" spans="5:5" ht="204">
      <c r="E91" s="15" t="s">
        <v>428</v>
      </c>
    </row>
    <row r="92" spans="1:16" ht="12.75">
      <c r="A92" s="7">
        <v>35</v>
      </c>
      <c s="7" t="s">
        <v>51</v>
      </c>
      <c s="7" t="s">
        <v>193</v>
      </c>
      <c s="7" t="s">
        <v>45</v>
      </c>
      <c s="7" t="s">
        <v>380</v>
      </c>
      <c s="7" t="s">
        <v>101</v>
      </c>
      <c s="10">
        <v>1062.039</v>
      </c>
      <c s="14"/>
      <c s="13">
        <f>ROUND((H92*G92),2)</f>
      </c>
      <c r="O92">
        <f>rekapitulace!H8</f>
      </c>
      <c>
        <f>O92/100*I92</f>
      </c>
    </row>
    <row r="93" spans="5:5" ht="76.5">
      <c r="E93" s="15" t="s">
        <v>429</v>
      </c>
    </row>
    <row r="94" spans="1:16" ht="12.75">
      <c r="A94" s="7">
        <v>36</v>
      </c>
      <c s="7" t="s">
        <v>51</v>
      </c>
      <c s="7" t="s">
        <v>196</v>
      </c>
      <c s="7" t="s">
        <v>45</v>
      </c>
      <c s="7" t="s">
        <v>382</v>
      </c>
      <c s="7" t="s">
        <v>101</v>
      </c>
      <c s="10">
        <v>1084.785</v>
      </c>
      <c s="14"/>
      <c s="13">
        <f>ROUND((H94*G94),2)</f>
      </c>
      <c r="O94">
        <f>rekapitulace!H8</f>
      </c>
      <c>
        <f>O94/100*I94</f>
      </c>
    </row>
    <row r="95" spans="5:5" ht="76.5">
      <c r="E95" s="15" t="s">
        <v>430</v>
      </c>
    </row>
    <row r="96" spans="1:16" ht="12.75">
      <c r="A96" s="7">
        <v>37</v>
      </c>
      <c s="7" t="s">
        <v>51</v>
      </c>
      <c s="7" t="s">
        <v>201</v>
      </c>
      <c s="7" t="s">
        <v>45</v>
      </c>
      <c s="7" t="s">
        <v>384</v>
      </c>
      <c s="7" t="s">
        <v>101</v>
      </c>
      <c s="10">
        <v>1109.806</v>
      </c>
      <c s="14"/>
      <c s="13">
        <f>ROUND((H96*G96),2)</f>
      </c>
      <c r="O96">
        <f>rekapitulace!H8</f>
      </c>
      <c>
        <f>O96/100*I96</f>
      </c>
    </row>
    <row r="97" spans="5:5" ht="76.5">
      <c r="E97" s="15" t="s">
        <v>431</v>
      </c>
    </row>
    <row r="98" spans="1:16" ht="12.75" customHeight="1">
      <c r="A98" s="16"/>
      <c s="16"/>
      <c s="16" t="s">
        <v>38</v>
      </c>
      <c s="16"/>
      <c s="16" t="s">
        <v>168</v>
      </c>
      <c s="16"/>
      <c s="16"/>
      <c s="16"/>
      <c s="16">
        <f>SUM(I82:I97)</f>
      </c>
      <c r="P98">
        <f>ROUND(SUM(P82:P97),2)</f>
      </c>
    </row>
    <row r="100" spans="1:9" ht="12.75" customHeight="1">
      <c r="A100" s="9"/>
      <c s="9"/>
      <c s="9" t="s">
        <v>41</v>
      </c>
      <c s="9"/>
      <c s="9" t="s">
        <v>212</v>
      </c>
      <c s="9"/>
      <c s="11"/>
      <c s="9"/>
      <c s="11"/>
    </row>
    <row r="101" spans="1:16" ht="12.75">
      <c r="A101" s="7">
        <v>38</v>
      </c>
      <c s="7" t="s">
        <v>51</v>
      </c>
      <c s="7" t="s">
        <v>213</v>
      </c>
      <c s="7" t="s">
        <v>45</v>
      </c>
      <c s="7" t="s">
        <v>214</v>
      </c>
      <c s="7" t="s">
        <v>115</v>
      </c>
      <c s="10">
        <v>13.8</v>
      </c>
      <c s="14"/>
      <c s="13">
        <f>ROUND((H101*G101),2)</f>
      </c>
      <c r="O101">
        <f>rekapitulace!H8</f>
      </c>
      <c>
        <f>O101/100*I101</f>
      </c>
    </row>
    <row r="102" spans="5:5" ht="38.25">
      <c r="E102" s="15" t="s">
        <v>432</v>
      </c>
    </row>
    <row r="103" spans="1:16" ht="12.75">
      <c r="A103" s="7">
        <v>39</v>
      </c>
      <c s="7" t="s">
        <v>51</v>
      </c>
      <c s="7" t="s">
        <v>387</v>
      </c>
      <c s="7" t="s">
        <v>45</v>
      </c>
      <c s="7" t="s">
        <v>388</v>
      </c>
      <c s="7" t="s">
        <v>70</v>
      </c>
      <c s="10">
        <v>2</v>
      </c>
      <c s="14"/>
      <c s="13">
        <f>ROUND((H103*G103),2)</f>
      </c>
      <c r="O103">
        <f>rekapitulace!H8</f>
      </c>
      <c>
        <f>O103/100*I103</f>
      </c>
    </row>
    <row r="104" spans="5:5" ht="25.5">
      <c r="E104" s="15" t="s">
        <v>71</v>
      </c>
    </row>
    <row r="105" spans="1:16" ht="12.75" customHeight="1">
      <c r="A105" s="16"/>
      <c s="16"/>
      <c s="16" t="s">
        <v>41</v>
      </c>
      <c s="16"/>
      <c s="16" t="s">
        <v>227</v>
      </c>
      <c s="16"/>
      <c s="16"/>
      <c s="16"/>
      <c s="16">
        <f>SUM(I101:I104)</f>
      </c>
      <c r="P105">
        <f>ROUND(SUM(P101:P104),2)</f>
      </c>
    </row>
    <row r="107" spans="1:9" ht="12.75" customHeight="1">
      <c r="A107" s="9"/>
      <c s="9"/>
      <c s="9" t="s">
        <v>42</v>
      </c>
      <c s="9"/>
      <c s="9" t="s">
        <v>228</v>
      </c>
      <c s="9"/>
      <c s="11"/>
      <c s="9"/>
      <c s="11"/>
    </row>
    <row r="108" spans="1:16" ht="12.75">
      <c r="A108" s="7">
        <v>40</v>
      </c>
      <c s="7" t="s">
        <v>51</v>
      </c>
      <c s="7" t="s">
        <v>327</v>
      </c>
      <c s="7" t="s">
        <v>45</v>
      </c>
      <c s="7" t="s">
        <v>389</v>
      </c>
      <c s="7" t="s">
        <v>70</v>
      </c>
      <c s="10">
        <v>22</v>
      </c>
      <c s="14"/>
      <c s="13">
        <f>ROUND((H108*G108),2)</f>
      </c>
      <c r="O108">
        <f>rekapitulace!H8</f>
      </c>
      <c>
        <f>O108/100*I108</f>
      </c>
    </row>
    <row r="109" spans="5:5" ht="25.5">
      <c r="E109" s="15" t="s">
        <v>433</v>
      </c>
    </row>
    <row r="110" spans="1:16" ht="12.75">
      <c r="A110" s="7">
        <v>41</v>
      </c>
      <c s="7" t="s">
        <v>51</v>
      </c>
      <c s="7" t="s">
        <v>242</v>
      </c>
      <c s="7" t="s">
        <v>45</v>
      </c>
      <c s="7" t="s">
        <v>243</v>
      </c>
      <c s="7" t="s">
        <v>115</v>
      </c>
      <c s="10">
        <v>15.03</v>
      </c>
      <c s="14"/>
      <c s="13">
        <f>ROUND((H110*G110),2)</f>
      </c>
      <c r="O110">
        <f>rekapitulace!H8</f>
      </c>
      <c>
        <f>O110/100*I110</f>
      </c>
    </row>
    <row r="111" spans="5:5" ht="38.25">
      <c r="E111" s="15" t="s">
        <v>434</v>
      </c>
    </row>
    <row r="112" spans="1:16" ht="12.75">
      <c r="A112" s="7">
        <v>42</v>
      </c>
      <c s="7" t="s">
        <v>51</v>
      </c>
      <c s="7" t="s">
        <v>245</v>
      </c>
      <c s="7" t="s">
        <v>45</v>
      </c>
      <c s="7" t="s">
        <v>246</v>
      </c>
      <c s="7" t="s">
        <v>115</v>
      </c>
      <c s="10">
        <v>15</v>
      </c>
      <c s="14"/>
      <c s="13">
        <f>ROUND((H112*G112),2)</f>
      </c>
      <c r="O112">
        <f>rekapitulace!H8</f>
      </c>
      <c>
        <f>O112/100*I112</f>
      </c>
    </row>
    <row r="113" spans="5:5" ht="25.5">
      <c r="E113" s="15" t="s">
        <v>404</v>
      </c>
    </row>
    <row r="114" spans="1:16" ht="12.75" customHeight="1">
      <c r="A114" s="16"/>
      <c s="16"/>
      <c s="16" t="s">
        <v>42</v>
      </c>
      <c s="16"/>
      <c s="16" t="s">
        <v>228</v>
      </c>
      <c s="16"/>
      <c s="16"/>
      <c s="16"/>
      <c s="16">
        <f>SUM(I108:I113)</f>
      </c>
      <c r="P114">
        <f>ROUND(SUM(P108:P113),2)</f>
      </c>
    </row>
    <row r="116" spans="1:16" ht="12.75" customHeight="1">
      <c r="A116" s="16"/>
      <c s="16"/>
      <c s="16"/>
      <c s="16"/>
      <c s="16" t="s">
        <v>76</v>
      </c>
      <c s="16"/>
      <c s="16"/>
      <c s="16"/>
      <c s="16">
        <f>+I20+I63+I68+I79+I98+I105+I114</f>
      </c>
      <c r="P116">
        <f>+P20+P63+P68+P79+P98+P105+P114</f>
      </c>
    </row>
    <row r="118" spans="1:9" ht="12.75" customHeight="1">
      <c r="A118" s="9" t="s">
        <v>77</v>
      </c>
      <c s="9"/>
      <c s="9"/>
      <c s="9"/>
      <c s="9"/>
      <c s="9"/>
      <c s="9"/>
      <c s="9"/>
      <c s="9"/>
    </row>
    <row r="119" spans="1:9" ht="12.75" customHeight="1">
      <c r="A119" s="9"/>
      <c s="9"/>
      <c s="9"/>
      <c s="9"/>
      <c s="9" t="s">
        <v>78</v>
      </c>
      <c s="9"/>
      <c s="9"/>
      <c s="9"/>
      <c s="9"/>
    </row>
    <row r="120" spans="1:16" ht="12.75" customHeight="1">
      <c r="A120" s="16"/>
      <c s="16"/>
      <c s="16"/>
      <c s="16"/>
      <c s="16" t="s">
        <v>79</v>
      </c>
      <c s="16"/>
      <c s="16"/>
      <c s="16"/>
      <c s="16">
        <v>0</v>
      </c>
      <c r="P120">
        <v>0</v>
      </c>
    </row>
    <row r="121" spans="1:9" ht="12.75" customHeight="1">
      <c r="A121" s="16"/>
      <c s="16"/>
      <c s="16"/>
      <c s="16"/>
      <c s="16" t="s">
        <v>80</v>
      </c>
      <c s="16"/>
      <c s="16"/>
      <c s="16"/>
      <c s="16"/>
    </row>
    <row r="122" spans="1:16" ht="12.75" customHeight="1">
      <c r="A122" s="16"/>
      <c s="16"/>
      <c s="16"/>
      <c s="16"/>
      <c s="16" t="s">
        <v>81</v>
      </c>
      <c s="16"/>
      <c s="16"/>
      <c s="16"/>
      <c s="16">
        <v>0</v>
      </c>
      <c r="P122">
        <v>0</v>
      </c>
    </row>
    <row r="123" spans="1:16" ht="12.75" customHeight="1">
      <c r="A123" s="16"/>
      <c s="16"/>
      <c s="16"/>
      <c s="16"/>
      <c s="16" t="s">
        <v>82</v>
      </c>
      <c s="16"/>
      <c s="16"/>
      <c s="16"/>
      <c s="16">
        <f>I120+I122</f>
      </c>
      <c r="P123">
        <f>P120+P122</f>
      </c>
    </row>
    <row r="125" spans="1:16" ht="12.75" customHeight="1">
      <c r="A125" s="16"/>
      <c s="16"/>
      <c s="16"/>
      <c s="16"/>
      <c s="16" t="s">
        <v>82</v>
      </c>
      <c s="16"/>
      <c s="16"/>
      <c s="16"/>
      <c s="16">
        <f>I116+I123</f>
      </c>
      <c r="P125">
        <f>P116+P123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435</v>
      </c>
      <c s="5"/>
      <c s="5" t="s">
        <v>436</v>
      </c>
    </row>
    <row r="6" spans="1:5" ht="12.75" customHeight="1">
      <c r="A6" t="s">
        <v>18</v>
      </c>
      <c r="C6" s="5" t="s">
        <v>435</v>
      </c>
      <c s="5"/>
      <c s="5" t="s">
        <v>436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254</v>
      </c>
      <c s="7" t="s">
        <v>45</v>
      </c>
      <c s="7" t="s">
        <v>255</v>
      </c>
      <c s="7" t="s">
        <v>108</v>
      </c>
      <c s="10">
        <v>202.95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437</v>
      </c>
    </row>
    <row r="14" spans="1:16" ht="12.75">
      <c r="A14" s="7">
        <v>2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7146.513</v>
      </c>
      <c s="14"/>
      <c s="13">
        <f>ROUND((H14*G14),2)</f>
      </c>
      <c r="O14">
        <f>rekapitulace!H8</f>
      </c>
      <c>
        <f>O14/100*I14</f>
      </c>
    </row>
    <row r="15" spans="5:5" ht="409.5">
      <c r="E15" s="15" t="s">
        <v>438</v>
      </c>
    </row>
    <row r="16" spans="1:16" ht="12.75">
      <c r="A16" s="7">
        <v>3</v>
      </c>
      <c s="7" t="s">
        <v>51</v>
      </c>
      <c s="7" t="s">
        <v>342</v>
      </c>
      <c s="7" t="s">
        <v>45</v>
      </c>
      <c s="7" t="s">
        <v>343</v>
      </c>
      <c s="7" t="s">
        <v>87</v>
      </c>
      <c s="10">
        <v>674.435</v>
      </c>
      <c s="14"/>
      <c s="13">
        <f>ROUND((H16*G16),2)</f>
      </c>
      <c r="O16">
        <f>rekapitulace!H8</f>
      </c>
      <c>
        <f>O16/100*I16</f>
      </c>
    </row>
    <row r="17" spans="5:5" ht="318.75">
      <c r="E17" s="15" t="s">
        <v>439</v>
      </c>
    </row>
    <row r="18" spans="1:16" ht="12.75">
      <c r="A18" s="7">
        <v>4</v>
      </c>
      <c s="7" t="s">
        <v>51</v>
      </c>
      <c s="7" t="s">
        <v>92</v>
      </c>
      <c s="7" t="s">
        <v>45</v>
      </c>
      <c s="7" t="s">
        <v>93</v>
      </c>
      <c s="7" t="s">
        <v>87</v>
      </c>
      <c s="10">
        <v>29.132</v>
      </c>
      <c s="14"/>
      <c s="13">
        <f>ROUND((H18*G18),2)</f>
      </c>
      <c r="O18">
        <f>rekapitulace!H8</f>
      </c>
      <c>
        <f>O18/100*I18</f>
      </c>
    </row>
    <row r="19" spans="5:5" ht="216.75">
      <c r="E19" s="15" t="s">
        <v>440</v>
      </c>
    </row>
    <row r="20" spans="1:16" ht="12.75" customHeight="1">
      <c r="A20" s="16"/>
      <c s="16"/>
      <c s="16" t="s">
        <v>44</v>
      </c>
      <c s="16"/>
      <c s="16" t="s">
        <v>43</v>
      </c>
      <c s="16"/>
      <c s="16"/>
      <c s="16"/>
      <c s="16">
        <f>SUM(I12:I19)</f>
      </c>
      <c r="P20">
        <f>ROUND(SUM(P12:P19),2)</f>
      </c>
    </row>
    <row r="22" spans="1:9" ht="12.75" customHeight="1">
      <c r="A22" s="9"/>
      <c s="9"/>
      <c s="9" t="s">
        <v>24</v>
      </c>
      <c s="9"/>
      <c s="9" t="s">
        <v>98</v>
      </c>
      <c s="9"/>
      <c s="11"/>
      <c s="9"/>
      <c s="11"/>
    </row>
    <row r="23" spans="1:16" ht="12.75">
      <c r="A23" s="7">
        <v>5</v>
      </c>
      <c s="7" t="s">
        <v>51</v>
      </c>
      <c s="7" t="s">
        <v>99</v>
      </c>
      <c s="7" t="s">
        <v>45</v>
      </c>
      <c s="7" t="s">
        <v>100</v>
      </c>
      <c s="7" t="s">
        <v>101</v>
      </c>
      <c s="10">
        <v>1166.15</v>
      </c>
      <c s="14"/>
      <c s="13">
        <f>ROUND((H23*G23),2)</f>
      </c>
      <c r="O23">
        <f>rekapitulace!H8</f>
      </c>
      <c>
        <f>O23/100*I23</f>
      </c>
    </row>
    <row r="24" spans="5:5" ht="153">
      <c r="E24" s="15" t="s">
        <v>441</v>
      </c>
    </row>
    <row r="25" spans="1:16" ht="12.75">
      <c r="A25" s="7">
        <v>6</v>
      </c>
      <c s="7" t="s">
        <v>51</v>
      </c>
      <c s="7" t="s">
        <v>346</v>
      </c>
      <c s="7" t="s">
        <v>45</v>
      </c>
      <c s="7" t="s">
        <v>347</v>
      </c>
      <c s="7" t="s">
        <v>108</v>
      </c>
      <c s="10">
        <v>13.111</v>
      </c>
      <c s="14"/>
      <c s="13">
        <f>ROUND((H25*G25),2)</f>
      </c>
      <c r="O25">
        <f>rekapitulace!H8</f>
      </c>
      <c>
        <f>O25/100*I25</f>
      </c>
    </row>
    <row r="26" spans="5:5" ht="242.25">
      <c r="E26" s="15" t="s">
        <v>442</v>
      </c>
    </row>
    <row r="27" spans="1:16" ht="12.75">
      <c r="A27" s="7">
        <v>7</v>
      </c>
      <c s="7" t="s">
        <v>51</v>
      </c>
      <c s="7" t="s">
        <v>106</v>
      </c>
      <c s="7" t="s">
        <v>45</v>
      </c>
      <c s="7" t="s">
        <v>107</v>
      </c>
      <c s="7" t="s">
        <v>108</v>
      </c>
      <c s="10">
        <v>1080.249</v>
      </c>
      <c s="14"/>
      <c s="13">
        <f>ROUND((H27*G27),2)</f>
      </c>
      <c r="O27">
        <f>rekapitulace!H8</f>
      </c>
      <c>
        <f>O27/100*I27</f>
      </c>
    </row>
    <row r="28" spans="5:5" ht="357">
      <c r="E28" s="15" t="s">
        <v>443</v>
      </c>
    </row>
    <row r="29" spans="1:16" ht="12.75">
      <c r="A29" s="7">
        <v>8</v>
      </c>
      <c s="7" t="s">
        <v>51</v>
      </c>
      <c s="7" t="s">
        <v>110</v>
      </c>
      <c s="7" t="s">
        <v>45</v>
      </c>
      <c s="7" t="s">
        <v>444</v>
      </c>
      <c s="7" t="s">
        <v>108</v>
      </c>
      <c s="10">
        <v>241.393</v>
      </c>
      <c s="14"/>
      <c s="13">
        <f>ROUND((H29*G29),2)</f>
      </c>
      <c r="O29">
        <f>rekapitulace!H8</f>
      </c>
      <c>
        <f>O29/100*I29</f>
      </c>
    </row>
    <row r="30" spans="5:5" ht="89.25">
      <c r="E30" s="15" t="s">
        <v>445</v>
      </c>
    </row>
    <row r="31" spans="1:16" ht="12.75">
      <c r="A31" s="7">
        <v>9</v>
      </c>
      <c s="7" t="s">
        <v>51</v>
      </c>
      <c s="7" t="s">
        <v>113</v>
      </c>
      <c s="7" t="s">
        <v>45</v>
      </c>
      <c s="7" t="s">
        <v>114</v>
      </c>
      <c s="7" t="s">
        <v>115</v>
      </c>
      <c s="10">
        <v>166.2</v>
      </c>
      <c s="14"/>
      <c s="13">
        <f>ROUND((H31*G31),2)</f>
      </c>
      <c r="O31">
        <f>rekapitulace!H8</f>
      </c>
      <c>
        <f>O31/100*I31</f>
      </c>
    </row>
    <row r="32" spans="5:5" ht="63.75">
      <c r="E32" s="15" t="s">
        <v>446</v>
      </c>
    </row>
    <row r="33" spans="1:16" ht="12.75">
      <c r="A33" s="7">
        <v>10</v>
      </c>
      <c s="7" t="s">
        <v>51</v>
      </c>
      <c s="7" t="s">
        <v>117</v>
      </c>
      <c s="7" t="s">
        <v>45</v>
      </c>
      <c s="7" t="s">
        <v>118</v>
      </c>
      <c s="7" t="s">
        <v>115</v>
      </c>
      <c s="10">
        <v>219.26</v>
      </c>
      <c s="14"/>
      <c s="13">
        <f>ROUND((H33*G33),2)</f>
      </c>
      <c r="O33">
        <f>rekapitulace!H8</f>
      </c>
      <c>
        <f>O33/100*I33</f>
      </c>
    </row>
    <row r="34" spans="5:5" ht="51">
      <c r="E34" s="15" t="s">
        <v>447</v>
      </c>
    </row>
    <row r="35" spans="1:16" ht="12.75">
      <c r="A35" s="7">
        <v>11</v>
      </c>
      <c s="7" t="s">
        <v>51</v>
      </c>
      <c s="7" t="s">
        <v>120</v>
      </c>
      <c s="7" t="s">
        <v>45</v>
      </c>
      <c s="7" t="s">
        <v>121</v>
      </c>
      <c s="7" t="s">
        <v>115</v>
      </c>
      <c s="10">
        <v>240.21</v>
      </c>
      <c s="14"/>
      <c s="13">
        <f>ROUND((H35*G35),2)</f>
      </c>
      <c r="O35">
        <f>rekapitulace!H8</f>
      </c>
      <c>
        <f>O35/100*I35</f>
      </c>
    </row>
    <row r="36" spans="5:5" ht="114.75">
      <c r="E36" s="15" t="s">
        <v>448</v>
      </c>
    </row>
    <row r="37" spans="1:16" ht="12.75">
      <c r="A37" s="7">
        <v>12</v>
      </c>
      <c s="7" t="s">
        <v>51</v>
      </c>
      <c s="7" t="s">
        <v>123</v>
      </c>
      <c s="7" t="s">
        <v>45</v>
      </c>
      <c s="7" t="s">
        <v>449</v>
      </c>
      <c s="7" t="s">
        <v>108</v>
      </c>
      <c s="10">
        <v>175.071</v>
      </c>
      <c s="14"/>
      <c s="13">
        <f>ROUND((H37*G37),2)</f>
      </c>
      <c r="O37">
        <f>rekapitulace!H8</f>
      </c>
      <c>
        <f>O37/100*I37</f>
      </c>
    </row>
    <row r="38" spans="5:5" ht="178.5">
      <c r="E38" s="15" t="s">
        <v>450</v>
      </c>
    </row>
    <row r="39" spans="1:16" ht="12.75">
      <c r="A39" s="7">
        <v>13</v>
      </c>
      <c s="7" t="s">
        <v>51</v>
      </c>
      <c s="7" t="s">
        <v>126</v>
      </c>
      <c s="7" t="s">
        <v>45</v>
      </c>
      <c s="7" t="s">
        <v>127</v>
      </c>
      <c s="7" t="s">
        <v>115</v>
      </c>
      <c s="10">
        <v>918.66</v>
      </c>
      <c s="14"/>
      <c s="13">
        <f>ROUND((H39*G39),2)</f>
      </c>
      <c r="O39">
        <f>rekapitulace!H8</f>
      </c>
      <c>
        <f>O39/100*I39</f>
      </c>
    </row>
    <row r="40" spans="5:5" ht="102">
      <c r="E40" s="15" t="s">
        <v>451</v>
      </c>
    </row>
    <row r="41" spans="1:16" ht="12.75">
      <c r="A41" s="7">
        <v>14</v>
      </c>
      <c s="7" t="s">
        <v>51</v>
      </c>
      <c s="7" t="s">
        <v>129</v>
      </c>
      <c s="7" t="s">
        <v>45</v>
      </c>
      <c s="7" t="s">
        <v>130</v>
      </c>
      <c s="7" t="s">
        <v>108</v>
      </c>
      <c s="10">
        <v>1149.07</v>
      </c>
      <c s="14"/>
      <c s="13">
        <f>ROUND((H41*G41),2)</f>
      </c>
      <c r="O41">
        <f>rekapitulace!H8</f>
      </c>
      <c>
        <f>O41/100*I41</f>
      </c>
    </row>
    <row r="42" spans="5:5" ht="216.75">
      <c r="E42" s="15" t="s">
        <v>452</v>
      </c>
    </row>
    <row r="43" spans="1:16" ht="12.75">
      <c r="A43" s="7">
        <v>15</v>
      </c>
      <c s="7" t="s">
        <v>51</v>
      </c>
      <c s="7" t="s">
        <v>272</v>
      </c>
      <c s="7" t="s">
        <v>45</v>
      </c>
      <c s="7" t="s">
        <v>273</v>
      </c>
      <c s="7" t="s">
        <v>108</v>
      </c>
      <c s="10">
        <v>202.95</v>
      </c>
      <c s="14"/>
      <c s="13">
        <f>ROUND((H43*G43),2)</f>
      </c>
      <c r="O43">
        <f>rekapitulace!H8</f>
      </c>
      <c>
        <f>O43/100*I43</f>
      </c>
    </row>
    <row r="44" spans="5:5" ht="38.25">
      <c r="E44" s="15" t="s">
        <v>437</v>
      </c>
    </row>
    <row r="45" spans="1:16" ht="12.75">
      <c r="A45" s="7">
        <v>16</v>
      </c>
      <c s="7" t="s">
        <v>51</v>
      </c>
      <c s="7" t="s">
        <v>132</v>
      </c>
      <c s="7" t="s">
        <v>45</v>
      </c>
      <c s="7" t="s">
        <v>133</v>
      </c>
      <c s="7" t="s">
        <v>108</v>
      </c>
      <c s="10">
        <v>44.226</v>
      </c>
      <c s="14"/>
      <c s="13">
        <f>ROUND((H45*G45),2)</f>
      </c>
      <c r="O45">
        <f>rekapitulace!H8</f>
      </c>
      <c>
        <f>O45/100*I45</f>
      </c>
    </row>
    <row r="46" spans="5:5" ht="76.5">
      <c r="E46" s="15" t="s">
        <v>453</v>
      </c>
    </row>
    <row r="47" spans="1:16" ht="12.75">
      <c r="A47" s="7">
        <v>17</v>
      </c>
      <c s="7" t="s">
        <v>51</v>
      </c>
      <c s="7" t="s">
        <v>135</v>
      </c>
      <c s="7" t="s">
        <v>45</v>
      </c>
      <c s="7" t="s">
        <v>136</v>
      </c>
      <c s="7" t="s">
        <v>108</v>
      </c>
      <c s="10">
        <v>1193.296</v>
      </c>
      <c s="14"/>
      <c s="13">
        <f>ROUND((H47*G47),2)</f>
      </c>
      <c r="O47">
        <f>rekapitulace!H8</f>
      </c>
      <c>
        <f>O47/100*I47</f>
      </c>
    </row>
    <row r="48" spans="5:5" ht="216.75">
      <c r="E48" s="15" t="s">
        <v>454</v>
      </c>
    </row>
    <row r="49" spans="1:16" ht="12.75">
      <c r="A49" s="7">
        <v>18</v>
      </c>
      <c s="7" t="s">
        <v>51</v>
      </c>
      <c s="7" t="s">
        <v>138</v>
      </c>
      <c s="7" t="s">
        <v>53</v>
      </c>
      <c s="7" t="s">
        <v>139</v>
      </c>
      <c s="7" t="s">
        <v>108</v>
      </c>
      <c s="10">
        <v>1035.425</v>
      </c>
      <c s="14"/>
      <c s="13">
        <f>ROUND((H49*G49),2)</f>
      </c>
      <c r="O49">
        <f>rekapitulace!H8</f>
      </c>
      <c>
        <f>O49/100*I49</f>
      </c>
    </row>
    <row r="50" spans="5:5" ht="76.5">
      <c r="E50" s="15" t="s">
        <v>455</v>
      </c>
    </row>
    <row r="51" spans="1:16" ht="12.75">
      <c r="A51" s="7">
        <v>19</v>
      </c>
      <c s="7" t="s">
        <v>51</v>
      </c>
      <c s="7" t="s">
        <v>279</v>
      </c>
      <c s="7" t="s">
        <v>45</v>
      </c>
      <c s="7" t="s">
        <v>280</v>
      </c>
      <c s="7" t="s">
        <v>108</v>
      </c>
      <c s="10">
        <v>190.152</v>
      </c>
      <c s="14"/>
      <c s="13">
        <f>ROUND((H51*G51),2)</f>
      </c>
      <c r="O51">
        <f>rekapitulace!H8</f>
      </c>
      <c>
        <f>O51/100*I51</f>
      </c>
    </row>
    <row r="52" spans="5:5" ht="89.25">
      <c r="E52" s="15" t="s">
        <v>456</v>
      </c>
    </row>
    <row r="53" spans="1:16" ht="12.75">
      <c r="A53" s="7">
        <v>20</v>
      </c>
      <c s="7" t="s">
        <v>51</v>
      </c>
      <c s="7" t="s">
        <v>142</v>
      </c>
      <c s="7" t="s">
        <v>45</v>
      </c>
      <c s="7" t="s">
        <v>143</v>
      </c>
      <c s="7" t="s">
        <v>108</v>
      </c>
      <c s="10">
        <v>3.012</v>
      </c>
      <c s="14"/>
      <c s="13">
        <f>ROUND((H53*G53),2)</f>
      </c>
      <c r="O53">
        <f>rekapitulace!H8</f>
      </c>
      <c>
        <f>O53/100*I53</f>
      </c>
    </row>
    <row r="54" spans="5:5" ht="76.5">
      <c r="E54" s="15" t="s">
        <v>457</v>
      </c>
    </row>
    <row r="55" spans="1:16" ht="12.75">
      <c r="A55" s="7">
        <v>21</v>
      </c>
      <c s="7" t="s">
        <v>51</v>
      </c>
      <c s="7" t="s">
        <v>145</v>
      </c>
      <c s="7" t="s">
        <v>45</v>
      </c>
      <c s="7" t="s">
        <v>146</v>
      </c>
      <c s="7" t="s">
        <v>108</v>
      </c>
      <c s="10">
        <v>27.108</v>
      </c>
      <c s="14"/>
      <c s="13">
        <f>ROUND((H55*G55),2)</f>
      </c>
      <c r="O55">
        <f>rekapitulace!H8</f>
      </c>
      <c>
        <f>O55/100*I55</f>
      </c>
    </row>
    <row r="56" spans="5:5" ht="76.5">
      <c r="E56" s="15" t="s">
        <v>458</v>
      </c>
    </row>
    <row r="57" spans="1:16" ht="12.75">
      <c r="A57" s="7">
        <v>22</v>
      </c>
      <c s="7" t="s">
        <v>51</v>
      </c>
      <c s="7" t="s">
        <v>148</v>
      </c>
      <c s="7" t="s">
        <v>45</v>
      </c>
      <c s="7" t="s">
        <v>149</v>
      </c>
      <c s="7" t="s">
        <v>101</v>
      </c>
      <c s="10">
        <v>5294.172</v>
      </c>
      <c s="14"/>
      <c s="13">
        <f>ROUND((H57*G57),2)</f>
      </c>
      <c r="O57">
        <f>rekapitulace!H8</f>
      </c>
      <c>
        <f>O57/100*I57</f>
      </c>
    </row>
    <row r="58" spans="5:5" ht="178.5">
      <c r="E58" s="15" t="s">
        <v>459</v>
      </c>
    </row>
    <row r="59" spans="1:16" ht="12.75">
      <c r="A59" s="7">
        <v>23</v>
      </c>
      <c s="7" t="s">
        <v>51</v>
      </c>
      <c s="7" t="s">
        <v>286</v>
      </c>
      <c s="7" t="s">
        <v>45</v>
      </c>
      <c s="7" t="s">
        <v>287</v>
      </c>
      <c s="7" t="s">
        <v>101</v>
      </c>
      <c s="10">
        <v>1353</v>
      </c>
      <c s="14"/>
      <c s="13">
        <f>ROUND((H59*G59),2)</f>
      </c>
      <c r="O59">
        <f>rekapitulace!H8</f>
      </c>
      <c>
        <f>O59/100*I59</f>
      </c>
    </row>
    <row r="60" spans="5:5" ht="38.25">
      <c r="E60" s="15" t="s">
        <v>460</v>
      </c>
    </row>
    <row r="61" spans="1:16" ht="12.75">
      <c r="A61" s="7">
        <v>24</v>
      </c>
      <c s="7" t="s">
        <v>51</v>
      </c>
      <c s="7" t="s">
        <v>289</v>
      </c>
      <c s="7" t="s">
        <v>45</v>
      </c>
      <c s="7" t="s">
        <v>290</v>
      </c>
      <c s="7" t="s">
        <v>101</v>
      </c>
      <c s="10">
        <v>1353</v>
      </c>
      <c s="14"/>
      <c s="13">
        <f>ROUND((H61*G61),2)</f>
      </c>
      <c r="O61">
        <f>rekapitulace!H8</f>
      </c>
      <c>
        <f>O61/100*I61</f>
      </c>
    </row>
    <row r="62" spans="5:5" ht="38.25">
      <c r="E62" s="15" t="s">
        <v>460</v>
      </c>
    </row>
    <row r="63" spans="1:16" ht="12.75" customHeight="1">
      <c r="A63" s="16"/>
      <c s="16"/>
      <c s="16" t="s">
        <v>24</v>
      </c>
      <c s="16"/>
      <c s="16" t="s">
        <v>98</v>
      </c>
      <c s="16"/>
      <c s="16"/>
      <c s="16"/>
      <c s="16">
        <f>SUM(I23:I62)</f>
      </c>
      <c r="P63">
        <f>ROUND(SUM(P23:P62),2)</f>
      </c>
    </row>
    <row r="65" spans="1:9" ht="12.75" customHeight="1">
      <c r="A65" s="9"/>
      <c s="9"/>
      <c s="9" t="s">
        <v>35</v>
      </c>
      <c s="9"/>
      <c s="9" t="s">
        <v>151</v>
      </c>
      <c s="9"/>
      <c s="11"/>
      <c s="9"/>
      <c s="11"/>
    </row>
    <row r="66" spans="1:16" ht="12.75">
      <c r="A66" s="7">
        <v>25</v>
      </c>
      <c s="7" t="s">
        <v>51</v>
      </c>
      <c s="7" t="s">
        <v>152</v>
      </c>
      <c s="7" t="s">
        <v>45</v>
      </c>
      <c s="7" t="s">
        <v>153</v>
      </c>
      <c s="7" t="s">
        <v>101</v>
      </c>
      <c s="10">
        <v>1559.496</v>
      </c>
      <c s="14"/>
      <c s="13">
        <f>ROUND((H66*G66),2)</f>
      </c>
      <c r="O66">
        <f>rekapitulace!H8</f>
      </c>
      <c>
        <f>O66/100*I66</f>
      </c>
    </row>
    <row r="67" spans="5:5" ht="51">
      <c r="E67" s="15" t="s">
        <v>461</v>
      </c>
    </row>
    <row r="68" spans="1:16" ht="12.75">
      <c r="A68" s="7">
        <v>26</v>
      </c>
      <c s="7" t="s">
        <v>51</v>
      </c>
      <c s="7" t="s">
        <v>155</v>
      </c>
      <c s="7" t="s">
        <v>45</v>
      </c>
      <c s="7" t="s">
        <v>156</v>
      </c>
      <c s="7" t="s">
        <v>115</v>
      </c>
      <c s="10">
        <v>649.79</v>
      </c>
      <c s="14"/>
      <c s="13">
        <f>ROUND((H68*G68),2)</f>
      </c>
      <c r="O68">
        <f>rekapitulace!H8</f>
      </c>
      <c>
        <f>O68/100*I68</f>
      </c>
    </row>
    <row r="69" spans="5:5" ht="51">
      <c r="E69" s="15" t="s">
        <v>462</v>
      </c>
    </row>
    <row r="70" spans="1:16" ht="12.75">
      <c r="A70" s="7">
        <v>27</v>
      </c>
      <c s="7" t="s">
        <v>51</v>
      </c>
      <c s="7" t="s">
        <v>158</v>
      </c>
      <c s="7" t="s">
        <v>45</v>
      </c>
      <c s="7" t="s">
        <v>159</v>
      </c>
      <c s="7" t="s">
        <v>101</v>
      </c>
      <c s="10">
        <v>2596.188</v>
      </c>
      <c s="14"/>
      <c s="13">
        <f>ROUND((H70*G70),2)</f>
      </c>
      <c r="O70">
        <f>rekapitulace!H8</f>
      </c>
      <c>
        <f>O70/100*I70</f>
      </c>
    </row>
    <row r="71" spans="5:5" ht="51">
      <c r="E71" s="15" t="s">
        <v>463</v>
      </c>
    </row>
    <row r="72" spans="1:16" ht="12.75" customHeight="1">
      <c r="A72" s="16"/>
      <c s="16"/>
      <c s="16" t="s">
        <v>35</v>
      </c>
      <c s="16"/>
      <c s="16" t="s">
        <v>151</v>
      </c>
      <c s="16"/>
      <c s="16"/>
      <c s="16"/>
      <c s="16">
        <f>SUM(I66:I71)</f>
      </c>
      <c r="P72">
        <f>ROUND(SUM(P66:P71),2)</f>
      </c>
    </row>
    <row r="74" spans="1:9" ht="12.75" customHeight="1">
      <c r="A74" s="9"/>
      <c s="9"/>
      <c s="9" t="s">
        <v>37</v>
      </c>
      <c s="9"/>
      <c s="9" t="s">
        <v>161</v>
      </c>
      <c s="9"/>
      <c s="11"/>
      <c s="9"/>
      <c s="11"/>
    </row>
    <row r="75" spans="1:16" ht="12.75">
      <c r="A75" s="7">
        <v>28</v>
      </c>
      <c s="7" t="s">
        <v>51</v>
      </c>
      <c s="7" t="s">
        <v>165</v>
      </c>
      <c s="7" t="s">
        <v>45</v>
      </c>
      <c s="7" t="s">
        <v>166</v>
      </c>
      <c s="7" t="s">
        <v>108</v>
      </c>
      <c s="10">
        <v>9.036</v>
      </c>
      <c s="14"/>
      <c s="13">
        <f>ROUND((H75*G75),2)</f>
      </c>
      <c r="O75">
        <f>rekapitulace!H8</f>
      </c>
      <c>
        <f>O75/100*I75</f>
      </c>
    </row>
    <row r="76" spans="5:5" ht="76.5">
      <c r="E76" s="15" t="s">
        <v>464</v>
      </c>
    </row>
    <row r="77" spans="1:16" ht="12.75" customHeight="1">
      <c r="A77" s="16"/>
      <c s="16"/>
      <c s="16" t="s">
        <v>37</v>
      </c>
      <c s="16"/>
      <c s="16" t="s">
        <v>161</v>
      </c>
      <c s="16"/>
      <c s="16"/>
      <c s="16"/>
      <c s="16">
        <f>SUM(I75:I76)</f>
      </c>
      <c r="P77">
        <f>ROUND(SUM(P75:P76),2)</f>
      </c>
    </row>
    <row r="79" spans="1:9" ht="12.75" customHeight="1">
      <c r="A79" s="9"/>
      <c s="9"/>
      <c s="9" t="s">
        <v>38</v>
      </c>
      <c s="9"/>
      <c s="9" t="s">
        <v>168</v>
      </c>
      <c s="9"/>
      <c s="11"/>
      <c s="9"/>
      <c s="11"/>
    </row>
    <row r="80" spans="1:16" ht="12.75">
      <c r="A80" s="7">
        <v>29</v>
      </c>
      <c s="7" t="s">
        <v>51</v>
      </c>
      <c s="7" t="s">
        <v>169</v>
      </c>
      <c s="7" t="s">
        <v>45</v>
      </c>
      <c s="7" t="s">
        <v>170</v>
      </c>
      <c s="7" t="s">
        <v>101</v>
      </c>
      <c s="10">
        <v>2940.545</v>
      </c>
      <c s="14"/>
      <c s="13">
        <f>ROUND((H80*G80),2)</f>
      </c>
      <c r="O80">
        <f>rekapitulace!H8</f>
      </c>
      <c>
        <f>O80/100*I80</f>
      </c>
    </row>
    <row r="81" spans="5:5" ht="76.5">
      <c r="E81" s="15" t="s">
        <v>465</v>
      </c>
    </row>
    <row r="82" spans="1:16" ht="12.75">
      <c r="A82" s="7">
        <v>30</v>
      </c>
      <c s="7" t="s">
        <v>51</v>
      </c>
      <c s="7" t="s">
        <v>172</v>
      </c>
      <c s="7" t="s">
        <v>53</v>
      </c>
      <c s="7" t="s">
        <v>173</v>
      </c>
      <c s="7" t="s">
        <v>101</v>
      </c>
      <c s="10">
        <v>195.42</v>
      </c>
      <c s="14"/>
      <c s="13">
        <f>ROUND((H82*G82),2)</f>
      </c>
      <c r="O82">
        <f>rekapitulace!H8</f>
      </c>
      <c>
        <f>O82/100*I82</f>
      </c>
    </row>
    <row r="83" spans="5:5" ht="140.25">
      <c r="E83" s="15" t="s">
        <v>466</v>
      </c>
    </row>
    <row r="84" spans="1:16" ht="12.75">
      <c r="A84" s="7">
        <v>31</v>
      </c>
      <c s="7" t="s">
        <v>51</v>
      </c>
      <c s="7" t="s">
        <v>172</v>
      </c>
      <c s="7" t="s">
        <v>55</v>
      </c>
      <c s="7" t="s">
        <v>175</v>
      </c>
      <c s="7" t="s">
        <v>101</v>
      </c>
      <c s="10">
        <v>83.25</v>
      </c>
      <c s="14"/>
      <c s="13">
        <f>ROUND((H84*G84),2)</f>
      </c>
      <c r="O84">
        <f>rekapitulace!H8</f>
      </c>
      <c>
        <f>O84/100*I84</f>
      </c>
    </row>
    <row r="85" spans="5:5" ht="51">
      <c r="E85" s="15" t="s">
        <v>467</v>
      </c>
    </row>
    <row r="86" spans="1:16" ht="12.75">
      <c r="A86" s="7">
        <v>32</v>
      </c>
      <c s="7" t="s">
        <v>51</v>
      </c>
      <c s="7" t="s">
        <v>176</v>
      </c>
      <c s="7" t="s">
        <v>45</v>
      </c>
      <c s="7" t="s">
        <v>468</v>
      </c>
      <c s="7" t="s">
        <v>101</v>
      </c>
      <c s="10">
        <v>3.38</v>
      </c>
      <c s="14"/>
      <c s="13">
        <f>ROUND((H86*G86),2)</f>
      </c>
      <c r="O86">
        <f>rekapitulace!H8</f>
      </c>
      <c>
        <f>O86/100*I86</f>
      </c>
    </row>
    <row r="87" spans="5:5" ht="63.75">
      <c r="E87" s="15" t="s">
        <v>469</v>
      </c>
    </row>
    <row r="88" spans="1:16" ht="12.75">
      <c r="A88" s="7">
        <v>33</v>
      </c>
      <c s="7" t="s">
        <v>51</v>
      </c>
      <c s="7" t="s">
        <v>179</v>
      </c>
      <c s="7" t="s">
        <v>53</v>
      </c>
      <c s="7" t="s">
        <v>180</v>
      </c>
      <c s="7" t="s">
        <v>101</v>
      </c>
      <c s="10">
        <v>6.34</v>
      </c>
      <c s="14"/>
      <c s="13">
        <f>ROUND((H88*G88),2)</f>
      </c>
      <c r="O88">
        <f>rekapitulace!H8</f>
      </c>
      <c>
        <f>O88/100*I88</f>
      </c>
    </row>
    <row r="89" spans="5:5" ht="51">
      <c r="E89" s="15" t="s">
        <v>470</v>
      </c>
    </row>
    <row r="90" spans="1:16" ht="12.75">
      <c r="A90" s="7">
        <v>34</v>
      </c>
      <c s="7" t="s">
        <v>51</v>
      </c>
      <c s="7" t="s">
        <v>179</v>
      </c>
      <c s="7" t="s">
        <v>55</v>
      </c>
      <c s="7" t="s">
        <v>471</v>
      </c>
      <c s="7" t="s">
        <v>101</v>
      </c>
      <c s="10">
        <v>3605.668</v>
      </c>
      <c s="14"/>
      <c s="13">
        <f>ROUND((H90*G90),2)</f>
      </c>
      <c r="O90">
        <f>rekapitulace!H8</f>
      </c>
      <c>
        <f>O90/100*I90</f>
      </c>
    </row>
    <row r="91" spans="5:5" ht="204">
      <c r="E91" s="15" t="s">
        <v>472</v>
      </c>
    </row>
    <row r="92" spans="1:16" ht="12.75">
      <c r="A92" s="7">
        <v>35</v>
      </c>
      <c s="7" t="s">
        <v>51</v>
      </c>
      <c s="7" t="s">
        <v>312</v>
      </c>
      <c s="7" t="s">
        <v>45</v>
      </c>
      <c s="7" t="s">
        <v>313</v>
      </c>
      <c s="7" t="s">
        <v>101</v>
      </c>
      <c s="10">
        <v>44.38</v>
      </c>
      <c s="14"/>
      <c s="13">
        <f>ROUND((H92*G92),2)</f>
      </c>
      <c r="O92">
        <f>rekapitulace!H8</f>
      </c>
      <c>
        <f>O92/100*I92</f>
      </c>
    </row>
    <row r="93" spans="5:5" ht="38.25">
      <c r="E93" s="15" t="s">
        <v>473</v>
      </c>
    </row>
    <row r="94" spans="1:16" ht="12.75">
      <c r="A94" s="7">
        <v>36</v>
      </c>
      <c s="7" t="s">
        <v>51</v>
      </c>
      <c s="7" t="s">
        <v>184</v>
      </c>
      <c s="7" t="s">
        <v>45</v>
      </c>
      <c s="7" t="s">
        <v>185</v>
      </c>
      <c s="7" t="s">
        <v>101</v>
      </c>
      <c s="10">
        <v>3294.288</v>
      </c>
      <c s="14"/>
      <c s="13">
        <f>ROUND((H94*G94),2)</f>
      </c>
      <c r="O94">
        <f>rekapitulace!H8</f>
      </c>
      <c>
        <f>O94/100*I94</f>
      </c>
    </row>
    <row r="95" spans="5:5" ht="242.25">
      <c r="E95" s="15" t="s">
        <v>474</v>
      </c>
    </row>
    <row r="96" spans="1:16" ht="12.75">
      <c r="A96" s="7">
        <v>37</v>
      </c>
      <c s="7" t="s">
        <v>51</v>
      </c>
      <c s="7" t="s">
        <v>187</v>
      </c>
      <c s="7" t="s">
        <v>45</v>
      </c>
      <c s="7" t="s">
        <v>188</v>
      </c>
      <c s="7" t="s">
        <v>101</v>
      </c>
      <c s="10">
        <v>3288.299</v>
      </c>
      <c s="14"/>
      <c s="13">
        <f>ROUND((H96*G96),2)</f>
      </c>
      <c r="O96">
        <f>rekapitulace!H8</f>
      </c>
      <c>
        <f>O96/100*I96</f>
      </c>
    </row>
    <row r="97" spans="5:5" ht="242.25">
      <c r="E97" s="15" t="s">
        <v>475</v>
      </c>
    </row>
    <row r="98" spans="1:16" ht="12.75">
      <c r="A98" s="7">
        <v>38</v>
      </c>
      <c s="7" t="s">
        <v>51</v>
      </c>
      <c s="7" t="s">
        <v>190</v>
      </c>
      <c s="7" t="s">
        <v>45</v>
      </c>
      <c s="7" t="s">
        <v>191</v>
      </c>
      <c s="7" t="s">
        <v>101</v>
      </c>
      <c s="10">
        <v>363.1</v>
      </c>
      <c s="14"/>
      <c s="13">
        <f>ROUND((H98*G98),2)</f>
      </c>
      <c r="O98">
        <f>rekapitulace!H8</f>
      </c>
      <c>
        <f>O98/100*I98</f>
      </c>
    </row>
    <row r="99" spans="5:5" ht="153">
      <c r="E99" s="15" t="s">
        <v>476</v>
      </c>
    </row>
    <row r="100" spans="1:16" ht="12.75">
      <c r="A100" s="7">
        <v>39</v>
      </c>
      <c s="7" t="s">
        <v>51</v>
      </c>
      <c s="7" t="s">
        <v>193</v>
      </c>
      <c s="7" t="s">
        <v>45</v>
      </c>
      <c s="7" t="s">
        <v>194</v>
      </c>
      <c s="7" t="s">
        <v>101</v>
      </c>
      <c s="10">
        <v>2922.579</v>
      </c>
      <c s="14"/>
      <c s="13">
        <f>ROUND((H100*G100),2)</f>
      </c>
      <c r="O100">
        <f>rekapitulace!H8</f>
      </c>
      <c>
        <f>O100/100*I100</f>
      </c>
    </row>
    <row r="101" spans="5:5" ht="76.5">
      <c r="E101" s="15" t="s">
        <v>477</v>
      </c>
    </row>
    <row r="102" spans="1:16" ht="12.75">
      <c r="A102" s="7">
        <v>40</v>
      </c>
      <c s="7" t="s">
        <v>51</v>
      </c>
      <c s="7" t="s">
        <v>196</v>
      </c>
      <c s="7" t="s">
        <v>45</v>
      </c>
      <c s="7" t="s">
        <v>197</v>
      </c>
      <c s="7" t="s">
        <v>101</v>
      </c>
      <c s="10">
        <v>2926.322</v>
      </c>
      <c s="14"/>
      <c s="13">
        <f>ROUND((H102*G102),2)</f>
      </c>
      <c r="O102">
        <f>rekapitulace!H8</f>
      </c>
      <c>
        <f>O102/100*I102</f>
      </c>
    </row>
    <row r="103" spans="5:5" ht="76.5">
      <c r="E103" s="15" t="s">
        <v>478</v>
      </c>
    </row>
    <row r="104" spans="1:16" ht="12.75">
      <c r="A104" s="7">
        <v>41</v>
      </c>
      <c s="7" t="s">
        <v>51</v>
      </c>
      <c s="7" t="s">
        <v>198</v>
      </c>
      <c s="7" t="s">
        <v>45</v>
      </c>
      <c s="7" t="s">
        <v>199</v>
      </c>
      <c s="7" t="s">
        <v>101</v>
      </c>
      <c s="10">
        <v>363.1</v>
      </c>
      <c s="14"/>
      <c s="13">
        <f>ROUND((H104*G104),2)</f>
      </c>
      <c r="O104">
        <f>rekapitulace!H8</f>
      </c>
      <c>
        <f>O104/100*I104</f>
      </c>
    </row>
    <row r="105" spans="5:5" ht="153">
      <c r="E105" s="15" t="s">
        <v>476</v>
      </c>
    </row>
    <row r="106" spans="1:16" ht="12.75">
      <c r="A106" s="7">
        <v>42</v>
      </c>
      <c s="7" t="s">
        <v>51</v>
      </c>
      <c s="7" t="s">
        <v>479</v>
      </c>
      <c s="7" t="s">
        <v>45</v>
      </c>
      <c s="7" t="s">
        <v>480</v>
      </c>
      <c s="7" t="s">
        <v>101</v>
      </c>
      <c s="10">
        <v>9.72</v>
      </c>
      <c s="14"/>
      <c s="13">
        <f>ROUND((H106*G106),2)</f>
      </c>
      <c r="O106">
        <f>rekapitulace!H8</f>
      </c>
      <c>
        <f>O106/100*I106</f>
      </c>
    </row>
    <row r="107" spans="5:5" ht="114.75">
      <c r="E107" s="15" t="s">
        <v>481</v>
      </c>
    </row>
    <row r="108" spans="1:16" ht="12.75" customHeight="1">
      <c r="A108" s="16"/>
      <c s="16"/>
      <c s="16" t="s">
        <v>38</v>
      </c>
      <c s="16"/>
      <c s="16" t="s">
        <v>168</v>
      </c>
      <c s="16"/>
      <c s="16"/>
      <c s="16"/>
      <c s="16">
        <f>SUM(I80:I107)</f>
      </c>
      <c r="P108">
        <f>ROUND(SUM(P80:P107),2)</f>
      </c>
    </row>
    <row r="110" spans="1:9" ht="12.75" customHeight="1">
      <c r="A110" s="9"/>
      <c s="9"/>
      <c s="9" t="s">
        <v>41</v>
      </c>
      <c s="9"/>
      <c s="9" t="s">
        <v>212</v>
      </c>
      <c s="9"/>
      <c s="11"/>
      <c s="9"/>
      <c s="11"/>
    </row>
    <row r="111" spans="1:16" ht="12.75">
      <c r="A111" s="7">
        <v>43</v>
      </c>
      <c s="7" t="s">
        <v>51</v>
      </c>
      <c s="7" t="s">
        <v>213</v>
      </c>
      <c s="7" t="s">
        <v>45</v>
      </c>
      <c s="7" t="s">
        <v>214</v>
      </c>
      <c s="7" t="s">
        <v>115</v>
      </c>
      <c s="10">
        <v>50.2</v>
      </c>
      <c s="14"/>
      <c s="13">
        <f>ROUND((H111*G111),2)</f>
      </c>
      <c r="O111">
        <f>rekapitulace!H8</f>
      </c>
      <c>
        <f>O111/100*I111</f>
      </c>
    </row>
    <row r="112" spans="5:5" ht="102">
      <c r="E112" s="15" t="s">
        <v>482</v>
      </c>
    </row>
    <row r="113" spans="1:16" ht="12.75">
      <c r="A113" s="7">
        <v>44</v>
      </c>
      <c s="7" t="s">
        <v>51</v>
      </c>
      <c s="7" t="s">
        <v>216</v>
      </c>
      <c s="7" t="s">
        <v>45</v>
      </c>
      <c s="7" t="s">
        <v>217</v>
      </c>
      <c s="7" t="s">
        <v>70</v>
      </c>
      <c s="10">
        <v>13</v>
      </c>
      <c s="14"/>
      <c s="13">
        <f>ROUND((H113*G113),2)</f>
      </c>
      <c r="O113">
        <f>rekapitulace!H8</f>
      </c>
      <c>
        <f>O113/100*I113</f>
      </c>
    </row>
    <row r="114" spans="5:5" ht="25.5">
      <c r="E114" s="15" t="s">
        <v>483</v>
      </c>
    </row>
    <row r="115" spans="1:16" ht="12.75">
      <c r="A115" s="7">
        <v>45</v>
      </c>
      <c s="7" t="s">
        <v>51</v>
      </c>
      <c s="7" t="s">
        <v>219</v>
      </c>
      <c s="7" t="s">
        <v>45</v>
      </c>
      <c s="7" t="s">
        <v>220</v>
      </c>
      <c s="7" t="s">
        <v>70</v>
      </c>
      <c s="10">
        <v>1</v>
      </c>
      <c s="14"/>
      <c s="13">
        <f>ROUND((H115*G115),2)</f>
      </c>
      <c r="O115">
        <f>rekapitulace!H8</f>
      </c>
      <c>
        <f>O115/100*I115</f>
      </c>
    </row>
    <row r="116" spans="5:5" ht="25.5">
      <c r="E116" s="15" t="s">
        <v>221</v>
      </c>
    </row>
    <row r="117" spans="1:16" ht="12.75">
      <c r="A117" s="7">
        <v>46</v>
      </c>
      <c s="7" t="s">
        <v>51</v>
      </c>
      <c s="7" t="s">
        <v>222</v>
      </c>
      <c s="7" t="s">
        <v>45</v>
      </c>
      <c s="7" t="s">
        <v>223</v>
      </c>
      <c s="7" t="s">
        <v>70</v>
      </c>
      <c s="10">
        <v>15</v>
      </c>
      <c s="14"/>
      <c s="13">
        <f>ROUND((H117*G117),2)</f>
      </c>
      <c r="O117">
        <f>rekapitulace!H8</f>
      </c>
      <c>
        <f>O117/100*I117</f>
      </c>
    </row>
    <row r="118" spans="5:5" ht="25.5">
      <c r="E118" s="15" t="s">
        <v>484</v>
      </c>
    </row>
    <row r="119" spans="1:16" ht="12.75">
      <c r="A119" s="7">
        <v>47</v>
      </c>
      <c s="7" t="s">
        <v>51</v>
      </c>
      <c s="7" t="s">
        <v>224</v>
      </c>
      <c s="7" t="s">
        <v>45</v>
      </c>
      <c s="7" t="s">
        <v>225</v>
      </c>
      <c s="7" t="s">
        <v>70</v>
      </c>
      <c s="10">
        <v>9</v>
      </c>
      <c s="14"/>
      <c s="13">
        <f>ROUND((H119*G119),2)</f>
      </c>
      <c r="O119">
        <f>rekapitulace!H8</f>
      </c>
      <c>
        <f>O119/100*I119</f>
      </c>
    </row>
    <row r="120" spans="5:5" ht="25.5">
      <c r="E120" s="15" t="s">
        <v>485</v>
      </c>
    </row>
    <row r="121" spans="1:16" ht="12.75" customHeight="1">
      <c r="A121" s="16"/>
      <c s="16"/>
      <c s="16" t="s">
        <v>41</v>
      </c>
      <c s="16"/>
      <c s="16" t="s">
        <v>227</v>
      </c>
      <c s="16"/>
      <c s="16"/>
      <c s="16"/>
      <c s="16">
        <f>SUM(I111:I120)</f>
      </c>
      <c r="P121">
        <f>ROUND(SUM(P111:P120),2)</f>
      </c>
    </row>
    <row r="123" spans="1:9" ht="12.75" customHeight="1">
      <c r="A123" s="9"/>
      <c s="9"/>
      <c s="9" t="s">
        <v>42</v>
      </c>
      <c s="9"/>
      <c s="9" t="s">
        <v>228</v>
      </c>
      <c s="9"/>
      <c s="11"/>
      <c s="9"/>
      <c s="11"/>
    </row>
    <row r="124" spans="1:16" ht="12.75">
      <c r="A124" s="7">
        <v>48</v>
      </c>
      <c s="7" t="s">
        <v>51</v>
      </c>
      <c s="7" t="s">
        <v>486</v>
      </c>
      <c s="7" t="s">
        <v>45</v>
      </c>
      <c s="7" t="s">
        <v>487</v>
      </c>
      <c s="7" t="s">
        <v>115</v>
      </c>
      <c s="10">
        <v>26.4</v>
      </c>
      <c s="14"/>
      <c s="13">
        <f>ROUND((H124*G124),2)</f>
      </c>
      <c r="O124">
        <f>rekapitulace!H8</f>
      </c>
      <c>
        <f>O124/100*I124</f>
      </c>
    </row>
    <row r="125" spans="5:5" ht="38.25">
      <c r="E125" s="15" t="s">
        <v>488</v>
      </c>
    </row>
    <row r="126" spans="1:16" ht="12.75">
      <c r="A126" s="7">
        <v>49</v>
      </c>
      <c s="7" t="s">
        <v>45</v>
      </c>
      <c s="7" t="s">
        <v>229</v>
      </c>
      <c s="7" t="s">
        <v>230</v>
      </c>
      <c s="7" t="s">
        <v>231</v>
      </c>
      <c s="7" t="s">
        <v>101</v>
      </c>
      <c s="10">
        <v>33.2</v>
      </c>
      <c s="14"/>
      <c s="13">
        <f>ROUND((H126*G126),2)</f>
      </c>
      <c r="O126">
        <f>rekapitulace!H8</f>
      </c>
      <c>
        <f>O126/100*I126</f>
      </c>
    </row>
    <row r="127" spans="5:5" ht="25.5">
      <c r="E127" s="15" t="s">
        <v>489</v>
      </c>
    </row>
    <row r="128" spans="1:16" ht="12.75">
      <c r="A128" s="7">
        <v>50</v>
      </c>
      <c s="7" t="s">
        <v>51</v>
      </c>
      <c s="7" t="s">
        <v>233</v>
      </c>
      <c s="7" t="s">
        <v>45</v>
      </c>
      <c s="7" t="s">
        <v>234</v>
      </c>
      <c s="7" t="s">
        <v>115</v>
      </c>
      <c s="10">
        <v>168.02</v>
      </c>
      <c s="14"/>
      <c s="13">
        <f>ROUND((H128*G128),2)</f>
      </c>
      <c r="O128">
        <f>rekapitulace!H8</f>
      </c>
      <c>
        <f>O128/100*I128</f>
      </c>
    </row>
    <row r="129" spans="5:5" ht="63.75">
      <c r="E129" s="15" t="s">
        <v>490</v>
      </c>
    </row>
    <row r="130" spans="1:16" ht="12.75">
      <c r="A130" s="7">
        <v>51</v>
      </c>
      <c s="7" t="s">
        <v>51</v>
      </c>
      <c s="7" t="s">
        <v>236</v>
      </c>
      <c s="7" t="s">
        <v>45</v>
      </c>
      <c s="7" t="s">
        <v>237</v>
      </c>
      <c s="7" t="s">
        <v>115</v>
      </c>
      <c s="10">
        <v>817.78</v>
      </c>
      <c s="14"/>
      <c s="13">
        <f>ROUND((H130*G130),2)</f>
      </c>
      <c r="O130">
        <f>rekapitulace!H8</f>
      </c>
      <c>
        <f>O130/100*I130</f>
      </c>
    </row>
    <row r="131" spans="5:5" ht="127.5">
      <c r="E131" s="15" t="s">
        <v>491</v>
      </c>
    </row>
    <row r="132" spans="1:16" ht="12.75">
      <c r="A132" s="7">
        <v>52</v>
      </c>
      <c s="7" t="s">
        <v>51</v>
      </c>
      <c s="7" t="s">
        <v>242</v>
      </c>
      <c s="7" t="s">
        <v>45</v>
      </c>
      <c s="7" t="s">
        <v>243</v>
      </c>
      <c s="7" t="s">
        <v>115</v>
      </c>
      <c s="10">
        <v>55.9</v>
      </c>
      <c s="14"/>
      <c s="13">
        <f>ROUND((H132*G132),2)</f>
      </c>
      <c r="O132">
        <f>rekapitulace!H8</f>
      </c>
      <c>
        <f>O132/100*I132</f>
      </c>
    </row>
    <row r="133" spans="5:5" ht="102">
      <c r="E133" s="15" t="s">
        <v>492</v>
      </c>
    </row>
    <row r="134" spans="1:16" ht="12.75">
      <c r="A134" s="7">
        <v>53</v>
      </c>
      <c s="7" t="s">
        <v>51</v>
      </c>
      <c s="7" t="s">
        <v>245</v>
      </c>
      <c s="7" t="s">
        <v>45</v>
      </c>
      <c s="7" t="s">
        <v>246</v>
      </c>
      <c s="7" t="s">
        <v>115</v>
      </c>
      <c s="10">
        <v>918.66</v>
      </c>
      <c s="14"/>
      <c s="13">
        <f>ROUND((H134*G134),2)</f>
      </c>
      <c r="O134">
        <f>rekapitulace!H8</f>
      </c>
      <c>
        <f>O134/100*I134</f>
      </c>
    </row>
    <row r="135" spans="5:5" ht="102">
      <c r="E135" s="15" t="s">
        <v>451</v>
      </c>
    </row>
    <row r="136" spans="1:16" ht="12.75">
      <c r="A136" s="7">
        <v>54</v>
      </c>
      <c s="7" t="s">
        <v>51</v>
      </c>
      <c s="7" t="s">
        <v>247</v>
      </c>
      <c s="7" t="s">
        <v>45</v>
      </c>
      <c s="7" t="s">
        <v>248</v>
      </c>
      <c s="7" t="s">
        <v>115</v>
      </c>
      <c s="10">
        <v>4.6</v>
      </c>
      <c s="14"/>
      <c s="13">
        <f>ROUND((H136*G136),2)</f>
      </c>
      <c r="O136">
        <f>rekapitulace!H8</f>
      </c>
      <c>
        <f>O136/100*I136</f>
      </c>
    </row>
    <row r="137" spans="5:5" ht="25.5">
      <c r="E137" s="15" t="s">
        <v>493</v>
      </c>
    </row>
    <row r="138" spans="1:16" ht="12.75" customHeight="1">
      <c r="A138" s="16"/>
      <c s="16"/>
      <c s="16" t="s">
        <v>42</v>
      </c>
      <c s="16"/>
      <c s="16" t="s">
        <v>228</v>
      </c>
      <c s="16"/>
      <c s="16"/>
      <c s="16"/>
      <c s="16">
        <f>SUM(I124:I137)</f>
      </c>
      <c r="P138">
        <f>ROUND(SUM(P124:P137),2)</f>
      </c>
    </row>
    <row r="140" spans="1:16" ht="12.75" customHeight="1">
      <c r="A140" s="16"/>
      <c s="16"/>
      <c s="16"/>
      <c s="16"/>
      <c s="16" t="s">
        <v>76</v>
      </c>
      <c s="16"/>
      <c s="16"/>
      <c s="16"/>
      <c s="16">
        <f>+I20+I63+I72+I77+I108+I121+I138</f>
      </c>
      <c r="P140">
        <f>+P20+P63+P72+P77+P108+P121+P138</f>
      </c>
    </row>
    <row r="142" spans="1:9" ht="12.75" customHeight="1">
      <c r="A142" s="9" t="s">
        <v>77</v>
      </c>
      <c s="9"/>
      <c s="9"/>
      <c s="9"/>
      <c s="9"/>
      <c s="9"/>
      <c s="9"/>
      <c s="9"/>
      <c s="9"/>
    </row>
    <row r="143" spans="1:9" ht="12.75" customHeight="1">
      <c r="A143" s="9"/>
      <c s="9"/>
      <c s="9"/>
      <c s="9"/>
      <c s="9" t="s">
        <v>78</v>
      </c>
      <c s="9"/>
      <c s="9"/>
      <c s="9"/>
      <c s="9"/>
    </row>
    <row r="144" spans="1:16" ht="12.75" customHeight="1">
      <c r="A144" s="16"/>
      <c s="16"/>
      <c s="16"/>
      <c s="16"/>
      <c s="16" t="s">
        <v>79</v>
      </c>
      <c s="16"/>
      <c s="16"/>
      <c s="16"/>
      <c s="16">
        <v>0</v>
      </c>
      <c r="P144">
        <v>0</v>
      </c>
    </row>
    <row r="145" spans="1:9" ht="12.75" customHeight="1">
      <c r="A145" s="16"/>
      <c s="16"/>
      <c s="16"/>
      <c s="16"/>
      <c s="16" t="s">
        <v>80</v>
      </c>
      <c s="16"/>
      <c s="16"/>
      <c s="16"/>
      <c s="16"/>
    </row>
    <row r="146" spans="1:16" ht="12.75" customHeight="1">
      <c r="A146" s="16"/>
      <c s="16"/>
      <c s="16"/>
      <c s="16"/>
      <c s="16" t="s">
        <v>81</v>
      </c>
      <c s="16"/>
      <c s="16"/>
      <c s="16"/>
      <c s="16">
        <v>0</v>
      </c>
      <c r="P146">
        <v>0</v>
      </c>
    </row>
    <row r="147" spans="1:16" ht="12.75" customHeight="1">
      <c r="A147" s="16"/>
      <c s="16"/>
      <c s="16"/>
      <c s="16"/>
      <c s="16" t="s">
        <v>82</v>
      </c>
      <c s="16"/>
      <c s="16"/>
      <c s="16"/>
      <c s="16">
        <f>I144+I146</f>
      </c>
      <c r="P147">
        <f>P144+P146</f>
      </c>
    </row>
    <row r="149" spans="1:16" ht="12.75" customHeight="1">
      <c r="A149" s="16"/>
      <c s="16"/>
      <c s="16"/>
      <c s="16"/>
      <c s="16" t="s">
        <v>82</v>
      </c>
      <c s="16"/>
      <c s="16"/>
      <c s="16"/>
      <c s="16">
        <f>I140+I147</f>
      </c>
      <c r="P149">
        <f>P140+P147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494</v>
      </c>
      <c s="5"/>
      <c s="5" t="s">
        <v>495</v>
      </c>
    </row>
    <row r="6" spans="1:5" ht="12.75" customHeight="1">
      <c r="A6" t="s">
        <v>18</v>
      </c>
      <c r="C6" s="5" t="s">
        <v>494</v>
      </c>
      <c s="5"/>
      <c s="5" t="s">
        <v>495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85</v>
      </c>
      <c s="7" t="s">
        <v>45</v>
      </c>
      <c s="7" t="s">
        <v>86</v>
      </c>
      <c s="7" t="s">
        <v>87</v>
      </c>
      <c s="10">
        <v>1.55</v>
      </c>
      <c s="14"/>
      <c s="13">
        <f>ROUND((H12*G12),2)</f>
      </c>
      <c r="O12">
        <f>rekapitulace!H8</f>
      </c>
      <c>
        <f>O12/100*I12</f>
      </c>
    </row>
    <row r="13" spans="5:5" ht="63.75">
      <c r="E13" s="15" t="s">
        <v>496</v>
      </c>
    </row>
    <row r="14" spans="1:16" ht="12.75">
      <c r="A14" s="7">
        <v>2</v>
      </c>
      <c s="7" t="s">
        <v>51</v>
      </c>
      <c s="7" t="s">
        <v>254</v>
      </c>
      <c s="7" t="s">
        <v>45</v>
      </c>
      <c s="7" t="s">
        <v>255</v>
      </c>
      <c s="7" t="s">
        <v>108</v>
      </c>
      <c s="10">
        <v>246.234</v>
      </c>
      <c s="14"/>
      <c s="13">
        <f>ROUND((H14*G14),2)</f>
      </c>
      <c r="O14">
        <f>rekapitulace!H8</f>
      </c>
      <c>
        <f>O14/100*I14</f>
      </c>
    </row>
    <row r="15" spans="5:5" ht="63.75">
      <c r="E15" s="15" t="s">
        <v>497</v>
      </c>
    </row>
    <row r="16" spans="1:16" ht="12.75">
      <c r="A16" s="7">
        <v>3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6168.264</v>
      </c>
      <c s="14"/>
      <c s="13">
        <f>ROUND((H16*G16),2)</f>
      </c>
      <c r="O16">
        <f>rekapitulace!H8</f>
      </c>
      <c>
        <f>O16/100*I16</f>
      </c>
    </row>
    <row r="17" spans="5:5" ht="409.5">
      <c r="E17" s="15" t="s">
        <v>498</v>
      </c>
    </row>
    <row r="18" spans="1:16" ht="12.75">
      <c r="A18" s="7">
        <v>4</v>
      </c>
      <c s="7" t="s">
        <v>51</v>
      </c>
      <c s="7" t="s">
        <v>92</v>
      </c>
      <c s="7" t="s">
        <v>45</v>
      </c>
      <c s="7" t="s">
        <v>93</v>
      </c>
      <c s="7" t="s">
        <v>87</v>
      </c>
      <c s="10">
        <v>5.044</v>
      </c>
      <c s="14"/>
      <c s="13">
        <f>ROUND((H18*G18),2)</f>
      </c>
      <c r="O18">
        <f>rekapitulace!H8</f>
      </c>
      <c>
        <f>O18/100*I18</f>
      </c>
    </row>
    <row r="19" spans="5:5" ht="102">
      <c r="E19" s="15" t="s">
        <v>499</v>
      </c>
    </row>
    <row r="20" spans="1:16" ht="12.75">
      <c r="A20" s="7">
        <v>5</v>
      </c>
      <c s="7" t="s">
        <v>51</v>
      </c>
      <c s="7" t="s">
        <v>95</v>
      </c>
      <c s="7" t="s">
        <v>45</v>
      </c>
      <c s="7" t="s">
        <v>96</v>
      </c>
      <c s="7" t="s">
        <v>87</v>
      </c>
      <c s="10">
        <v>58.32</v>
      </c>
      <c s="14"/>
      <c s="13">
        <f>ROUND((H20*G20),2)</f>
      </c>
      <c r="O20">
        <f>rekapitulace!H8</f>
      </c>
      <c>
        <f>O20/100*I20</f>
      </c>
    </row>
    <row r="21" spans="5:5" ht="216.75">
      <c r="E21" s="15" t="s">
        <v>500</v>
      </c>
    </row>
    <row r="22" spans="1:16" ht="12.75" customHeight="1">
      <c r="A22" s="16"/>
      <c s="16"/>
      <c s="16" t="s">
        <v>44</v>
      </c>
      <c s="16"/>
      <c s="16" t="s">
        <v>43</v>
      </c>
      <c s="16"/>
      <c s="16"/>
      <c s="16"/>
      <c s="16">
        <f>SUM(I12:I21)</f>
      </c>
      <c r="P22">
        <f>ROUND(SUM(P12:P21),2)</f>
      </c>
    </row>
    <row r="24" spans="1:9" ht="12.75" customHeight="1">
      <c r="A24" s="9"/>
      <c s="9"/>
      <c s="9" t="s">
        <v>24</v>
      </c>
      <c s="9"/>
      <c s="9" t="s">
        <v>98</v>
      </c>
      <c s="9"/>
      <c s="11"/>
      <c s="9"/>
      <c s="11"/>
    </row>
    <row r="25" spans="1:16" ht="12.75">
      <c r="A25" s="7">
        <v>6</v>
      </c>
      <c s="7" t="s">
        <v>51</v>
      </c>
      <c s="7" t="s">
        <v>501</v>
      </c>
      <c s="7" t="s">
        <v>45</v>
      </c>
      <c s="7" t="s">
        <v>502</v>
      </c>
      <c s="7" t="s">
        <v>101</v>
      </c>
      <c s="10">
        <v>464</v>
      </c>
      <c s="14"/>
      <c s="13">
        <f>ROUND((H25*G25),2)</f>
      </c>
      <c r="O25">
        <f>rekapitulace!H8</f>
      </c>
      <c>
        <f>O25/100*I25</f>
      </c>
    </row>
    <row r="26" spans="5:5" ht="51">
      <c r="E26" s="15" t="s">
        <v>503</v>
      </c>
    </row>
    <row r="27" spans="1:16" ht="12.75">
      <c r="A27" s="7">
        <v>7</v>
      </c>
      <c s="7" t="s">
        <v>51</v>
      </c>
      <c s="7" t="s">
        <v>99</v>
      </c>
      <c s="7" t="s">
        <v>45</v>
      </c>
      <c s="7" t="s">
        <v>100</v>
      </c>
      <c s="7" t="s">
        <v>101</v>
      </c>
      <c s="10">
        <v>2950.35</v>
      </c>
      <c s="14"/>
      <c s="13">
        <f>ROUND((H27*G27),2)</f>
      </c>
      <c r="O27">
        <f>rekapitulace!H8</f>
      </c>
      <c>
        <f>O27/100*I27</f>
      </c>
    </row>
    <row r="28" spans="5:5" ht="63.75">
      <c r="E28" s="15" t="s">
        <v>504</v>
      </c>
    </row>
    <row r="29" spans="1:16" ht="12.75">
      <c r="A29" s="7">
        <v>8</v>
      </c>
      <c s="7" t="s">
        <v>51</v>
      </c>
      <c s="7" t="s">
        <v>263</v>
      </c>
      <c s="7" t="s">
        <v>45</v>
      </c>
      <c s="7" t="s">
        <v>264</v>
      </c>
      <c s="7" t="s">
        <v>70</v>
      </c>
      <c s="10">
        <v>37</v>
      </c>
      <c s="14"/>
      <c s="13">
        <f>ROUND((H29*G29),2)</f>
      </c>
      <c r="O29">
        <f>rekapitulace!H8</f>
      </c>
      <c>
        <f>O29/100*I29</f>
      </c>
    </row>
    <row r="30" spans="5:5" ht="63.75">
      <c r="E30" s="15" t="s">
        <v>505</v>
      </c>
    </row>
    <row r="31" spans="1:16" ht="12.75">
      <c r="A31" s="7">
        <v>9</v>
      </c>
      <c s="7" t="s">
        <v>51</v>
      </c>
      <c s="7" t="s">
        <v>346</v>
      </c>
      <c s="7" t="s">
        <v>45</v>
      </c>
      <c s="7" t="s">
        <v>506</v>
      </c>
      <c s="7" t="s">
        <v>108</v>
      </c>
      <c s="10">
        <v>198.826</v>
      </c>
      <c s="14"/>
      <c s="13">
        <f>ROUND((H31*G31),2)</f>
      </c>
      <c r="O31">
        <f>rekapitulace!H8</f>
      </c>
      <c>
        <f>O31/100*I31</f>
      </c>
    </row>
    <row r="32" spans="5:5" ht="165.75">
      <c r="E32" s="15" t="s">
        <v>507</v>
      </c>
    </row>
    <row r="33" spans="1:16" ht="12.75">
      <c r="A33" s="7">
        <v>10</v>
      </c>
      <c s="7" t="s">
        <v>51</v>
      </c>
      <c s="7" t="s">
        <v>106</v>
      </c>
      <c s="7" t="s">
        <v>45</v>
      </c>
      <c s="7" t="s">
        <v>107</v>
      </c>
      <c s="7" t="s">
        <v>108</v>
      </c>
      <c s="10">
        <v>984.12</v>
      </c>
      <c s="14"/>
      <c s="13">
        <f>ROUND((H33*G33),2)</f>
      </c>
      <c r="O33">
        <f>rekapitulace!H8</f>
      </c>
      <c>
        <f>O33/100*I33</f>
      </c>
    </row>
    <row r="34" spans="5:5" ht="102">
      <c r="E34" s="15" t="s">
        <v>508</v>
      </c>
    </row>
    <row r="35" spans="1:16" ht="12.75">
      <c r="A35" s="7">
        <v>11</v>
      </c>
      <c s="7" t="s">
        <v>51</v>
      </c>
      <c s="7" t="s">
        <v>123</v>
      </c>
      <c s="7" t="s">
        <v>45</v>
      </c>
      <c s="7" t="s">
        <v>509</v>
      </c>
      <c s="7" t="s">
        <v>108</v>
      </c>
      <c s="10">
        <v>0.585</v>
      </c>
      <c s="14"/>
      <c s="13">
        <f>ROUND((H35*G35),2)</f>
      </c>
      <c r="O35">
        <f>rekapitulace!H8</f>
      </c>
      <c>
        <f>O35/100*I35</f>
      </c>
    </row>
    <row r="36" spans="5:5" ht="89.25">
      <c r="E36" s="15" t="s">
        <v>510</v>
      </c>
    </row>
    <row r="37" spans="1:16" ht="12.75">
      <c r="A37" s="7">
        <v>12</v>
      </c>
      <c s="7" t="s">
        <v>51</v>
      </c>
      <c s="7" t="s">
        <v>126</v>
      </c>
      <c s="7" t="s">
        <v>45</v>
      </c>
      <c s="7" t="s">
        <v>127</v>
      </c>
      <c s="7" t="s">
        <v>115</v>
      </c>
      <c s="10">
        <v>72.83</v>
      </c>
      <c s="14"/>
      <c s="13">
        <f>ROUND((H37*G37),2)</f>
      </c>
      <c r="O37">
        <f>rekapitulace!H8</f>
      </c>
      <c>
        <f>O37/100*I37</f>
      </c>
    </row>
    <row r="38" spans="5:5" ht="38.25">
      <c r="E38" s="15" t="s">
        <v>511</v>
      </c>
    </row>
    <row r="39" spans="1:16" ht="12.75">
      <c r="A39" s="7">
        <v>13</v>
      </c>
      <c s="7" t="s">
        <v>51</v>
      </c>
      <c s="7" t="s">
        <v>405</v>
      </c>
      <c s="7" t="s">
        <v>45</v>
      </c>
      <c s="7" t="s">
        <v>406</v>
      </c>
      <c s="7" t="s">
        <v>108</v>
      </c>
      <c s="10">
        <v>293.222</v>
      </c>
      <c s="14"/>
      <c s="13">
        <f>ROUND((H39*G39),2)</f>
      </c>
      <c r="O39">
        <f>rekapitulace!H8</f>
      </c>
      <c>
        <f>O39/100*I39</f>
      </c>
    </row>
    <row r="40" spans="5:5" ht="89.25">
      <c r="E40" s="15" t="s">
        <v>512</v>
      </c>
    </row>
    <row r="41" spans="1:16" ht="12.75">
      <c r="A41" s="7">
        <v>14</v>
      </c>
      <c s="7" t="s">
        <v>51</v>
      </c>
      <c s="7" t="s">
        <v>129</v>
      </c>
      <c s="7" t="s">
        <v>45</v>
      </c>
      <c s="7" t="s">
        <v>130</v>
      </c>
      <c s="7" t="s">
        <v>108</v>
      </c>
      <c s="10">
        <v>1424.251</v>
      </c>
      <c s="14"/>
      <c s="13">
        <f>ROUND((H41*G41),2)</f>
      </c>
      <c r="O41">
        <f>rekapitulace!H8</f>
      </c>
      <c>
        <f>O41/100*I41</f>
      </c>
    </row>
    <row r="42" spans="5:5" ht="242.25">
      <c r="E42" s="15" t="s">
        <v>513</v>
      </c>
    </row>
    <row r="43" spans="1:16" ht="12.75">
      <c r="A43" s="7">
        <v>15</v>
      </c>
      <c s="7" t="s">
        <v>51</v>
      </c>
      <c s="7" t="s">
        <v>272</v>
      </c>
      <c s="7" t="s">
        <v>45</v>
      </c>
      <c s="7" t="s">
        <v>273</v>
      </c>
      <c s="7" t="s">
        <v>108</v>
      </c>
      <c s="10">
        <v>539.456</v>
      </c>
      <c s="14"/>
      <c s="13">
        <f>ROUND((H43*G43),2)</f>
      </c>
      <c r="O43">
        <f>rekapitulace!H8</f>
      </c>
      <c>
        <f>O43/100*I43</f>
      </c>
    </row>
    <row r="44" spans="5:5" ht="204">
      <c r="E44" s="15" t="s">
        <v>514</v>
      </c>
    </row>
    <row r="45" spans="1:16" ht="12.75">
      <c r="A45" s="7">
        <v>16</v>
      </c>
      <c s="7" t="s">
        <v>51</v>
      </c>
      <c s="7" t="s">
        <v>132</v>
      </c>
      <c s="7" t="s">
        <v>45</v>
      </c>
      <c s="7" t="s">
        <v>133</v>
      </c>
      <c s="7" t="s">
        <v>108</v>
      </c>
      <c s="10">
        <v>94.991</v>
      </c>
      <c s="14"/>
      <c s="13">
        <f>ROUND((H45*G45),2)</f>
      </c>
      <c r="O45">
        <f>rekapitulace!H8</f>
      </c>
      <c>
        <f>O45/100*I45</f>
      </c>
    </row>
    <row r="46" spans="5:5" ht="204">
      <c r="E46" s="15" t="s">
        <v>515</v>
      </c>
    </row>
    <row r="47" spans="1:16" ht="12.75">
      <c r="A47" s="7">
        <v>17</v>
      </c>
      <c s="7" t="s">
        <v>51</v>
      </c>
      <c s="7" t="s">
        <v>135</v>
      </c>
      <c s="7" t="s">
        <v>45</v>
      </c>
      <c s="7" t="s">
        <v>136</v>
      </c>
      <c s="7" t="s">
        <v>108</v>
      </c>
      <c s="10">
        <v>1812.464</v>
      </c>
      <c s="14"/>
      <c s="13">
        <f>ROUND((H47*G47),2)</f>
      </c>
      <c r="O47">
        <f>rekapitulace!H8</f>
      </c>
      <c>
        <f>O47/100*I47</f>
      </c>
    </row>
    <row r="48" spans="5:5" ht="395.25">
      <c r="E48" s="15" t="s">
        <v>516</v>
      </c>
    </row>
    <row r="49" spans="1:16" ht="12.75">
      <c r="A49" s="7">
        <v>18</v>
      </c>
      <c s="7" t="s">
        <v>51</v>
      </c>
      <c s="7" t="s">
        <v>138</v>
      </c>
      <c s="7" t="s">
        <v>53</v>
      </c>
      <c s="7" t="s">
        <v>139</v>
      </c>
      <c s="7" t="s">
        <v>108</v>
      </c>
      <c s="10">
        <v>1688.46</v>
      </c>
      <c s="14"/>
      <c s="13">
        <f>ROUND((H49*G49),2)</f>
      </c>
      <c r="O49">
        <f>rekapitulace!H8</f>
      </c>
      <c>
        <f>O49/100*I49</f>
      </c>
    </row>
    <row r="50" spans="5:5" ht="89.25">
      <c r="E50" s="15" t="s">
        <v>517</v>
      </c>
    </row>
    <row r="51" spans="1:16" ht="12.75">
      <c r="A51" s="7">
        <v>19</v>
      </c>
      <c s="7" t="s">
        <v>51</v>
      </c>
      <c s="7" t="s">
        <v>279</v>
      </c>
      <c s="7" t="s">
        <v>45</v>
      </c>
      <c s="7" t="s">
        <v>280</v>
      </c>
      <c s="7" t="s">
        <v>108</v>
      </c>
      <c s="10">
        <v>122.31</v>
      </c>
      <c s="14"/>
      <c s="13">
        <f>ROUND((H51*G51),2)</f>
      </c>
      <c r="O51">
        <f>rekapitulace!H8</f>
      </c>
      <c>
        <f>O51/100*I51</f>
      </c>
    </row>
    <row r="52" spans="5:5" ht="102">
      <c r="E52" s="15" t="s">
        <v>518</v>
      </c>
    </row>
    <row r="53" spans="1:16" ht="12.75">
      <c r="A53" s="7">
        <v>20</v>
      </c>
      <c s="7" t="s">
        <v>51</v>
      </c>
      <c s="7" t="s">
        <v>142</v>
      </c>
      <c s="7" t="s">
        <v>45</v>
      </c>
      <c s="7" t="s">
        <v>143</v>
      </c>
      <c s="7" t="s">
        <v>108</v>
      </c>
      <c s="10">
        <v>48.32</v>
      </c>
      <c s="14"/>
      <c s="13">
        <f>ROUND((H53*G53),2)</f>
      </c>
      <c r="O53">
        <f>rekapitulace!H8</f>
      </c>
      <c>
        <f>O53/100*I53</f>
      </c>
    </row>
    <row r="54" spans="5:5" ht="89.25">
      <c r="E54" s="15" t="s">
        <v>519</v>
      </c>
    </row>
    <row r="55" spans="1:16" ht="12.75">
      <c r="A55" s="7">
        <v>21</v>
      </c>
      <c s="7" t="s">
        <v>51</v>
      </c>
      <c s="7" t="s">
        <v>148</v>
      </c>
      <c s="7" t="s">
        <v>45</v>
      </c>
      <c s="7" t="s">
        <v>149</v>
      </c>
      <c s="7" t="s">
        <v>101</v>
      </c>
      <c s="10">
        <v>8454.221</v>
      </c>
      <c s="14"/>
      <c s="13">
        <f>ROUND((H55*G55),2)</f>
      </c>
      <c r="O55">
        <f>rekapitulace!H8</f>
      </c>
      <c>
        <f>O55/100*I55</f>
      </c>
    </row>
    <row r="56" spans="5:5" ht="229.5">
      <c r="E56" s="15" t="s">
        <v>520</v>
      </c>
    </row>
    <row r="57" spans="1:16" ht="12.75">
      <c r="A57" s="7">
        <v>22</v>
      </c>
      <c s="7" t="s">
        <v>51</v>
      </c>
      <c s="7" t="s">
        <v>286</v>
      </c>
      <c s="7" t="s">
        <v>45</v>
      </c>
      <c s="7" t="s">
        <v>287</v>
      </c>
      <c s="7" t="s">
        <v>101</v>
      </c>
      <c s="10">
        <v>3596.373</v>
      </c>
      <c s="14"/>
      <c s="13">
        <f>ROUND((H57*G57),2)</f>
      </c>
      <c r="O57">
        <f>rekapitulace!H8</f>
      </c>
      <c>
        <f>O57/100*I57</f>
      </c>
    </row>
    <row r="58" spans="5:5" ht="51">
      <c r="E58" s="15" t="s">
        <v>521</v>
      </c>
    </row>
    <row r="59" spans="1:16" ht="12.75">
      <c r="A59" s="7">
        <v>23</v>
      </c>
      <c s="7" t="s">
        <v>51</v>
      </c>
      <c s="7" t="s">
        <v>289</v>
      </c>
      <c s="7" t="s">
        <v>45</v>
      </c>
      <c s="7" t="s">
        <v>290</v>
      </c>
      <c s="7" t="s">
        <v>101</v>
      </c>
      <c s="10">
        <v>3596.373</v>
      </c>
      <c s="14"/>
      <c s="13">
        <f>ROUND((H59*G59),2)</f>
      </c>
      <c r="O59">
        <f>rekapitulace!H8</f>
      </c>
      <c>
        <f>O59/100*I59</f>
      </c>
    </row>
    <row r="60" spans="5:5" ht="51">
      <c r="E60" s="15" t="s">
        <v>521</v>
      </c>
    </row>
    <row r="61" spans="1:16" ht="12.75" customHeight="1">
      <c r="A61" s="16"/>
      <c s="16"/>
      <c s="16" t="s">
        <v>24</v>
      </c>
      <c s="16"/>
      <c s="16" t="s">
        <v>98</v>
      </c>
      <c s="16"/>
      <c s="16"/>
      <c s="16"/>
      <c s="16">
        <f>SUM(I25:I60)</f>
      </c>
      <c r="P61">
        <f>ROUND(SUM(P25:P60),2)</f>
      </c>
    </row>
    <row r="63" spans="1:9" ht="12.75" customHeight="1">
      <c r="A63" s="9"/>
      <c s="9"/>
      <c s="9" t="s">
        <v>35</v>
      </c>
      <c s="9"/>
      <c s="9" t="s">
        <v>151</v>
      </c>
      <c s="9"/>
      <c s="11"/>
      <c s="9"/>
      <c s="11"/>
    </row>
    <row r="64" spans="1:16" ht="12.75">
      <c r="A64" s="7">
        <v>24</v>
      </c>
      <c s="7" t="s">
        <v>51</v>
      </c>
      <c s="7" t="s">
        <v>152</v>
      </c>
      <c s="7" t="s">
        <v>45</v>
      </c>
      <c s="7" t="s">
        <v>153</v>
      </c>
      <c s="7" t="s">
        <v>101</v>
      </c>
      <c s="10">
        <v>354.72</v>
      </c>
      <c s="14"/>
      <c s="13">
        <f>ROUND((H64*G64),2)</f>
      </c>
      <c r="O64">
        <f>rekapitulace!H8</f>
      </c>
      <c>
        <f>O64/100*I64</f>
      </c>
    </row>
    <row r="65" spans="5:5" ht="38.25">
      <c r="E65" s="15" t="s">
        <v>522</v>
      </c>
    </row>
    <row r="66" spans="1:16" ht="12.75">
      <c r="A66" s="7">
        <v>25</v>
      </c>
      <c s="7" t="s">
        <v>51</v>
      </c>
      <c s="7" t="s">
        <v>155</v>
      </c>
      <c s="7" t="s">
        <v>45</v>
      </c>
      <c s="7" t="s">
        <v>156</v>
      </c>
      <c s="7" t="s">
        <v>115</v>
      </c>
      <c s="10">
        <v>147.8</v>
      </c>
      <c s="14"/>
      <c s="13">
        <f>ROUND((H66*G66),2)</f>
      </c>
      <c r="O66">
        <f>rekapitulace!H8</f>
      </c>
      <c>
        <f>O66/100*I66</f>
      </c>
    </row>
    <row r="67" spans="5:5" ht="38.25">
      <c r="E67" s="15" t="s">
        <v>523</v>
      </c>
    </row>
    <row r="68" spans="1:16" ht="12.75">
      <c r="A68" s="7">
        <v>26</v>
      </c>
      <c s="7" t="s">
        <v>51</v>
      </c>
      <c s="7" t="s">
        <v>158</v>
      </c>
      <c s="7" t="s">
        <v>45</v>
      </c>
      <c s="7" t="s">
        <v>159</v>
      </c>
      <c s="7" t="s">
        <v>101</v>
      </c>
      <c s="10">
        <v>4715.819</v>
      </c>
      <c s="14"/>
      <c s="13">
        <f>ROUND((H68*G68),2)</f>
      </c>
      <c r="O68">
        <f>rekapitulace!H8</f>
      </c>
      <c>
        <f>O68/100*I68</f>
      </c>
    </row>
    <row r="69" spans="5:5" ht="63.75">
      <c r="E69" s="15" t="s">
        <v>524</v>
      </c>
    </row>
    <row r="70" spans="1:16" ht="12.75">
      <c r="A70" s="7">
        <v>27</v>
      </c>
      <c s="7" t="s">
        <v>51</v>
      </c>
      <c s="7" t="s">
        <v>293</v>
      </c>
      <c s="7" t="s">
        <v>45</v>
      </c>
      <c s="7" t="s">
        <v>294</v>
      </c>
      <c s="7" t="s">
        <v>108</v>
      </c>
      <c s="10">
        <v>2.208</v>
      </c>
      <c s="14"/>
      <c s="13">
        <f>ROUND((H70*G70),2)</f>
      </c>
      <c r="O70">
        <f>rekapitulace!H8</f>
      </c>
      <c>
        <f>O70/100*I70</f>
      </c>
    </row>
    <row r="71" spans="5:5" ht="165.75">
      <c r="E71" s="15" t="s">
        <v>525</v>
      </c>
    </row>
    <row r="72" spans="1:16" ht="12.75" customHeight="1">
      <c r="A72" s="16"/>
      <c s="16"/>
      <c s="16" t="s">
        <v>35</v>
      </c>
      <c s="16"/>
      <c s="16" t="s">
        <v>151</v>
      </c>
      <c s="16"/>
      <c s="16"/>
      <c s="16"/>
      <c s="16">
        <f>SUM(I64:I71)</f>
      </c>
      <c r="P72">
        <f>ROUND(SUM(P64:P71),2)</f>
      </c>
    </row>
    <row r="74" spans="1:9" ht="12.75" customHeight="1">
      <c r="A74" s="9"/>
      <c s="9"/>
      <c s="9" t="s">
        <v>37</v>
      </c>
      <c s="9"/>
      <c s="9" t="s">
        <v>161</v>
      </c>
      <c s="9"/>
      <c s="11"/>
      <c s="9"/>
      <c s="11"/>
    </row>
    <row r="75" spans="1:16" ht="12.75">
      <c r="A75" s="7">
        <v>28</v>
      </c>
      <c s="7" t="s">
        <v>51</v>
      </c>
      <c s="7" t="s">
        <v>296</v>
      </c>
      <c s="7" t="s">
        <v>45</v>
      </c>
      <c s="7" t="s">
        <v>297</v>
      </c>
      <c s="7" t="s">
        <v>108</v>
      </c>
      <c s="10">
        <v>6.712</v>
      </c>
      <c s="14"/>
      <c s="13">
        <f>ROUND((H75*G75),2)</f>
      </c>
      <c r="O75">
        <f>rekapitulace!H8</f>
      </c>
      <c>
        <f>O75/100*I75</f>
      </c>
    </row>
    <row r="76" spans="5:5" ht="344.25">
      <c r="E76" s="15" t="s">
        <v>526</v>
      </c>
    </row>
    <row r="77" spans="1:16" ht="12.75">
      <c r="A77" s="7">
        <v>29</v>
      </c>
      <c s="7" t="s">
        <v>51</v>
      </c>
      <c s="7" t="s">
        <v>299</v>
      </c>
      <c s="7" t="s">
        <v>53</v>
      </c>
      <c s="7" t="s">
        <v>300</v>
      </c>
      <c s="7" t="s">
        <v>108</v>
      </c>
      <c s="10">
        <v>497.558</v>
      </c>
      <c s="14"/>
      <c s="13">
        <f>ROUND((H77*G77),2)</f>
      </c>
      <c r="O77">
        <f>rekapitulace!H8</f>
      </c>
      <c>
        <f>O77/100*I77</f>
      </c>
    </row>
    <row r="78" spans="5:5" ht="409.5">
      <c r="E78" s="15" t="s">
        <v>527</v>
      </c>
    </row>
    <row r="79" spans="1:16" ht="12.75">
      <c r="A79" s="7">
        <v>30</v>
      </c>
      <c s="7" t="s">
        <v>51</v>
      </c>
      <c s="7" t="s">
        <v>299</v>
      </c>
      <c s="7" t="s">
        <v>55</v>
      </c>
      <c s="7" t="s">
        <v>528</v>
      </c>
      <c s="7" t="s">
        <v>108</v>
      </c>
      <c s="10">
        <v>11.86</v>
      </c>
      <c s="14"/>
      <c s="13">
        <f>ROUND((H79*G79),2)</f>
      </c>
      <c r="O79">
        <f>rekapitulace!H8</f>
      </c>
      <c>
        <f>O79/100*I79</f>
      </c>
    </row>
    <row r="80" spans="5:5" ht="76.5">
      <c r="E80" s="15" t="s">
        <v>529</v>
      </c>
    </row>
    <row r="81" spans="1:16" ht="12.75">
      <c r="A81" s="7">
        <v>31</v>
      </c>
      <c s="7" t="s">
        <v>51</v>
      </c>
      <c s="7" t="s">
        <v>302</v>
      </c>
      <c s="7" t="s">
        <v>45</v>
      </c>
      <c s="7" t="s">
        <v>303</v>
      </c>
      <c s="7" t="s">
        <v>108</v>
      </c>
      <c s="10">
        <v>8.503</v>
      </c>
      <c s="14"/>
      <c s="13">
        <f>ROUND((H81*G81),2)</f>
      </c>
      <c r="O81">
        <f>rekapitulace!H8</f>
      </c>
      <c>
        <f>O81/100*I81</f>
      </c>
    </row>
    <row r="82" spans="5:5" ht="242.25">
      <c r="E82" s="15" t="s">
        <v>530</v>
      </c>
    </row>
    <row r="83" spans="1:16" ht="12.75" customHeight="1">
      <c r="A83" s="16"/>
      <c s="16"/>
      <c s="16" t="s">
        <v>37</v>
      </c>
      <c s="16"/>
      <c s="16" t="s">
        <v>161</v>
      </c>
      <c s="16"/>
      <c s="16"/>
      <c s="16"/>
      <c s="16">
        <f>SUM(I75:I82)</f>
      </c>
      <c r="P83">
        <f>ROUND(SUM(P75:P82),2)</f>
      </c>
    </row>
    <row r="85" spans="1:9" ht="12.75" customHeight="1">
      <c r="A85" s="9"/>
      <c s="9"/>
      <c s="9" t="s">
        <v>38</v>
      </c>
      <c s="9"/>
      <c s="9" t="s">
        <v>168</v>
      </c>
      <c s="9"/>
      <c s="11"/>
      <c s="9"/>
      <c s="11"/>
    </row>
    <row r="86" spans="1:16" ht="12.75">
      <c r="A86" s="7">
        <v>32</v>
      </c>
      <c s="7" t="s">
        <v>51</v>
      </c>
      <c s="7" t="s">
        <v>172</v>
      </c>
      <c s="7" t="s">
        <v>45</v>
      </c>
      <c s="7" t="s">
        <v>305</v>
      </c>
      <c s="7" t="s">
        <v>101</v>
      </c>
      <c s="10">
        <v>749</v>
      </c>
      <c s="14"/>
      <c s="13">
        <f>ROUND((H86*G86),2)</f>
      </c>
      <c r="O86">
        <f>rekapitulace!H8</f>
      </c>
      <c>
        <f>O86/100*I86</f>
      </c>
    </row>
    <row r="87" spans="5:5" ht="165.75">
      <c r="E87" s="15" t="s">
        <v>531</v>
      </c>
    </row>
    <row r="88" spans="1:16" ht="12.75">
      <c r="A88" s="7">
        <v>33</v>
      </c>
      <c s="7" t="s">
        <v>51</v>
      </c>
      <c s="7" t="s">
        <v>179</v>
      </c>
      <c s="7" t="s">
        <v>45</v>
      </c>
      <c s="7" t="s">
        <v>532</v>
      </c>
      <c s="7" t="s">
        <v>101</v>
      </c>
      <c s="10">
        <v>2761.347</v>
      </c>
      <c s="14"/>
      <c s="13">
        <f>ROUND((H88*G88),2)</f>
      </c>
      <c r="O88">
        <f>rekapitulace!H8</f>
      </c>
      <c>
        <f>O88/100*I88</f>
      </c>
    </row>
    <row r="89" spans="5:5" ht="114.75">
      <c r="E89" s="15" t="s">
        <v>533</v>
      </c>
    </row>
    <row r="90" spans="1:16" ht="12.75">
      <c r="A90" s="7">
        <v>34</v>
      </c>
      <c s="7" t="s">
        <v>51</v>
      </c>
      <c s="7" t="s">
        <v>534</v>
      </c>
      <c s="7" t="s">
        <v>45</v>
      </c>
      <c s="7" t="s">
        <v>535</v>
      </c>
      <c s="7" t="s">
        <v>108</v>
      </c>
      <c s="10">
        <v>667.864</v>
      </c>
      <c s="14"/>
      <c s="13">
        <f>ROUND((H90*G90),2)</f>
      </c>
      <c r="O90">
        <f>rekapitulace!H8</f>
      </c>
      <c>
        <f>O90/100*I90</f>
      </c>
    </row>
    <row r="91" spans="5:5" ht="76.5">
      <c r="E91" s="15" t="s">
        <v>536</v>
      </c>
    </row>
    <row r="92" spans="1:16" ht="12.75">
      <c r="A92" s="7">
        <v>35</v>
      </c>
      <c s="7" t="s">
        <v>51</v>
      </c>
      <c s="7" t="s">
        <v>312</v>
      </c>
      <c s="7" t="s">
        <v>45</v>
      </c>
      <c s="7" t="s">
        <v>313</v>
      </c>
      <c s="7" t="s">
        <v>101</v>
      </c>
      <c s="10">
        <v>1024.5</v>
      </c>
      <c s="14"/>
      <c s="13">
        <f>ROUND((H92*G92),2)</f>
      </c>
      <c r="O92">
        <f>rekapitulace!H8</f>
      </c>
      <c>
        <f>O92/100*I92</f>
      </c>
    </row>
    <row r="93" spans="5:5" ht="63.75">
      <c r="E93" s="15" t="s">
        <v>537</v>
      </c>
    </row>
    <row r="94" spans="1:16" ht="12.75">
      <c r="A94" s="7">
        <v>36</v>
      </c>
      <c s="7" t="s">
        <v>51</v>
      </c>
      <c s="7" t="s">
        <v>184</v>
      </c>
      <c s="7" t="s">
        <v>45</v>
      </c>
      <c s="7" t="s">
        <v>538</v>
      </c>
      <c s="7" t="s">
        <v>101</v>
      </c>
      <c s="10">
        <v>4005.54</v>
      </c>
      <c s="14"/>
      <c s="13">
        <f>ROUND((H94*G94),2)</f>
      </c>
      <c r="O94">
        <f>rekapitulace!H8</f>
      </c>
      <c>
        <f>O94/100*I94</f>
      </c>
    </row>
    <row r="95" spans="5:5" ht="63.75">
      <c r="E95" s="15" t="s">
        <v>539</v>
      </c>
    </row>
    <row r="96" spans="1:16" ht="12.75">
      <c r="A96" s="7">
        <v>37</v>
      </c>
      <c s="7" t="s">
        <v>51</v>
      </c>
      <c s="7" t="s">
        <v>187</v>
      </c>
      <c s="7" t="s">
        <v>45</v>
      </c>
      <c s="7" t="s">
        <v>315</v>
      </c>
      <c s="7" t="s">
        <v>101</v>
      </c>
      <c s="10">
        <v>3870.68</v>
      </c>
      <c s="14"/>
      <c s="13">
        <f>ROUND((H96*G96),2)</f>
      </c>
      <c r="O96">
        <f>rekapitulace!H8</f>
      </c>
      <c>
        <f>O96/100*I96</f>
      </c>
    </row>
    <row r="97" spans="5:5" ht="63.75">
      <c r="E97" s="15" t="s">
        <v>540</v>
      </c>
    </row>
    <row r="98" spans="1:16" ht="12.75">
      <c r="A98" s="7">
        <v>38</v>
      </c>
      <c s="7" t="s">
        <v>51</v>
      </c>
      <c s="7" t="s">
        <v>193</v>
      </c>
      <c s="7" t="s">
        <v>45</v>
      </c>
      <c s="7" t="s">
        <v>317</v>
      </c>
      <c s="7" t="s">
        <v>101</v>
      </c>
      <c s="10">
        <v>3814.11</v>
      </c>
      <c s="14"/>
      <c s="13">
        <f>ROUND((H98*G98),2)</f>
      </c>
      <c r="O98">
        <f>rekapitulace!H8</f>
      </c>
      <c>
        <f>O98/100*I98</f>
      </c>
    </row>
    <row r="99" spans="5:5" ht="191.25">
      <c r="E99" s="15" t="s">
        <v>541</v>
      </c>
    </row>
    <row r="100" spans="1:16" ht="12.75">
      <c r="A100" s="7">
        <v>39</v>
      </c>
      <c s="7" t="s">
        <v>51</v>
      </c>
      <c s="7" t="s">
        <v>319</v>
      </c>
      <c s="7" t="s">
        <v>45</v>
      </c>
      <c s="7" t="s">
        <v>320</v>
      </c>
      <c s="7" t="s">
        <v>108</v>
      </c>
      <c s="10">
        <v>0.429</v>
      </c>
      <c s="14"/>
      <c s="13">
        <f>ROUND((H100*G100),2)</f>
      </c>
      <c r="O100">
        <f>rekapitulace!H8</f>
      </c>
      <c>
        <f>O100/100*I100</f>
      </c>
    </row>
    <row r="101" spans="5:5" ht="76.5">
      <c r="E101" s="15" t="s">
        <v>542</v>
      </c>
    </row>
    <row r="102" spans="1:16" ht="12.75">
      <c r="A102" s="7">
        <v>40</v>
      </c>
      <c s="7" t="s">
        <v>51</v>
      </c>
      <c s="7" t="s">
        <v>196</v>
      </c>
      <c s="7" t="s">
        <v>45</v>
      </c>
      <c s="7" t="s">
        <v>322</v>
      </c>
      <c s="7" t="s">
        <v>101</v>
      </c>
      <c s="10">
        <v>3784.86</v>
      </c>
      <c s="14"/>
      <c s="13">
        <f>ROUND((H102*G102),2)</f>
      </c>
      <c r="O102">
        <f>rekapitulace!H8</f>
      </c>
      <c>
        <f>O102/100*I102</f>
      </c>
    </row>
    <row r="103" spans="5:5" ht="76.5">
      <c r="E103" s="15" t="s">
        <v>543</v>
      </c>
    </row>
    <row r="104" spans="1:16" ht="12.75">
      <c r="A104" s="7">
        <v>41</v>
      </c>
      <c s="7" t="s">
        <v>51</v>
      </c>
      <c s="7" t="s">
        <v>203</v>
      </c>
      <c s="7" t="s">
        <v>45</v>
      </c>
      <c s="7" t="s">
        <v>544</v>
      </c>
      <c s="7" t="s">
        <v>101</v>
      </c>
      <c s="10">
        <v>38.2</v>
      </c>
      <c s="14"/>
      <c s="13">
        <f>ROUND((H104*G104),2)</f>
      </c>
      <c r="O104">
        <f>rekapitulace!H8</f>
      </c>
      <c>
        <f>O104/100*I104</f>
      </c>
    </row>
    <row r="105" spans="5:5" ht="25.5">
      <c r="E105" s="15" t="s">
        <v>545</v>
      </c>
    </row>
    <row r="106" spans="1:16" ht="12.75" customHeight="1">
      <c r="A106" s="16"/>
      <c s="16"/>
      <c s="16" t="s">
        <v>38</v>
      </c>
      <c s="16"/>
      <c s="16" t="s">
        <v>168</v>
      </c>
      <c s="16"/>
      <c s="16"/>
      <c s="16"/>
      <c s="16">
        <f>SUM(I86:I105)</f>
      </c>
      <c r="P106">
        <f>ROUND(SUM(P86:P105),2)</f>
      </c>
    </row>
    <row r="108" spans="1:9" ht="12.75" customHeight="1">
      <c r="A108" s="9"/>
      <c s="9"/>
      <c s="9" t="s">
        <v>41</v>
      </c>
      <c s="9"/>
      <c s="9" t="s">
        <v>212</v>
      </c>
      <c s="9"/>
      <c s="11"/>
      <c s="9"/>
      <c s="11"/>
    </row>
    <row r="109" spans="1:16" ht="12.75">
      <c r="A109" s="7">
        <v>42</v>
      </c>
      <c s="7" t="s">
        <v>51</v>
      </c>
      <c s="7" t="s">
        <v>387</v>
      </c>
      <c s="7" t="s">
        <v>45</v>
      </c>
      <c s="7" t="s">
        <v>388</v>
      </c>
      <c s="7" t="s">
        <v>70</v>
      </c>
      <c s="10">
        <v>1</v>
      </c>
      <c s="14"/>
      <c s="13">
        <f>ROUND((H109*G109),2)</f>
      </c>
      <c r="O109">
        <f>rekapitulace!H8</f>
      </c>
      <c>
        <f>O109/100*I109</f>
      </c>
    </row>
    <row r="110" spans="5:5" ht="25.5">
      <c r="E110" s="15" t="s">
        <v>221</v>
      </c>
    </row>
    <row r="111" spans="1:16" ht="12.75">
      <c r="A111" s="7">
        <v>43</v>
      </c>
      <c s="7" t="s">
        <v>51</v>
      </c>
      <c s="7" t="s">
        <v>324</v>
      </c>
      <c s="7" t="s">
        <v>45</v>
      </c>
      <c s="7" t="s">
        <v>325</v>
      </c>
      <c s="7" t="s">
        <v>108</v>
      </c>
      <c s="10">
        <v>14.266</v>
      </c>
      <c s="14"/>
      <c s="13">
        <f>ROUND((H111*G111),2)</f>
      </c>
      <c r="O111">
        <f>rekapitulace!H8</f>
      </c>
      <c>
        <f>O111/100*I111</f>
      </c>
    </row>
    <row r="112" spans="5:5" ht="165.75">
      <c r="E112" s="15" t="s">
        <v>546</v>
      </c>
    </row>
    <row r="113" spans="1:16" ht="12.75" customHeight="1">
      <c r="A113" s="16"/>
      <c s="16"/>
      <c s="16" t="s">
        <v>41</v>
      </c>
      <c s="16"/>
      <c s="16" t="s">
        <v>227</v>
      </c>
      <c s="16"/>
      <c s="16"/>
      <c s="16"/>
      <c s="16">
        <f>SUM(I109:I112)</f>
      </c>
      <c r="P113">
        <f>ROUND(SUM(P109:P112),2)</f>
      </c>
    </row>
    <row r="115" spans="1:9" ht="12.75" customHeight="1">
      <c r="A115" s="9"/>
      <c s="9"/>
      <c s="9" t="s">
        <v>42</v>
      </c>
      <c s="9"/>
      <c s="9" t="s">
        <v>228</v>
      </c>
      <c s="9"/>
      <c s="11"/>
      <c s="9"/>
      <c s="11"/>
    </row>
    <row r="116" spans="1:16" ht="12.75">
      <c r="A116" s="7">
        <v>44</v>
      </c>
      <c s="7" t="s">
        <v>51</v>
      </c>
      <c s="7" t="s">
        <v>486</v>
      </c>
      <c s="7" t="s">
        <v>45</v>
      </c>
      <c s="7" t="s">
        <v>487</v>
      </c>
      <c s="7" t="s">
        <v>115</v>
      </c>
      <c s="10">
        <v>120</v>
      </c>
      <c s="14"/>
      <c s="13">
        <f>ROUND((H116*G116),2)</f>
      </c>
      <c r="O116">
        <f>rekapitulace!H8</f>
      </c>
      <c>
        <f>O116/100*I116</f>
      </c>
    </row>
    <row r="117" spans="5:5" ht="38.25">
      <c r="E117" s="15" t="s">
        <v>547</v>
      </c>
    </row>
    <row r="118" spans="1:16" ht="12.75">
      <c r="A118" s="7">
        <v>45</v>
      </c>
      <c s="7" t="s">
        <v>51</v>
      </c>
      <c s="7" t="s">
        <v>327</v>
      </c>
      <c s="7" t="s">
        <v>53</v>
      </c>
      <c s="7" t="s">
        <v>328</v>
      </c>
      <c s="7" t="s">
        <v>70</v>
      </c>
      <c s="10">
        <v>50</v>
      </c>
      <c s="14"/>
      <c s="13">
        <f>ROUND((H118*G118),2)</f>
      </c>
      <c r="O118">
        <f>rekapitulace!H8</f>
      </c>
      <c>
        <f>O118/100*I118</f>
      </c>
    </row>
    <row r="119" spans="5:5" ht="25.5">
      <c r="E119" s="15" t="s">
        <v>548</v>
      </c>
    </row>
    <row r="120" spans="1:16" ht="12.75">
      <c r="A120" s="7">
        <v>46</v>
      </c>
      <c s="7" t="s">
        <v>51</v>
      </c>
      <c s="7" t="s">
        <v>327</v>
      </c>
      <c s="7" t="s">
        <v>55</v>
      </c>
      <c s="7" t="s">
        <v>330</v>
      </c>
      <c s="7" t="s">
        <v>70</v>
      </c>
      <c s="10">
        <v>2</v>
      </c>
      <c s="14"/>
      <c s="13">
        <f>ROUND((H120*G120),2)</f>
      </c>
      <c r="O120">
        <f>rekapitulace!H8</f>
      </c>
      <c>
        <f>O120/100*I120</f>
      </c>
    </row>
    <row r="121" spans="5:5" ht="25.5">
      <c r="E121" s="15" t="s">
        <v>71</v>
      </c>
    </row>
    <row r="122" spans="1:16" ht="12.75">
      <c r="A122" s="7">
        <v>47</v>
      </c>
      <c s="7" t="s">
        <v>51</v>
      </c>
      <c s="7" t="s">
        <v>549</v>
      </c>
      <c s="7" t="s">
        <v>45</v>
      </c>
      <c s="7" t="s">
        <v>550</v>
      </c>
      <c s="7" t="s">
        <v>70</v>
      </c>
      <c s="10">
        <v>4</v>
      </c>
      <c s="14"/>
      <c s="13">
        <f>ROUND((H122*G122),2)</f>
      </c>
      <c r="O122">
        <f>rekapitulace!H8</f>
      </c>
      <c>
        <f>O122/100*I122</f>
      </c>
    </row>
    <row r="123" spans="5:5" ht="25.5">
      <c r="E123" s="15" t="s">
        <v>226</v>
      </c>
    </row>
    <row r="124" spans="1:16" ht="12.75">
      <c r="A124" s="7">
        <v>48</v>
      </c>
      <c s="7" t="s">
        <v>51</v>
      </c>
      <c s="7" t="s">
        <v>236</v>
      </c>
      <c s="7" t="s">
        <v>45</v>
      </c>
      <c s="7" t="s">
        <v>237</v>
      </c>
      <c s="7" t="s">
        <v>115</v>
      </c>
      <c s="10">
        <v>71</v>
      </c>
      <c s="14"/>
      <c s="13">
        <f>ROUND((H124*G124),2)</f>
      </c>
      <c r="O124">
        <f>rekapitulace!H8</f>
      </c>
      <c>
        <f>O124/100*I124</f>
      </c>
    </row>
    <row r="125" spans="5:5" ht="25.5">
      <c r="E125" s="15" t="s">
        <v>551</v>
      </c>
    </row>
    <row r="126" spans="1:16" ht="12.75">
      <c r="A126" s="7">
        <v>49</v>
      </c>
      <c s="7" t="s">
        <v>51</v>
      </c>
      <c s="7" t="s">
        <v>331</v>
      </c>
      <c s="7" t="s">
        <v>45</v>
      </c>
      <c s="7" t="s">
        <v>332</v>
      </c>
      <c s="7" t="s">
        <v>115</v>
      </c>
      <c s="10">
        <v>22.96</v>
      </c>
      <c s="14"/>
      <c s="13">
        <f>ROUND((H126*G126),2)</f>
      </c>
      <c r="O126">
        <f>rekapitulace!H8</f>
      </c>
      <c>
        <f>O126/100*I126</f>
      </c>
    </row>
    <row r="127" spans="5:5" ht="38.25">
      <c r="E127" s="15" t="s">
        <v>552</v>
      </c>
    </row>
    <row r="128" spans="1:16" ht="12.75">
      <c r="A128" s="7">
        <v>50</v>
      </c>
      <c s="7" t="s">
        <v>51</v>
      </c>
      <c s="7" t="s">
        <v>242</v>
      </c>
      <c s="7" t="s">
        <v>45</v>
      </c>
      <c s="7" t="s">
        <v>243</v>
      </c>
      <c s="7" t="s">
        <v>115</v>
      </c>
      <c s="10">
        <v>4.8</v>
      </c>
      <c s="14"/>
      <c s="13">
        <f>ROUND((H128*G128),2)</f>
      </c>
      <c r="O128">
        <f>rekapitulace!H8</f>
      </c>
      <c>
        <f>O128/100*I128</f>
      </c>
    </row>
    <row r="129" spans="5:5" ht="25.5">
      <c r="E129" s="15" t="s">
        <v>553</v>
      </c>
    </row>
    <row r="130" spans="1:16" ht="12.75">
      <c r="A130" s="7">
        <v>51</v>
      </c>
      <c s="7" t="s">
        <v>51</v>
      </c>
      <c s="7" t="s">
        <v>245</v>
      </c>
      <c s="7" t="s">
        <v>53</v>
      </c>
      <c s="7" t="s">
        <v>246</v>
      </c>
      <c s="7" t="s">
        <v>115</v>
      </c>
      <c s="10">
        <v>4.49</v>
      </c>
      <c s="14"/>
      <c s="13">
        <f>ROUND((H130*G130),2)</f>
      </c>
      <c r="O130">
        <f>rekapitulace!H8</f>
      </c>
      <c>
        <f>O130/100*I130</f>
      </c>
    </row>
    <row r="131" spans="5:5" ht="25.5">
      <c r="E131" s="15" t="s">
        <v>554</v>
      </c>
    </row>
    <row r="132" spans="1:16" ht="12.75">
      <c r="A132" s="7">
        <v>52</v>
      </c>
      <c s="7" t="s">
        <v>51</v>
      </c>
      <c s="7" t="s">
        <v>245</v>
      </c>
      <c s="7" t="s">
        <v>55</v>
      </c>
      <c s="7" t="s">
        <v>555</v>
      </c>
      <c s="7" t="s">
        <v>115</v>
      </c>
      <c s="10">
        <v>68.34</v>
      </c>
      <c s="14"/>
      <c s="13">
        <f>ROUND((H132*G132),2)</f>
      </c>
      <c r="O132">
        <f>rekapitulace!H8</f>
      </c>
      <c>
        <f>O132/100*I132</f>
      </c>
    </row>
    <row r="133" spans="5:5" ht="25.5">
      <c r="E133" s="15" t="s">
        <v>556</v>
      </c>
    </row>
    <row r="134" spans="1:16" ht="12.75">
      <c r="A134" s="7">
        <v>53</v>
      </c>
      <c s="7" t="s">
        <v>51</v>
      </c>
      <c s="7" t="s">
        <v>557</v>
      </c>
      <c s="7" t="s">
        <v>45</v>
      </c>
      <c s="7" t="s">
        <v>558</v>
      </c>
      <c s="7" t="s">
        <v>115</v>
      </c>
      <c s="10">
        <v>7.76</v>
      </c>
      <c s="14"/>
      <c s="13">
        <f>ROUND((H134*G134),2)</f>
      </c>
      <c r="O134">
        <f>rekapitulace!H8</f>
      </c>
      <c>
        <f>O134/100*I134</f>
      </c>
    </row>
    <row r="135" spans="5:5" ht="25.5">
      <c r="E135" s="15" t="s">
        <v>559</v>
      </c>
    </row>
    <row r="136" spans="1:16" ht="12.75" customHeight="1">
      <c r="A136" s="16"/>
      <c s="16"/>
      <c s="16" t="s">
        <v>42</v>
      </c>
      <c s="16"/>
      <c s="16" t="s">
        <v>228</v>
      </c>
      <c s="16"/>
      <c s="16"/>
      <c s="16"/>
      <c s="16">
        <f>SUM(I116:I135)</f>
      </c>
      <c r="P136">
        <f>ROUND(SUM(P116:P135),2)</f>
      </c>
    </row>
    <row r="138" spans="1:16" ht="12.75" customHeight="1">
      <c r="A138" s="16"/>
      <c s="16"/>
      <c s="16"/>
      <c s="16"/>
      <c s="16" t="s">
        <v>76</v>
      </c>
      <c s="16"/>
      <c s="16"/>
      <c s="16"/>
      <c s="16">
        <f>+I22+I61+I72+I83+I106+I113+I136</f>
      </c>
      <c r="P138">
        <f>+P22+P61+P72+P83+P106+P113+P136</f>
      </c>
    </row>
    <row r="140" spans="1:9" ht="12.75" customHeight="1">
      <c r="A140" s="9" t="s">
        <v>77</v>
      </c>
      <c s="9"/>
      <c s="9"/>
      <c s="9"/>
      <c s="9"/>
      <c s="9"/>
      <c s="9"/>
      <c s="9"/>
      <c s="9"/>
    </row>
    <row r="141" spans="1:9" ht="12.75" customHeight="1">
      <c r="A141" s="9"/>
      <c s="9"/>
      <c s="9"/>
      <c s="9"/>
      <c s="9" t="s">
        <v>78</v>
      </c>
      <c s="9"/>
      <c s="9"/>
      <c s="9"/>
      <c s="9"/>
    </row>
    <row r="142" spans="1:16" ht="12.75" customHeight="1">
      <c r="A142" s="16"/>
      <c s="16"/>
      <c s="16"/>
      <c s="16"/>
      <c s="16" t="s">
        <v>79</v>
      </c>
      <c s="16"/>
      <c s="16"/>
      <c s="16"/>
      <c s="16">
        <v>0</v>
      </c>
      <c r="P142">
        <v>0</v>
      </c>
    </row>
    <row r="143" spans="1:9" ht="12.75" customHeight="1">
      <c r="A143" s="16"/>
      <c s="16"/>
      <c s="16"/>
      <c s="16"/>
      <c s="16" t="s">
        <v>80</v>
      </c>
      <c s="16"/>
      <c s="16"/>
      <c s="16"/>
      <c s="16"/>
    </row>
    <row r="144" spans="1:16" ht="12.75" customHeight="1">
      <c r="A144" s="16"/>
      <c s="16"/>
      <c s="16"/>
      <c s="16"/>
      <c s="16" t="s">
        <v>81</v>
      </c>
      <c s="16"/>
      <c s="16"/>
      <c s="16"/>
      <c s="16">
        <v>0</v>
      </c>
      <c r="P144">
        <v>0</v>
      </c>
    </row>
    <row r="145" spans="1:16" ht="12.75" customHeight="1">
      <c r="A145" s="16"/>
      <c s="16"/>
      <c s="16"/>
      <c s="16"/>
      <c s="16" t="s">
        <v>82</v>
      </c>
      <c s="16"/>
      <c s="16"/>
      <c s="16"/>
      <c s="16">
        <f>I142+I144</f>
      </c>
      <c r="P145">
        <f>P142+P144</f>
      </c>
    </row>
    <row r="147" spans="1:16" ht="12.75" customHeight="1">
      <c r="A147" s="16"/>
      <c s="16"/>
      <c s="16"/>
      <c s="16"/>
      <c s="16" t="s">
        <v>82</v>
      </c>
      <c s="16"/>
      <c s="16"/>
      <c s="16"/>
      <c s="16">
        <f>I138+I145</f>
      </c>
      <c r="P147">
        <f>P138+P145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560</v>
      </c>
      <c s="5"/>
      <c s="5" t="s">
        <v>561</v>
      </c>
    </row>
    <row r="6" spans="1:5" ht="12.75" customHeight="1">
      <c r="A6" t="s">
        <v>18</v>
      </c>
      <c r="C6" s="5" t="s">
        <v>560</v>
      </c>
      <c s="5"/>
      <c s="5" t="s">
        <v>561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42</v>
      </c>
      <c s="9"/>
      <c s="9" t="s">
        <v>228</v>
      </c>
      <c s="9"/>
      <c s="11"/>
      <c s="9"/>
      <c s="11"/>
    </row>
    <row r="12" spans="1:16" ht="12.75">
      <c r="A12" s="7">
        <v>1</v>
      </c>
      <c s="7" t="s">
        <v>51</v>
      </c>
      <c s="7" t="s">
        <v>562</v>
      </c>
      <c s="7" t="s">
        <v>45</v>
      </c>
      <c s="7" t="s">
        <v>563</v>
      </c>
      <c s="7" t="s">
        <v>70</v>
      </c>
      <c s="10">
        <v>22</v>
      </c>
      <c s="14"/>
      <c s="13">
        <f>ROUND((H12*G12),2)</f>
      </c>
      <c r="O12">
        <f>rekapitulace!H8</f>
      </c>
      <c>
        <f>O12/100*I12</f>
      </c>
    </row>
    <row r="13" spans="5:5" ht="409.5">
      <c r="E13" s="15" t="s">
        <v>564</v>
      </c>
    </row>
    <row r="14" spans="1:16" ht="12.75">
      <c r="A14" s="7">
        <v>2</v>
      </c>
      <c s="7" t="s">
        <v>51</v>
      </c>
      <c s="7" t="s">
        <v>565</v>
      </c>
      <c s="7" t="s">
        <v>45</v>
      </c>
      <c s="7" t="s">
        <v>566</v>
      </c>
      <c s="7" t="s">
        <v>70</v>
      </c>
      <c s="10">
        <v>13</v>
      </c>
      <c s="14"/>
      <c s="13">
        <f>ROUND((H14*G14),2)</f>
      </c>
      <c r="O14">
        <f>rekapitulace!H8</f>
      </c>
      <c>
        <f>O14/100*I14</f>
      </c>
    </row>
    <row r="15" spans="5:5" ht="331.5">
      <c r="E15" s="15" t="s">
        <v>567</v>
      </c>
    </row>
    <row r="16" spans="1:16" ht="12.75">
      <c r="A16" s="7">
        <v>3</v>
      </c>
      <c s="7" t="s">
        <v>51</v>
      </c>
      <c s="7" t="s">
        <v>568</v>
      </c>
      <c s="7" t="s">
        <v>45</v>
      </c>
      <c s="7" t="s">
        <v>569</v>
      </c>
      <c s="7" t="s">
        <v>70</v>
      </c>
      <c s="10">
        <v>14</v>
      </c>
      <c s="14"/>
      <c s="13">
        <f>ROUND((H16*G16),2)</f>
      </c>
      <c r="O16">
        <f>rekapitulace!H8</f>
      </c>
      <c>
        <f>O16/100*I16</f>
      </c>
    </row>
    <row r="17" spans="5:5" ht="25.5">
      <c r="E17" s="15" t="s">
        <v>329</v>
      </c>
    </row>
    <row r="18" spans="1:16" ht="12.75">
      <c r="A18" s="7">
        <v>4</v>
      </c>
      <c s="7" t="s">
        <v>51</v>
      </c>
      <c s="7" t="s">
        <v>570</v>
      </c>
      <c s="7" t="s">
        <v>45</v>
      </c>
      <c s="7" t="s">
        <v>571</v>
      </c>
      <c s="7" t="s">
        <v>101</v>
      </c>
      <c s="10">
        <v>338.438</v>
      </c>
      <c s="14"/>
      <c s="13">
        <f>ROUND((H18*G18),2)</f>
      </c>
      <c r="O18">
        <f>rekapitulace!H8</f>
      </c>
      <c>
        <f>O18/100*I18</f>
      </c>
    </row>
    <row r="19" spans="5:5" ht="255">
      <c r="E19" s="15" t="s">
        <v>572</v>
      </c>
    </row>
    <row r="20" spans="1:16" ht="12.75">
      <c r="A20" s="7">
        <v>5</v>
      </c>
      <c s="7" t="s">
        <v>51</v>
      </c>
      <c s="7" t="s">
        <v>573</v>
      </c>
      <c s="7" t="s">
        <v>45</v>
      </c>
      <c s="7" t="s">
        <v>574</v>
      </c>
      <c s="7" t="s">
        <v>101</v>
      </c>
      <c s="10">
        <v>338.438</v>
      </c>
      <c s="14"/>
      <c s="13">
        <f>ROUND((H20*G20),2)</f>
      </c>
      <c r="O20">
        <f>rekapitulace!H8</f>
      </c>
      <c>
        <f>O20/100*I20</f>
      </c>
    </row>
    <row r="21" spans="5:5" ht="255">
      <c r="E21" s="15" t="s">
        <v>572</v>
      </c>
    </row>
    <row r="22" spans="1:16" ht="12.75" customHeight="1">
      <c r="A22" s="16"/>
      <c s="16"/>
      <c s="16" t="s">
        <v>42</v>
      </c>
      <c s="16"/>
      <c s="16" t="s">
        <v>228</v>
      </c>
      <c s="16"/>
      <c s="16"/>
      <c s="16"/>
      <c s="16">
        <f>SUM(I12:I21)</f>
      </c>
      <c r="P22">
        <f>ROUND(SUM(P12:P21),2)</f>
      </c>
    </row>
    <row r="24" spans="1:16" ht="12.75" customHeight="1">
      <c r="A24" s="16"/>
      <c s="16"/>
      <c s="16"/>
      <c s="16"/>
      <c s="16" t="s">
        <v>76</v>
      </c>
      <c s="16"/>
      <c s="16"/>
      <c s="16"/>
      <c s="16">
        <f>+I22</f>
      </c>
      <c r="P24">
        <f>+P22</f>
      </c>
    </row>
    <row r="26" spans="1:9" ht="12.75" customHeight="1">
      <c r="A26" s="9" t="s">
        <v>77</v>
      </c>
      <c s="9"/>
      <c s="9"/>
      <c s="9"/>
      <c s="9"/>
      <c s="9"/>
      <c s="9"/>
      <c s="9"/>
      <c s="9"/>
    </row>
    <row r="27" spans="1:9" ht="12.75" customHeight="1">
      <c r="A27" s="9"/>
      <c s="9"/>
      <c s="9"/>
      <c s="9"/>
      <c s="9" t="s">
        <v>78</v>
      </c>
      <c s="9"/>
      <c s="9"/>
      <c s="9"/>
      <c s="9"/>
    </row>
    <row r="28" spans="1:16" ht="12.75" customHeight="1">
      <c r="A28" s="16"/>
      <c s="16"/>
      <c s="16"/>
      <c s="16"/>
      <c s="16" t="s">
        <v>79</v>
      </c>
      <c s="16"/>
      <c s="16"/>
      <c s="16"/>
      <c s="16">
        <v>0</v>
      </c>
      <c r="P28">
        <v>0</v>
      </c>
    </row>
    <row r="29" spans="1:9" ht="12.75" customHeight="1">
      <c r="A29" s="16"/>
      <c s="16"/>
      <c s="16"/>
      <c s="16"/>
      <c s="16" t="s">
        <v>80</v>
      </c>
      <c s="16"/>
      <c s="16"/>
      <c s="16"/>
      <c s="16"/>
    </row>
    <row r="30" spans="1:16" ht="12.75" customHeight="1">
      <c r="A30" s="16"/>
      <c s="16"/>
      <c s="16"/>
      <c s="16"/>
      <c s="16" t="s">
        <v>81</v>
      </c>
      <c s="16"/>
      <c s="16"/>
      <c s="16"/>
      <c s="16">
        <v>0</v>
      </c>
      <c r="P30">
        <v>0</v>
      </c>
    </row>
    <row r="31" spans="1:16" ht="12.75" customHeight="1">
      <c r="A31" s="16"/>
      <c s="16"/>
      <c s="16"/>
      <c s="16"/>
      <c s="16" t="s">
        <v>82</v>
      </c>
      <c s="16"/>
      <c s="16"/>
      <c s="16"/>
      <c s="16">
        <f>I28+I30</f>
      </c>
      <c r="P31">
        <f>P28+P30</f>
      </c>
    </row>
    <row r="33" spans="1:16" ht="12.75" customHeight="1">
      <c r="A33" s="16"/>
      <c s="16"/>
      <c s="16"/>
      <c s="16"/>
      <c s="16" t="s">
        <v>82</v>
      </c>
      <c s="16"/>
      <c s="16"/>
      <c s="16"/>
      <c s="16">
        <f>I24+I31</f>
      </c>
      <c r="P33">
        <f>P24+P31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575</v>
      </c>
      <c s="5"/>
      <c s="5" t="s">
        <v>576</v>
      </c>
    </row>
    <row r="6" spans="1:5" ht="12.75" customHeight="1">
      <c r="A6" t="s">
        <v>18</v>
      </c>
      <c r="C6" s="5" t="s">
        <v>577</v>
      </c>
      <c s="5"/>
      <c s="5" t="s">
        <v>578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24</v>
      </c>
      <c s="9"/>
      <c s="9" t="s">
        <v>98</v>
      </c>
      <c s="9"/>
      <c s="11"/>
      <c s="9"/>
      <c s="11"/>
    </row>
    <row r="12" spans="1:16" ht="12.75">
      <c r="A12" s="7">
        <v>1</v>
      </c>
      <c s="7" t="s">
        <v>579</v>
      </c>
      <c s="7" t="s">
        <v>580</v>
      </c>
      <c s="7" t="s">
        <v>45</v>
      </c>
      <c s="7" t="s">
        <v>581</v>
      </c>
      <c s="7" t="s">
        <v>115</v>
      </c>
      <c s="10">
        <v>55.536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582</v>
      </c>
    </row>
    <row r="14" spans="1:16" ht="12.75">
      <c r="A14" s="7">
        <v>2</v>
      </c>
      <c s="7" t="s">
        <v>579</v>
      </c>
      <c s="7" t="s">
        <v>583</v>
      </c>
      <c s="7" t="s">
        <v>45</v>
      </c>
      <c s="7" t="s">
        <v>584</v>
      </c>
      <c s="7" t="s">
        <v>585</v>
      </c>
      <c s="10">
        <v>1332.864</v>
      </c>
      <c s="14"/>
      <c s="13">
        <f>ROUND((H14*G14),2)</f>
      </c>
      <c r="O14">
        <f>rekapitulace!H8</f>
      </c>
      <c>
        <f>O14/100*I14</f>
      </c>
    </row>
    <row r="15" spans="5:5" ht="102">
      <c r="E15" s="15" t="s">
        <v>586</v>
      </c>
    </row>
    <row r="16" spans="1:16" ht="12.75">
      <c r="A16" s="7">
        <v>3</v>
      </c>
      <c s="7" t="s">
        <v>579</v>
      </c>
      <c s="7" t="s">
        <v>587</v>
      </c>
      <c s="7" t="s">
        <v>45</v>
      </c>
      <c s="7" t="s">
        <v>588</v>
      </c>
      <c s="7" t="s">
        <v>589</v>
      </c>
      <c s="10">
        <v>55.536</v>
      </c>
      <c s="14"/>
      <c s="13">
        <f>ROUND((H16*G16),2)</f>
      </c>
      <c r="O16">
        <f>rekapitulace!H8</f>
      </c>
      <c>
        <f>O16/100*I16</f>
      </c>
    </row>
    <row r="17" spans="5:5" ht="38.25">
      <c r="E17" s="15" t="s">
        <v>590</v>
      </c>
    </row>
    <row r="18" spans="1:16" ht="12.75">
      <c r="A18" s="7">
        <v>4</v>
      </c>
      <c s="7" t="s">
        <v>579</v>
      </c>
      <c s="7" t="s">
        <v>591</v>
      </c>
      <c s="7" t="s">
        <v>45</v>
      </c>
      <c s="7" t="s">
        <v>592</v>
      </c>
      <c s="7" t="s">
        <v>115</v>
      </c>
      <c s="10">
        <v>17.355</v>
      </c>
      <c s="14"/>
      <c s="13">
        <f>ROUND((H18*G18),2)</f>
      </c>
      <c r="O18">
        <f>rekapitulace!H8</f>
      </c>
      <c>
        <f>O18/100*I18</f>
      </c>
    </row>
    <row r="19" spans="5:5" ht="38.25">
      <c r="E19" s="15" t="s">
        <v>593</v>
      </c>
    </row>
    <row r="20" spans="1:16" ht="12.75">
      <c r="A20" s="7">
        <v>5</v>
      </c>
      <c s="7" t="s">
        <v>579</v>
      </c>
      <c s="7" t="s">
        <v>594</v>
      </c>
      <c s="7" t="s">
        <v>45</v>
      </c>
      <c s="7" t="s">
        <v>595</v>
      </c>
      <c s="7" t="s">
        <v>115</v>
      </c>
      <c s="10">
        <v>17.355</v>
      </c>
      <c s="14"/>
      <c s="13">
        <f>ROUND((H20*G20),2)</f>
      </c>
      <c r="O20">
        <f>rekapitulace!H8</f>
      </c>
      <c>
        <f>O20/100*I20</f>
      </c>
    </row>
    <row r="21" spans="5:5" ht="38.25">
      <c r="E21" s="15" t="s">
        <v>593</v>
      </c>
    </row>
    <row r="22" spans="1:16" ht="12.75">
      <c r="A22" s="7">
        <v>6</v>
      </c>
      <c s="7" t="s">
        <v>579</v>
      </c>
      <c s="7" t="s">
        <v>596</v>
      </c>
      <c s="7" t="s">
        <v>45</v>
      </c>
      <c s="7" t="s">
        <v>597</v>
      </c>
      <c s="7" t="s">
        <v>115</v>
      </c>
      <c s="10">
        <v>22.909</v>
      </c>
      <c s="14"/>
      <c s="13">
        <f>ROUND((H22*G22),2)</f>
      </c>
      <c r="O22">
        <f>rekapitulace!H8</f>
      </c>
      <c>
        <f>O22/100*I22</f>
      </c>
    </row>
    <row r="23" spans="5:5" ht="38.25">
      <c r="E23" s="15" t="s">
        <v>598</v>
      </c>
    </row>
    <row r="24" spans="1:16" ht="12.75">
      <c r="A24" s="7">
        <v>7</v>
      </c>
      <c s="7" t="s">
        <v>579</v>
      </c>
      <c s="7" t="s">
        <v>599</v>
      </c>
      <c s="7" t="s">
        <v>45</v>
      </c>
      <c s="7" t="s">
        <v>600</v>
      </c>
      <c s="7" t="s">
        <v>115</v>
      </c>
      <c s="10">
        <v>32.35</v>
      </c>
      <c s="14"/>
      <c s="13">
        <f>ROUND((H24*G24),2)</f>
      </c>
      <c r="O24">
        <f>rekapitulace!H8</f>
      </c>
      <c>
        <f>O24/100*I24</f>
      </c>
    </row>
    <row r="25" spans="5:5" ht="102">
      <c r="E25" s="15" t="s">
        <v>601</v>
      </c>
    </row>
    <row r="26" spans="1:16" ht="12.75">
      <c r="A26" s="7">
        <v>8</v>
      </c>
      <c s="7" t="s">
        <v>579</v>
      </c>
      <c s="7" t="s">
        <v>602</v>
      </c>
      <c s="7" t="s">
        <v>45</v>
      </c>
      <c s="7" t="s">
        <v>603</v>
      </c>
      <c s="7" t="s">
        <v>115</v>
      </c>
      <c s="10">
        <v>748.611</v>
      </c>
      <c s="14"/>
      <c s="13">
        <f>ROUND((H26*G26),2)</f>
      </c>
      <c r="O26">
        <f>rekapitulace!H8</f>
      </c>
      <c>
        <f>O26/100*I26</f>
      </c>
    </row>
    <row r="27" spans="5:5" ht="204">
      <c r="E27" s="15" t="s">
        <v>604</v>
      </c>
    </row>
    <row r="28" spans="1:16" ht="12.75">
      <c r="A28" s="7">
        <v>9</v>
      </c>
      <c s="7" t="s">
        <v>579</v>
      </c>
      <c s="7" t="s">
        <v>605</v>
      </c>
      <c s="7" t="s">
        <v>45</v>
      </c>
      <c s="7" t="s">
        <v>606</v>
      </c>
      <c s="7" t="s">
        <v>115</v>
      </c>
      <c s="10">
        <v>748.611</v>
      </c>
      <c s="14"/>
      <c s="13">
        <f>ROUND((H28*G28),2)</f>
      </c>
      <c r="O28">
        <f>rekapitulace!H8</f>
      </c>
      <c>
        <f>O28/100*I28</f>
      </c>
    </row>
    <row r="29" spans="5:5" ht="89.25">
      <c r="E29" s="15" t="s">
        <v>607</v>
      </c>
    </row>
    <row r="30" spans="1:16" ht="12.75">
      <c r="A30" s="7">
        <v>10</v>
      </c>
      <c s="7" t="s">
        <v>579</v>
      </c>
      <c s="7" t="s">
        <v>608</v>
      </c>
      <c s="7" t="s">
        <v>45</v>
      </c>
      <c s="7" t="s">
        <v>609</v>
      </c>
      <c s="7" t="s">
        <v>108</v>
      </c>
      <c s="10">
        <v>305.499</v>
      </c>
      <c s="14"/>
      <c s="13">
        <f>ROUND((H30*G30),2)</f>
      </c>
      <c r="O30">
        <f>rekapitulace!H8</f>
      </c>
      <c>
        <f>O30/100*I30</f>
      </c>
    </row>
    <row r="31" spans="5:5" ht="409.5">
      <c r="E31" s="15" t="s">
        <v>610</v>
      </c>
    </row>
    <row r="32" spans="1:16" ht="12.75">
      <c r="A32" s="7">
        <v>11</v>
      </c>
      <c s="7" t="s">
        <v>579</v>
      </c>
      <c s="7" t="s">
        <v>611</v>
      </c>
      <c s="7" t="s">
        <v>45</v>
      </c>
      <c s="7" t="s">
        <v>612</v>
      </c>
      <c s="7" t="s">
        <v>108</v>
      </c>
      <c s="10">
        <v>289.05</v>
      </c>
      <c s="14"/>
      <c s="13">
        <f>ROUND((H32*G32),2)</f>
      </c>
      <c r="O32">
        <f>rekapitulace!H8</f>
      </c>
      <c>
        <f>O32/100*I32</f>
      </c>
    </row>
    <row r="33" spans="5:5" ht="89.25">
      <c r="E33" s="15" t="s">
        <v>613</v>
      </c>
    </row>
    <row r="34" spans="1:16" ht="12.75">
      <c r="A34" s="7">
        <v>12</v>
      </c>
      <c s="7" t="s">
        <v>579</v>
      </c>
      <c s="7" t="s">
        <v>614</v>
      </c>
      <c s="7" t="s">
        <v>45</v>
      </c>
      <c s="7" t="s">
        <v>615</v>
      </c>
      <c s="7" t="s">
        <v>108</v>
      </c>
      <c s="10">
        <v>144.525</v>
      </c>
      <c s="14"/>
      <c s="13">
        <f>ROUND((H34*G34),2)</f>
      </c>
      <c r="O34">
        <f>rekapitulace!H8</f>
      </c>
      <c>
        <f>O34/100*I34</f>
      </c>
    </row>
    <row r="35" spans="5:5" ht="89.25">
      <c r="E35" s="15" t="s">
        <v>616</v>
      </c>
    </row>
    <row r="36" spans="1:16" ht="12.75">
      <c r="A36" s="7">
        <v>13</v>
      </c>
      <c s="7" t="s">
        <v>579</v>
      </c>
      <c s="7" t="s">
        <v>617</v>
      </c>
      <c s="7" t="s">
        <v>45</v>
      </c>
      <c s="7" t="s">
        <v>618</v>
      </c>
      <c s="7" t="s">
        <v>108</v>
      </c>
      <c s="10">
        <v>123.879</v>
      </c>
      <c s="14"/>
      <c s="13">
        <f>ROUND((H36*G36),2)</f>
      </c>
      <c r="O36">
        <f>rekapitulace!H8</f>
      </c>
      <c>
        <f>O36/100*I36</f>
      </c>
    </row>
    <row r="37" spans="5:5" ht="89.25">
      <c r="E37" s="15" t="s">
        <v>619</v>
      </c>
    </row>
    <row r="38" spans="1:16" ht="12.75">
      <c r="A38" s="7">
        <v>14</v>
      </c>
      <c s="7" t="s">
        <v>579</v>
      </c>
      <c s="7" t="s">
        <v>620</v>
      </c>
      <c s="7" t="s">
        <v>45</v>
      </c>
      <c s="7" t="s">
        <v>621</v>
      </c>
      <c s="7" t="s">
        <v>108</v>
      </c>
      <c s="10">
        <v>61.939</v>
      </c>
      <c s="14"/>
      <c s="13">
        <f>ROUND((H38*G38),2)</f>
      </c>
      <c r="O38">
        <f>rekapitulace!H8</f>
      </c>
      <c>
        <f>O38/100*I38</f>
      </c>
    </row>
    <row r="39" spans="5:5" ht="89.25">
      <c r="E39" s="15" t="s">
        <v>622</v>
      </c>
    </row>
    <row r="40" spans="1:16" ht="12.75">
      <c r="A40" s="7">
        <v>15</v>
      </c>
      <c s="7" t="s">
        <v>579</v>
      </c>
      <c s="7" t="s">
        <v>623</v>
      </c>
      <c s="7" t="s">
        <v>45</v>
      </c>
      <c s="7" t="s">
        <v>624</v>
      </c>
      <c s="7" t="s">
        <v>108</v>
      </c>
      <c s="10">
        <v>566.348</v>
      </c>
      <c s="14"/>
      <c s="13">
        <f>ROUND((H40*G40),2)</f>
      </c>
      <c r="O40">
        <f>rekapitulace!H8</f>
      </c>
      <c>
        <f>O40/100*I40</f>
      </c>
    </row>
    <row r="41" spans="5:5" ht="89.25">
      <c r="E41" s="15" t="s">
        <v>625</v>
      </c>
    </row>
    <row r="42" spans="1:16" ht="12.75">
      <c r="A42" s="7">
        <v>16</v>
      </c>
      <c s="7" t="s">
        <v>579</v>
      </c>
      <c s="7" t="s">
        <v>626</v>
      </c>
      <c s="7" t="s">
        <v>45</v>
      </c>
      <c s="7" t="s">
        <v>627</v>
      </c>
      <c s="7" t="s">
        <v>108</v>
      </c>
      <c s="10">
        <v>283.174</v>
      </c>
      <c s="14"/>
      <c s="13">
        <f>ROUND((H42*G42),2)</f>
      </c>
      <c r="O42">
        <f>rekapitulace!H8</f>
      </c>
      <c>
        <f>O42/100*I42</f>
      </c>
    </row>
    <row r="43" spans="5:5" ht="89.25">
      <c r="E43" s="15" t="s">
        <v>628</v>
      </c>
    </row>
    <row r="44" spans="1:16" ht="12.75">
      <c r="A44" s="7">
        <v>17</v>
      </c>
      <c s="7" t="s">
        <v>579</v>
      </c>
      <c s="7" t="s">
        <v>629</v>
      </c>
      <c s="7" t="s">
        <v>45</v>
      </c>
      <c s="7" t="s">
        <v>630</v>
      </c>
      <c s="7" t="s">
        <v>108</v>
      </c>
      <c s="10">
        <v>242.721</v>
      </c>
      <c s="14"/>
      <c s="13">
        <f>ROUND((H44*G44),2)</f>
      </c>
      <c r="O44">
        <f>rekapitulace!H8</f>
      </c>
      <c>
        <f>O44/100*I44</f>
      </c>
    </row>
    <row r="45" spans="5:5" ht="89.25">
      <c r="E45" s="15" t="s">
        <v>631</v>
      </c>
    </row>
    <row r="46" spans="1:16" ht="12.75">
      <c r="A46" s="7">
        <v>18</v>
      </c>
      <c s="7" t="s">
        <v>579</v>
      </c>
      <c s="7" t="s">
        <v>632</v>
      </c>
      <c s="7" t="s">
        <v>45</v>
      </c>
      <c s="7" t="s">
        <v>633</v>
      </c>
      <c s="7" t="s">
        <v>108</v>
      </c>
      <c s="10">
        <v>121.361</v>
      </c>
      <c s="14"/>
      <c s="13">
        <f>ROUND((H46*G46),2)</f>
      </c>
      <c r="O46">
        <f>rekapitulace!H8</f>
      </c>
      <c>
        <f>O46/100*I46</f>
      </c>
    </row>
    <row r="47" spans="5:5" ht="89.25">
      <c r="E47" s="15" t="s">
        <v>634</v>
      </c>
    </row>
    <row r="48" spans="1:16" ht="12.75">
      <c r="A48" s="7">
        <v>19</v>
      </c>
      <c s="7" t="s">
        <v>579</v>
      </c>
      <c s="7" t="s">
        <v>635</v>
      </c>
      <c s="7" t="s">
        <v>45</v>
      </c>
      <c s="7" t="s">
        <v>636</v>
      </c>
      <c s="7" t="s">
        <v>108</v>
      </c>
      <c s="10">
        <v>53.716</v>
      </c>
      <c s="14"/>
      <c s="13">
        <f>ROUND((H48*G48),2)</f>
      </c>
      <c r="O48">
        <f>rekapitulace!H8</f>
      </c>
      <c>
        <f>O48/100*I48</f>
      </c>
    </row>
    <row r="49" spans="5:5" ht="267.75">
      <c r="E49" s="15" t="s">
        <v>637</v>
      </c>
    </row>
    <row r="50" spans="1:16" ht="12.75">
      <c r="A50" s="7">
        <v>20</v>
      </c>
      <c s="7" t="s">
        <v>579</v>
      </c>
      <c s="7" t="s">
        <v>638</v>
      </c>
      <c s="7" t="s">
        <v>45</v>
      </c>
      <c s="7" t="s">
        <v>639</v>
      </c>
      <c s="7" t="s">
        <v>108</v>
      </c>
      <c s="10">
        <v>26.858</v>
      </c>
      <c s="14"/>
      <c s="13">
        <f>ROUND((H50*G50),2)</f>
      </c>
      <c r="O50">
        <f>rekapitulace!H8</f>
      </c>
      <c>
        <f>O50/100*I50</f>
      </c>
    </row>
    <row r="51" spans="5:5" ht="76.5">
      <c r="E51" s="15" t="s">
        <v>640</v>
      </c>
    </row>
    <row r="52" spans="1:16" ht="12.75">
      <c r="A52" s="7">
        <v>21</v>
      </c>
      <c s="7" t="s">
        <v>45</v>
      </c>
      <c s="7" t="s">
        <v>641</v>
      </c>
      <c s="7" t="s">
        <v>45</v>
      </c>
      <c s="7" t="s">
        <v>642</v>
      </c>
      <c s="7" t="s">
        <v>70</v>
      </c>
      <c s="10">
        <v>6.942</v>
      </c>
      <c s="14"/>
      <c s="13">
        <f>ROUND((H52*G52),2)</f>
      </c>
      <c r="O52">
        <f>rekapitulace!H8</f>
      </c>
      <c>
        <f>O52/100*I52</f>
      </c>
    </row>
    <row r="53" spans="5:5" ht="38.25">
      <c r="E53" s="15" t="s">
        <v>643</v>
      </c>
    </row>
    <row r="54" spans="1:16" ht="12.75">
      <c r="A54" s="7">
        <v>22</v>
      </c>
      <c s="7" t="s">
        <v>579</v>
      </c>
      <c s="7" t="s">
        <v>644</v>
      </c>
      <c s="7" t="s">
        <v>45</v>
      </c>
      <c s="7" t="s">
        <v>645</v>
      </c>
      <c s="7" t="s">
        <v>101</v>
      </c>
      <c s="10">
        <v>69.734</v>
      </c>
      <c s="14"/>
      <c s="13">
        <f>ROUND((H54*G54),2)</f>
      </c>
      <c r="O54">
        <f>rekapitulace!H8</f>
      </c>
      <c>
        <f>O54/100*I54</f>
      </c>
    </row>
    <row r="55" spans="5:5" ht="357">
      <c r="E55" s="15" t="s">
        <v>646</v>
      </c>
    </row>
    <row r="56" spans="1:16" ht="12.75">
      <c r="A56" s="7">
        <v>23</v>
      </c>
      <c s="7" t="s">
        <v>579</v>
      </c>
      <c s="7" t="s">
        <v>647</v>
      </c>
      <c s="7" t="s">
        <v>45</v>
      </c>
      <c s="7" t="s">
        <v>648</v>
      </c>
      <c s="7" t="s">
        <v>101</v>
      </c>
      <c s="10">
        <v>1478.626</v>
      </c>
      <c s="14"/>
      <c s="13">
        <f>ROUND((H56*G56),2)</f>
      </c>
      <c r="O56">
        <f>rekapitulace!H8</f>
      </c>
      <c>
        <f>O56/100*I56</f>
      </c>
    </row>
    <row r="57" spans="5:5" ht="409.5">
      <c r="E57" s="15" t="s">
        <v>649</v>
      </c>
    </row>
    <row r="58" spans="1:16" ht="12.75">
      <c r="A58" s="7">
        <v>24</v>
      </c>
      <c s="7" t="s">
        <v>579</v>
      </c>
      <c s="7" t="s">
        <v>650</v>
      </c>
      <c s="7" t="s">
        <v>45</v>
      </c>
      <c s="7" t="s">
        <v>651</v>
      </c>
      <c s="7" t="s">
        <v>101</v>
      </c>
      <c s="10">
        <v>69.734</v>
      </c>
      <c s="14"/>
      <c s="13">
        <f>ROUND((H58*G58),2)</f>
      </c>
      <c r="O58">
        <f>rekapitulace!H8</f>
      </c>
      <c>
        <f>O58/100*I58</f>
      </c>
    </row>
    <row r="59" spans="5:5" ht="89.25">
      <c r="E59" s="15" t="s">
        <v>652</v>
      </c>
    </row>
    <row r="60" spans="1:16" ht="12.75">
      <c r="A60" s="7">
        <v>25</v>
      </c>
      <c s="7" t="s">
        <v>579</v>
      </c>
      <c s="7" t="s">
        <v>653</v>
      </c>
      <c s="7" t="s">
        <v>45</v>
      </c>
      <c s="7" t="s">
        <v>654</v>
      </c>
      <c s="7" t="s">
        <v>101</v>
      </c>
      <c s="10">
        <v>1478.626</v>
      </c>
      <c s="14"/>
      <c s="13">
        <f>ROUND((H60*G60),2)</f>
      </c>
      <c r="O60">
        <f>rekapitulace!H8</f>
      </c>
      <c>
        <f>O60/100*I60</f>
      </c>
    </row>
    <row r="61" spans="5:5" ht="114.75">
      <c r="E61" s="15" t="s">
        <v>655</v>
      </c>
    </row>
    <row r="62" spans="1:16" ht="12.75">
      <c r="A62" s="7">
        <v>26</v>
      </c>
      <c s="7" t="s">
        <v>579</v>
      </c>
      <c s="7" t="s">
        <v>656</v>
      </c>
      <c s="7" t="s">
        <v>45</v>
      </c>
      <c s="7" t="s">
        <v>657</v>
      </c>
      <c s="7" t="s">
        <v>108</v>
      </c>
      <c s="10">
        <v>1221.997</v>
      </c>
      <c s="14"/>
      <c s="13">
        <f>ROUND((H62*G62),2)</f>
      </c>
      <c r="O62">
        <f>rekapitulace!H8</f>
      </c>
      <c>
        <f>O62/100*I62</f>
      </c>
    </row>
    <row r="63" spans="5:5" ht="153">
      <c r="E63" s="15" t="s">
        <v>658</v>
      </c>
    </row>
    <row r="64" spans="1:16" ht="12.75">
      <c r="A64" s="7">
        <v>27</v>
      </c>
      <c s="7" t="s">
        <v>579</v>
      </c>
      <c s="7" t="s">
        <v>659</v>
      </c>
      <c s="7" t="s">
        <v>45</v>
      </c>
      <c s="7" t="s">
        <v>660</v>
      </c>
      <c s="7" t="s">
        <v>108</v>
      </c>
      <c s="10">
        <v>2047.244</v>
      </c>
      <c s="14"/>
      <c s="13">
        <f>ROUND((H64*G64),2)</f>
      </c>
      <c r="O64">
        <f>rekapitulace!H8</f>
      </c>
      <c>
        <f>O64/100*I64</f>
      </c>
    </row>
    <row r="65" spans="5:5" ht="344.25">
      <c r="E65" s="15" t="s">
        <v>661</v>
      </c>
    </row>
    <row r="66" spans="1:16" ht="12.75">
      <c r="A66" s="7">
        <v>28</v>
      </c>
      <c s="7" t="s">
        <v>579</v>
      </c>
      <c s="7" t="s">
        <v>662</v>
      </c>
      <c s="7" t="s">
        <v>45</v>
      </c>
      <c s="7" t="s">
        <v>663</v>
      </c>
      <c s="7" t="s">
        <v>108</v>
      </c>
      <c s="10">
        <v>504.181</v>
      </c>
      <c s="14"/>
      <c s="13">
        <f>ROUND((H66*G66),2)</f>
      </c>
      <c r="O66">
        <f>rekapitulace!H8</f>
      </c>
      <c>
        <f>O66/100*I66</f>
      </c>
    </row>
    <row r="67" spans="5:5" ht="409.5">
      <c r="E67" s="15" t="s">
        <v>664</v>
      </c>
    </row>
    <row r="68" spans="1:16" ht="12.75">
      <c r="A68" s="7">
        <v>29</v>
      </c>
      <c s="7" t="s">
        <v>579</v>
      </c>
      <c s="7" t="s">
        <v>665</v>
      </c>
      <c s="7" t="s">
        <v>45</v>
      </c>
      <c s="7" t="s">
        <v>666</v>
      </c>
      <c s="7" t="s">
        <v>108</v>
      </c>
      <c s="10">
        <v>5041.815</v>
      </c>
      <c s="14"/>
      <c s="13">
        <f>ROUND((H68*G68),2)</f>
      </c>
      <c r="O68">
        <f>rekapitulace!H8</f>
      </c>
      <c>
        <f>O68/100*I68</f>
      </c>
    </row>
    <row r="69" spans="5:5" ht="165.75">
      <c r="E69" s="15" t="s">
        <v>667</v>
      </c>
    </row>
    <row r="70" spans="1:16" ht="12.75">
      <c r="A70" s="7">
        <v>30</v>
      </c>
      <c s="7" t="s">
        <v>579</v>
      </c>
      <c s="7" t="s">
        <v>668</v>
      </c>
      <c s="7" t="s">
        <v>45</v>
      </c>
      <c s="7" t="s">
        <v>669</v>
      </c>
      <c s="7" t="s">
        <v>108</v>
      </c>
      <c s="10">
        <v>1275.713</v>
      </c>
      <c s="14"/>
      <c s="13">
        <f>ROUND((H70*G70),2)</f>
      </c>
      <c r="O70">
        <f>rekapitulace!H8</f>
      </c>
      <c>
        <f>O70/100*I70</f>
      </c>
    </row>
    <row r="71" spans="5:5" ht="229.5">
      <c r="E71" s="15" t="s">
        <v>670</v>
      </c>
    </row>
    <row r="72" spans="1:16" ht="12.75">
      <c r="A72" s="7">
        <v>31</v>
      </c>
      <c s="7" t="s">
        <v>579</v>
      </c>
      <c s="7" t="s">
        <v>671</v>
      </c>
      <c s="7" t="s">
        <v>45</v>
      </c>
      <c s="7" t="s">
        <v>672</v>
      </c>
      <c s="7" t="s">
        <v>108</v>
      </c>
      <c s="10">
        <v>504.181</v>
      </c>
      <c s="14"/>
      <c s="13">
        <f>ROUND((H72*G72),2)</f>
      </c>
      <c r="O72">
        <f>rekapitulace!H8</f>
      </c>
      <c>
        <f>O72/100*I72</f>
      </c>
    </row>
    <row r="73" spans="5:5" ht="89.25">
      <c r="E73" s="15" t="s">
        <v>673</v>
      </c>
    </row>
    <row r="74" spans="1:16" ht="12.75">
      <c r="A74" s="7">
        <v>32</v>
      </c>
      <c s="7" t="s">
        <v>579</v>
      </c>
      <c s="7" t="s">
        <v>674</v>
      </c>
      <c s="7" t="s">
        <v>45</v>
      </c>
      <c s="7" t="s">
        <v>675</v>
      </c>
      <c s="7" t="s">
        <v>87</v>
      </c>
      <c s="10">
        <v>932.735</v>
      </c>
      <c s="14"/>
      <c s="13">
        <f>ROUND((H74*G74),2)</f>
      </c>
      <c r="O74">
        <f>rekapitulace!H8</f>
      </c>
      <c>
        <f>O74/100*I74</f>
      </c>
    </row>
    <row r="75" spans="5:5" ht="102">
      <c r="E75" s="15" t="s">
        <v>676</v>
      </c>
    </row>
    <row r="76" spans="1:16" ht="12.75">
      <c r="A76" s="7">
        <v>33</v>
      </c>
      <c s="7" t="s">
        <v>45</v>
      </c>
      <c s="7" t="s">
        <v>677</v>
      </c>
      <c s="7" t="s">
        <v>45</v>
      </c>
      <c s="7" t="s">
        <v>678</v>
      </c>
      <c s="7" t="s">
        <v>87</v>
      </c>
      <c s="10">
        <v>1275.713</v>
      </c>
      <c s="14"/>
      <c s="13">
        <f>ROUND((H76*G76),2)</f>
      </c>
      <c r="O76">
        <f>rekapitulace!H8</f>
      </c>
      <c>
        <f>O76/100*I76</f>
      </c>
    </row>
    <row r="77" spans="5:5" ht="127.5">
      <c r="E77" s="15" t="s">
        <v>679</v>
      </c>
    </row>
    <row r="78" spans="1:16" ht="12.75">
      <c r="A78" s="7">
        <v>34</v>
      </c>
      <c s="7" t="s">
        <v>579</v>
      </c>
      <c s="7" t="s">
        <v>680</v>
      </c>
      <c s="7" t="s">
        <v>45</v>
      </c>
      <c s="7" t="s">
        <v>681</v>
      </c>
      <c s="7" t="s">
        <v>108</v>
      </c>
      <c s="10">
        <v>771.531</v>
      </c>
      <c s="14"/>
      <c s="13">
        <f>ROUND((H78*G78),2)</f>
      </c>
      <c r="O78">
        <f>rekapitulace!H8</f>
      </c>
      <c>
        <f>O78/100*I78</f>
      </c>
    </row>
    <row r="79" spans="5:5" ht="153">
      <c r="E79" s="15" t="s">
        <v>682</v>
      </c>
    </row>
    <row r="80" spans="1:16" ht="12.75">
      <c r="A80" s="7">
        <v>35</v>
      </c>
      <c s="7" t="s">
        <v>579</v>
      </c>
      <c s="7" t="s">
        <v>683</v>
      </c>
      <c s="7" t="s">
        <v>45</v>
      </c>
      <c s="7" t="s">
        <v>684</v>
      </c>
      <c s="7" t="s">
        <v>108</v>
      </c>
      <c s="10">
        <v>72.95</v>
      </c>
      <c s="14"/>
      <c s="13">
        <f>ROUND((H80*G80),2)</f>
      </c>
      <c r="O80">
        <f>rekapitulace!H8</f>
      </c>
      <c>
        <f>O80/100*I80</f>
      </c>
    </row>
    <row r="81" spans="5:5" ht="76.5">
      <c r="E81" s="15" t="s">
        <v>685</v>
      </c>
    </row>
    <row r="82" spans="1:16" ht="12.75">
      <c r="A82" s="7">
        <v>36</v>
      </c>
      <c s="7" t="s">
        <v>579</v>
      </c>
      <c s="7" t="s">
        <v>686</v>
      </c>
      <c s="7" t="s">
        <v>45</v>
      </c>
      <c s="7" t="s">
        <v>687</v>
      </c>
      <c s="7" t="s">
        <v>108</v>
      </c>
      <c s="10">
        <v>243.166</v>
      </c>
      <c s="14"/>
      <c s="13">
        <f>ROUND((H82*G82),2)</f>
      </c>
      <c r="O82">
        <f>rekapitulace!H8</f>
      </c>
      <c>
        <f>O82/100*I82</f>
      </c>
    </row>
    <row r="83" spans="5:5" ht="409.5">
      <c r="E83" s="15" t="s">
        <v>688</v>
      </c>
    </row>
    <row r="84" spans="1:16" ht="12.75">
      <c r="A84" s="7">
        <v>37</v>
      </c>
      <c s="7" t="s">
        <v>579</v>
      </c>
      <c s="7" t="s">
        <v>689</v>
      </c>
      <c s="7" t="s">
        <v>45</v>
      </c>
      <c s="7" t="s">
        <v>690</v>
      </c>
      <c s="7" t="s">
        <v>101</v>
      </c>
      <c s="10">
        <v>625.46</v>
      </c>
      <c s="14"/>
      <c s="13">
        <f>ROUND((H84*G84),2)</f>
      </c>
      <c r="O84">
        <f>rekapitulace!H8</f>
      </c>
      <c>
        <f>O84/100*I84</f>
      </c>
    </row>
    <row r="85" spans="5:5" ht="409.5">
      <c r="E85" s="15" t="s">
        <v>691</v>
      </c>
    </row>
    <row r="86" spans="1:16" ht="12.75">
      <c r="A86" s="7">
        <v>52</v>
      </c>
      <c s="7" t="s">
        <v>579</v>
      </c>
      <c s="7" t="s">
        <v>692</v>
      </c>
      <c s="7" t="s">
        <v>45</v>
      </c>
      <c s="7" t="s">
        <v>693</v>
      </c>
      <c s="7" t="s">
        <v>87</v>
      </c>
      <c s="10">
        <v>488.763</v>
      </c>
      <c s="14"/>
      <c s="13">
        <f>ROUND((H86*G86),2)</f>
      </c>
      <c r="O86">
        <f>rekapitulace!H8</f>
      </c>
      <c>
        <f>O86/100*I86</f>
      </c>
    </row>
    <row r="87" spans="5:5" ht="89.25">
      <c r="E87" s="15" t="s">
        <v>694</v>
      </c>
    </row>
    <row r="88" spans="1:16" ht="12.75" customHeight="1">
      <c r="A88" s="16"/>
      <c s="16"/>
      <c s="16" t="s">
        <v>24</v>
      </c>
      <c s="16"/>
      <c s="16" t="s">
        <v>98</v>
      </c>
      <c s="16"/>
      <c s="16"/>
      <c s="16"/>
      <c s="16">
        <f>SUM(I12:I87)</f>
      </c>
      <c r="P88">
        <f>ROUND(SUM(P12:P87),2)</f>
      </c>
    </row>
    <row r="90" spans="1:9" ht="12.75" customHeight="1">
      <c r="A90" s="9"/>
      <c s="9"/>
      <c s="9" t="s">
        <v>35</v>
      </c>
      <c s="9"/>
      <c s="9" t="s">
        <v>695</v>
      </c>
      <c s="9"/>
      <c s="11"/>
      <c s="9"/>
      <c s="11"/>
    </row>
    <row r="91" spans="1:16" ht="12.75">
      <c r="A91" s="7">
        <v>38</v>
      </c>
      <c s="7" t="s">
        <v>579</v>
      </c>
      <c s="7" t="s">
        <v>696</v>
      </c>
      <c s="7" t="s">
        <v>45</v>
      </c>
      <c s="7" t="s">
        <v>697</v>
      </c>
      <c s="7" t="s">
        <v>108</v>
      </c>
      <c s="10">
        <v>27.518</v>
      </c>
      <c s="14"/>
      <c s="13">
        <f>ROUND((H91*G91),2)</f>
      </c>
      <c r="O91">
        <f>rekapitulace!H8</f>
      </c>
      <c>
        <f>O91/100*I91</f>
      </c>
    </row>
    <row r="92" spans="5:5" ht="216.75">
      <c r="E92" s="15" t="s">
        <v>698</v>
      </c>
    </row>
    <row r="93" spans="1:16" ht="12.75">
      <c r="A93" s="7">
        <v>39</v>
      </c>
      <c s="7" t="s">
        <v>579</v>
      </c>
      <c s="7" t="s">
        <v>699</v>
      </c>
      <c s="7" t="s">
        <v>45</v>
      </c>
      <c s="7" t="s">
        <v>700</v>
      </c>
      <c s="7" t="s">
        <v>115</v>
      </c>
      <c s="10">
        <v>318.999</v>
      </c>
      <c s="14"/>
      <c s="13">
        <f>ROUND((H93*G93),2)</f>
      </c>
      <c r="O93">
        <f>rekapitulace!H8</f>
      </c>
      <c>
        <f>O93/100*I93</f>
      </c>
    </row>
    <row r="94" spans="5:5" ht="140.25">
      <c r="E94" s="15" t="s">
        <v>701</v>
      </c>
    </row>
    <row r="95" spans="1:16" ht="12.75" customHeight="1">
      <c r="A95" s="16"/>
      <c s="16"/>
      <c s="16" t="s">
        <v>35</v>
      </c>
      <c s="16"/>
      <c s="16" t="s">
        <v>695</v>
      </c>
      <c s="16"/>
      <c s="16"/>
      <c s="16"/>
      <c s="16">
        <f>SUM(I91:I94)</f>
      </c>
      <c r="P95">
        <f>ROUND(SUM(P91:P94),2)</f>
      </c>
    </row>
    <row r="97" spans="1:9" ht="12.75" customHeight="1">
      <c r="A97" s="9"/>
      <c s="9"/>
      <c s="9" t="s">
        <v>37</v>
      </c>
      <c s="9"/>
      <c s="9" t="s">
        <v>161</v>
      </c>
      <c s="9"/>
      <c s="11"/>
      <c s="9"/>
      <c s="11"/>
    </row>
    <row r="98" spans="1:16" ht="12.75">
      <c r="A98" s="7">
        <v>48</v>
      </c>
      <c s="7" t="s">
        <v>579</v>
      </c>
      <c s="7" t="s">
        <v>702</v>
      </c>
      <c s="7" t="s">
        <v>45</v>
      </c>
      <c s="7" t="s">
        <v>703</v>
      </c>
      <c s="7" t="s">
        <v>108</v>
      </c>
      <c s="10">
        <v>3.332</v>
      </c>
      <c s="14"/>
      <c s="13">
        <f>ROUND((H98*G98),2)</f>
      </c>
      <c r="O98">
        <f>rekapitulace!H8</f>
      </c>
      <c>
        <f>O98/100*I98</f>
      </c>
    </row>
    <row r="99" spans="5:5" ht="127.5">
      <c r="E99" s="15" t="s">
        <v>704</v>
      </c>
    </row>
    <row r="100" spans="1:16" ht="12.75">
      <c r="A100" s="7">
        <v>49</v>
      </c>
      <c s="7" t="s">
        <v>579</v>
      </c>
      <c s="7" t="s">
        <v>705</v>
      </c>
      <c s="7" t="s">
        <v>45</v>
      </c>
      <c s="7" t="s">
        <v>706</v>
      </c>
      <c s="7" t="s">
        <v>108</v>
      </c>
      <c s="10">
        <v>66.517</v>
      </c>
      <c s="14"/>
      <c s="13">
        <f>ROUND((H100*G100),2)</f>
      </c>
      <c r="O100">
        <f>rekapitulace!H8</f>
      </c>
      <c>
        <f>O100/100*I100</f>
      </c>
    </row>
    <row r="101" spans="5:5" ht="382.5">
      <c r="E101" s="15" t="s">
        <v>707</v>
      </c>
    </row>
    <row r="102" spans="1:16" ht="12.75">
      <c r="A102" s="7">
        <v>50</v>
      </c>
      <c s="7" t="s">
        <v>579</v>
      </c>
      <c s="7" t="s">
        <v>708</v>
      </c>
      <c s="7" t="s">
        <v>45</v>
      </c>
      <c s="7" t="s">
        <v>709</v>
      </c>
      <c s="7" t="s">
        <v>108</v>
      </c>
      <c s="10">
        <v>6.109</v>
      </c>
      <c s="14"/>
      <c s="13">
        <f>ROUND((H102*G102),2)</f>
      </c>
      <c r="O102">
        <f>rekapitulace!H8</f>
      </c>
      <c>
        <f>O102/100*I102</f>
      </c>
    </row>
    <row r="103" spans="5:5" ht="191.25">
      <c r="E103" s="15" t="s">
        <v>710</v>
      </c>
    </row>
    <row r="104" spans="1:16" ht="12.75">
      <c r="A104" s="7">
        <v>51</v>
      </c>
      <c s="7" t="s">
        <v>579</v>
      </c>
      <c s="7" t="s">
        <v>711</v>
      </c>
      <c s="7" t="s">
        <v>45</v>
      </c>
      <c s="7" t="s">
        <v>712</v>
      </c>
      <c s="7" t="s">
        <v>101</v>
      </c>
      <c s="10">
        <v>14.439</v>
      </c>
      <c s="14"/>
      <c s="13">
        <f>ROUND((H104*G104),2)</f>
      </c>
      <c r="O104">
        <f>rekapitulace!H8</f>
      </c>
      <c>
        <f>O104/100*I104</f>
      </c>
    </row>
    <row r="105" spans="5:5" ht="191.25">
      <c r="E105" s="15" t="s">
        <v>713</v>
      </c>
    </row>
    <row r="106" spans="1:16" ht="12.75" customHeight="1">
      <c r="A106" s="16"/>
      <c s="16"/>
      <c s="16" t="s">
        <v>37</v>
      </c>
      <c s="16"/>
      <c s="16" t="s">
        <v>161</v>
      </c>
      <c s="16"/>
      <c s="16"/>
      <c s="16"/>
      <c s="16">
        <f>SUM(I98:I105)</f>
      </c>
      <c r="P106">
        <f>ROUND(SUM(P98:P105),2)</f>
      </c>
    </row>
    <row r="108" spans="1:9" ht="12.75" customHeight="1">
      <c r="A108" s="9"/>
      <c s="9"/>
      <c s="9" t="s">
        <v>41</v>
      </c>
      <c s="9"/>
      <c s="9" t="s">
        <v>714</v>
      </c>
      <c s="9"/>
      <c s="11"/>
      <c s="9"/>
      <c s="11"/>
    </row>
    <row r="109" spans="1:16" ht="12.75">
      <c r="A109" s="7">
        <v>40</v>
      </c>
      <c s="7" t="s">
        <v>579</v>
      </c>
      <c s="7" t="s">
        <v>715</v>
      </c>
      <c s="7" t="s">
        <v>45</v>
      </c>
      <c s="7" t="s">
        <v>716</v>
      </c>
      <c s="7" t="s">
        <v>70</v>
      </c>
      <c s="10">
        <v>24.991</v>
      </c>
      <c s="14"/>
      <c s="13">
        <f>ROUND((H109*G109),2)</f>
      </c>
      <c r="O109">
        <f>rekapitulace!H8</f>
      </c>
      <c>
        <f>O109/100*I109</f>
      </c>
    </row>
    <row r="110" spans="5:5" ht="38.25">
      <c r="E110" s="15" t="s">
        <v>717</v>
      </c>
    </row>
    <row r="111" spans="1:16" ht="12.75">
      <c r="A111" s="7">
        <v>41</v>
      </c>
      <c s="7" t="s">
        <v>579</v>
      </c>
      <c s="7" t="s">
        <v>718</v>
      </c>
      <c s="7" t="s">
        <v>45</v>
      </c>
      <c s="7" t="s">
        <v>719</v>
      </c>
      <c s="7" t="s">
        <v>70</v>
      </c>
      <c s="10">
        <v>8.33</v>
      </c>
      <c s="14"/>
      <c s="13">
        <f>ROUND((H111*G111),2)</f>
      </c>
      <c r="O111">
        <f>rekapitulace!H8</f>
      </c>
      <c>
        <f>O111/100*I111</f>
      </c>
    </row>
    <row r="112" spans="5:5" ht="38.25">
      <c r="E112" s="15" t="s">
        <v>720</v>
      </c>
    </row>
    <row r="113" spans="1:16" ht="12.75">
      <c r="A113" s="7">
        <v>42</v>
      </c>
      <c s="7" t="s">
        <v>579</v>
      </c>
      <c s="7" t="s">
        <v>721</v>
      </c>
      <c s="7" t="s">
        <v>45</v>
      </c>
      <c s="7" t="s">
        <v>722</v>
      </c>
      <c s="7" t="s">
        <v>70</v>
      </c>
      <c s="10">
        <v>12.496</v>
      </c>
      <c s="14"/>
      <c s="13">
        <f>ROUND((H113*G113),2)</f>
      </c>
      <c r="O113">
        <f>rekapitulace!H8</f>
      </c>
      <c>
        <f>O113/100*I113</f>
      </c>
    </row>
    <row r="114" spans="5:5" ht="38.25">
      <c r="E114" s="15" t="s">
        <v>723</v>
      </c>
    </row>
    <row r="115" spans="1:16" ht="12.75">
      <c r="A115" s="7">
        <v>43</v>
      </c>
      <c s="7" t="s">
        <v>579</v>
      </c>
      <c s="7" t="s">
        <v>724</v>
      </c>
      <c s="7" t="s">
        <v>45</v>
      </c>
      <c s="7" t="s">
        <v>725</v>
      </c>
      <c s="7" t="s">
        <v>70</v>
      </c>
      <c s="10">
        <v>2.083</v>
      </c>
      <c s="14"/>
      <c s="13">
        <f>ROUND((H115*G115),2)</f>
      </c>
      <c r="O115">
        <f>rekapitulace!H8</f>
      </c>
      <c>
        <f>O115/100*I115</f>
      </c>
    </row>
    <row r="116" spans="5:5" ht="25.5">
      <c r="E116" s="15" t="s">
        <v>726</v>
      </c>
    </row>
    <row r="117" spans="1:16" ht="12.75">
      <c r="A117" s="7">
        <v>44</v>
      </c>
      <c s="7" t="s">
        <v>579</v>
      </c>
      <c s="7" t="s">
        <v>727</v>
      </c>
      <c s="7" t="s">
        <v>45</v>
      </c>
      <c s="7" t="s">
        <v>728</v>
      </c>
      <c s="7" t="s">
        <v>70</v>
      </c>
      <c s="10">
        <v>2.083</v>
      </c>
      <c s="14"/>
      <c s="13">
        <f>ROUND((H117*G117),2)</f>
      </c>
      <c r="O117">
        <f>rekapitulace!H8</f>
      </c>
      <c>
        <f>O117/100*I117</f>
      </c>
    </row>
    <row r="118" spans="5:5" ht="25.5">
      <c r="E118" s="15" t="s">
        <v>726</v>
      </c>
    </row>
    <row r="119" spans="1:16" ht="12.75">
      <c r="A119" s="7">
        <v>45</v>
      </c>
      <c s="7" t="s">
        <v>579</v>
      </c>
      <c s="7" t="s">
        <v>729</v>
      </c>
      <c s="7" t="s">
        <v>45</v>
      </c>
      <c s="7" t="s">
        <v>730</v>
      </c>
      <c s="7" t="s">
        <v>70</v>
      </c>
      <c s="10">
        <v>1.388</v>
      </c>
      <c s="14"/>
      <c s="13">
        <f>ROUND((H119*G119),2)</f>
      </c>
      <c r="O119">
        <f>rekapitulace!H8</f>
      </c>
      <c>
        <f>O119/100*I119</f>
      </c>
    </row>
    <row r="120" spans="5:5" ht="25.5">
      <c r="E120" s="15" t="s">
        <v>731</v>
      </c>
    </row>
    <row r="121" spans="1:16" ht="12.75">
      <c r="A121" s="7">
        <v>46</v>
      </c>
      <c s="7" t="s">
        <v>579</v>
      </c>
      <c s="7" t="s">
        <v>732</v>
      </c>
      <c s="7" t="s">
        <v>45</v>
      </c>
      <c s="7" t="s">
        <v>733</v>
      </c>
      <c s="7" t="s">
        <v>70</v>
      </c>
      <c s="10">
        <v>0.694</v>
      </c>
      <c s="14"/>
      <c s="13">
        <f>ROUND((H121*G121),2)</f>
      </c>
      <c r="O121">
        <f>rekapitulace!H8</f>
      </c>
      <c>
        <f>O121/100*I121</f>
      </c>
    </row>
    <row r="122" spans="5:5" ht="25.5">
      <c r="E122" s="15" t="s">
        <v>734</v>
      </c>
    </row>
    <row r="123" spans="1:16" ht="12.75">
      <c r="A123" s="7">
        <v>47</v>
      </c>
      <c s="7" t="s">
        <v>579</v>
      </c>
      <c s="7" t="s">
        <v>735</v>
      </c>
      <c s="7" t="s">
        <v>45</v>
      </c>
      <c s="7" t="s">
        <v>736</v>
      </c>
      <c s="7" t="s">
        <v>70</v>
      </c>
      <c s="10">
        <v>10.413</v>
      </c>
      <c s="14"/>
      <c s="13">
        <f>ROUND((H123*G123),2)</f>
      </c>
      <c r="O123">
        <f>rekapitulace!H8</f>
      </c>
      <c>
        <f>O123/100*I123</f>
      </c>
    </row>
    <row r="124" spans="5:5" ht="38.25">
      <c r="E124" s="15" t="s">
        <v>737</v>
      </c>
    </row>
    <row r="125" spans="1:16" ht="12.75">
      <c r="A125" s="7">
        <v>53</v>
      </c>
      <c s="7" t="s">
        <v>45</v>
      </c>
      <c s="7" t="s">
        <v>738</v>
      </c>
      <c s="7" t="s">
        <v>45</v>
      </c>
      <c s="7" t="s">
        <v>739</v>
      </c>
      <c s="7" t="s">
        <v>70</v>
      </c>
      <c s="10">
        <v>11.107</v>
      </c>
      <c s="14"/>
      <c s="13">
        <f>ROUND((H125*G125),2)</f>
      </c>
      <c r="O125">
        <f>rekapitulace!H8</f>
      </c>
      <c>
        <f>O125/100*I125</f>
      </c>
    </row>
    <row r="126" spans="5:5" ht="38.25">
      <c r="E126" s="15" t="s">
        <v>740</v>
      </c>
    </row>
    <row r="127" spans="1:16" ht="12.75">
      <c r="A127" s="7">
        <v>54</v>
      </c>
      <c s="7" t="s">
        <v>45</v>
      </c>
      <c s="7" t="s">
        <v>741</v>
      </c>
      <c s="7" t="s">
        <v>45</v>
      </c>
      <c s="7" t="s">
        <v>742</v>
      </c>
      <c s="7" t="s">
        <v>70</v>
      </c>
      <c s="10">
        <v>11.107</v>
      </c>
      <c s="14"/>
      <c s="13">
        <f>ROUND((H127*G127),2)</f>
      </c>
      <c r="O127">
        <f>rekapitulace!H8</f>
      </c>
      <c>
        <f>O127/100*I127</f>
      </c>
    </row>
    <row r="128" spans="5:5" ht="38.25">
      <c r="E128" s="15" t="s">
        <v>740</v>
      </c>
    </row>
    <row r="129" spans="1:16" ht="12.75">
      <c r="A129" s="7">
        <v>55</v>
      </c>
      <c s="7" t="s">
        <v>45</v>
      </c>
      <c s="7" t="s">
        <v>743</v>
      </c>
      <c s="7" t="s">
        <v>45</v>
      </c>
      <c s="7" t="s">
        <v>744</v>
      </c>
      <c s="7" t="s">
        <v>70</v>
      </c>
      <c s="10">
        <v>11.107</v>
      </c>
      <c s="14"/>
      <c s="13">
        <f>ROUND((H129*G129),2)</f>
      </c>
      <c r="O129">
        <f>rekapitulace!H8</f>
      </c>
      <c>
        <f>O129/100*I129</f>
      </c>
    </row>
    <row r="130" spans="5:5" ht="38.25">
      <c r="E130" s="15" t="s">
        <v>740</v>
      </c>
    </row>
    <row r="131" spans="1:16" ht="12.75">
      <c r="A131" s="7">
        <v>56</v>
      </c>
      <c s="7" t="s">
        <v>45</v>
      </c>
      <c s="7" t="s">
        <v>745</v>
      </c>
      <c s="7" t="s">
        <v>45</v>
      </c>
      <c s="7" t="s">
        <v>746</v>
      </c>
      <c s="7" t="s">
        <v>70</v>
      </c>
      <c s="10">
        <v>11.107</v>
      </c>
      <c s="14"/>
      <c s="13">
        <f>ROUND((H131*G131),2)</f>
      </c>
      <c r="O131">
        <f>rekapitulace!H8</f>
      </c>
      <c>
        <f>O131/100*I131</f>
      </c>
    </row>
    <row r="132" spans="5:5" ht="38.25">
      <c r="E132" s="15" t="s">
        <v>740</v>
      </c>
    </row>
    <row r="133" spans="1:16" ht="12.75">
      <c r="A133" s="7">
        <v>57</v>
      </c>
      <c s="7" t="s">
        <v>45</v>
      </c>
      <c s="7" t="s">
        <v>747</v>
      </c>
      <c s="7" t="s">
        <v>45</v>
      </c>
      <c s="7" t="s">
        <v>748</v>
      </c>
      <c s="7" t="s">
        <v>70</v>
      </c>
      <c s="10">
        <v>11.107</v>
      </c>
      <c s="14"/>
      <c s="13">
        <f>ROUND((H133*G133),2)</f>
      </c>
      <c r="O133">
        <f>rekapitulace!H8</f>
      </c>
      <c>
        <f>O133/100*I133</f>
      </c>
    </row>
    <row r="134" spans="5:5" ht="38.25">
      <c r="E134" s="15" t="s">
        <v>740</v>
      </c>
    </row>
    <row r="135" spans="1:16" ht="12.75">
      <c r="A135" s="7">
        <v>58</v>
      </c>
      <c s="7" t="s">
        <v>45</v>
      </c>
      <c s="7" t="s">
        <v>749</v>
      </c>
      <c s="7" t="s">
        <v>45</v>
      </c>
      <c s="7" t="s">
        <v>750</v>
      </c>
      <c s="7" t="s">
        <v>70</v>
      </c>
      <c s="10">
        <v>11.107</v>
      </c>
      <c s="14"/>
      <c s="13">
        <f>ROUND((H135*G135),2)</f>
      </c>
      <c r="O135">
        <f>rekapitulace!H8</f>
      </c>
      <c>
        <f>O135/100*I135</f>
      </c>
    </row>
    <row r="136" spans="5:5" ht="38.25">
      <c r="E136" s="15" t="s">
        <v>740</v>
      </c>
    </row>
    <row r="137" spans="1:16" ht="12.75">
      <c r="A137" s="7">
        <v>59</v>
      </c>
      <c s="7" t="s">
        <v>45</v>
      </c>
      <c s="7" t="s">
        <v>751</v>
      </c>
      <c s="7" t="s">
        <v>45</v>
      </c>
      <c s="7" t="s">
        <v>752</v>
      </c>
      <c s="7" t="s">
        <v>70</v>
      </c>
      <c s="10">
        <v>11.107</v>
      </c>
      <c s="14"/>
      <c s="13">
        <f>ROUND((H137*G137),2)</f>
      </c>
      <c r="O137">
        <f>rekapitulace!H8</f>
      </c>
      <c>
        <f>O137/100*I137</f>
      </c>
    </row>
    <row r="138" spans="5:5" ht="38.25">
      <c r="E138" s="15" t="s">
        <v>740</v>
      </c>
    </row>
    <row r="139" spans="1:16" ht="12.75">
      <c r="A139" s="7">
        <v>60</v>
      </c>
      <c s="7" t="s">
        <v>45</v>
      </c>
      <c s="7" t="s">
        <v>753</v>
      </c>
      <c s="7" t="s">
        <v>45</v>
      </c>
      <c s="7" t="s">
        <v>754</v>
      </c>
      <c s="7" t="s">
        <v>70</v>
      </c>
      <c s="10">
        <v>11.107</v>
      </c>
      <c s="14"/>
      <c s="13">
        <f>ROUND((H139*G139),2)</f>
      </c>
      <c r="O139">
        <f>rekapitulace!H8</f>
      </c>
      <c>
        <f>O139/100*I139</f>
      </c>
    </row>
    <row r="140" spans="5:5" ht="38.25">
      <c r="E140" s="15" t="s">
        <v>740</v>
      </c>
    </row>
    <row r="141" spans="1:16" ht="12.75">
      <c r="A141" s="7">
        <v>61</v>
      </c>
      <c s="7" t="s">
        <v>579</v>
      </c>
      <c s="7" t="s">
        <v>755</v>
      </c>
      <c s="7" t="s">
        <v>45</v>
      </c>
      <c s="7" t="s">
        <v>756</v>
      </c>
      <c s="7" t="s">
        <v>115</v>
      </c>
      <c s="10">
        <v>66.067</v>
      </c>
      <c s="14"/>
      <c s="13">
        <f>ROUND((H141*G141),2)</f>
      </c>
      <c r="O141">
        <f>rekapitulace!H8</f>
      </c>
      <c>
        <f>O141/100*I141</f>
      </c>
    </row>
    <row r="142" spans="5:5" ht="409.5">
      <c r="E142" s="15" t="s">
        <v>757</v>
      </c>
    </row>
    <row r="143" spans="1:16" ht="12.75">
      <c r="A143" s="7">
        <v>62</v>
      </c>
      <c s="7" t="s">
        <v>579</v>
      </c>
      <c s="7" t="s">
        <v>758</v>
      </c>
      <c s="7" t="s">
        <v>45</v>
      </c>
      <c s="7" t="s">
        <v>759</v>
      </c>
      <c s="7" t="s">
        <v>115</v>
      </c>
      <c s="10">
        <v>289.842</v>
      </c>
      <c s="14"/>
      <c s="13">
        <f>ROUND((H143*G143),2)</f>
      </c>
      <c r="O143">
        <f>rekapitulace!H8</f>
      </c>
      <c>
        <f>O143/100*I143</f>
      </c>
    </row>
    <row r="144" spans="5:5" ht="102">
      <c r="E144" s="15" t="s">
        <v>760</v>
      </c>
    </row>
    <row r="145" spans="1:16" ht="12.75">
      <c r="A145" s="7">
        <v>63</v>
      </c>
      <c s="7" t="s">
        <v>579</v>
      </c>
      <c s="7" t="s">
        <v>761</v>
      </c>
      <c s="7" t="s">
        <v>45</v>
      </c>
      <c s="7" t="s">
        <v>762</v>
      </c>
      <c s="7" t="s">
        <v>70</v>
      </c>
      <c s="10">
        <v>45.817</v>
      </c>
      <c s="14"/>
      <c s="13">
        <f>ROUND((H145*G145),2)</f>
      </c>
      <c r="O145">
        <f>rekapitulace!H8</f>
      </c>
      <c>
        <f>O145/100*I145</f>
      </c>
    </row>
    <row r="146" spans="5:5" ht="38.25">
      <c r="E146" s="15" t="s">
        <v>763</v>
      </c>
    </row>
    <row r="147" spans="1:16" ht="12.75">
      <c r="A147" s="7">
        <v>64</v>
      </c>
      <c s="7" t="s">
        <v>579</v>
      </c>
      <c s="7" t="s">
        <v>764</v>
      </c>
      <c s="7" t="s">
        <v>45</v>
      </c>
      <c s="7" t="s">
        <v>765</v>
      </c>
      <c s="7" t="s">
        <v>70</v>
      </c>
      <c s="10">
        <v>0.694</v>
      </c>
      <c s="14"/>
      <c s="13">
        <f>ROUND((H147*G147),2)</f>
      </c>
      <c r="O147">
        <f>rekapitulace!H8</f>
      </c>
      <c>
        <f>O147/100*I147</f>
      </c>
    </row>
    <row r="148" spans="5:5" ht="114.75">
      <c r="E148" s="15" t="s">
        <v>766</v>
      </c>
    </row>
    <row r="149" spans="1:16" ht="12.75">
      <c r="A149" s="7">
        <v>65</v>
      </c>
      <c s="7" t="s">
        <v>579</v>
      </c>
      <c s="7" t="s">
        <v>767</v>
      </c>
      <c s="7" t="s">
        <v>45</v>
      </c>
      <c s="7" t="s">
        <v>768</v>
      </c>
      <c s="7" t="s">
        <v>70</v>
      </c>
      <c s="10">
        <v>5.554</v>
      </c>
      <c s="14"/>
      <c s="13">
        <f>ROUND((H149*G149),2)</f>
      </c>
      <c r="O149">
        <f>rekapitulace!H8</f>
      </c>
      <c>
        <f>O149/100*I149</f>
      </c>
    </row>
    <row r="150" spans="5:5" ht="25.5">
      <c r="E150" s="15" t="s">
        <v>769</v>
      </c>
    </row>
    <row r="151" spans="1:16" ht="12.75">
      <c r="A151" s="7">
        <v>66</v>
      </c>
      <c s="7" t="s">
        <v>579</v>
      </c>
      <c s="7" t="s">
        <v>770</v>
      </c>
      <c s="7" t="s">
        <v>45</v>
      </c>
      <c s="7" t="s">
        <v>771</v>
      </c>
      <c s="7" t="s">
        <v>70</v>
      </c>
      <c s="10">
        <v>10.413</v>
      </c>
      <c s="14"/>
      <c s="13">
        <f>ROUND((H151*G151),2)</f>
      </c>
      <c r="O151">
        <f>rekapitulace!H8</f>
      </c>
      <c>
        <f>O151/100*I151</f>
      </c>
    </row>
    <row r="152" spans="5:5" ht="38.25">
      <c r="E152" s="15" t="s">
        <v>737</v>
      </c>
    </row>
    <row r="153" spans="1:16" ht="12.75">
      <c r="A153" s="7">
        <v>67</v>
      </c>
      <c s="7" t="s">
        <v>579</v>
      </c>
      <c s="7" t="s">
        <v>772</v>
      </c>
      <c s="7" t="s">
        <v>45</v>
      </c>
      <c s="7" t="s">
        <v>773</v>
      </c>
      <c s="7" t="s">
        <v>774</v>
      </c>
      <c s="10">
        <v>12.496</v>
      </c>
      <c s="14"/>
      <c s="13">
        <f>ROUND((H153*G153),2)</f>
      </c>
      <c r="O153">
        <f>rekapitulace!H8</f>
      </c>
      <c>
        <f>O153/100*I153</f>
      </c>
    </row>
    <row r="154" spans="5:5" ht="38.25">
      <c r="E154" s="15" t="s">
        <v>723</v>
      </c>
    </row>
    <row r="155" spans="1:16" ht="12.75">
      <c r="A155" s="7">
        <v>68</v>
      </c>
      <c s="7" t="s">
        <v>579</v>
      </c>
      <c s="7" t="s">
        <v>775</v>
      </c>
      <c s="7" t="s">
        <v>45</v>
      </c>
      <c s="7" t="s">
        <v>776</v>
      </c>
      <c s="7" t="s">
        <v>774</v>
      </c>
      <c s="10">
        <v>8.33</v>
      </c>
      <c s="14"/>
      <c s="13">
        <f>ROUND((H155*G155),2)</f>
      </c>
      <c r="O155">
        <f>rekapitulace!H8</f>
      </c>
      <c>
        <f>O155/100*I155</f>
      </c>
    </row>
    <row r="156" spans="5:5" ht="38.25">
      <c r="E156" s="15" t="s">
        <v>720</v>
      </c>
    </row>
    <row r="157" spans="1:16" ht="12.75">
      <c r="A157" s="7">
        <v>69</v>
      </c>
      <c s="7" t="s">
        <v>45</v>
      </c>
      <c s="7" t="s">
        <v>777</v>
      </c>
      <c s="7" t="s">
        <v>45</v>
      </c>
      <c s="7" t="s">
        <v>778</v>
      </c>
      <c s="7" t="s">
        <v>70</v>
      </c>
      <c s="10">
        <v>8.33</v>
      </c>
      <c s="14"/>
      <c s="13">
        <f>ROUND((H157*G157),2)</f>
      </c>
      <c r="O157">
        <f>rekapitulace!H8</f>
      </c>
      <c>
        <f>O157/100*I157</f>
      </c>
    </row>
    <row r="158" spans="5:5" ht="38.25">
      <c r="E158" s="15" t="s">
        <v>720</v>
      </c>
    </row>
    <row r="159" spans="1:16" ht="12.75">
      <c r="A159" s="7">
        <v>70</v>
      </c>
      <c s="7" t="s">
        <v>45</v>
      </c>
      <c s="7" t="s">
        <v>779</v>
      </c>
      <c s="7" t="s">
        <v>45</v>
      </c>
      <c s="7" t="s">
        <v>780</v>
      </c>
      <c s="7" t="s">
        <v>48</v>
      </c>
      <c s="10">
        <v>0.694</v>
      </c>
      <c s="14"/>
      <c s="13">
        <f>ROUND((H159*G159),2)</f>
      </c>
      <c r="O159">
        <f>rekapitulace!H8</f>
      </c>
      <c>
        <f>O159/100*I159</f>
      </c>
    </row>
    <row r="160" spans="5:5" ht="25.5">
      <c r="E160" s="15" t="s">
        <v>734</v>
      </c>
    </row>
    <row r="161" spans="1:16" ht="12.75">
      <c r="A161" s="7">
        <v>71</v>
      </c>
      <c s="7" t="s">
        <v>45</v>
      </c>
      <c s="7" t="s">
        <v>781</v>
      </c>
      <c s="7" t="s">
        <v>45</v>
      </c>
      <c s="7" t="s">
        <v>782</v>
      </c>
      <c s="7" t="s">
        <v>48</v>
      </c>
      <c s="10">
        <v>0.694</v>
      </c>
      <c s="14"/>
      <c s="13">
        <f>ROUND((H161*G161),2)</f>
      </c>
      <c r="O161">
        <f>rekapitulace!H8</f>
      </c>
      <c>
        <f>O161/100*I161</f>
      </c>
    </row>
    <row r="162" spans="5:5" ht="25.5">
      <c r="E162" s="15" t="s">
        <v>734</v>
      </c>
    </row>
    <row r="163" spans="1:16" ht="12.75">
      <c r="A163" s="7">
        <v>72</v>
      </c>
      <c s="7" t="s">
        <v>45</v>
      </c>
      <c s="7" t="s">
        <v>783</v>
      </c>
      <c s="7" t="s">
        <v>45</v>
      </c>
      <c s="7" t="s">
        <v>784</v>
      </c>
      <c s="7" t="s">
        <v>48</v>
      </c>
      <c s="10">
        <v>1.388</v>
      </c>
      <c s="14"/>
      <c s="13">
        <f>ROUND((H163*G163),2)</f>
      </c>
      <c r="O163">
        <f>rekapitulace!H8</f>
      </c>
      <c>
        <f>O163/100*I163</f>
      </c>
    </row>
    <row r="164" spans="5:5" ht="25.5">
      <c r="E164" s="15" t="s">
        <v>731</v>
      </c>
    </row>
    <row r="165" spans="1:16" ht="12.75">
      <c r="A165" s="7">
        <v>73</v>
      </c>
      <c s="7" t="s">
        <v>45</v>
      </c>
      <c s="7" t="s">
        <v>785</v>
      </c>
      <c s="7" t="s">
        <v>45</v>
      </c>
      <c s="7" t="s">
        <v>786</v>
      </c>
      <c s="7" t="s">
        <v>48</v>
      </c>
      <c s="10">
        <v>4.859</v>
      </c>
      <c s="14"/>
      <c s="13">
        <f>ROUND((H165*G165),2)</f>
      </c>
      <c r="O165">
        <f>rekapitulace!H8</f>
      </c>
      <c>
        <f>O165/100*I165</f>
      </c>
    </row>
    <row r="166" spans="5:5" ht="25.5">
      <c r="E166" s="15" t="s">
        <v>787</v>
      </c>
    </row>
    <row r="167" spans="1:16" ht="12.75">
      <c r="A167" s="7">
        <v>74</v>
      </c>
      <c s="7" t="s">
        <v>45</v>
      </c>
      <c s="7" t="s">
        <v>788</v>
      </c>
      <c s="7" t="s">
        <v>45</v>
      </c>
      <c s="7" t="s">
        <v>789</v>
      </c>
      <c s="7" t="s">
        <v>48</v>
      </c>
      <c s="10">
        <v>0.694</v>
      </c>
      <c s="14"/>
      <c s="13">
        <f>ROUND((H167*G167),2)</f>
      </c>
      <c r="O167">
        <f>rekapitulace!H8</f>
      </c>
      <c>
        <f>O167/100*I167</f>
      </c>
    </row>
    <row r="168" spans="5:5" ht="25.5">
      <c r="E168" s="15" t="s">
        <v>734</v>
      </c>
    </row>
    <row r="169" spans="1:16" ht="12.75">
      <c r="A169" s="7">
        <v>75</v>
      </c>
      <c s="7" t="s">
        <v>579</v>
      </c>
      <c s="7" t="s">
        <v>790</v>
      </c>
      <c s="7" t="s">
        <v>45</v>
      </c>
      <c s="7" t="s">
        <v>791</v>
      </c>
      <c s="7" t="s">
        <v>70</v>
      </c>
      <c s="10">
        <v>11.107</v>
      </c>
      <c s="14"/>
      <c s="13">
        <f>ROUND((H169*G169),2)</f>
      </c>
      <c r="O169">
        <f>rekapitulace!H8</f>
      </c>
      <c>
        <f>O169/100*I169</f>
      </c>
    </row>
    <row r="170" spans="5:5" ht="38.25">
      <c r="E170" s="15" t="s">
        <v>740</v>
      </c>
    </row>
    <row r="171" spans="1:16" ht="12.75">
      <c r="A171" s="7">
        <v>76</v>
      </c>
      <c s="7" t="s">
        <v>45</v>
      </c>
      <c s="7" t="s">
        <v>792</v>
      </c>
      <c s="7" t="s">
        <v>45</v>
      </c>
      <c s="7" t="s">
        <v>793</v>
      </c>
      <c s="7" t="s">
        <v>794</v>
      </c>
      <c s="10">
        <v>0.694</v>
      </c>
      <c s="14"/>
      <c s="13">
        <f>ROUND((H171*G171),2)</f>
      </c>
      <c r="O171">
        <f>rekapitulace!H8</f>
      </c>
      <c>
        <f>O171/100*I171</f>
      </c>
    </row>
    <row r="172" spans="5:5" ht="25.5">
      <c r="E172" s="15" t="s">
        <v>734</v>
      </c>
    </row>
    <row r="173" spans="1:16" ht="12.75">
      <c r="A173" s="7">
        <v>77</v>
      </c>
      <c s="7" t="s">
        <v>579</v>
      </c>
      <c s="7" t="s">
        <v>795</v>
      </c>
      <c s="7" t="s">
        <v>45</v>
      </c>
      <c s="7" t="s">
        <v>796</v>
      </c>
      <c s="7" t="s">
        <v>70</v>
      </c>
      <c s="10">
        <v>11.107</v>
      </c>
      <c s="14"/>
      <c s="13">
        <f>ROUND((H173*G173),2)</f>
      </c>
      <c r="O173">
        <f>rekapitulace!H8</f>
      </c>
      <c>
        <f>O173/100*I173</f>
      </c>
    </row>
    <row r="174" spans="5:5" ht="38.25">
      <c r="E174" s="15" t="s">
        <v>740</v>
      </c>
    </row>
    <row r="175" spans="1:16" ht="12.75">
      <c r="A175" s="7">
        <v>78</v>
      </c>
      <c s="7" t="s">
        <v>579</v>
      </c>
      <c s="7" t="s">
        <v>797</v>
      </c>
      <c s="7" t="s">
        <v>45</v>
      </c>
      <c s="7" t="s">
        <v>798</v>
      </c>
      <c s="7" t="s">
        <v>115</v>
      </c>
      <c s="10">
        <v>66.067</v>
      </c>
      <c s="14"/>
      <c s="13">
        <f>ROUND((H175*G175),2)</f>
      </c>
      <c r="O175">
        <f>rekapitulace!H8</f>
      </c>
      <c>
        <f>O175/100*I175</f>
      </c>
    </row>
    <row r="176" spans="5:5" ht="76.5">
      <c r="E176" s="15" t="s">
        <v>799</v>
      </c>
    </row>
    <row r="177" spans="1:16" ht="12.75">
      <c r="A177" s="7">
        <v>79</v>
      </c>
      <c s="7" t="s">
        <v>579</v>
      </c>
      <c s="7" t="s">
        <v>800</v>
      </c>
      <c s="7" t="s">
        <v>45</v>
      </c>
      <c s="7" t="s">
        <v>801</v>
      </c>
      <c s="7" t="s">
        <v>115</v>
      </c>
      <c s="10">
        <v>289.842</v>
      </c>
      <c s="14"/>
      <c s="13">
        <f>ROUND((H177*G177),2)</f>
      </c>
      <c r="O177">
        <f>rekapitulace!H8</f>
      </c>
      <c>
        <f>O177/100*I177</f>
      </c>
    </row>
    <row r="178" spans="5:5" ht="89.25">
      <c r="E178" s="15" t="s">
        <v>802</v>
      </c>
    </row>
    <row r="179" spans="1:16" ht="12.75" customHeight="1">
      <c r="A179" s="16"/>
      <c s="16"/>
      <c s="16" t="s">
        <v>41</v>
      </c>
      <c s="16"/>
      <c s="16" t="s">
        <v>714</v>
      </c>
      <c s="16"/>
      <c s="16"/>
      <c s="16"/>
      <c s="16">
        <f>SUM(I109:I178)</f>
      </c>
      <c r="P179">
        <f>ROUND(SUM(P109:P178),2)</f>
      </c>
    </row>
    <row r="181" spans="1:9" ht="12.75" customHeight="1">
      <c r="A181" s="9"/>
      <c s="9"/>
      <c s="9" t="s">
        <v>42</v>
      </c>
      <c s="9"/>
      <c s="9" t="s">
        <v>803</v>
      </c>
      <c s="9"/>
      <c s="11"/>
      <c s="9"/>
      <c s="11"/>
    </row>
    <row r="182" spans="1:16" ht="12.75">
      <c r="A182" s="7">
        <v>80</v>
      </c>
      <c s="7" t="s">
        <v>45</v>
      </c>
      <c s="7" t="s">
        <v>804</v>
      </c>
      <c s="7" t="s">
        <v>45</v>
      </c>
      <c s="7" t="s">
        <v>805</v>
      </c>
      <c s="7" t="s">
        <v>48</v>
      </c>
      <c s="10">
        <v>0.694</v>
      </c>
      <c s="14"/>
      <c s="13">
        <f>ROUND((H182*G182),2)</f>
      </c>
      <c r="O182">
        <f>rekapitulace!H8</f>
      </c>
      <c>
        <f>O182/100*I182</f>
      </c>
    </row>
    <row r="183" spans="5:5" ht="25.5">
      <c r="E183" s="15" t="s">
        <v>734</v>
      </c>
    </row>
    <row r="184" spans="1:16" ht="12.75" customHeight="1">
      <c r="A184" s="16"/>
      <c s="16"/>
      <c s="16" t="s">
        <v>42</v>
      </c>
      <c s="16"/>
      <c s="16" t="s">
        <v>803</v>
      </c>
      <c s="16"/>
      <c s="16"/>
      <c s="16"/>
      <c s="16">
        <f>SUM(I182:I183)</f>
      </c>
      <c r="P184">
        <f>ROUND(SUM(P182:P183),2)</f>
      </c>
    </row>
    <row r="186" spans="1:9" ht="12.75" customHeight="1">
      <c r="A186" s="9"/>
      <c s="9"/>
      <c s="9" t="s">
        <v>807</v>
      </c>
      <c s="9"/>
      <c s="9" t="s">
        <v>806</v>
      </c>
      <c s="9"/>
      <c s="11"/>
      <c s="9"/>
      <c s="11"/>
    </row>
    <row r="187" spans="1:16" ht="12.75">
      <c r="A187" s="7">
        <v>81</v>
      </c>
      <c s="7" t="s">
        <v>579</v>
      </c>
      <c s="7" t="s">
        <v>808</v>
      </c>
      <c s="7" t="s">
        <v>45</v>
      </c>
      <c s="7" t="s">
        <v>809</v>
      </c>
      <c s="7" t="s">
        <v>87</v>
      </c>
      <c s="10">
        <v>114.755</v>
      </c>
      <c s="14"/>
      <c s="13">
        <f>ROUND((H187*G187),2)</f>
      </c>
      <c r="O187">
        <f>rekapitulace!H8</f>
      </c>
      <c>
        <f>O187/100*I187</f>
      </c>
    </row>
    <row r="188" spans="5:5" ht="38.25">
      <c r="E188" s="15" t="s">
        <v>810</v>
      </c>
    </row>
    <row r="189" spans="1:16" ht="12.75">
      <c r="A189" s="7">
        <v>82</v>
      </c>
      <c s="7" t="s">
        <v>579</v>
      </c>
      <c s="7" t="s">
        <v>811</v>
      </c>
      <c s="7" t="s">
        <v>45</v>
      </c>
      <c s="7" t="s">
        <v>812</v>
      </c>
      <c s="7" t="s">
        <v>87</v>
      </c>
      <c s="10">
        <v>114.755</v>
      </c>
      <c s="14"/>
      <c s="13">
        <f>ROUND((H189*G189),2)</f>
      </c>
      <c r="O189">
        <f>rekapitulace!H8</f>
      </c>
      <c>
        <f>O189/100*I189</f>
      </c>
    </row>
    <row r="190" spans="5:5" ht="38.25">
      <c r="E190" s="15" t="s">
        <v>810</v>
      </c>
    </row>
    <row r="191" spans="1:16" ht="12.75" customHeight="1">
      <c r="A191" s="16"/>
      <c s="16"/>
      <c s="16" t="s">
        <v>807</v>
      </c>
      <c s="16"/>
      <c s="16" t="s">
        <v>806</v>
      </c>
      <c s="16"/>
      <c s="16"/>
      <c s="16"/>
      <c s="16">
        <f>SUM(I187:I190)</f>
      </c>
      <c r="P191">
        <f>ROUND(SUM(P187:P190),2)</f>
      </c>
    </row>
    <row r="193" spans="1:9" ht="12.75" customHeight="1">
      <c r="A193" s="9"/>
      <c s="9"/>
      <c s="9" t="s">
        <v>814</v>
      </c>
      <c s="9"/>
      <c s="9" t="s">
        <v>813</v>
      </c>
      <c s="9"/>
      <c s="11"/>
      <c s="9"/>
      <c s="11"/>
    </row>
    <row r="194" spans="1:16" ht="12.75">
      <c r="A194" s="7">
        <v>83</v>
      </c>
      <c s="7" t="s">
        <v>579</v>
      </c>
      <c s="7" t="s">
        <v>815</v>
      </c>
      <c s="7" t="s">
        <v>45</v>
      </c>
      <c s="7" t="s">
        <v>816</v>
      </c>
      <c s="7" t="s">
        <v>585</v>
      </c>
      <c s="10">
        <v>55.536</v>
      </c>
      <c s="14"/>
      <c s="13">
        <f>ROUND((H194*G194),2)</f>
      </c>
      <c r="O194">
        <f>rekapitulace!H8</f>
      </c>
      <c>
        <f>O194/100*I194</f>
      </c>
    </row>
    <row r="195" spans="5:5" ht="76.5">
      <c r="E195" s="15" t="s">
        <v>817</v>
      </c>
    </row>
    <row r="196" spans="1:16" ht="12.75" customHeight="1">
      <c r="A196" s="16"/>
      <c s="16"/>
      <c s="16" t="s">
        <v>814</v>
      </c>
      <c s="16"/>
      <c s="16" t="s">
        <v>813</v>
      </c>
      <c s="16"/>
      <c s="16"/>
      <c s="16"/>
      <c s="16">
        <f>SUM(I194:I195)</f>
      </c>
      <c r="P196">
        <f>ROUND(SUM(P194:P195),2)</f>
      </c>
    </row>
    <row r="198" spans="1:16" ht="12.75" customHeight="1">
      <c r="A198" s="16"/>
      <c s="16"/>
      <c s="16"/>
      <c s="16"/>
      <c s="16" t="s">
        <v>76</v>
      </c>
      <c s="16"/>
      <c s="16"/>
      <c s="16"/>
      <c s="16">
        <f>+I88+I95+I106+I179+I184+I191+I196</f>
      </c>
      <c r="P198">
        <f>+P88+P95+P106+P179+P184+P191+P196</f>
      </c>
    </row>
    <row r="200" spans="1:9" ht="12.75" customHeight="1">
      <c r="A200" s="9" t="s">
        <v>77</v>
      </c>
      <c s="9"/>
      <c s="9"/>
      <c s="9"/>
      <c s="9"/>
      <c s="9"/>
      <c s="9"/>
      <c s="9"/>
      <c s="9"/>
    </row>
    <row r="201" spans="1:9" ht="12.75" customHeight="1">
      <c r="A201" s="9"/>
      <c s="9"/>
      <c s="9"/>
      <c s="9"/>
      <c s="9" t="s">
        <v>78</v>
      </c>
      <c s="9"/>
      <c s="9"/>
      <c s="9"/>
      <c s="9"/>
    </row>
    <row r="202" spans="1:16" ht="12.75" customHeight="1">
      <c r="A202" s="16"/>
      <c s="16"/>
      <c s="16"/>
      <c s="16"/>
      <c s="16" t="s">
        <v>79</v>
      </c>
      <c s="16"/>
      <c s="16"/>
      <c s="16"/>
      <c s="16">
        <v>0</v>
      </c>
      <c r="P202">
        <v>0</v>
      </c>
    </row>
    <row r="203" spans="1:9" ht="12.75" customHeight="1">
      <c r="A203" s="16"/>
      <c s="16"/>
      <c s="16"/>
      <c s="16"/>
      <c s="16" t="s">
        <v>80</v>
      </c>
      <c s="16"/>
      <c s="16"/>
      <c s="16"/>
      <c s="16"/>
    </row>
    <row r="204" spans="1:16" ht="12.75" customHeight="1">
      <c r="A204" s="16"/>
      <c s="16"/>
      <c s="16"/>
      <c s="16"/>
      <c s="16" t="s">
        <v>81</v>
      </c>
      <c s="16"/>
      <c s="16"/>
      <c s="16"/>
      <c s="16">
        <v>0</v>
      </c>
      <c r="P204">
        <v>0</v>
      </c>
    </row>
    <row r="205" spans="1:16" ht="12.75" customHeight="1">
      <c r="A205" s="16"/>
      <c s="16"/>
      <c s="16"/>
      <c s="16"/>
      <c s="16" t="s">
        <v>82</v>
      </c>
      <c s="16"/>
      <c s="16"/>
      <c s="16"/>
      <c s="16">
        <f>I202+I204</f>
      </c>
      <c r="P205">
        <f>P202+P204</f>
      </c>
    </row>
    <row r="207" spans="1:16" ht="12.75" customHeight="1">
      <c r="A207" s="16"/>
      <c s="16"/>
      <c s="16"/>
      <c s="16"/>
      <c s="16" t="s">
        <v>82</v>
      </c>
      <c s="16"/>
      <c s="16"/>
      <c s="16"/>
      <c s="16">
        <f>I198+I205</f>
      </c>
      <c r="P207">
        <f>P198+P205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575</v>
      </c>
      <c s="5"/>
      <c s="5" t="s">
        <v>576</v>
      </c>
    </row>
    <row r="6" spans="1:5" ht="12.75" customHeight="1">
      <c r="A6" t="s">
        <v>18</v>
      </c>
      <c r="C6" s="5" t="s">
        <v>818</v>
      </c>
      <c s="5"/>
      <c s="5" t="s">
        <v>819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24</v>
      </c>
      <c s="9"/>
      <c s="9" t="s">
        <v>98</v>
      </c>
      <c s="9"/>
      <c s="11"/>
      <c s="9"/>
      <c s="11"/>
    </row>
    <row r="12" spans="1:16" ht="12.75">
      <c r="A12" s="7">
        <v>1</v>
      </c>
      <c s="7" t="s">
        <v>579</v>
      </c>
      <c s="7" t="s">
        <v>580</v>
      </c>
      <c s="7" t="s">
        <v>45</v>
      </c>
      <c s="7" t="s">
        <v>581</v>
      </c>
      <c s="7" t="s">
        <v>115</v>
      </c>
      <c s="10">
        <v>27.768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820</v>
      </c>
    </row>
    <row r="14" spans="1:16" ht="12.75">
      <c r="A14" s="7">
        <v>2</v>
      </c>
      <c s="7" t="s">
        <v>579</v>
      </c>
      <c s="7" t="s">
        <v>583</v>
      </c>
      <c s="7" t="s">
        <v>45</v>
      </c>
      <c s="7" t="s">
        <v>584</v>
      </c>
      <c s="7" t="s">
        <v>585</v>
      </c>
      <c s="10">
        <v>499.824</v>
      </c>
      <c s="14"/>
      <c s="13">
        <f>ROUND((H14*G14),2)</f>
      </c>
      <c r="O14">
        <f>rekapitulace!H8</f>
      </c>
      <c>
        <f>O14/100*I14</f>
      </c>
    </row>
    <row r="15" spans="5:5" ht="76.5">
      <c r="E15" s="15" t="s">
        <v>821</v>
      </c>
    </row>
    <row r="16" spans="1:16" ht="12.75">
      <c r="A16" s="7">
        <v>3</v>
      </c>
      <c s="7" t="s">
        <v>579</v>
      </c>
      <c s="7" t="s">
        <v>587</v>
      </c>
      <c s="7" t="s">
        <v>45</v>
      </c>
      <c s="7" t="s">
        <v>588</v>
      </c>
      <c s="7" t="s">
        <v>589</v>
      </c>
      <c s="10">
        <v>20.826</v>
      </c>
      <c s="14"/>
      <c s="13">
        <f>ROUND((H16*G16),2)</f>
      </c>
      <c r="O16">
        <f>rekapitulace!H8</f>
      </c>
      <c>
        <f>O16/100*I16</f>
      </c>
    </row>
    <row r="17" spans="5:5" ht="38.25">
      <c r="E17" s="15" t="s">
        <v>822</v>
      </c>
    </row>
    <row r="18" spans="1:16" ht="12.75">
      <c r="A18" s="7">
        <v>4</v>
      </c>
      <c s="7" t="s">
        <v>579</v>
      </c>
      <c s="7" t="s">
        <v>591</v>
      </c>
      <c s="7" t="s">
        <v>45</v>
      </c>
      <c s="7" t="s">
        <v>592</v>
      </c>
      <c s="7" t="s">
        <v>115</v>
      </c>
      <c s="10">
        <v>10.413</v>
      </c>
      <c s="14"/>
      <c s="13">
        <f>ROUND((H18*G18),2)</f>
      </c>
      <c r="O18">
        <f>rekapitulace!H8</f>
      </c>
      <c>
        <f>O18/100*I18</f>
      </c>
    </row>
    <row r="19" spans="5:5" ht="38.25">
      <c r="E19" s="15" t="s">
        <v>737</v>
      </c>
    </row>
    <row r="20" spans="1:16" ht="12.75">
      <c r="A20" s="7">
        <v>5</v>
      </c>
      <c s="7" t="s">
        <v>579</v>
      </c>
      <c s="7" t="s">
        <v>594</v>
      </c>
      <c s="7" t="s">
        <v>45</v>
      </c>
      <c s="7" t="s">
        <v>595</v>
      </c>
      <c s="7" t="s">
        <v>115</v>
      </c>
      <c s="10">
        <v>10.413</v>
      </c>
      <c s="14"/>
      <c s="13">
        <f>ROUND((H20*G20),2)</f>
      </c>
      <c r="O20">
        <f>rekapitulace!H8</f>
      </c>
      <c>
        <f>O20/100*I20</f>
      </c>
    </row>
    <row r="21" spans="5:5" ht="38.25">
      <c r="E21" s="15" t="s">
        <v>823</v>
      </c>
    </row>
    <row r="22" spans="1:16" ht="12.75">
      <c r="A22" s="7">
        <v>6</v>
      </c>
      <c s="7" t="s">
        <v>579</v>
      </c>
      <c s="7" t="s">
        <v>596</v>
      </c>
      <c s="7" t="s">
        <v>45</v>
      </c>
      <c s="7" t="s">
        <v>597</v>
      </c>
      <c s="7" t="s">
        <v>115</v>
      </c>
      <c s="10">
        <v>11.801</v>
      </c>
      <c s="14"/>
      <c s="13">
        <f>ROUND((H22*G22),2)</f>
      </c>
      <c r="O22">
        <f>rekapitulace!H8</f>
      </c>
      <c>
        <f>O22/100*I22</f>
      </c>
    </row>
    <row r="23" spans="5:5" ht="38.25">
      <c r="E23" s="15" t="s">
        <v>824</v>
      </c>
    </row>
    <row r="24" spans="1:16" ht="12.75">
      <c r="A24" s="7">
        <v>7</v>
      </c>
      <c s="7" t="s">
        <v>579</v>
      </c>
      <c s="7" t="s">
        <v>599</v>
      </c>
      <c s="7" t="s">
        <v>45</v>
      </c>
      <c s="7" t="s">
        <v>600</v>
      </c>
      <c s="7" t="s">
        <v>115</v>
      </c>
      <c s="10">
        <v>12.01</v>
      </c>
      <c s="14"/>
      <c s="13">
        <f>ROUND((H24*G24),2)</f>
      </c>
      <c r="O24">
        <f>rekapitulace!H8</f>
      </c>
      <c>
        <f>O24/100*I24</f>
      </c>
    </row>
    <row r="25" spans="5:5" ht="102">
      <c r="E25" s="15" t="s">
        <v>825</v>
      </c>
    </row>
    <row r="26" spans="1:16" ht="12.75">
      <c r="A26" s="7">
        <v>8</v>
      </c>
      <c s="7" t="s">
        <v>579</v>
      </c>
      <c s="7" t="s">
        <v>602</v>
      </c>
      <c s="7" t="s">
        <v>45</v>
      </c>
      <c s="7" t="s">
        <v>603</v>
      </c>
      <c s="7" t="s">
        <v>115</v>
      </c>
      <c s="10">
        <v>277.291</v>
      </c>
      <c s="14"/>
      <c s="13">
        <f>ROUND((H26*G26),2)</f>
      </c>
      <c r="O26">
        <f>rekapitulace!H8</f>
      </c>
      <c>
        <f>O26/100*I26</f>
      </c>
    </row>
    <row r="27" spans="5:5" ht="216.75">
      <c r="E27" s="15" t="s">
        <v>826</v>
      </c>
    </row>
    <row r="28" spans="1:16" ht="12.75">
      <c r="A28" s="7">
        <v>9</v>
      </c>
      <c s="7" t="s">
        <v>579</v>
      </c>
      <c s="7" t="s">
        <v>605</v>
      </c>
      <c s="7" t="s">
        <v>45</v>
      </c>
      <c s="7" t="s">
        <v>606</v>
      </c>
      <c s="7" t="s">
        <v>115</v>
      </c>
      <c s="10">
        <v>277.291</v>
      </c>
      <c s="14"/>
      <c s="13">
        <f>ROUND((H28*G28),2)</f>
      </c>
      <c r="O28">
        <f>rekapitulace!H8</f>
      </c>
      <c>
        <f>O28/100*I28</f>
      </c>
    </row>
    <row r="29" spans="5:5" ht="89.25">
      <c r="E29" s="15" t="s">
        <v>827</v>
      </c>
    </row>
    <row r="30" spans="1:16" ht="12.75">
      <c r="A30" s="7">
        <v>10</v>
      </c>
      <c s="7" t="s">
        <v>579</v>
      </c>
      <c s="7" t="s">
        <v>608</v>
      </c>
      <c s="7" t="s">
        <v>45</v>
      </c>
      <c s="7" t="s">
        <v>609</v>
      </c>
      <c s="7" t="s">
        <v>108</v>
      </c>
      <c s="10">
        <v>118.702</v>
      </c>
      <c s="14"/>
      <c s="13">
        <f>ROUND((H30*G30),2)</f>
      </c>
      <c r="O30">
        <f>rekapitulace!H8</f>
      </c>
      <c>
        <f>O30/100*I30</f>
      </c>
    </row>
    <row r="31" spans="5:5" ht="409.5">
      <c r="E31" s="15" t="s">
        <v>828</v>
      </c>
    </row>
    <row r="32" spans="1:16" ht="12.75">
      <c r="A32" s="7">
        <v>11</v>
      </c>
      <c s="7" t="s">
        <v>579</v>
      </c>
      <c s="7" t="s">
        <v>611</v>
      </c>
      <c s="7" t="s">
        <v>45</v>
      </c>
      <c s="7" t="s">
        <v>612</v>
      </c>
      <c s="7" t="s">
        <v>108</v>
      </c>
      <c s="10">
        <v>164.205</v>
      </c>
      <c s="14"/>
      <c s="13">
        <f>ROUND((H32*G32),2)</f>
      </c>
      <c r="O32">
        <f>rekapitulace!H8</f>
      </c>
      <c>
        <f>O32/100*I32</f>
      </c>
    </row>
    <row r="33" spans="5:5" ht="89.25">
      <c r="E33" s="15" t="s">
        <v>829</v>
      </c>
    </row>
    <row r="34" spans="1:16" ht="12.75">
      <c r="A34" s="7">
        <v>12</v>
      </c>
      <c s="7" t="s">
        <v>579</v>
      </c>
      <c s="7" t="s">
        <v>614</v>
      </c>
      <c s="7" t="s">
        <v>45</v>
      </c>
      <c s="7" t="s">
        <v>615</v>
      </c>
      <c s="7" t="s">
        <v>108</v>
      </c>
      <c s="10">
        <v>82.102</v>
      </c>
      <c s="14"/>
      <c s="13">
        <f>ROUND((H34*G34),2)</f>
      </c>
      <c r="O34">
        <f>rekapitulace!H8</f>
      </c>
      <c>
        <f>O34/100*I34</f>
      </c>
    </row>
    <row r="35" spans="5:5" ht="89.25">
      <c r="E35" s="15" t="s">
        <v>830</v>
      </c>
    </row>
    <row r="36" spans="1:16" ht="12.75">
      <c r="A36" s="7">
        <v>13</v>
      </c>
      <c s="7" t="s">
        <v>579</v>
      </c>
      <c s="7" t="s">
        <v>617</v>
      </c>
      <c s="7" t="s">
        <v>45</v>
      </c>
      <c s="7" t="s">
        <v>618</v>
      </c>
      <c s="7" t="s">
        <v>108</v>
      </c>
      <c s="10">
        <v>70.374</v>
      </c>
      <c s="14"/>
      <c s="13">
        <f>ROUND((H36*G36),2)</f>
      </c>
      <c r="O36">
        <f>rekapitulace!H8</f>
      </c>
      <c>
        <f>O36/100*I36</f>
      </c>
    </row>
    <row r="37" spans="5:5" ht="89.25">
      <c r="E37" s="15" t="s">
        <v>831</v>
      </c>
    </row>
    <row r="38" spans="1:16" ht="12.75">
      <c r="A38" s="7">
        <v>14</v>
      </c>
      <c s="7" t="s">
        <v>579</v>
      </c>
      <c s="7" t="s">
        <v>620</v>
      </c>
      <c s="7" t="s">
        <v>45</v>
      </c>
      <c s="7" t="s">
        <v>621</v>
      </c>
      <c s="7" t="s">
        <v>108</v>
      </c>
      <c s="10">
        <v>35.187</v>
      </c>
      <c s="14"/>
      <c s="13">
        <f>ROUND((H38*G38),2)</f>
      </c>
      <c r="O38">
        <f>rekapitulace!H8</f>
      </c>
      <c>
        <f>O38/100*I38</f>
      </c>
    </row>
    <row r="39" spans="5:5" ht="76.5">
      <c r="E39" s="15" t="s">
        <v>832</v>
      </c>
    </row>
    <row r="40" spans="1:16" ht="12.75">
      <c r="A40" s="7">
        <v>15</v>
      </c>
      <c s="7" t="s">
        <v>579</v>
      </c>
      <c s="7" t="s">
        <v>623</v>
      </c>
      <c s="7" t="s">
        <v>45</v>
      </c>
      <c s="7" t="s">
        <v>624</v>
      </c>
      <c s="7" t="s">
        <v>108</v>
      </c>
      <c s="10">
        <v>168.16</v>
      </c>
      <c s="14"/>
      <c s="13">
        <f>ROUND((H40*G40),2)</f>
      </c>
      <c r="O40">
        <f>rekapitulace!H8</f>
      </c>
      <c>
        <f>O40/100*I40</f>
      </c>
    </row>
    <row r="41" spans="5:5" ht="89.25">
      <c r="E41" s="15" t="s">
        <v>833</v>
      </c>
    </row>
    <row r="42" spans="1:16" ht="12.75">
      <c r="A42" s="7">
        <v>16</v>
      </c>
      <c s="7" t="s">
        <v>579</v>
      </c>
      <c s="7" t="s">
        <v>626</v>
      </c>
      <c s="7" t="s">
        <v>45</v>
      </c>
      <c s="7" t="s">
        <v>627</v>
      </c>
      <c s="7" t="s">
        <v>108</v>
      </c>
      <c s="10">
        <v>84.08</v>
      </c>
      <c s="14"/>
      <c s="13">
        <f>ROUND((H42*G42),2)</f>
      </c>
      <c r="O42">
        <f>rekapitulace!H8</f>
      </c>
      <c>
        <f>O42/100*I42</f>
      </c>
    </row>
    <row r="43" spans="5:5" ht="89.25">
      <c r="E43" s="15" t="s">
        <v>834</v>
      </c>
    </row>
    <row r="44" spans="1:16" ht="12.75">
      <c r="A44" s="7">
        <v>17</v>
      </c>
      <c s="7" t="s">
        <v>579</v>
      </c>
      <c s="7" t="s">
        <v>629</v>
      </c>
      <c s="7" t="s">
        <v>45</v>
      </c>
      <c s="7" t="s">
        <v>630</v>
      </c>
      <c s="7" t="s">
        <v>108</v>
      </c>
      <c s="10">
        <v>72.068</v>
      </c>
      <c s="14"/>
      <c s="13">
        <f>ROUND((H44*G44),2)</f>
      </c>
      <c r="O44">
        <f>rekapitulace!H8</f>
      </c>
      <c>
        <f>O44/100*I44</f>
      </c>
    </row>
    <row r="45" spans="5:5" ht="89.25">
      <c r="E45" s="15" t="s">
        <v>835</v>
      </c>
    </row>
    <row r="46" spans="1:16" ht="12.75">
      <c r="A46" s="7">
        <v>18</v>
      </c>
      <c s="7" t="s">
        <v>579</v>
      </c>
      <c s="7" t="s">
        <v>632</v>
      </c>
      <c s="7" t="s">
        <v>45</v>
      </c>
      <c s="7" t="s">
        <v>633</v>
      </c>
      <c s="7" t="s">
        <v>108</v>
      </c>
      <c s="10">
        <v>36.035</v>
      </c>
      <c s="14"/>
      <c s="13">
        <f>ROUND((H46*G46),2)</f>
      </c>
      <c r="O46">
        <f>rekapitulace!H8</f>
      </c>
      <c>
        <f>O46/100*I46</f>
      </c>
    </row>
    <row r="47" spans="5:5" ht="89.25">
      <c r="E47" s="15" t="s">
        <v>836</v>
      </c>
    </row>
    <row r="48" spans="1:16" ht="12.75">
      <c r="A48" s="7">
        <v>19</v>
      </c>
      <c s="7" t="s">
        <v>579</v>
      </c>
      <c s="7" t="s">
        <v>635</v>
      </c>
      <c s="7" t="s">
        <v>45</v>
      </c>
      <c s="7" t="s">
        <v>636</v>
      </c>
      <c s="7" t="s">
        <v>108</v>
      </c>
      <c s="10">
        <v>17.752</v>
      </c>
      <c s="14"/>
      <c s="13">
        <f>ROUND((H48*G48),2)</f>
      </c>
      <c r="O48">
        <f>rekapitulace!H8</f>
      </c>
      <c>
        <f>O48/100*I48</f>
      </c>
    </row>
    <row r="49" spans="5:5" ht="267.75">
      <c r="E49" s="15" t="s">
        <v>837</v>
      </c>
    </row>
    <row r="50" spans="1:16" ht="12.75">
      <c r="A50" s="7">
        <v>20</v>
      </c>
      <c s="7" t="s">
        <v>579</v>
      </c>
      <c s="7" t="s">
        <v>638</v>
      </c>
      <c s="7" t="s">
        <v>45</v>
      </c>
      <c s="7" t="s">
        <v>639</v>
      </c>
      <c s="7" t="s">
        <v>108</v>
      </c>
      <c s="10">
        <v>8.876</v>
      </c>
      <c s="14"/>
      <c s="13">
        <f>ROUND((H50*G50),2)</f>
      </c>
      <c r="O50">
        <f>rekapitulace!H8</f>
      </c>
      <c>
        <f>O50/100*I50</f>
      </c>
    </row>
    <row r="51" spans="5:5" ht="89.25">
      <c r="E51" s="15" t="s">
        <v>838</v>
      </c>
    </row>
    <row r="52" spans="1:16" ht="12.75">
      <c r="A52" s="7">
        <v>21</v>
      </c>
      <c s="7" t="s">
        <v>45</v>
      </c>
      <c s="7" t="s">
        <v>641</v>
      </c>
      <c s="7" t="s">
        <v>45</v>
      </c>
      <c s="7" t="s">
        <v>642</v>
      </c>
      <c s="7" t="s">
        <v>70</v>
      </c>
      <c s="10">
        <v>2.777</v>
      </c>
      <c s="14"/>
      <c s="13">
        <f>ROUND((H52*G52),2)</f>
      </c>
      <c r="O52">
        <f>rekapitulace!H8</f>
      </c>
      <c>
        <f>O52/100*I52</f>
      </c>
    </row>
    <row r="53" spans="5:5" ht="25.5">
      <c r="E53" s="15" t="s">
        <v>839</v>
      </c>
    </row>
    <row r="54" spans="1:16" ht="12.75">
      <c r="A54" s="7">
        <v>22</v>
      </c>
      <c s="7" t="s">
        <v>579</v>
      </c>
      <c s="7" t="s">
        <v>644</v>
      </c>
      <c s="7" t="s">
        <v>45</v>
      </c>
      <c s="7" t="s">
        <v>645</v>
      </c>
      <c s="7" t="s">
        <v>101</v>
      </c>
      <c s="10">
        <v>33.295</v>
      </c>
      <c s="14"/>
      <c s="13">
        <f>ROUND((H54*G54),2)</f>
      </c>
      <c r="O54">
        <f>rekapitulace!H8</f>
      </c>
      <c>
        <f>O54/100*I54</f>
      </c>
    </row>
    <row r="55" spans="5:5" ht="153">
      <c r="E55" s="15" t="s">
        <v>840</v>
      </c>
    </row>
    <row r="56" spans="1:16" ht="12.75">
      <c r="A56" s="7">
        <v>23</v>
      </c>
      <c s="7" t="s">
        <v>579</v>
      </c>
      <c s="7" t="s">
        <v>647</v>
      </c>
      <c s="7" t="s">
        <v>45</v>
      </c>
      <c s="7" t="s">
        <v>648</v>
      </c>
      <c s="7" t="s">
        <v>101</v>
      </c>
      <c s="10">
        <v>413.469</v>
      </c>
      <c s="14"/>
      <c s="13">
        <f>ROUND((H56*G56),2)</f>
      </c>
      <c r="O56">
        <f>rekapitulace!H8</f>
      </c>
      <c>
        <f>O56/100*I56</f>
      </c>
    </row>
    <row r="57" spans="5:5" ht="409.5">
      <c r="E57" s="15" t="s">
        <v>841</v>
      </c>
    </row>
    <row r="58" spans="1:16" ht="12.75">
      <c r="A58" s="7">
        <v>24</v>
      </c>
      <c s="7" t="s">
        <v>579</v>
      </c>
      <c s="7" t="s">
        <v>650</v>
      </c>
      <c s="7" t="s">
        <v>45</v>
      </c>
      <c s="7" t="s">
        <v>651</v>
      </c>
      <c s="7" t="s">
        <v>101</v>
      </c>
      <c s="10">
        <v>33.295</v>
      </c>
      <c s="14"/>
      <c s="13">
        <f>ROUND((H58*G58),2)</f>
      </c>
      <c r="O58">
        <f>rekapitulace!H8</f>
      </c>
      <c>
        <f>O58/100*I58</f>
      </c>
    </row>
    <row r="59" spans="5:5" ht="76.5">
      <c r="E59" s="15" t="s">
        <v>842</v>
      </c>
    </row>
    <row r="60" spans="1:16" ht="12.75">
      <c r="A60" s="7">
        <v>25</v>
      </c>
      <c s="7" t="s">
        <v>579</v>
      </c>
      <c s="7" t="s">
        <v>653</v>
      </c>
      <c s="7" t="s">
        <v>45</v>
      </c>
      <c s="7" t="s">
        <v>654</v>
      </c>
      <c s="7" t="s">
        <v>101</v>
      </c>
      <c s="10">
        <v>413.469</v>
      </c>
      <c s="14"/>
      <c s="13">
        <f>ROUND((H60*G60),2)</f>
      </c>
      <c r="O60">
        <f>rekapitulace!H8</f>
      </c>
      <c>
        <f>O60/100*I60</f>
      </c>
    </row>
    <row r="61" spans="5:5" ht="89.25">
      <c r="E61" s="15" t="s">
        <v>843</v>
      </c>
    </row>
    <row r="62" spans="1:16" ht="12.75">
      <c r="A62" s="7">
        <v>26</v>
      </c>
      <c s="7" t="s">
        <v>579</v>
      </c>
      <c s="7" t="s">
        <v>656</v>
      </c>
      <c s="7" t="s">
        <v>45</v>
      </c>
      <c s="7" t="s">
        <v>657</v>
      </c>
      <c s="7" t="s">
        <v>108</v>
      </c>
      <c s="10">
        <v>474.806</v>
      </c>
      <c s="14"/>
      <c s="13">
        <f>ROUND((H62*G62),2)</f>
      </c>
      <c r="O62">
        <f>rekapitulace!H8</f>
      </c>
      <c>
        <f>O62/100*I62</f>
      </c>
    </row>
    <row r="63" spans="5:5" ht="127.5">
      <c r="E63" s="15" t="s">
        <v>844</v>
      </c>
    </row>
    <row r="64" spans="1:16" ht="12.75">
      <c r="A64" s="7">
        <v>27</v>
      </c>
      <c s="7" t="s">
        <v>579</v>
      </c>
      <c s="7" t="s">
        <v>659</v>
      </c>
      <c s="7" t="s">
        <v>45</v>
      </c>
      <c s="7" t="s">
        <v>660</v>
      </c>
      <c s="7" t="s">
        <v>108</v>
      </c>
      <c s="10">
        <v>806.972</v>
      </c>
      <c s="14"/>
      <c s="13">
        <f>ROUND((H64*G64),2)</f>
      </c>
      <c r="O64">
        <f>rekapitulace!H8</f>
      </c>
      <c>
        <f>O64/100*I64</f>
      </c>
    </row>
    <row r="65" spans="5:5" ht="306">
      <c r="E65" s="15" t="s">
        <v>845</v>
      </c>
    </row>
    <row r="66" spans="1:16" ht="12.75">
      <c r="A66" s="7">
        <v>28</v>
      </c>
      <c s="7" t="s">
        <v>579</v>
      </c>
      <c s="7" t="s">
        <v>662</v>
      </c>
      <c s="7" t="s">
        <v>45</v>
      </c>
      <c s="7" t="s">
        <v>663</v>
      </c>
      <c s="7" t="s">
        <v>108</v>
      </c>
      <c s="10">
        <v>178.145</v>
      </c>
      <c s="14"/>
      <c s="13">
        <f>ROUND((H66*G66),2)</f>
      </c>
      <c r="O66">
        <f>rekapitulace!H8</f>
      </c>
      <c>
        <f>O66/100*I66</f>
      </c>
    </row>
    <row r="67" spans="5:5" ht="409.5">
      <c r="E67" s="15" t="s">
        <v>846</v>
      </c>
    </row>
    <row r="68" spans="1:16" ht="12.75">
      <c r="A68" s="7">
        <v>29</v>
      </c>
      <c s="7" t="s">
        <v>579</v>
      </c>
      <c s="7" t="s">
        <v>665</v>
      </c>
      <c s="7" t="s">
        <v>45</v>
      </c>
      <c s="7" t="s">
        <v>666</v>
      </c>
      <c s="7" t="s">
        <v>108</v>
      </c>
      <c s="10">
        <v>1781.449</v>
      </c>
      <c s="14"/>
      <c s="13">
        <f>ROUND((H68*G68),2)</f>
      </c>
      <c r="O68">
        <f>rekapitulace!H8</f>
      </c>
      <c>
        <f>O68/100*I68</f>
      </c>
    </row>
    <row r="69" spans="5:5" ht="165.75">
      <c r="E69" s="15" t="s">
        <v>847</v>
      </c>
    </row>
    <row r="70" spans="1:16" ht="12.75">
      <c r="A70" s="7">
        <v>30</v>
      </c>
      <c s="7" t="s">
        <v>579</v>
      </c>
      <c s="7" t="s">
        <v>668</v>
      </c>
      <c s="7" t="s">
        <v>45</v>
      </c>
      <c s="7" t="s">
        <v>669</v>
      </c>
      <c s="7" t="s">
        <v>108</v>
      </c>
      <c s="10">
        <v>492.559</v>
      </c>
      <c s="14"/>
      <c s="13">
        <f>ROUND((H70*G70),2)</f>
      </c>
      <c r="O70">
        <f>rekapitulace!H8</f>
      </c>
      <c>
        <f>O70/100*I70</f>
      </c>
    </row>
    <row r="71" spans="5:5" ht="204">
      <c r="E71" s="15" t="s">
        <v>848</v>
      </c>
    </row>
    <row r="72" spans="1:16" ht="12.75">
      <c r="A72" s="7">
        <v>31</v>
      </c>
      <c s="7" t="s">
        <v>579</v>
      </c>
      <c s="7" t="s">
        <v>671</v>
      </c>
      <c s="7" t="s">
        <v>45</v>
      </c>
      <c s="7" t="s">
        <v>672</v>
      </c>
      <c s="7" t="s">
        <v>108</v>
      </c>
      <c s="10">
        <v>178.145</v>
      </c>
      <c s="14"/>
      <c s="13">
        <f>ROUND((H72*G72),2)</f>
      </c>
      <c r="O72">
        <f>rekapitulace!H8</f>
      </c>
      <c>
        <f>O72/100*I72</f>
      </c>
    </row>
    <row r="73" spans="5:5" ht="89.25">
      <c r="E73" s="15" t="s">
        <v>849</v>
      </c>
    </row>
    <row r="74" spans="1:16" ht="12.75">
      <c r="A74" s="7">
        <v>32</v>
      </c>
      <c s="7" t="s">
        <v>579</v>
      </c>
      <c s="7" t="s">
        <v>674</v>
      </c>
      <c s="7" t="s">
        <v>45</v>
      </c>
      <c s="7" t="s">
        <v>675</v>
      </c>
      <c s="7" t="s">
        <v>87</v>
      </c>
      <c s="10">
        <v>329.568</v>
      </c>
      <c s="14"/>
      <c s="13">
        <f>ROUND((H74*G74),2)</f>
      </c>
      <c r="O74">
        <f>rekapitulace!H8</f>
      </c>
      <c>
        <f>O74/100*I74</f>
      </c>
    </row>
    <row r="75" spans="5:5" ht="89.25">
      <c r="E75" s="15" t="s">
        <v>850</v>
      </c>
    </row>
    <row r="76" spans="1:16" ht="12.75">
      <c r="A76" s="7">
        <v>33</v>
      </c>
      <c s="7" t="s">
        <v>45</v>
      </c>
      <c s="7" t="s">
        <v>851</v>
      </c>
      <c s="7" t="s">
        <v>45</v>
      </c>
      <c s="7" t="s">
        <v>678</v>
      </c>
      <c s="7" t="s">
        <v>108</v>
      </c>
      <c s="10">
        <v>492.559</v>
      </c>
      <c s="14"/>
      <c s="13">
        <f>ROUND((H76*G76),2)</f>
      </c>
      <c r="O76">
        <f>rekapitulace!H8</f>
      </c>
      <c>
        <f>O76/100*I76</f>
      </c>
    </row>
    <row r="77" spans="5:5" ht="102">
      <c r="E77" s="15" t="s">
        <v>852</v>
      </c>
    </row>
    <row r="78" spans="1:16" ht="12.75">
      <c r="A78" s="7">
        <v>34</v>
      </c>
      <c s="7" t="s">
        <v>579</v>
      </c>
      <c s="7" t="s">
        <v>680</v>
      </c>
      <c s="7" t="s">
        <v>45</v>
      </c>
      <c s="7" t="s">
        <v>681</v>
      </c>
      <c s="7" t="s">
        <v>108</v>
      </c>
      <c s="10">
        <v>314.414</v>
      </c>
      <c s="14"/>
      <c s="13">
        <f>ROUND((H78*G78),2)</f>
      </c>
      <c r="O78">
        <f>rekapitulace!H8</f>
      </c>
      <c>
        <f>O78/100*I78</f>
      </c>
    </row>
    <row r="79" spans="5:5" ht="140.25">
      <c r="E79" s="15" t="s">
        <v>853</v>
      </c>
    </row>
    <row r="80" spans="1:16" ht="12.75">
      <c r="A80" s="7">
        <v>35</v>
      </c>
      <c s="7" t="s">
        <v>579</v>
      </c>
      <c s="7" t="s">
        <v>683</v>
      </c>
      <c s="7" t="s">
        <v>45</v>
      </c>
      <c s="7" t="s">
        <v>684</v>
      </c>
      <c s="7" t="s">
        <v>108</v>
      </c>
      <c s="10">
        <v>23.136</v>
      </c>
      <c s="14"/>
      <c s="13">
        <f>ROUND((H80*G80),2)</f>
      </c>
      <c r="O80">
        <f>rekapitulace!H8</f>
      </c>
      <c>
        <f>O80/100*I80</f>
      </c>
    </row>
    <row r="81" spans="5:5" ht="76.5">
      <c r="E81" s="15" t="s">
        <v>854</v>
      </c>
    </row>
    <row r="82" spans="1:16" ht="12.75">
      <c r="A82" s="7">
        <v>36</v>
      </c>
      <c s="7" t="s">
        <v>579</v>
      </c>
      <c s="7" t="s">
        <v>686</v>
      </c>
      <c s="7" t="s">
        <v>45</v>
      </c>
      <c s="7" t="s">
        <v>687</v>
      </c>
      <c s="7" t="s">
        <v>108</v>
      </c>
      <c s="10">
        <v>77.121</v>
      </c>
      <c s="14"/>
      <c s="13">
        <f>ROUND((H82*G82),2)</f>
      </c>
      <c r="O82">
        <f>rekapitulace!H8</f>
      </c>
      <c>
        <f>O82/100*I82</f>
      </c>
    </row>
    <row r="83" spans="5:5" ht="357">
      <c r="E83" s="15" t="s">
        <v>855</v>
      </c>
    </row>
    <row r="84" spans="1:16" ht="12.75">
      <c r="A84" s="7">
        <v>37</v>
      </c>
      <c s="7" t="s">
        <v>579</v>
      </c>
      <c s="7" t="s">
        <v>689</v>
      </c>
      <c s="7" t="s">
        <v>45</v>
      </c>
      <c s="7" t="s">
        <v>690</v>
      </c>
      <c s="7" t="s">
        <v>101</v>
      </c>
      <c s="10">
        <v>259.409</v>
      </c>
      <c s="14"/>
      <c s="13">
        <f>ROUND((H84*G84),2)</f>
      </c>
      <c r="O84">
        <f>rekapitulace!H8</f>
      </c>
      <c>
        <f>O84/100*I84</f>
      </c>
    </row>
    <row r="85" spans="5:5" ht="409.5">
      <c r="E85" s="15" t="s">
        <v>856</v>
      </c>
    </row>
    <row r="86" spans="1:16" ht="12.75">
      <c r="A86" s="7">
        <v>51</v>
      </c>
      <c s="7" t="s">
        <v>579</v>
      </c>
      <c s="7" t="s">
        <v>692</v>
      </c>
      <c s="7" t="s">
        <v>45</v>
      </c>
      <c s="7" t="s">
        <v>693</v>
      </c>
      <c s="7" t="s">
        <v>87</v>
      </c>
      <c s="10">
        <v>155.014</v>
      </c>
      <c s="14"/>
      <c s="13">
        <f>ROUND((H86*G86),2)</f>
      </c>
      <c r="O86">
        <f>rekapitulace!H8</f>
      </c>
      <c>
        <f>O86/100*I86</f>
      </c>
    </row>
    <row r="87" spans="5:5" ht="89.25">
      <c r="E87" s="15" t="s">
        <v>857</v>
      </c>
    </row>
    <row r="88" spans="1:16" ht="12.75" customHeight="1">
      <c r="A88" s="16"/>
      <c s="16"/>
      <c s="16" t="s">
        <v>24</v>
      </c>
      <c s="16"/>
      <c s="16" t="s">
        <v>98</v>
      </c>
      <c s="16"/>
      <c s="16"/>
      <c s="16"/>
      <c s="16">
        <f>SUM(I12:I87)</f>
      </c>
      <c r="P88">
        <f>ROUND(SUM(P12:P87),2)</f>
      </c>
    </row>
    <row r="90" spans="1:9" ht="12.75" customHeight="1">
      <c r="A90" s="9"/>
      <c s="9"/>
      <c s="9" t="s">
        <v>35</v>
      </c>
      <c s="9"/>
      <c s="9" t="s">
        <v>695</v>
      </c>
      <c s="9"/>
      <c s="11"/>
      <c s="9"/>
      <c s="11"/>
    </row>
    <row r="91" spans="1:16" ht="12.75">
      <c r="A91" s="7">
        <v>38</v>
      </c>
      <c s="7" t="s">
        <v>579</v>
      </c>
      <c s="7" t="s">
        <v>696</v>
      </c>
      <c s="7" t="s">
        <v>45</v>
      </c>
      <c s="7" t="s">
        <v>697</v>
      </c>
      <c s="7" t="s">
        <v>108</v>
      </c>
      <c s="10">
        <v>16.175</v>
      </c>
      <c s="14"/>
      <c s="13">
        <f>ROUND((H91*G91),2)</f>
      </c>
      <c r="O91">
        <f>rekapitulace!H8</f>
      </c>
      <c>
        <f>O91/100*I91</f>
      </c>
    </row>
    <row r="92" spans="5:5" ht="229.5">
      <c r="E92" s="15" t="s">
        <v>858</v>
      </c>
    </row>
    <row r="93" spans="1:16" ht="12.75">
      <c r="A93" s="7">
        <v>39</v>
      </c>
      <c s="7" t="s">
        <v>579</v>
      </c>
      <c s="7" t="s">
        <v>699</v>
      </c>
      <c s="7" t="s">
        <v>45</v>
      </c>
      <c s="7" t="s">
        <v>700</v>
      </c>
      <c s="7" t="s">
        <v>115</v>
      </c>
      <c s="10">
        <v>106.615</v>
      </c>
      <c s="14"/>
      <c s="13">
        <f>ROUND((H93*G93),2)</f>
      </c>
      <c r="O93">
        <f>rekapitulace!H8</f>
      </c>
      <c>
        <f>O93/100*I93</f>
      </c>
    </row>
    <row r="94" spans="5:5" ht="127.5">
      <c r="E94" s="15" t="s">
        <v>859</v>
      </c>
    </row>
    <row r="95" spans="1:16" ht="12.75" customHeight="1">
      <c r="A95" s="16"/>
      <c s="16"/>
      <c s="16" t="s">
        <v>35</v>
      </c>
      <c s="16"/>
      <c s="16" t="s">
        <v>695</v>
      </c>
      <c s="16"/>
      <c s="16"/>
      <c s="16"/>
      <c s="16">
        <f>SUM(I91:I94)</f>
      </c>
      <c r="P95">
        <f>ROUND(SUM(P91:P94),2)</f>
      </c>
    </row>
    <row r="97" spans="1:9" ht="12.75" customHeight="1">
      <c r="A97" s="9"/>
      <c s="9"/>
      <c s="9" t="s">
        <v>37</v>
      </c>
      <c s="9"/>
      <c s="9" t="s">
        <v>161</v>
      </c>
      <c s="9"/>
      <c s="11"/>
      <c s="9"/>
      <c s="11"/>
    </row>
    <row r="98" spans="1:16" ht="12.75">
      <c r="A98" s="7">
        <v>47</v>
      </c>
      <c s="7" t="s">
        <v>579</v>
      </c>
      <c s="7" t="s">
        <v>702</v>
      </c>
      <c s="7" t="s">
        <v>45</v>
      </c>
      <c s="7" t="s">
        <v>703</v>
      </c>
      <c s="7" t="s">
        <v>108</v>
      </c>
      <c s="10">
        <v>1.388</v>
      </c>
      <c s="14"/>
      <c s="13">
        <f>ROUND((H98*G98),2)</f>
      </c>
      <c r="O98">
        <f>rekapitulace!H8</f>
      </c>
      <c>
        <f>O98/100*I98</f>
      </c>
    </row>
    <row r="99" spans="5:5" ht="127.5">
      <c r="E99" s="15" t="s">
        <v>860</v>
      </c>
    </row>
    <row r="100" spans="1:16" ht="12.75">
      <c r="A100" s="7">
        <v>48</v>
      </c>
      <c s="7" t="s">
        <v>579</v>
      </c>
      <c s="7" t="s">
        <v>705</v>
      </c>
      <c s="7" t="s">
        <v>45</v>
      </c>
      <c s="7" t="s">
        <v>706</v>
      </c>
      <c s="7" t="s">
        <v>108</v>
      </c>
      <c s="10">
        <v>27.513</v>
      </c>
      <c s="14"/>
      <c s="13">
        <f>ROUND((H100*G100),2)</f>
      </c>
      <c r="O100">
        <f>rekapitulace!H8</f>
      </c>
      <c>
        <f>O100/100*I100</f>
      </c>
    </row>
    <row r="101" spans="5:5" ht="409.5">
      <c r="E101" s="15" t="s">
        <v>861</v>
      </c>
    </row>
    <row r="102" spans="1:16" ht="12.75">
      <c r="A102" s="7">
        <v>49</v>
      </c>
      <c s="7" t="s">
        <v>579</v>
      </c>
      <c s="7" t="s">
        <v>708</v>
      </c>
      <c s="7" t="s">
        <v>45</v>
      </c>
      <c s="7" t="s">
        <v>709</v>
      </c>
      <c s="7" t="s">
        <v>108</v>
      </c>
      <c s="10">
        <v>2.956</v>
      </c>
      <c s="14"/>
      <c s="13">
        <f>ROUND((H102*G102),2)</f>
      </c>
      <c r="O102">
        <f>rekapitulace!H8</f>
      </c>
      <c>
        <f>O102/100*I102</f>
      </c>
    </row>
    <row r="103" spans="5:5" ht="229.5">
      <c r="E103" s="15" t="s">
        <v>862</v>
      </c>
    </row>
    <row r="104" spans="1:16" ht="12.75">
      <c r="A104" s="7">
        <v>50</v>
      </c>
      <c s="7" t="s">
        <v>579</v>
      </c>
      <c s="7" t="s">
        <v>711</v>
      </c>
      <c s="7" t="s">
        <v>45</v>
      </c>
      <c s="7" t="s">
        <v>712</v>
      </c>
      <c s="7" t="s">
        <v>101</v>
      </c>
      <c s="10">
        <v>5.998</v>
      </c>
      <c s="14"/>
      <c s="13">
        <f>ROUND((H104*G104),2)</f>
      </c>
      <c r="O104">
        <f>rekapitulace!H8</f>
      </c>
      <c>
        <f>O104/100*I104</f>
      </c>
    </row>
    <row r="105" spans="5:5" ht="242.25">
      <c r="E105" s="15" t="s">
        <v>863</v>
      </c>
    </row>
    <row r="106" spans="1:16" ht="12.75" customHeight="1">
      <c r="A106" s="16"/>
      <c s="16"/>
      <c s="16" t="s">
        <v>37</v>
      </c>
      <c s="16"/>
      <c s="16" t="s">
        <v>161</v>
      </c>
      <c s="16"/>
      <c s="16"/>
      <c s="16"/>
      <c s="16">
        <f>SUM(I98:I105)</f>
      </c>
      <c r="P106">
        <f>ROUND(SUM(P98:P105),2)</f>
      </c>
    </row>
    <row r="108" spans="1:9" ht="12.75" customHeight="1">
      <c r="A108" s="9"/>
      <c s="9"/>
      <c s="9" t="s">
        <v>41</v>
      </c>
      <c s="9"/>
      <c s="9" t="s">
        <v>714</v>
      </c>
      <c s="9"/>
      <c s="11"/>
      <c s="9"/>
      <c s="11"/>
    </row>
    <row r="109" spans="1:16" ht="12.75">
      <c r="A109" s="7">
        <v>40</v>
      </c>
      <c s="7" t="s">
        <v>579</v>
      </c>
      <c s="7" t="s">
        <v>715</v>
      </c>
      <c s="7" t="s">
        <v>45</v>
      </c>
      <c s="7" t="s">
        <v>716</v>
      </c>
      <c s="7" t="s">
        <v>70</v>
      </c>
      <c s="10">
        <v>5.554</v>
      </c>
      <c s="14"/>
      <c s="13">
        <f>ROUND((H109*G109),2)</f>
      </c>
      <c r="O109">
        <f>rekapitulace!H8</f>
      </c>
      <c>
        <f>O109/100*I109</f>
      </c>
    </row>
    <row r="110" spans="5:5" ht="25.5">
      <c r="E110" s="15" t="s">
        <v>769</v>
      </c>
    </row>
    <row r="111" spans="1:16" ht="12.75">
      <c r="A111" s="7">
        <v>41</v>
      </c>
      <c s="7" t="s">
        <v>579</v>
      </c>
      <c s="7" t="s">
        <v>718</v>
      </c>
      <c s="7" t="s">
        <v>45</v>
      </c>
      <c s="7" t="s">
        <v>719</v>
      </c>
      <c s="7" t="s">
        <v>70</v>
      </c>
      <c s="10">
        <v>1.388</v>
      </c>
      <c s="14"/>
      <c s="13">
        <f>ROUND((H111*G111),2)</f>
      </c>
      <c r="O111">
        <f>rekapitulace!H8</f>
      </c>
      <c>
        <f>O111/100*I111</f>
      </c>
    </row>
    <row r="112" spans="5:5" ht="25.5">
      <c r="E112" s="15" t="s">
        <v>731</v>
      </c>
    </row>
    <row r="113" spans="1:16" ht="12.75">
      <c r="A113" s="7">
        <v>42</v>
      </c>
      <c s="7" t="s">
        <v>579</v>
      </c>
      <c s="7" t="s">
        <v>721</v>
      </c>
      <c s="7" t="s">
        <v>45</v>
      </c>
      <c s="7" t="s">
        <v>722</v>
      </c>
      <c s="7" t="s">
        <v>70</v>
      </c>
      <c s="10">
        <v>2.777</v>
      </c>
      <c s="14"/>
      <c s="13">
        <f>ROUND((H113*G113),2)</f>
      </c>
      <c r="O113">
        <f>rekapitulace!H8</f>
      </c>
      <c>
        <f>O113/100*I113</f>
      </c>
    </row>
    <row r="114" spans="5:5" ht="25.5">
      <c r="E114" s="15" t="s">
        <v>839</v>
      </c>
    </row>
    <row r="115" spans="1:16" ht="12.75">
      <c r="A115" s="7">
        <v>43</v>
      </c>
      <c s="7" t="s">
        <v>579</v>
      </c>
      <c s="7" t="s">
        <v>724</v>
      </c>
      <c s="7" t="s">
        <v>45</v>
      </c>
      <c s="7" t="s">
        <v>725</v>
      </c>
      <c s="7" t="s">
        <v>70</v>
      </c>
      <c s="10">
        <v>1.388</v>
      </c>
      <c s="14"/>
      <c s="13">
        <f>ROUND((H115*G115),2)</f>
      </c>
      <c r="O115">
        <f>rekapitulace!H8</f>
      </c>
      <c>
        <f>O115/100*I115</f>
      </c>
    </row>
    <row r="116" spans="5:5" ht="25.5">
      <c r="E116" s="15" t="s">
        <v>731</v>
      </c>
    </row>
    <row r="117" spans="1:16" ht="12.75">
      <c r="A117" s="7">
        <v>44</v>
      </c>
      <c s="7" t="s">
        <v>579</v>
      </c>
      <c s="7" t="s">
        <v>727</v>
      </c>
      <c s="7" t="s">
        <v>45</v>
      </c>
      <c s="7" t="s">
        <v>728</v>
      </c>
      <c s="7" t="s">
        <v>70</v>
      </c>
      <c s="10">
        <v>1.388</v>
      </c>
      <c s="14"/>
      <c s="13">
        <f>ROUND((H117*G117),2)</f>
      </c>
      <c r="O117">
        <f>rekapitulace!H8</f>
      </c>
      <c>
        <f>O117/100*I117</f>
      </c>
    </row>
    <row r="118" spans="5:5" ht="25.5">
      <c r="E118" s="15" t="s">
        <v>731</v>
      </c>
    </row>
    <row r="119" spans="1:16" ht="12.75">
      <c r="A119" s="7">
        <v>45</v>
      </c>
      <c s="7" t="s">
        <v>579</v>
      </c>
      <c s="7" t="s">
        <v>729</v>
      </c>
      <c s="7" t="s">
        <v>45</v>
      </c>
      <c s="7" t="s">
        <v>730</v>
      </c>
      <c s="7" t="s">
        <v>70</v>
      </c>
      <c s="10">
        <v>0.694</v>
      </c>
      <c s="14"/>
      <c s="13">
        <f>ROUND((H119*G119),2)</f>
      </c>
      <c r="O119">
        <f>rekapitulace!H8</f>
      </c>
      <c>
        <f>O119/100*I119</f>
      </c>
    </row>
    <row r="120" spans="5:5" ht="25.5">
      <c r="E120" s="15" t="s">
        <v>734</v>
      </c>
    </row>
    <row r="121" spans="1:16" ht="12.75">
      <c r="A121" s="7">
        <v>46</v>
      </c>
      <c s="7" t="s">
        <v>579</v>
      </c>
      <c s="7" t="s">
        <v>735</v>
      </c>
      <c s="7" t="s">
        <v>45</v>
      </c>
      <c s="7" t="s">
        <v>736</v>
      </c>
      <c s="7" t="s">
        <v>70</v>
      </c>
      <c s="10">
        <v>2.083</v>
      </c>
      <c s="14"/>
      <c s="13">
        <f>ROUND((H121*G121),2)</f>
      </c>
      <c r="O121">
        <f>rekapitulace!H8</f>
      </c>
      <c>
        <f>O121/100*I121</f>
      </c>
    </row>
    <row r="122" spans="5:5" ht="25.5">
      <c r="E122" s="15" t="s">
        <v>726</v>
      </c>
    </row>
    <row r="123" spans="1:16" ht="12.75">
      <c r="A123" s="7">
        <v>52</v>
      </c>
      <c s="7" t="s">
        <v>45</v>
      </c>
      <c s="7" t="s">
        <v>738</v>
      </c>
      <c s="7" t="s">
        <v>45</v>
      </c>
      <c s="7" t="s">
        <v>739</v>
      </c>
      <c s="7" t="s">
        <v>70</v>
      </c>
      <c s="10">
        <v>1.388</v>
      </c>
      <c s="14"/>
      <c s="13">
        <f>ROUND((H123*G123),2)</f>
      </c>
      <c r="O123">
        <f>rekapitulace!H8</f>
      </c>
      <c>
        <f>O123/100*I123</f>
      </c>
    </row>
    <row r="124" spans="5:5" ht="25.5">
      <c r="E124" s="15" t="s">
        <v>731</v>
      </c>
    </row>
    <row r="125" spans="1:16" ht="12.75">
      <c r="A125" s="7">
        <v>53</v>
      </c>
      <c s="7" t="s">
        <v>45</v>
      </c>
      <c s="7" t="s">
        <v>741</v>
      </c>
      <c s="7" t="s">
        <v>45</v>
      </c>
      <c s="7" t="s">
        <v>742</v>
      </c>
      <c s="7" t="s">
        <v>70</v>
      </c>
      <c s="10">
        <v>1.388</v>
      </c>
      <c s="14"/>
      <c s="13">
        <f>ROUND((H125*G125),2)</f>
      </c>
      <c r="O125">
        <f>rekapitulace!H8</f>
      </c>
      <c>
        <f>O125/100*I125</f>
      </c>
    </row>
    <row r="126" spans="5:5" ht="25.5">
      <c r="E126" s="15" t="s">
        <v>731</v>
      </c>
    </row>
    <row r="127" spans="1:16" ht="12.75">
      <c r="A127" s="7">
        <v>54</v>
      </c>
      <c s="7" t="s">
        <v>45</v>
      </c>
      <c s="7" t="s">
        <v>743</v>
      </c>
      <c s="7" t="s">
        <v>45</v>
      </c>
      <c s="7" t="s">
        <v>744</v>
      </c>
      <c s="7" t="s">
        <v>70</v>
      </c>
      <c s="10">
        <v>1.388</v>
      </c>
      <c s="14"/>
      <c s="13">
        <f>ROUND((H127*G127),2)</f>
      </c>
      <c r="O127">
        <f>rekapitulace!H8</f>
      </c>
      <c>
        <f>O127/100*I127</f>
      </c>
    </row>
    <row r="128" spans="5:5" ht="25.5">
      <c r="E128" s="15" t="s">
        <v>731</v>
      </c>
    </row>
    <row r="129" spans="1:16" ht="12.75">
      <c r="A129" s="7">
        <v>55</v>
      </c>
      <c s="7" t="s">
        <v>45</v>
      </c>
      <c s="7" t="s">
        <v>745</v>
      </c>
      <c s="7" t="s">
        <v>45</v>
      </c>
      <c s="7" t="s">
        <v>746</v>
      </c>
      <c s="7" t="s">
        <v>70</v>
      </c>
      <c s="10">
        <v>1.388</v>
      </c>
      <c s="14"/>
      <c s="13">
        <f>ROUND((H129*G129),2)</f>
      </c>
      <c r="O129">
        <f>rekapitulace!H8</f>
      </c>
      <c>
        <f>O129/100*I129</f>
      </c>
    </row>
    <row r="130" spans="5:5" ht="25.5">
      <c r="E130" s="15" t="s">
        <v>731</v>
      </c>
    </row>
    <row r="131" spans="1:16" ht="12.75">
      <c r="A131" s="7">
        <v>56</v>
      </c>
      <c s="7" t="s">
        <v>45</v>
      </c>
      <c s="7" t="s">
        <v>747</v>
      </c>
      <c s="7" t="s">
        <v>45</v>
      </c>
      <c s="7" t="s">
        <v>748</v>
      </c>
      <c s="7" t="s">
        <v>70</v>
      </c>
      <c s="10">
        <v>1.388</v>
      </c>
      <c s="14"/>
      <c s="13">
        <f>ROUND((H131*G131),2)</f>
      </c>
      <c r="O131">
        <f>rekapitulace!H8</f>
      </c>
      <c>
        <f>O131/100*I131</f>
      </c>
    </row>
    <row r="132" spans="5:5" ht="25.5">
      <c r="E132" s="15" t="s">
        <v>731</v>
      </c>
    </row>
    <row r="133" spans="1:16" ht="12.75">
      <c r="A133" s="7">
        <v>57</v>
      </c>
      <c s="7" t="s">
        <v>45</v>
      </c>
      <c s="7" t="s">
        <v>749</v>
      </c>
      <c s="7" t="s">
        <v>45</v>
      </c>
      <c s="7" t="s">
        <v>750</v>
      </c>
      <c s="7" t="s">
        <v>70</v>
      </c>
      <c s="10">
        <v>1.388</v>
      </c>
      <c s="14"/>
      <c s="13">
        <f>ROUND((H133*G133),2)</f>
      </c>
      <c r="O133">
        <f>rekapitulace!H8</f>
      </c>
      <c>
        <f>O133/100*I133</f>
      </c>
    </row>
    <row r="134" spans="5:5" ht="25.5">
      <c r="E134" s="15" t="s">
        <v>731</v>
      </c>
    </row>
    <row r="135" spans="1:16" ht="12.75">
      <c r="A135" s="7">
        <v>58</v>
      </c>
      <c s="7" t="s">
        <v>45</v>
      </c>
      <c s="7" t="s">
        <v>751</v>
      </c>
      <c s="7" t="s">
        <v>45</v>
      </c>
      <c s="7" t="s">
        <v>752</v>
      </c>
      <c s="7" t="s">
        <v>70</v>
      </c>
      <c s="10">
        <v>1.388</v>
      </c>
      <c s="14"/>
      <c s="13">
        <f>ROUND((H135*G135),2)</f>
      </c>
      <c r="O135">
        <f>rekapitulace!H8</f>
      </c>
      <c>
        <f>O135/100*I135</f>
      </c>
    </row>
    <row r="136" spans="5:5" ht="25.5">
      <c r="E136" s="15" t="s">
        <v>731</v>
      </c>
    </row>
    <row r="137" spans="1:16" ht="12.75">
      <c r="A137" s="7">
        <v>59</v>
      </c>
      <c s="7" t="s">
        <v>45</v>
      </c>
      <c s="7" t="s">
        <v>753</v>
      </c>
      <c s="7" t="s">
        <v>45</v>
      </c>
      <c s="7" t="s">
        <v>754</v>
      </c>
      <c s="7" t="s">
        <v>70</v>
      </c>
      <c s="10">
        <v>1.388</v>
      </c>
      <c s="14"/>
      <c s="13">
        <f>ROUND((H137*G137),2)</f>
      </c>
      <c r="O137">
        <f>rekapitulace!H8</f>
      </c>
      <c>
        <f>O137/100*I137</f>
      </c>
    </row>
    <row r="138" spans="5:5" ht="25.5">
      <c r="E138" s="15" t="s">
        <v>731</v>
      </c>
    </row>
    <row r="139" spans="1:16" ht="12.75">
      <c r="A139" s="7">
        <v>60</v>
      </c>
      <c s="7" t="s">
        <v>579</v>
      </c>
      <c s="7" t="s">
        <v>755</v>
      </c>
      <c s="7" t="s">
        <v>45</v>
      </c>
      <c s="7" t="s">
        <v>756</v>
      </c>
      <c s="7" t="s">
        <v>115</v>
      </c>
      <c s="10">
        <v>18.216</v>
      </c>
      <c s="14"/>
      <c s="13">
        <f>ROUND((H139*G139),2)</f>
      </c>
      <c r="O139">
        <f>rekapitulace!H8</f>
      </c>
      <c>
        <f>O139/100*I139</f>
      </c>
    </row>
    <row r="140" spans="5:5" ht="216.75">
      <c r="E140" s="15" t="s">
        <v>864</v>
      </c>
    </row>
    <row r="141" spans="1:16" ht="12.75">
      <c r="A141" s="7">
        <v>61</v>
      </c>
      <c s="7" t="s">
        <v>579</v>
      </c>
      <c s="7" t="s">
        <v>758</v>
      </c>
      <c s="7" t="s">
        <v>45</v>
      </c>
      <c s="7" t="s">
        <v>759</v>
      </c>
      <c s="7" t="s">
        <v>115</v>
      </c>
      <c s="10">
        <v>94.12</v>
      </c>
      <c s="14"/>
      <c s="13">
        <f>ROUND((H141*G141),2)</f>
      </c>
      <c r="O141">
        <f>rekapitulace!H8</f>
      </c>
      <c>
        <f>O141/100*I141</f>
      </c>
    </row>
    <row r="142" spans="5:5" ht="89.25">
      <c r="E142" s="15" t="s">
        <v>865</v>
      </c>
    </row>
    <row r="143" spans="1:16" ht="12.75">
      <c r="A143" s="7">
        <v>62</v>
      </c>
      <c s="7" t="s">
        <v>579</v>
      </c>
      <c s="7" t="s">
        <v>761</v>
      </c>
      <c s="7" t="s">
        <v>45</v>
      </c>
      <c s="7" t="s">
        <v>762</v>
      </c>
      <c s="7" t="s">
        <v>70</v>
      </c>
      <c s="10">
        <v>9.719</v>
      </c>
      <c s="14"/>
      <c s="13">
        <f>ROUND((H143*G143),2)</f>
      </c>
      <c r="O143">
        <f>rekapitulace!H8</f>
      </c>
      <c>
        <f>O143/100*I143</f>
      </c>
    </row>
    <row r="144" spans="5:5" ht="38.25">
      <c r="E144" s="15" t="s">
        <v>866</v>
      </c>
    </row>
    <row r="145" spans="1:16" ht="12.75">
      <c r="A145" s="7">
        <v>63</v>
      </c>
      <c s="7" t="s">
        <v>579</v>
      </c>
      <c s="7" t="s">
        <v>767</v>
      </c>
      <c s="7" t="s">
        <v>45</v>
      </c>
      <c s="7" t="s">
        <v>768</v>
      </c>
      <c s="7" t="s">
        <v>70</v>
      </c>
      <c s="10">
        <v>3.471</v>
      </c>
      <c s="14"/>
      <c s="13">
        <f>ROUND((H145*G145),2)</f>
      </c>
      <c r="O145">
        <f>rekapitulace!H8</f>
      </c>
      <c>
        <f>O145/100*I145</f>
      </c>
    </row>
    <row r="146" spans="5:5" ht="25.5">
      <c r="E146" s="15" t="s">
        <v>867</v>
      </c>
    </row>
    <row r="147" spans="1:16" ht="12.75">
      <c r="A147" s="7">
        <v>64</v>
      </c>
      <c s="7" t="s">
        <v>579</v>
      </c>
      <c s="7" t="s">
        <v>770</v>
      </c>
      <c s="7" t="s">
        <v>45</v>
      </c>
      <c s="7" t="s">
        <v>771</v>
      </c>
      <c s="7" t="s">
        <v>70</v>
      </c>
      <c s="10">
        <v>2.083</v>
      </c>
      <c s="14"/>
      <c s="13">
        <f>ROUND((H147*G147),2)</f>
      </c>
      <c r="O147">
        <f>rekapitulace!H8</f>
      </c>
      <c>
        <f>O147/100*I147</f>
      </c>
    </row>
    <row r="148" spans="5:5" ht="25.5">
      <c r="E148" s="15" t="s">
        <v>726</v>
      </c>
    </row>
    <row r="149" spans="1:16" ht="12.75">
      <c r="A149" s="7">
        <v>65</v>
      </c>
      <c s="7" t="s">
        <v>579</v>
      </c>
      <c s="7" t="s">
        <v>772</v>
      </c>
      <c s="7" t="s">
        <v>45</v>
      </c>
      <c s="7" t="s">
        <v>773</v>
      </c>
      <c s="7" t="s">
        <v>774</v>
      </c>
      <c s="10">
        <v>2.777</v>
      </c>
      <c s="14"/>
      <c s="13">
        <f>ROUND((H149*G149),2)</f>
      </c>
      <c r="O149">
        <f>rekapitulace!H8</f>
      </c>
      <c>
        <f>O149/100*I149</f>
      </c>
    </row>
    <row r="150" spans="5:5" ht="25.5">
      <c r="E150" s="15" t="s">
        <v>839</v>
      </c>
    </row>
    <row r="151" spans="1:16" ht="12.75">
      <c r="A151" s="7">
        <v>66</v>
      </c>
      <c s="7" t="s">
        <v>579</v>
      </c>
      <c s="7" t="s">
        <v>775</v>
      </c>
      <c s="7" t="s">
        <v>45</v>
      </c>
      <c s="7" t="s">
        <v>776</v>
      </c>
      <c s="7" t="s">
        <v>774</v>
      </c>
      <c s="10">
        <v>2.777</v>
      </c>
      <c s="14"/>
      <c s="13">
        <f>ROUND((H151*G151),2)</f>
      </c>
      <c r="O151">
        <f>rekapitulace!H8</f>
      </c>
      <c>
        <f>O151/100*I151</f>
      </c>
    </row>
    <row r="152" spans="5:5" ht="25.5">
      <c r="E152" s="15" t="s">
        <v>839</v>
      </c>
    </row>
    <row r="153" spans="1:16" ht="12.75">
      <c r="A153" s="7">
        <v>67</v>
      </c>
      <c s="7" t="s">
        <v>45</v>
      </c>
      <c s="7" t="s">
        <v>777</v>
      </c>
      <c s="7" t="s">
        <v>45</v>
      </c>
      <c s="7" t="s">
        <v>778</v>
      </c>
      <c s="7" t="s">
        <v>70</v>
      </c>
      <c s="10">
        <v>3.471</v>
      </c>
      <c s="14"/>
      <c s="13">
        <f>ROUND((H153*G153),2)</f>
      </c>
      <c r="O153">
        <f>rekapitulace!H8</f>
      </c>
      <c>
        <f>O153/100*I153</f>
      </c>
    </row>
    <row r="154" spans="5:5" ht="25.5">
      <c r="E154" s="15" t="s">
        <v>867</v>
      </c>
    </row>
    <row r="155" spans="1:16" ht="12.75">
      <c r="A155" s="7">
        <v>68</v>
      </c>
      <c s="7" t="s">
        <v>45</v>
      </c>
      <c s="7" t="s">
        <v>783</v>
      </c>
      <c s="7" t="s">
        <v>45</v>
      </c>
      <c s="7" t="s">
        <v>784</v>
      </c>
      <c s="7" t="s">
        <v>48</v>
      </c>
      <c s="10">
        <v>1.388</v>
      </c>
      <c s="14"/>
      <c s="13">
        <f>ROUND((H155*G155),2)</f>
      </c>
      <c r="O155">
        <f>rekapitulace!H8</f>
      </c>
      <c>
        <f>O155/100*I155</f>
      </c>
    </row>
    <row r="156" spans="5:5" ht="25.5">
      <c r="E156" s="15" t="s">
        <v>731</v>
      </c>
    </row>
    <row r="157" spans="1:16" ht="12.75">
      <c r="A157" s="7">
        <v>69</v>
      </c>
      <c s="7" t="s">
        <v>45</v>
      </c>
      <c s="7" t="s">
        <v>785</v>
      </c>
      <c s="7" t="s">
        <v>45</v>
      </c>
      <c s="7" t="s">
        <v>786</v>
      </c>
      <c s="7" t="s">
        <v>48</v>
      </c>
      <c s="10">
        <v>2.083</v>
      </c>
      <c s="14"/>
      <c s="13">
        <f>ROUND((H157*G157),2)</f>
      </c>
      <c r="O157">
        <f>rekapitulace!H8</f>
      </c>
      <c>
        <f>O157/100*I157</f>
      </c>
    </row>
    <row r="158" spans="5:5" ht="25.5">
      <c r="E158" s="15" t="s">
        <v>726</v>
      </c>
    </row>
    <row r="159" spans="1:16" ht="12.75">
      <c r="A159" s="7">
        <v>70</v>
      </c>
      <c s="7" t="s">
        <v>45</v>
      </c>
      <c s="7" t="s">
        <v>868</v>
      </c>
      <c s="7" t="s">
        <v>45</v>
      </c>
      <c s="7" t="s">
        <v>869</v>
      </c>
      <c s="7" t="s">
        <v>70</v>
      </c>
      <c s="10">
        <v>1.388</v>
      </c>
      <c s="14"/>
      <c s="13">
        <f>ROUND((H159*G159),2)</f>
      </c>
      <c r="O159">
        <f>rekapitulace!H8</f>
      </c>
      <c>
        <f>O159/100*I159</f>
      </c>
    </row>
    <row r="160" spans="5:5" ht="25.5">
      <c r="E160" s="15" t="s">
        <v>731</v>
      </c>
    </row>
    <row r="161" spans="1:16" ht="12.75">
      <c r="A161" s="7">
        <v>71</v>
      </c>
      <c s="7" t="s">
        <v>579</v>
      </c>
      <c s="7" t="s">
        <v>790</v>
      </c>
      <c s="7" t="s">
        <v>45</v>
      </c>
      <c s="7" t="s">
        <v>791</v>
      </c>
      <c s="7" t="s">
        <v>70</v>
      </c>
      <c s="10">
        <v>1.388</v>
      </c>
      <c s="14"/>
      <c s="13">
        <f>ROUND((H161*G161),2)</f>
      </c>
      <c r="O161">
        <f>rekapitulace!H8</f>
      </c>
      <c>
        <f>O161/100*I161</f>
      </c>
    </row>
    <row r="162" spans="5:5" ht="25.5">
      <c r="E162" s="15" t="s">
        <v>731</v>
      </c>
    </row>
    <row r="163" spans="1:16" ht="12.75">
      <c r="A163" s="7">
        <v>72</v>
      </c>
      <c s="7" t="s">
        <v>45</v>
      </c>
      <c s="7" t="s">
        <v>870</v>
      </c>
      <c s="7" t="s">
        <v>45</v>
      </c>
      <c s="7" t="s">
        <v>871</v>
      </c>
      <c s="7" t="s">
        <v>794</v>
      </c>
      <c s="10">
        <v>0.694</v>
      </c>
      <c s="14"/>
      <c s="13">
        <f>ROUND((H163*G163),2)</f>
      </c>
      <c r="O163">
        <f>rekapitulace!H8</f>
      </c>
      <c>
        <f>O163/100*I163</f>
      </c>
    </row>
    <row r="164" spans="5:5" ht="25.5">
      <c r="E164" s="15" t="s">
        <v>734</v>
      </c>
    </row>
    <row r="165" spans="1:16" ht="12.75">
      <c r="A165" s="7">
        <v>73</v>
      </c>
      <c s="7" t="s">
        <v>579</v>
      </c>
      <c s="7" t="s">
        <v>795</v>
      </c>
      <c s="7" t="s">
        <v>45</v>
      </c>
      <c s="7" t="s">
        <v>796</v>
      </c>
      <c s="7" t="s">
        <v>70</v>
      </c>
      <c s="10">
        <v>1.388</v>
      </c>
      <c s="14"/>
      <c s="13">
        <f>ROUND((H165*G165),2)</f>
      </c>
      <c r="O165">
        <f>rekapitulace!H8</f>
      </c>
      <c>
        <f>O165/100*I165</f>
      </c>
    </row>
    <row r="166" spans="5:5" ht="25.5">
      <c r="E166" s="15" t="s">
        <v>731</v>
      </c>
    </row>
    <row r="167" spans="1:16" ht="12.75">
      <c r="A167" s="7">
        <v>74</v>
      </c>
      <c s="7" t="s">
        <v>579</v>
      </c>
      <c s="7" t="s">
        <v>797</v>
      </c>
      <c s="7" t="s">
        <v>45</v>
      </c>
      <c s="7" t="s">
        <v>798</v>
      </c>
      <c s="7" t="s">
        <v>115</v>
      </c>
      <c s="10">
        <v>18.216</v>
      </c>
      <c s="14"/>
      <c s="13">
        <f>ROUND((H167*G167),2)</f>
      </c>
      <c r="O167">
        <f>rekapitulace!H8</f>
      </c>
      <c>
        <f>O167/100*I167</f>
      </c>
    </row>
    <row r="168" spans="5:5" ht="76.5">
      <c r="E168" s="15" t="s">
        <v>872</v>
      </c>
    </row>
    <row r="169" spans="1:16" ht="12.75">
      <c r="A169" s="7">
        <v>75</v>
      </c>
      <c s="7" t="s">
        <v>579</v>
      </c>
      <c s="7" t="s">
        <v>800</v>
      </c>
      <c s="7" t="s">
        <v>45</v>
      </c>
      <c s="7" t="s">
        <v>801</v>
      </c>
      <c s="7" t="s">
        <v>115</v>
      </c>
      <c s="10">
        <v>94.12</v>
      </c>
      <c s="14"/>
      <c s="13">
        <f>ROUND((H169*G169),2)</f>
      </c>
      <c r="O169">
        <f>rekapitulace!H8</f>
      </c>
      <c>
        <f>O169/100*I169</f>
      </c>
    </row>
    <row r="170" spans="5:5" ht="89.25">
      <c r="E170" s="15" t="s">
        <v>873</v>
      </c>
    </row>
    <row r="171" spans="1:16" ht="12.75" customHeight="1">
      <c r="A171" s="16"/>
      <c s="16"/>
      <c s="16" t="s">
        <v>41</v>
      </c>
      <c s="16"/>
      <c s="16" t="s">
        <v>714</v>
      </c>
      <c s="16"/>
      <c s="16"/>
      <c s="16"/>
      <c s="16">
        <f>SUM(I109:I170)</f>
      </c>
      <c r="P171">
        <f>ROUND(SUM(P109:P170),2)</f>
      </c>
    </row>
    <row r="173" spans="1:9" ht="12.75" customHeight="1">
      <c r="A173" s="9"/>
      <c s="9"/>
      <c s="9" t="s">
        <v>807</v>
      </c>
      <c s="9"/>
      <c s="9" t="s">
        <v>806</v>
      </c>
      <c s="9"/>
      <c s="11"/>
      <c s="9"/>
      <c s="11"/>
    </row>
    <row r="174" spans="1:16" ht="12.75">
      <c r="A174" s="7">
        <v>76</v>
      </c>
      <c s="7" t="s">
        <v>579</v>
      </c>
      <c s="7" t="s">
        <v>808</v>
      </c>
      <c s="7" t="s">
        <v>45</v>
      </c>
      <c s="7" t="s">
        <v>809</v>
      </c>
      <c s="7" t="s">
        <v>87</v>
      </c>
      <c s="10">
        <v>44.781</v>
      </c>
      <c s="14"/>
      <c s="13">
        <f>ROUND((H174*G174),2)</f>
      </c>
      <c r="O174">
        <f>rekapitulace!H8</f>
      </c>
      <c>
        <f>O174/100*I174</f>
      </c>
    </row>
    <row r="175" spans="5:5" ht="38.25">
      <c r="E175" s="15" t="s">
        <v>874</v>
      </c>
    </row>
    <row r="176" spans="1:16" ht="12.75">
      <c r="A176" s="7">
        <v>77</v>
      </c>
      <c s="7" t="s">
        <v>579</v>
      </c>
      <c s="7" t="s">
        <v>811</v>
      </c>
      <c s="7" t="s">
        <v>45</v>
      </c>
      <c s="7" t="s">
        <v>812</v>
      </c>
      <c s="7" t="s">
        <v>87</v>
      </c>
      <c s="10">
        <v>44.781</v>
      </c>
      <c s="14"/>
      <c s="13">
        <f>ROUND((H176*G176),2)</f>
      </c>
      <c r="O176">
        <f>rekapitulace!H8</f>
      </c>
      <c>
        <f>O176/100*I176</f>
      </c>
    </row>
    <row r="177" spans="5:5" ht="38.25">
      <c r="E177" s="15" t="s">
        <v>874</v>
      </c>
    </row>
    <row r="178" spans="1:16" ht="12.75" customHeight="1">
      <c r="A178" s="16"/>
      <c s="16"/>
      <c s="16" t="s">
        <v>807</v>
      </c>
      <c s="16"/>
      <c s="16" t="s">
        <v>806</v>
      </c>
      <c s="16"/>
      <c s="16"/>
      <c s="16"/>
      <c s="16">
        <f>SUM(I174:I177)</f>
      </c>
      <c r="P178">
        <f>ROUND(SUM(P174:P177),2)</f>
      </c>
    </row>
    <row r="180" spans="1:9" ht="12.75" customHeight="1">
      <c r="A180" s="9"/>
      <c s="9"/>
      <c s="9" t="s">
        <v>814</v>
      </c>
      <c s="9"/>
      <c s="9" t="s">
        <v>813</v>
      </c>
      <c s="9"/>
      <c s="11"/>
      <c s="9"/>
      <c s="11"/>
    </row>
    <row r="181" spans="1:16" ht="12.75">
      <c r="A181" s="7">
        <v>78</v>
      </c>
      <c s="7" t="s">
        <v>579</v>
      </c>
      <c s="7" t="s">
        <v>815</v>
      </c>
      <c s="7" t="s">
        <v>45</v>
      </c>
      <c s="7" t="s">
        <v>816</v>
      </c>
      <c s="7" t="s">
        <v>585</v>
      </c>
      <c s="10">
        <v>20.826</v>
      </c>
      <c s="14"/>
      <c s="13">
        <f>ROUND((H181*G181),2)</f>
      </c>
      <c r="O181">
        <f>rekapitulace!H8</f>
      </c>
      <c>
        <f>O181/100*I181</f>
      </c>
    </row>
    <row r="182" spans="5:5" ht="76.5">
      <c r="E182" s="15" t="s">
        <v>875</v>
      </c>
    </row>
    <row r="183" spans="1:16" ht="12.75" customHeight="1">
      <c r="A183" s="16"/>
      <c s="16"/>
      <c s="16" t="s">
        <v>814</v>
      </c>
      <c s="16"/>
      <c s="16" t="s">
        <v>813</v>
      </c>
      <c s="16"/>
      <c s="16"/>
      <c s="16"/>
      <c s="16">
        <f>SUM(I181:I182)</f>
      </c>
      <c r="P183">
        <f>ROUND(SUM(P181:P182),2)</f>
      </c>
    </row>
    <row r="185" spans="1:16" ht="12.75" customHeight="1">
      <c r="A185" s="16"/>
      <c s="16"/>
      <c s="16"/>
      <c s="16"/>
      <c s="16" t="s">
        <v>76</v>
      </c>
      <c s="16"/>
      <c s="16"/>
      <c s="16"/>
      <c s="16">
        <f>+I88+I95+I106+I171+I178+I183</f>
      </c>
      <c r="P185">
        <f>+P88+P95+P106+P171+P178+P183</f>
      </c>
    </row>
    <row r="187" spans="1:9" ht="12.75" customHeight="1">
      <c r="A187" s="9" t="s">
        <v>77</v>
      </c>
      <c s="9"/>
      <c s="9"/>
      <c s="9"/>
      <c s="9"/>
      <c s="9"/>
      <c s="9"/>
      <c s="9"/>
      <c s="9"/>
    </row>
    <row r="188" spans="1:9" ht="12.75" customHeight="1">
      <c r="A188" s="9"/>
      <c s="9"/>
      <c s="9"/>
      <c s="9"/>
      <c s="9" t="s">
        <v>78</v>
      </c>
      <c s="9"/>
      <c s="9"/>
      <c s="9"/>
      <c s="9"/>
    </row>
    <row r="189" spans="1:16" ht="12.75" customHeight="1">
      <c r="A189" s="16"/>
      <c s="16"/>
      <c s="16"/>
      <c s="16"/>
      <c s="16" t="s">
        <v>79</v>
      </c>
      <c s="16"/>
      <c s="16"/>
      <c s="16"/>
      <c s="16">
        <v>0</v>
      </c>
      <c r="P189">
        <v>0</v>
      </c>
    </row>
    <row r="190" spans="1:9" ht="12.75" customHeight="1">
      <c r="A190" s="16"/>
      <c s="16"/>
      <c s="16"/>
      <c s="16"/>
      <c s="16" t="s">
        <v>80</v>
      </c>
      <c s="16"/>
      <c s="16"/>
      <c s="16"/>
      <c s="16"/>
    </row>
    <row r="191" spans="1:16" ht="12.75" customHeight="1">
      <c r="A191" s="16"/>
      <c s="16"/>
      <c s="16"/>
      <c s="16"/>
      <c s="16" t="s">
        <v>81</v>
      </c>
      <c s="16"/>
      <c s="16"/>
      <c s="16"/>
      <c s="16">
        <v>0</v>
      </c>
      <c r="P191">
        <v>0</v>
      </c>
    </row>
    <row r="192" spans="1:16" ht="12.75" customHeight="1">
      <c r="A192" s="16"/>
      <c s="16"/>
      <c s="16"/>
      <c s="16"/>
      <c s="16" t="s">
        <v>82</v>
      </c>
      <c s="16"/>
      <c s="16"/>
      <c s="16"/>
      <c s="16">
        <f>I189+I191</f>
      </c>
      <c r="P192">
        <f>P189+P191</f>
      </c>
    </row>
    <row r="194" spans="1:16" ht="12.75" customHeight="1">
      <c r="A194" s="16"/>
      <c s="16"/>
      <c s="16"/>
      <c s="16"/>
      <c s="16" t="s">
        <v>82</v>
      </c>
      <c s="16"/>
      <c s="16"/>
      <c s="16"/>
      <c s="16">
        <f>I185+I192</f>
      </c>
      <c r="P194">
        <f>P185+P192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575</v>
      </c>
      <c s="5"/>
      <c s="5" t="s">
        <v>576</v>
      </c>
    </row>
    <row r="6" spans="1:5" ht="12.75" customHeight="1">
      <c r="A6" t="s">
        <v>18</v>
      </c>
      <c r="C6" s="5" t="s">
        <v>876</v>
      </c>
      <c s="5"/>
      <c s="5" t="s">
        <v>877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879</v>
      </c>
      <c s="9"/>
      <c s="9" t="s">
        <v>878</v>
      </c>
      <c s="9"/>
      <c s="11"/>
      <c s="9"/>
      <c s="11"/>
    </row>
    <row r="12" spans="1:16" ht="12.75">
      <c r="A12" s="7">
        <v>1</v>
      </c>
      <c s="7" t="s">
        <v>579</v>
      </c>
      <c s="7" t="s">
        <v>880</v>
      </c>
      <c s="7" t="s">
        <v>45</v>
      </c>
      <c s="7" t="s">
        <v>881</v>
      </c>
      <c s="7" t="s">
        <v>48</v>
      </c>
      <c s="10">
        <v>0.694</v>
      </c>
      <c s="14"/>
      <c s="13">
        <f>ROUND((H12*G12),2)</f>
      </c>
      <c r="O12">
        <f>rekapitulace!H8</f>
      </c>
      <c>
        <f>O12/100*I12</f>
      </c>
    </row>
    <row r="13" spans="5:5" ht="25.5">
      <c r="E13" s="15" t="s">
        <v>734</v>
      </c>
    </row>
    <row r="14" spans="1:16" ht="12.75">
      <c r="A14" s="7">
        <v>2</v>
      </c>
      <c s="7" t="s">
        <v>579</v>
      </c>
      <c s="7" t="s">
        <v>882</v>
      </c>
      <c s="7" t="s">
        <v>45</v>
      </c>
      <c s="7" t="s">
        <v>883</v>
      </c>
      <c s="7" t="s">
        <v>48</v>
      </c>
      <c s="10">
        <v>0.694</v>
      </c>
      <c s="14"/>
      <c s="13">
        <f>ROUND((H14*G14),2)</f>
      </c>
      <c r="O14">
        <f>rekapitulace!H8</f>
      </c>
      <c>
        <f>O14/100*I14</f>
      </c>
    </row>
    <row r="15" spans="5:5" ht="25.5">
      <c r="E15" s="15" t="s">
        <v>734</v>
      </c>
    </row>
    <row r="16" spans="1:16" ht="12.75" customHeight="1">
      <c r="A16" s="16"/>
      <c s="16"/>
      <c s="16" t="s">
        <v>879</v>
      </c>
      <c s="16"/>
      <c s="16" t="s">
        <v>878</v>
      </c>
      <c s="16"/>
      <c s="16"/>
      <c s="16"/>
      <c s="16">
        <f>SUM(I12:I15)</f>
      </c>
      <c r="P16">
        <f>ROUND(SUM(P12:P15),2)</f>
      </c>
    </row>
    <row r="18" spans="1:9" ht="12.75" customHeight="1">
      <c r="A18" s="9"/>
      <c s="9"/>
      <c s="9" t="s">
        <v>885</v>
      </c>
      <c s="9"/>
      <c s="9" t="s">
        <v>884</v>
      </c>
      <c s="9"/>
      <c s="11"/>
      <c s="9"/>
      <c s="11"/>
    </row>
    <row r="19" spans="1:16" ht="12.75">
      <c r="A19" s="7">
        <v>3</v>
      </c>
      <c s="7" t="s">
        <v>579</v>
      </c>
      <c s="7" t="s">
        <v>886</v>
      </c>
      <c s="7" t="s">
        <v>45</v>
      </c>
      <c s="7" t="s">
        <v>887</v>
      </c>
      <c s="7" t="s">
        <v>48</v>
      </c>
      <c s="10">
        <v>0.694</v>
      </c>
      <c s="14"/>
      <c s="13">
        <f>ROUND((H19*G19),2)</f>
      </c>
      <c r="O19">
        <f>rekapitulace!H8</f>
      </c>
      <c>
        <f>O19/100*I19</f>
      </c>
    </row>
    <row r="20" spans="5:5" ht="25.5">
      <c r="E20" s="15" t="s">
        <v>734</v>
      </c>
    </row>
    <row r="21" spans="1:16" ht="12.75" customHeight="1">
      <c r="A21" s="16"/>
      <c s="16"/>
      <c s="16" t="s">
        <v>885</v>
      </c>
      <c s="16"/>
      <c s="16" t="s">
        <v>884</v>
      </c>
      <c s="16"/>
      <c s="16"/>
      <c s="16"/>
      <c s="16">
        <f>SUM(I19:I20)</f>
      </c>
      <c r="P21">
        <f>ROUND(SUM(P19:P20),2)</f>
      </c>
    </row>
    <row r="23" spans="1:9" ht="12.75" customHeight="1">
      <c r="A23" s="9"/>
      <c s="9"/>
      <c s="9" t="s">
        <v>889</v>
      </c>
      <c s="9"/>
      <c s="9" t="s">
        <v>888</v>
      </c>
      <c s="9"/>
      <c s="11"/>
      <c s="9"/>
      <c s="11"/>
    </row>
    <row r="24" spans="1:16" ht="12.75">
      <c r="A24" s="7">
        <v>4</v>
      </c>
      <c s="7" t="s">
        <v>579</v>
      </c>
      <c s="7" t="s">
        <v>890</v>
      </c>
      <c s="7" t="s">
        <v>45</v>
      </c>
      <c s="7" t="s">
        <v>891</v>
      </c>
      <c s="7" t="s">
        <v>48</v>
      </c>
      <c s="10">
        <v>0.694</v>
      </c>
      <c s="14"/>
      <c s="13">
        <f>ROUND((H24*G24),2)</f>
      </c>
      <c r="O24">
        <f>rekapitulace!H8</f>
      </c>
      <c>
        <f>O24/100*I24</f>
      </c>
    </row>
    <row r="25" spans="5:5" ht="25.5">
      <c r="E25" s="15" t="s">
        <v>734</v>
      </c>
    </row>
    <row r="26" spans="1:16" ht="12.75" customHeight="1">
      <c r="A26" s="16"/>
      <c s="16"/>
      <c s="16" t="s">
        <v>889</v>
      </c>
      <c s="16"/>
      <c s="16" t="s">
        <v>888</v>
      </c>
      <c s="16"/>
      <c s="16"/>
      <c s="16"/>
      <c s="16">
        <f>SUM(I24:I25)</f>
      </c>
      <c r="P26">
        <f>ROUND(SUM(P24:P25),2)</f>
      </c>
    </row>
    <row r="28" spans="1:9" ht="12.75" customHeight="1">
      <c r="A28" s="9"/>
      <c s="9"/>
      <c s="9" t="s">
        <v>893</v>
      </c>
      <c s="9"/>
      <c s="9" t="s">
        <v>892</v>
      </c>
      <c s="9"/>
      <c s="11"/>
      <c s="9"/>
      <c s="11"/>
    </row>
    <row r="29" spans="1:16" ht="12.75">
      <c r="A29" s="7">
        <v>5</v>
      </c>
      <c s="7" t="s">
        <v>579</v>
      </c>
      <c s="7" t="s">
        <v>894</v>
      </c>
      <c s="7" t="s">
        <v>45</v>
      </c>
      <c s="7" t="s">
        <v>895</v>
      </c>
      <c s="7" t="s">
        <v>48</v>
      </c>
      <c s="10">
        <v>0.694</v>
      </c>
      <c s="14"/>
      <c s="13">
        <f>ROUND((H29*G29),2)</f>
      </c>
      <c r="O29">
        <f>rekapitulace!H8</f>
      </c>
      <c>
        <f>O29/100*I29</f>
      </c>
    </row>
    <row r="30" spans="5:5" ht="25.5">
      <c r="E30" s="15" t="s">
        <v>734</v>
      </c>
    </row>
    <row r="31" spans="1:16" ht="12.75" customHeight="1">
      <c r="A31" s="16"/>
      <c s="16"/>
      <c s="16" t="s">
        <v>893</v>
      </c>
      <c s="16"/>
      <c s="16" t="s">
        <v>892</v>
      </c>
      <c s="16"/>
      <c s="16"/>
      <c s="16"/>
      <c s="16">
        <f>SUM(I29:I30)</f>
      </c>
      <c r="P31">
        <f>ROUND(SUM(P29:P30),2)</f>
      </c>
    </row>
    <row r="33" spans="1:9" ht="12.75" customHeight="1">
      <c r="A33" s="9"/>
      <c s="9"/>
      <c s="9" t="s">
        <v>897</v>
      </c>
      <c s="9"/>
      <c s="9" t="s">
        <v>896</v>
      </c>
      <c s="9"/>
      <c s="11"/>
      <c s="9"/>
      <c s="11"/>
    </row>
    <row r="34" spans="1:16" ht="12.75">
      <c r="A34" s="7">
        <v>6</v>
      </c>
      <c s="7" t="s">
        <v>579</v>
      </c>
      <c s="7" t="s">
        <v>898</v>
      </c>
      <c s="7" t="s">
        <v>45</v>
      </c>
      <c s="7" t="s">
        <v>899</v>
      </c>
      <c s="7" t="s">
        <v>48</v>
      </c>
      <c s="10">
        <v>0.694</v>
      </c>
      <c s="14"/>
      <c s="13">
        <f>ROUND((H34*G34),2)</f>
      </c>
      <c r="O34">
        <f>rekapitulace!H8</f>
      </c>
      <c>
        <f>O34/100*I34</f>
      </c>
    </row>
    <row r="35" spans="5:5" ht="25.5">
      <c r="E35" s="15" t="s">
        <v>734</v>
      </c>
    </row>
    <row r="36" spans="1:16" ht="12.75" customHeight="1">
      <c r="A36" s="16"/>
      <c s="16"/>
      <c s="16" t="s">
        <v>897</v>
      </c>
      <c s="16"/>
      <c s="16" t="s">
        <v>896</v>
      </c>
      <c s="16"/>
      <c s="16"/>
      <c s="16"/>
      <c s="16">
        <f>SUM(I34:I35)</f>
      </c>
      <c r="P36">
        <f>ROUND(SUM(P34:P35),2)</f>
      </c>
    </row>
    <row r="38" spans="1:16" ht="12.75" customHeight="1">
      <c r="A38" s="16"/>
      <c s="16"/>
      <c s="16"/>
      <c s="16"/>
      <c s="16" t="s">
        <v>76</v>
      </c>
      <c s="16"/>
      <c s="16"/>
      <c s="16"/>
      <c s="16">
        <f>+I16+I21+I26+I31+I36</f>
      </c>
      <c r="P38">
        <f>+P16+P21+P26+P31+P36</f>
      </c>
    </row>
    <row r="40" spans="1:9" ht="12.75" customHeight="1">
      <c r="A40" s="9" t="s">
        <v>77</v>
      </c>
      <c s="9"/>
      <c s="9"/>
      <c s="9"/>
      <c s="9"/>
      <c s="9"/>
      <c s="9"/>
      <c s="9"/>
      <c s="9"/>
    </row>
    <row r="41" spans="1:9" ht="12.75" customHeight="1">
      <c r="A41" s="9"/>
      <c s="9"/>
      <c s="9"/>
      <c s="9"/>
      <c s="9" t="s">
        <v>78</v>
      </c>
      <c s="9"/>
      <c s="9"/>
      <c s="9"/>
      <c s="9"/>
    </row>
    <row r="42" spans="1:16" ht="12.75" customHeight="1">
      <c r="A42" s="16"/>
      <c s="16"/>
      <c s="16"/>
      <c s="16"/>
      <c s="16" t="s">
        <v>79</v>
      </c>
      <c s="16"/>
      <c s="16"/>
      <c s="16"/>
      <c s="16">
        <v>0</v>
      </c>
      <c r="P42">
        <v>0</v>
      </c>
    </row>
    <row r="43" spans="1:9" ht="12.75" customHeight="1">
      <c r="A43" s="16"/>
      <c s="16"/>
      <c s="16"/>
      <c s="16"/>
      <c s="16" t="s">
        <v>80</v>
      </c>
      <c s="16"/>
      <c s="16"/>
      <c s="16"/>
      <c s="16"/>
    </row>
    <row r="44" spans="1:16" ht="12.75" customHeight="1">
      <c r="A44" s="16"/>
      <c s="16"/>
      <c s="16"/>
      <c s="16"/>
      <c s="16" t="s">
        <v>81</v>
      </c>
      <c s="16"/>
      <c s="16"/>
      <c s="16"/>
      <c s="16">
        <v>0</v>
      </c>
      <c r="P44">
        <v>0</v>
      </c>
    </row>
    <row r="45" spans="1:16" ht="12.75" customHeight="1">
      <c r="A45" s="16"/>
      <c s="16"/>
      <c s="16"/>
      <c s="16"/>
      <c s="16" t="s">
        <v>82</v>
      </c>
      <c s="16"/>
      <c s="16"/>
      <c s="16"/>
      <c s="16">
        <f>I42+I44</f>
      </c>
      <c r="P45">
        <f>P42+P44</f>
      </c>
    </row>
    <row r="47" spans="1:16" ht="12.75" customHeight="1">
      <c r="A47" s="16"/>
      <c s="16"/>
      <c s="16"/>
      <c s="16"/>
      <c s="16" t="s">
        <v>82</v>
      </c>
      <c s="16"/>
      <c s="16"/>
      <c s="16"/>
      <c s="16">
        <f>I38+I45</f>
      </c>
      <c r="P47">
        <f>P38+P45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900</v>
      </c>
      <c s="5"/>
      <c s="5" t="s">
        <v>901</v>
      </c>
    </row>
    <row r="6" spans="1:5" ht="12.75" customHeight="1">
      <c r="A6" t="s">
        <v>18</v>
      </c>
      <c r="C6" s="5" t="s">
        <v>900</v>
      </c>
      <c s="5"/>
      <c s="5" t="s">
        <v>901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1.386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902</v>
      </c>
    </row>
    <row r="14" spans="1:16" ht="12.75">
      <c r="A14" s="7">
        <v>2</v>
      </c>
      <c s="7" t="s">
        <v>51</v>
      </c>
      <c s="7" t="s">
        <v>52</v>
      </c>
      <c s="7" t="s">
        <v>45</v>
      </c>
      <c s="7" t="s">
        <v>903</v>
      </c>
      <c s="7" t="s">
        <v>48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1:16" ht="12.75">
      <c r="A15" s="7">
        <v>3</v>
      </c>
      <c s="7" t="s">
        <v>51</v>
      </c>
      <c s="7" t="s">
        <v>59</v>
      </c>
      <c s="7" t="s">
        <v>45</v>
      </c>
      <c s="7" t="s">
        <v>904</v>
      </c>
      <c s="7" t="s">
        <v>48</v>
      </c>
      <c s="10">
        <v>1</v>
      </c>
      <c s="14"/>
      <c s="13">
        <f>ROUND((H15*G15),2)</f>
      </c>
      <c r="O15">
        <f>rekapitulace!H8</f>
      </c>
      <c>
        <f>O15/100*I15</f>
      </c>
    </row>
    <row r="16" spans="1:16" ht="12.75">
      <c r="A16" s="7">
        <v>4</v>
      </c>
      <c s="7" t="s">
        <v>51</v>
      </c>
      <c s="7" t="s">
        <v>61</v>
      </c>
      <c s="7" t="s">
        <v>45</v>
      </c>
      <c s="7" t="s">
        <v>905</v>
      </c>
      <c s="7" t="s">
        <v>48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1:16" ht="12.75" customHeight="1">
      <c r="A17" s="16"/>
      <c s="16"/>
      <c s="16" t="s">
        <v>44</v>
      </c>
      <c s="16"/>
      <c s="16" t="s">
        <v>43</v>
      </c>
      <c s="16"/>
      <c s="16"/>
      <c s="16"/>
      <c s="16">
        <f>SUM(I12:I16)</f>
      </c>
      <c r="P17">
        <f>ROUND(SUM(P12:P16),2)</f>
      </c>
    </row>
    <row r="19" spans="1:9" ht="12.75" customHeight="1">
      <c r="A19" s="9"/>
      <c s="9"/>
      <c s="9" t="s">
        <v>24</v>
      </c>
      <c s="9"/>
      <c s="9" t="s">
        <v>98</v>
      </c>
      <c s="9"/>
      <c s="11"/>
      <c s="9"/>
      <c s="11"/>
    </row>
    <row r="20" spans="1:16" ht="12.75">
      <c r="A20" s="7">
        <v>5</v>
      </c>
      <c s="7" t="s">
        <v>51</v>
      </c>
      <c s="7" t="s">
        <v>132</v>
      </c>
      <c s="7" t="s">
        <v>45</v>
      </c>
      <c s="7" t="s">
        <v>906</v>
      </c>
      <c s="7" t="s">
        <v>108</v>
      </c>
      <c s="10">
        <v>2.31</v>
      </c>
      <c s="14"/>
      <c s="13">
        <f>ROUND((H20*G20),2)</f>
      </c>
      <c r="O20">
        <f>rekapitulace!H8</f>
      </c>
      <c>
        <f>O20/100*I20</f>
      </c>
    </row>
    <row r="21" spans="5:5" ht="76.5">
      <c r="E21" s="15" t="s">
        <v>907</v>
      </c>
    </row>
    <row r="22" spans="1:16" ht="12.75">
      <c r="A22" s="7">
        <v>6</v>
      </c>
      <c s="7" t="s">
        <v>51</v>
      </c>
      <c s="7" t="s">
        <v>908</v>
      </c>
      <c s="7" t="s">
        <v>45</v>
      </c>
      <c s="7" t="s">
        <v>909</v>
      </c>
      <c s="7" t="s">
        <v>108</v>
      </c>
      <c s="10">
        <v>0.77</v>
      </c>
      <c s="14"/>
      <c s="13">
        <f>ROUND((H22*G22),2)</f>
      </c>
      <c r="O22">
        <f>rekapitulace!H8</f>
      </c>
      <c>
        <f>O22/100*I22</f>
      </c>
    </row>
    <row r="23" spans="5:5" ht="76.5">
      <c r="E23" s="15" t="s">
        <v>910</v>
      </c>
    </row>
    <row r="24" spans="1:16" ht="12.75">
      <c r="A24" s="7">
        <v>7</v>
      </c>
      <c s="7" t="s">
        <v>51</v>
      </c>
      <c s="7" t="s">
        <v>135</v>
      </c>
      <c s="7" t="s">
        <v>45</v>
      </c>
      <c s="7" t="s">
        <v>911</v>
      </c>
      <c s="7" t="s">
        <v>108</v>
      </c>
      <c s="10">
        <v>0.77</v>
      </c>
      <c s="14"/>
      <c s="13">
        <f>ROUND((H24*G24),2)</f>
      </c>
      <c r="O24">
        <f>rekapitulace!H8</f>
      </c>
      <c>
        <f>O24/100*I24</f>
      </c>
    </row>
    <row r="25" spans="5:5" ht="63.75">
      <c r="E25" s="15" t="s">
        <v>912</v>
      </c>
    </row>
    <row r="26" spans="1:16" ht="12.75">
      <c r="A26" s="7">
        <v>8</v>
      </c>
      <c s="7" t="s">
        <v>51</v>
      </c>
      <c s="7" t="s">
        <v>913</v>
      </c>
      <c s="7" t="s">
        <v>45</v>
      </c>
      <c s="7" t="s">
        <v>914</v>
      </c>
      <c s="7" t="s">
        <v>108</v>
      </c>
      <c s="10">
        <v>2.31</v>
      </c>
      <c s="14"/>
      <c s="13">
        <f>ROUND((H26*G26),2)</f>
      </c>
      <c r="O26">
        <f>rekapitulace!H8</f>
      </c>
      <c>
        <f>O26/100*I26</f>
      </c>
    </row>
    <row r="27" spans="5:5" ht="63.75">
      <c r="E27" s="15" t="s">
        <v>915</v>
      </c>
    </row>
    <row r="28" spans="1:16" ht="12.75">
      <c r="A28" s="7">
        <v>9</v>
      </c>
      <c s="7" t="s">
        <v>51</v>
      </c>
      <c s="7" t="s">
        <v>145</v>
      </c>
      <c s="7" t="s">
        <v>45</v>
      </c>
      <c s="7" t="s">
        <v>916</v>
      </c>
      <c s="7" t="s">
        <v>108</v>
      </c>
      <c s="10">
        <v>0.77</v>
      </c>
      <c s="14"/>
      <c s="13">
        <f>ROUND((H28*G28),2)</f>
      </c>
      <c r="O28">
        <f>rekapitulace!H8</f>
      </c>
      <c>
        <f>O28/100*I28</f>
      </c>
    </row>
    <row r="29" spans="5:5" ht="63.75">
      <c r="E29" s="15" t="s">
        <v>917</v>
      </c>
    </row>
    <row r="30" spans="1:16" ht="12.75">
      <c r="A30" s="7">
        <v>10</v>
      </c>
      <c s="7" t="s">
        <v>918</v>
      </c>
      <c s="7" t="s">
        <v>919</v>
      </c>
      <c s="7" t="s">
        <v>45</v>
      </c>
      <c s="7" t="s">
        <v>920</v>
      </c>
      <c s="7" t="s">
        <v>108</v>
      </c>
      <c s="10">
        <v>0.193</v>
      </c>
      <c s="14"/>
      <c s="13">
        <f>ROUND((H30*G30),2)</f>
      </c>
      <c r="O30">
        <f>rekapitulace!H8</f>
      </c>
      <c>
        <f>O30/100*I30</f>
      </c>
    </row>
    <row r="31" spans="5:5" ht="63.75">
      <c r="E31" s="15" t="s">
        <v>921</v>
      </c>
    </row>
    <row r="32" spans="1:16" ht="12.75" customHeight="1">
      <c r="A32" s="16"/>
      <c s="16"/>
      <c s="16" t="s">
        <v>24</v>
      </c>
      <c s="16"/>
      <c s="16" t="s">
        <v>98</v>
      </c>
      <c s="16"/>
      <c s="16"/>
      <c s="16"/>
      <c s="16">
        <f>SUM(I20:I31)</f>
      </c>
      <c r="P32">
        <f>ROUND(SUM(P20:P31),2)</f>
      </c>
    </row>
    <row r="34" spans="1:9" ht="12.75" customHeight="1">
      <c r="A34" s="9"/>
      <c s="9"/>
      <c s="9" t="s">
        <v>40</v>
      </c>
      <c s="9"/>
      <c s="9" t="s">
        <v>922</v>
      </c>
      <c s="9"/>
      <c s="11"/>
      <c s="9"/>
      <c s="11"/>
    </row>
    <row r="35" spans="1:16" ht="12.75">
      <c r="A35" s="7">
        <v>11</v>
      </c>
      <c s="7" t="s">
        <v>51</v>
      </c>
      <c s="7" t="s">
        <v>923</v>
      </c>
      <c s="7" t="s">
        <v>45</v>
      </c>
      <c s="7" t="s">
        <v>924</v>
      </c>
      <c s="7" t="s">
        <v>115</v>
      </c>
      <c s="10">
        <v>11.33</v>
      </c>
      <c s="14"/>
      <c s="13">
        <f>ROUND((H35*G35),2)</f>
      </c>
      <c r="O35">
        <f>rekapitulace!H8</f>
      </c>
      <c>
        <f>O35/100*I35</f>
      </c>
    </row>
    <row r="36" spans="5:5" ht="25.5">
      <c r="E36" s="15" t="s">
        <v>925</v>
      </c>
    </row>
    <row r="37" spans="1:16" ht="12.75">
      <c r="A37" s="7">
        <v>12</v>
      </c>
      <c s="7" t="s">
        <v>918</v>
      </c>
      <c s="7" t="s">
        <v>926</v>
      </c>
      <c s="7" t="s">
        <v>45</v>
      </c>
      <c s="7" t="s">
        <v>927</v>
      </c>
      <c s="7" t="s">
        <v>70</v>
      </c>
      <c s="10">
        <v>1</v>
      </c>
      <c s="14"/>
      <c s="13">
        <f>ROUND((H37*G37),2)</f>
      </c>
      <c r="O37">
        <f>rekapitulace!H8</f>
      </c>
      <c>
        <f>O37/100*I37</f>
      </c>
    </row>
    <row r="38" spans="1:16" ht="12.75">
      <c r="A38" s="7">
        <v>13</v>
      </c>
      <c s="7" t="s">
        <v>918</v>
      </c>
      <c s="7" t="s">
        <v>928</v>
      </c>
      <c s="7" t="s">
        <v>45</v>
      </c>
      <c s="7" t="s">
        <v>929</v>
      </c>
      <c s="7" t="s">
        <v>70</v>
      </c>
      <c s="10">
        <v>1</v>
      </c>
      <c s="14"/>
      <c s="13">
        <f>ROUND((H38*G38),2)</f>
      </c>
      <c r="O38">
        <f>rekapitulace!H8</f>
      </c>
      <c>
        <f>O38/100*I38</f>
      </c>
    </row>
    <row r="39" spans="1:16" ht="12.75">
      <c r="A39" s="7">
        <v>14</v>
      </c>
      <c s="7" t="s">
        <v>51</v>
      </c>
      <c s="7" t="s">
        <v>930</v>
      </c>
      <c s="7" t="s">
        <v>45</v>
      </c>
      <c s="7" t="s">
        <v>931</v>
      </c>
      <c s="7" t="s">
        <v>115</v>
      </c>
      <c s="10">
        <v>93.555</v>
      </c>
      <c s="14"/>
      <c s="13">
        <f>ROUND((H39*G39),2)</f>
      </c>
      <c r="O39">
        <f>rekapitulace!H8</f>
      </c>
      <c>
        <f>O39/100*I39</f>
      </c>
    </row>
    <row r="40" spans="5:5" ht="255">
      <c r="E40" s="15" t="s">
        <v>932</v>
      </c>
    </row>
    <row r="41" spans="1:16" ht="12.75">
      <c r="A41" s="7">
        <v>15</v>
      </c>
      <c s="7" t="s">
        <v>51</v>
      </c>
      <c s="7" t="s">
        <v>933</v>
      </c>
      <c s="7" t="s">
        <v>45</v>
      </c>
      <c s="7" t="s">
        <v>934</v>
      </c>
      <c s="7" t="s">
        <v>115</v>
      </c>
      <c s="10">
        <v>93.555</v>
      </c>
      <c s="14"/>
      <c s="13">
        <f>ROUND((H41*G41),2)</f>
      </c>
      <c r="O41">
        <f>rekapitulace!H8</f>
      </c>
      <c>
        <f>O41/100*I41</f>
      </c>
    </row>
    <row r="42" spans="5:5" ht="255">
      <c r="E42" s="15" t="s">
        <v>932</v>
      </c>
    </row>
    <row r="43" spans="1:16" ht="12.75">
      <c r="A43" s="7">
        <v>16</v>
      </c>
      <c s="7" t="s">
        <v>51</v>
      </c>
      <c s="7" t="s">
        <v>935</v>
      </c>
      <c s="7" t="s">
        <v>45</v>
      </c>
      <c s="7" t="s">
        <v>936</v>
      </c>
      <c s="7" t="s">
        <v>70</v>
      </c>
      <c s="10">
        <v>2</v>
      </c>
      <c s="14"/>
      <c s="13">
        <f>ROUND((H43*G43),2)</f>
      </c>
      <c r="O43">
        <f>rekapitulace!H8</f>
      </c>
      <c>
        <f>O43/100*I43</f>
      </c>
    </row>
    <row r="44" spans="1:16" ht="12.75">
      <c r="A44" s="7">
        <v>17</v>
      </c>
      <c s="7" t="s">
        <v>51</v>
      </c>
      <c s="7" t="s">
        <v>937</v>
      </c>
      <c s="7" t="s">
        <v>45</v>
      </c>
      <c s="7" t="s">
        <v>938</v>
      </c>
      <c s="7" t="s">
        <v>70</v>
      </c>
      <c s="10">
        <v>2</v>
      </c>
      <c s="14"/>
      <c s="13">
        <f>ROUND((H44*G44),2)</f>
      </c>
      <c r="O44">
        <f>rekapitulace!H8</f>
      </c>
      <c>
        <f>O44/100*I44</f>
      </c>
    </row>
    <row r="45" spans="5:5" ht="25.5">
      <c r="E45" s="15" t="s">
        <v>71</v>
      </c>
    </row>
    <row r="46" spans="1:16" ht="12.75">
      <c r="A46" s="7">
        <v>18</v>
      </c>
      <c s="7" t="s">
        <v>918</v>
      </c>
      <c s="7" t="s">
        <v>939</v>
      </c>
      <c s="7" t="s">
        <v>45</v>
      </c>
      <c s="7" t="s">
        <v>940</v>
      </c>
      <c s="7" t="s">
        <v>70</v>
      </c>
      <c s="10">
        <v>1</v>
      </c>
      <c s="14"/>
      <c s="13">
        <f>ROUND((H46*G46),2)</f>
      </c>
      <c r="O46">
        <f>rekapitulace!H8</f>
      </c>
      <c>
        <f>O46/100*I46</f>
      </c>
    </row>
    <row r="47" spans="1:16" ht="12.75">
      <c r="A47" s="7">
        <v>19</v>
      </c>
      <c s="7" t="s">
        <v>51</v>
      </c>
      <c s="7" t="s">
        <v>941</v>
      </c>
      <c s="7" t="s">
        <v>45</v>
      </c>
      <c s="7" t="s">
        <v>942</v>
      </c>
      <c s="7" t="s">
        <v>70</v>
      </c>
      <c s="10">
        <v>1</v>
      </c>
      <c s="14"/>
      <c s="13">
        <f>ROUND((H47*G47),2)</f>
      </c>
      <c r="O47">
        <f>rekapitulace!H8</f>
      </c>
      <c>
        <f>O47/100*I47</f>
      </c>
    </row>
    <row r="48" spans="1:16" ht="12.75" customHeight="1">
      <c r="A48" s="16"/>
      <c s="16"/>
      <c s="16" t="s">
        <v>40</v>
      </c>
      <c s="16"/>
      <c s="16" t="s">
        <v>922</v>
      </c>
      <c s="16"/>
      <c s="16"/>
      <c s="16"/>
      <c s="16">
        <f>SUM(I35:I47)</f>
      </c>
      <c r="P48">
        <f>ROUND(SUM(P35:P47),2)</f>
      </c>
    </row>
    <row r="50" spans="1:16" ht="12.75" customHeight="1">
      <c r="A50" s="16"/>
      <c s="16"/>
      <c s="16"/>
      <c s="16"/>
      <c s="16" t="s">
        <v>76</v>
      </c>
      <c s="16"/>
      <c s="16"/>
      <c s="16"/>
      <c s="16">
        <f>+I17+I32+I48</f>
      </c>
      <c r="P50">
        <f>+P17+P32+P48</f>
      </c>
    </row>
    <row r="52" spans="1:9" ht="12.75" customHeight="1">
      <c r="A52" s="9" t="s">
        <v>77</v>
      </c>
      <c s="9"/>
      <c s="9"/>
      <c s="9"/>
      <c s="9"/>
      <c s="9"/>
      <c s="9"/>
      <c s="9"/>
      <c s="9"/>
    </row>
    <row r="53" spans="1:9" ht="12.75" customHeight="1">
      <c r="A53" s="9"/>
      <c s="9"/>
      <c s="9"/>
      <c s="9"/>
      <c s="9" t="s">
        <v>78</v>
      </c>
      <c s="9"/>
      <c s="9"/>
      <c s="9"/>
      <c s="9"/>
    </row>
    <row r="54" spans="1:16" ht="12.75" customHeight="1">
      <c r="A54" s="16"/>
      <c s="16"/>
      <c s="16"/>
      <c s="16"/>
      <c s="16" t="s">
        <v>79</v>
      </c>
      <c s="16"/>
      <c s="16"/>
      <c s="16"/>
      <c s="16">
        <v>0</v>
      </c>
      <c r="P54">
        <v>0</v>
      </c>
    </row>
    <row r="55" spans="1:9" ht="12.75" customHeight="1">
      <c r="A55" s="16"/>
      <c s="16"/>
      <c s="16"/>
      <c s="16"/>
      <c s="16" t="s">
        <v>80</v>
      </c>
      <c s="16"/>
      <c s="16"/>
      <c s="16"/>
      <c s="16"/>
    </row>
    <row r="56" spans="1:16" ht="12.75" customHeight="1">
      <c r="A56" s="16"/>
      <c s="16"/>
      <c s="16"/>
      <c s="16"/>
      <c s="16" t="s">
        <v>81</v>
      </c>
      <c s="16"/>
      <c s="16"/>
      <c s="16"/>
      <c s="16">
        <v>0</v>
      </c>
      <c r="P56">
        <v>0</v>
      </c>
    </row>
    <row r="57" spans="1:16" ht="12.75" customHeight="1">
      <c r="A57" s="16"/>
      <c s="16"/>
      <c s="16"/>
      <c s="16"/>
      <c s="16" t="s">
        <v>82</v>
      </c>
      <c s="16"/>
      <c s="16"/>
      <c s="16"/>
      <c s="16">
        <f>I54+I56</f>
      </c>
      <c r="P57">
        <f>P54+P56</f>
      </c>
    </row>
    <row r="59" spans="1:16" ht="12.75" customHeight="1">
      <c r="A59" s="16"/>
      <c s="16"/>
      <c s="16"/>
      <c s="16"/>
      <c s="16" t="s">
        <v>82</v>
      </c>
      <c s="16"/>
      <c s="16"/>
      <c s="16"/>
      <c s="16">
        <f>I50+I57</f>
      </c>
      <c r="P59">
        <f>P50+P57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943</v>
      </c>
      <c s="5"/>
      <c s="5" t="s">
        <v>944</v>
      </c>
    </row>
    <row r="6" spans="1:5" ht="12.75" customHeight="1">
      <c r="A6" t="s">
        <v>18</v>
      </c>
      <c r="C6" s="5" t="s">
        <v>943</v>
      </c>
      <c s="5"/>
      <c s="5" t="s">
        <v>944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89</v>
      </c>
      <c s="7" t="s">
        <v>45</v>
      </c>
      <c s="7" t="s">
        <v>90</v>
      </c>
      <c s="7" t="s">
        <v>87</v>
      </c>
      <c s="10">
        <v>33.813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945</v>
      </c>
    </row>
    <row r="14" spans="1:16" ht="12.75">
      <c r="A14" s="7">
        <v>2</v>
      </c>
      <c s="7" t="s">
        <v>51</v>
      </c>
      <c s="7" t="s">
        <v>92</v>
      </c>
      <c s="7" t="s">
        <v>45</v>
      </c>
      <c s="7" t="s">
        <v>946</v>
      </c>
      <c s="7" t="s">
        <v>87</v>
      </c>
      <c s="10">
        <v>3.942</v>
      </c>
      <c s="14"/>
      <c s="13">
        <f>ROUND((H14*G14),2)</f>
      </c>
      <c r="O14">
        <f>rekapitulace!H8</f>
      </c>
      <c>
        <f>O14/100*I14</f>
      </c>
    </row>
    <row r="15" spans="5:5" ht="38.25">
      <c r="E15" s="15" t="s">
        <v>947</v>
      </c>
    </row>
    <row r="16" spans="1:16" ht="12.75">
      <c r="A16" s="7">
        <v>3</v>
      </c>
      <c s="7" t="s">
        <v>51</v>
      </c>
      <c s="7" t="s">
        <v>52</v>
      </c>
      <c s="7" t="s">
        <v>45</v>
      </c>
      <c s="7" t="s">
        <v>948</v>
      </c>
      <c s="7" t="s">
        <v>48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1:16" ht="12.75">
      <c r="A17" s="7">
        <v>4</v>
      </c>
      <c s="7" t="s">
        <v>51</v>
      </c>
      <c s="7" t="s">
        <v>59</v>
      </c>
      <c s="7" t="s">
        <v>45</v>
      </c>
      <c s="7" t="s">
        <v>904</v>
      </c>
      <c s="7" t="s">
        <v>48</v>
      </c>
      <c s="10">
        <v>1</v>
      </c>
      <c s="14"/>
      <c s="13">
        <f>ROUND((H17*G17),2)</f>
      </c>
      <c r="O17">
        <f>rekapitulace!H8</f>
      </c>
      <c>
        <f>O17/100*I17</f>
      </c>
    </row>
    <row r="18" spans="1:16" ht="12.75">
      <c r="A18" s="7">
        <v>5</v>
      </c>
      <c s="7" t="s">
        <v>51</v>
      </c>
      <c s="7" t="s">
        <v>61</v>
      </c>
      <c s="7" t="s">
        <v>45</v>
      </c>
      <c s="7" t="s">
        <v>905</v>
      </c>
      <c s="7" t="s">
        <v>48</v>
      </c>
      <c s="10">
        <v>1</v>
      </c>
      <c s="14"/>
      <c s="13">
        <f>ROUND((H18*G18),2)</f>
      </c>
      <c r="O18">
        <f>rekapitulace!H8</f>
      </c>
      <c>
        <f>O18/100*I18</f>
      </c>
    </row>
    <row r="19" spans="1:16" ht="12.75" customHeight="1">
      <c r="A19" s="16"/>
      <c s="16"/>
      <c s="16" t="s">
        <v>44</v>
      </c>
      <c s="16"/>
      <c s="16" t="s">
        <v>43</v>
      </c>
      <c s="16"/>
      <c s="16"/>
      <c s="16"/>
      <c s="16">
        <f>SUM(I12:I18)</f>
      </c>
      <c r="P19">
        <f>ROUND(SUM(P12:P18),2)</f>
      </c>
    </row>
    <row r="21" spans="1:9" ht="12.75" customHeight="1">
      <c r="A21" s="9"/>
      <c s="9"/>
      <c s="9" t="s">
        <v>24</v>
      </c>
      <c s="9"/>
      <c s="9" t="s">
        <v>98</v>
      </c>
      <c s="9"/>
      <c s="11"/>
      <c s="9"/>
      <c s="11"/>
    </row>
    <row r="22" spans="1:16" ht="12.75">
      <c r="A22" s="7">
        <v>6</v>
      </c>
      <c s="7" t="s">
        <v>51</v>
      </c>
      <c s="7" t="s">
        <v>353</v>
      </c>
      <c s="7" t="s">
        <v>45</v>
      </c>
      <c s="7" t="s">
        <v>949</v>
      </c>
      <c s="7" t="s">
        <v>108</v>
      </c>
      <c s="10">
        <v>0.36</v>
      </c>
      <c s="14"/>
      <c s="13">
        <f>ROUND((H22*G22),2)</f>
      </c>
      <c r="O22">
        <f>rekapitulace!H8</f>
      </c>
      <c>
        <f>O22/100*I22</f>
      </c>
    </row>
    <row r="23" spans="5:5" ht="63.75">
      <c r="E23" s="15" t="s">
        <v>950</v>
      </c>
    </row>
    <row r="24" spans="1:16" ht="12.75">
      <c r="A24" s="7">
        <v>7</v>
      </c>
      <c s="7" t="s">
        <v>51</v>
      </c>
      <c s="7" t="s">
        <v>951</v>
      </c>
      <c s="7" t="s">
        <v>45</v>
      </c>
      <c s="7" t="s">
        <v>952</v>
      </c>
      <c s="7" t="s">
        <v>108</v>
      </c>
      <c s="10">
        <v>4.48</v>
      </c>
      <c s="14"/>
      <c s="13">
        <f>ROUND((H24*G24),2)</f>
      </c>
      <c r="O24">
        <f>rekapitulace!H8</f>
      </c>
      <c>
        <f>O24/100*I24</f>
      </c>
    </row>
    <row r="25" spans="5:5" ht="76.5">
      <c r="E25" s="15" t="s">
        <v>953</v>
      </c>
    </row>
    <row r="26" spans="1:16" ht="12.75">
      <c r="A26" s="7">
        <v>8</v>
      </c>
      <c s="7" t="s">
        <v>51</v>
      </c>
      <c s="7" t="s">
        <v>132</v>
      </c>
      <c s="7" t="s">
        <v>45</v>
      </c>
      <c s="7" t="s">
        <v>954</v>
      </c>
      <c s="7" t="s">
        <v>108</v>
      </c>
      <c s="10">
        <v>67.295</v>
      </c>
      <c s="14"/>
      <c s="13">
        <f>ROUND((H26*G26),2)</f>
      </c>
      <c r="O26">
        <f>rekapitulace!H8</f>
      </c>
      <c>
        <f>O26/100*I26</f>
      </c>
    </row>
    <row r="27" spans="5:5" ht="331.5">
      <c r="E27" s="15" t="s">
        <v>955</v>
      </c>
    </row>
    <row r="28" spans="1:16" ht="12.75">
      <c r="A28" s="7">
        <v>9</v>
      </c>
      <c s="7" t="s">
        <v>51</v>
      </c>
      <c s="7" t="s">
        <v>908</v>
      </c>
      <c s="7" t="s">
        <v>45</v>
      </c>
      <c s="7" t="s">
        <v>956</v>
      </c>
      <c s="7" t="s">
        <v>108</v>
      </c>
      <c s="10">
        <v>14.305</v>
      </c>
      <c s="14"/>
      <c s="13">
        <f>ROUND((H28*G28),2)</f>
      </c>
      <c r="O28">
        <f>rekapitulace!H8</f>
      </c>
      <c>
        <f>O28/100*I28</f>
      </c>
    </row>
    <row r="29" spans="5:5" ht="255">
      <c r="E29" s="15" t="s">
        <v>957</v>
      </c>
    </row>
    <row r="30" spans="1:16" ht="12.75">
      <c r="A30" s="7">
        <v>10</v>
      </c>
      <c s="7" t="s">
        <v>51</v>
      </c>
      <c s="7" t="s">
        <v>135</v>
      </c>
      <c s="7" t="s">
        <v>45</v>
      </c>
      <c s="7" t="s">
        <v>911</v>
      </c>
      <c s="7" t="s">
        <v>108</v>
      </c>
      <c s="10">
        <v>18.785</v>
      </c>
      <c s="14"/>
      <c s="13">
        <f>ROUND((H30*G30),2)</f>
      </c>
      <c r="O30">
        <f>rekapitulace!H8</f>
      </c>
      <c>
        <f>O30/100*I30</f>
      </c>
    </row>
    <row r="31" spans="5:5" ht="318.75">
      <c r="E31" s="15" t="s">
        <v>958</v>
      </c>
    </row>
    <row r="32" spans="1:16" ht="12.75">
      <c r="A32" s="7">
        <v>11</v>
      </c>
      <c s="7" t="s">
        <v>51</v>
      </c>
      <c s="7" t="s">
        <v>913</v>
      </c>
      <c s="7" t="s">
        <v>45</v>
      </c>
      <c s="7" t="s">
        <v>914</v>
      </c>
      <c s="7" t="s">
        <v>108</v>
      </c>
      <c s="10">
        <v>67.655</v>
      </c>
      <c s="14"/>
      <c s="13">
        <f>ROUND((H32*G32),2)</f>
      </c>
      <c r="O32">
        <f>rekapitulace!H8</f>
      </c>
      <c>
        <f>O32/100*I32</f>
      </c>
    </row>
    <row r="33" spans="5:5" ht="395.25">
      <c r="E33" s="15" t="s">
        <v>959</v>
      </c>
    </row>
    <row r="34" spans="1:16" ht="12.75">
      <c r="A34" s="7">
        <v>12</v>
      </c>
      <c s="7" t="s">
        <v>51</v>
      </c>
      <c s="7" t="s">
        <v>145</v>
      </c>
      <c s="7" t="s">
        <v>45</v>
      </c>
      <c s="7" t="s">
        <v>916</v>
      </c>
      <c s="7" t="s">
        <v>108</v>
      </c>
      <c s="10">
        <v>11.83</v>
      </c>
      <c s="14"/>
      <c s="13">
        <f>ROUND((H34*G34),2)</f>
      </c>
      <c r="O34">
        <f>rekapitulace!H8</f>
      </c>
      <c>
        <f>O34/100*I34</f>
      </c>
    </row>
    <row r="35" spans="5:5" ht="114.75">
      <c r="E35" s="15" t="s">
        <v>960</v>
      </c>
    </row>
    <row r="36" spans="1:16" ht="12.75">
      <c r="A36" s="7">
        <v>13</v>
      </c>
      <c s="7" t="s">
        <v>918</v>
      </c>
      <c s="7" t="s">
        <v>919</v>
      </c>
      <c s="7" t="s">
        <v>45</v>
      </c>
      <c s="7" t="s">
        <v>920</v>
      </c>
      <c s="7" t="s">
        <v>108</v>
      </c>
      <c s="10">
        <v>3.395</v>
      </c>
      <c s="14"/>
      <c s="13">
        <f>ROUND((H36*G36),2)</f>
      </c>
      <c r="O36">
        <f>rekapitulace!H8</f>
      </c>
      <c>
        <f>O36/100*I36</f>
      </c>
    </row>
    <row r="37" spans="5:5" ht="102">
      <c r="E37" s="15" t="s">
        <v>961</v>
      </c>
    </row>
    <row r="38" spans="1:16" ht="12.75" customHeight="1">
      <c r="A38" s="16"/>
      <c s="16"/>
      <c s="16" t="s">
        <v>24</v>
      </c>
      <c s="16"/>
      <c s="16" t="s">
        <v>98</v>
      </c>
      <c s="16"/>
      <c s="16"/>
      <c s="16"/>
      <c s="16">
        <f>SUM(I22:I37)</f>
      </c>
      <c r="P38">
        <f>ROUND(SUM(P22:P37),2)</f>
      </c>
    </row>
    <row r="40" spans="1:9" ht="12.75" customHeight="1">
      <c r="A40" s="9"/>
      <c s="9"/>
      <c s="9" t="s">
        <v>35</v>
      </c>
      <c s="9"/>
      <c s="9" t="s">
        <v>151</v>
      </c>
      <c s="9"/>
      <c s="11"/>
      <c s="9"/>
      <c s="11"/>
    </row>
    <row r="41" spans="1:16" ht="12.75">
      <c r="A41" s="7">
        <v>14</v>
      </c>
      <c s="7" t="s">
        <v>51</v>
      </c>
      <c s="7" t="s">
        <v>962</v>
      </c>
      <c s="7" t="s">
        <v>45</v>
      </c>
      <c s="7" t="s">
        <v>963</v>
      </c>
      <c s="7" t="s">
        <v>108</v>
      </c>
      <c s="10">
        <v>4.48</v>
      </c>
      <c s="14"/>
      <c s="13">
        <f>ROUND((H41*G41),2)</f>
      </c>
      <c r="O41">
        <f>rekapitulace!H8</f>
      </c>
      <c>
        <f>O41/100*I41</f>
      </c>
    </row>
    <row r="42" spans="5:5" ht="51">
      <c r="E42" s="15" t="s">
        <v>964</v>
      </c>
    </row>
    <row r="43" spans="1:16" ht="12.75">
      <c r="A43" s="7">
        <v>15</v>
      </c>
      <c s="7" t="s">
        <v>51</v>
      </c>
      <c s="7" t="s">
        <v>965</v>
      </c>
      <c s="7" t="s">
        <v>45</v>
      </c>
      <c s="7" t="s">
        <v>966</v>
      </c>
      <c s="7" t="s">
        <v>108</v>
      </c>
      <c s="10">
        <v>0.32</v>
      </c>
      <c s="14"/>
      <c s="13">
        <f>ROUND((H43*G43),2)</f>
      </c>
      <c r="O43">
        <f>rekapitulace!H8</f>
      </c>
      <c>
        <f>O43/100*I43</f>
      </c>
    </row>
    <row r="44" spans="5:5" ht="51">
      <c r="E44" s="15" t="s">
        <v>967</v>
      </c>
    </row>
    <row r="45" spans="1:16" ht="12.75" customHeight="1">
      <c r="A45" s="16"/>
      <c s="16"/>
      <c s="16" t="s">
        <v>35</v>
      </c>
      <c s="16"/>
      <c s="16" t="s">
        <v>151</v>
      </c>
      <c s="16"/>
      <c s="16"/>
      <c s="16"/>
      <c s="16">
        <f>SUM(I41:I44)</f>
      </c>
      <c r="P45">
        <f>ROUND(SUM(P41:P44),2)</f>
      </c>
    </row>
    <row r="47" spans="1:9" ht="12.75" customHeight="1">
      <c r="A47" s="9"/>
      <c s="9"/>
      <c s="9" t="s">
        <v>40</v>
      </c>
      <c s="9"/>
      <c s="9" t="s">
        <v>922</v>
      </c>
      <c s="9"/>
      <c s="11"/>
      <c s="9"/>
      <c s="11"/>
    </row>
    <row r="48" spans="1:16" ht="12.75">
      <c r="A48" s="7">
        <v>16</v>
      </c>
      <c s="7" t="s">
        <v>51</v>
      </c>
      <c s="7" t="s">
        <v>923</v>
      </c>
      <c s="7" t="s">
        <v>45</v>
      </c>
      <c s="7" t="s">
        <v>968</v>
      </c>
      <c s="7" t="s">
        <v>115</v>
      </c>
      <c s="10">
        <v>174.07</v>
      </c>
      <c s="14"/>
      <c s="13">
        <f>ROUND((H48*G48),2)</f>
      </c>
      <c r="O48">
        <f>rekapitulace!H8</f>
      </c>
      <c>
        <f>O48/100*I48</f>
      </c>
    </row>
    <row r="49" spans="5:5" ht="89.25">
      <c r="E49" s="15" t="s">
        <v>969</v>
      </c>
    </row>
    <row r="50" spans="1:16" ht="12.75">
      <c r="A50" s="7">
        <v>17</v>
      </c>
      <c s="7" t="s">
        <v>51</v>
      </c>
      <c s="7" t="s">
        <v>970</v>
      </c>
      <c s="7" t="s">
        <v>45</v>
      </c>
      <c s="7" t="s">
        <v>971</v>
      </c>
      <c s="7" t="s">
        <v>70</v>
      </c>
      <c s="10">
        <v>1</v>
      </c>
      <c s="14"/>
      <c s="13">
        <f>ROUND((H50*G50),2)</f>
      </c>
      <c r="O50">
        <f>rekapitulace!H8</f>
      </c>
      <c>
        <f>O50/100*I50</f>
      </c>
    </row>
    <row r="51" spans="1:16" ht="12.75">
      <c r="A51" s="7">
        <v>18</v>
      </c>
      <c s="7" t="s">
        <v>918</v>
      </c>
      <c s="7" t="s">
        <v>928</v>
      </c>
      <c s="7" t="s">
        <v>45</v>
      </c>
      <c s="7" t="s">
        <v>929</v>
      </c>
      <c s="7" t="s">
        <v>70</v>
      </c>
      <c s="10">
        <v>2</v>
      </c>
      <c s="14"/>
      <c s="13">
        <f>ROUND((H51*G51),2)</f>
      </c>
      <c r="O51">
        <f>rekapitulace!H8</f>
      </c>
      <c>
        <f>O51/100*I51</f>
      </c>
    </row>
    <row r="52" spans="1:16" ht="12.75">
      <c r="A52" s="7">
        <v>19</v>
      </c>
      <c s="7" t="s">
        <v>51</v>
      </c>
      <c s="7" t="s">
        <v>933</v>
      </c>
      <c s="7" t="s">
        <v>45</v>
      </c>
      <c s="7" t="s">
        <v>934</v>
      </c>
      <c s="7" t="s">
        <v>115</v>
      </c>
      <c s="10">
        <v>249.07</v>
      </c>
      <c s="14"/>
      <c s="13">
        <f>ROUND((H52*G52),2)</f>
      </c>
      <c r="O52">
        <f>rekapitulace!H8</f>
      </c>
      <c>
        <f>O52/100*I52</f>
      </c>
    </row>
    <row r="53" spans="5:5" ht="318.75">
      <c r="E53" s="15" t="s">
        <v>972</v>
      </c>
    </row>
    <row r="54" spans="1:16" ht="12.75">
      <c r="A54" s="7">
        <v>20</v>
      </c>
      <c s="7" t="s">
        <v>51</v>
      </c>
      <c s="7" t="s">
        <v>973</v>
      </c>
      <c s="7" t="s">
        <v>45</v>
      </c>
      <c s="7" t="s">
        <v>974</v>
      </c>
      <c s="7" t="s">
        <v>115</v>
      </c>
      <c s="10">
        <v>6</v>
      </c>
      <c s="14"/>
      <c s="13">
        <f>ROUND((H54*G54),2)</f>
      </c>
      <c r="O54">
        <f>rekapitulace!H8</f>
      </c>
      <c>
        <f>O54/100*I54</f>
      </c>
    </row>
    <row r="55" spans="5:5" ht="25.5">
      <c r="E55" s="15" t="s">
        <v>975</v>
      </c>
    </row>
    <row r="56" spans="1:16" ht="12.75">
      <c r="A56" s="7">
        <v>21</v>
      </c>
      <c s="7" t="s">
        <v>51</v>
      </c>
      <c s="7" t="s">
        <v>937</v>
      </c>
      <c s="7" t="s">
        <v>45</v>
      </c>
      <c s="7" t="s">
        <v>938</v>
      </c>
      <c s="7" t="s">
        <v>70</v>
      </c>
      <c s="10">
        <v>14</v>
      </c>
      <c s="14"/>
      <c s="13">
        <f>ROUND((H56*G56),2)</f>
      </c>
      <c r="O56">
        <f>rekapitulace!H8</f>
      </c>
      <c>
        <f>O56/100*I56</f>
      </c>
    </row>
    <row r="57" spans="5:5" ht="25.5">
      <c r="E57" s="15" t="s">
        <v>329</v>
      </c>
    </row>
    <row r="58" spans="1:16" ht="12.75">
      <c r="A58" s="7">
        <v>22</v>
      </c>
      <c s="7" t="s">
        <v>51</v>
      </c>
      <c s="7" t="s">
        <v>976</v>
      </c>
      <c s="7" t="s">
        <v>45</v>
      </c>
      <c s="7" t="s">
        <v>977</v>
      </c>
      <c s="7" t="s">
        <v>115</v>
      </c>
      <c s="10">
        <v>63</v>
      </c>
      <c s="14"/>
      <c s="13">
        <f>ROUND((H58*G58),2)</f>
      </c>
      <c r="O58">
        <f>rekapitulace!H8</f>
      </c>
      <c>
        <f>O58/100*I58</f>
      </c>
    </row>
    <row r="59" spans="1:16" ht="12.75">
      <c r="A59" s="7">
        <v>23</v>
      </c>
      <c s="7" t="s">
        <v>51</v>
      </c>
      <c s="7" t="s">
        <v>978</v>
      </c>
      <c s="7" t="s">
        <v>45</v>
      </c>
      <c s="7" t="s">
        <v>979</v>
      </c>
      <c s="7" t="s">
        <v>115</v>
      </c>
      <c s="10">
        <v>80</v>
      </c>
      <c s="14"/>
      <c s="13">
        <f>ROUND((H59*G59),2)</f>
      </c>
      <c r="O59">
        <f>rekapitulace!H8</f>
      </c>
      <c>
        <f>O59/100*I59</f>
      </c>
    </row>
    <row r="60" spans="5:5" ht="25.5">
      <c r="E60" s="15" t="s">
        <v>980</v>
      </c>
    </row>
    <row r="61" spans="1:16" ht="12.75">
      <c r="A61" s="7">
        <v>24</v>
      </c>
      <c s="7" t="s">
        <v>51</v>
      </c>
      <c s="7" t="s">
        <v>981</v>
      </c>
      <c s="7" t="s">
        <v>982</v>
      </c>
      <c s="7" t="s">
        <v>983</v>
      </c>
      <c s="7" t="s">
        <v>70</v>
      </c>
      <c s="10">
        <v>4</v>
      </c>
      <c s="14"/>
      <c s="13">
        <f>ROUND((H61*G61),2)</f>
      </c>
      <c r="O61">
        <f>rekapitulace!H8</f>
      </c>
      <c>
        <f>O61/100*I61</f>
      </c>
    </row>
    <row r="62" spans="5:5" ht="25.5">
      <c r="E62" s="15" t="s">
        <v>226</v>
      </c>
    </row>
    <row r="63" spans="1:16" ht="12.75">
      <c r="A63" s="7">
        <v>25</v>
      </c>
      <c s="7" t="s">
        <v>51</v>
      </c>
      <c s="7" t="s">
        <v>984</v>
      </c>
      <c s="7" t="s">
        <v>45</v>
      </c>
      <c s="7" t="s">
        <v>985</v>
      </c>
      <c s="7" t="s">
        <v>70</v>
      </c>
      <c s="10">
        <v>2</v>
      </c>
      <c s="14"/>
      <c s="13">
        <f>ROUND((H63*G63),2)</f>
      </c>
      <c r="O63">
        <f>rekapitulace!H8</f>
      </c>
      <c>
        <f>O63/100*I63</f>
      </c>
    </row>
    <row r="64" spans="5:5" ht="25.5">
      <c r="E64" s="15" t="s">
        <v>71</v>
      </c>
    </row>
    <row r="65" spans="1:16" ht="12.75">
      <c r="A65" s="7">
        <v>26</v>
      </c>
      <c s="7" t="s">
        <v>51</v>
      </c>
      <c s="7" t="s">
        <v>986</v>
      </c>
      <c s="7" t="s">
        <v>45</v>
      </c>
      <c s="7" t="s">
        <v>987</v>
      </c>
      <c s="7" t="s">
        <v>70</v>
      </c>
      <c s="10">
        <v>2</v>
      </c>
      <c s="14"/>
      <c s="13">
        <f>ROUND((H65*G65),2)</f>
      </c>
      <c r="O65">
        <f>rekapitulace!H8</f>
      </c>
      <c>
        <f>O65/100*I65</f>
      </c>
    </row>
    <row r="66" spans="1:16" ht="12.75">
      <c r="A66" s="7">
        <v>27</v>
      </c>
      <c s="7" t="s">
        <v>51</v>
      </c>
      <c s="7" t="s">
        <v>988</v>
      </c>
      <c s="7" t="s">
        <v>45</v>
      </c>
      <c s="7" t="s">
        <v>989</v>
      </c>
      <c s="7" t="s">
        <v>70</v>
      </c>
      <c s="10">
        <v>1</v>
      </c>
      <c s="14"/>
      <c s="13">
        <f>ROUND((H66*G66),2)</f>
      </c>
      <c r="O66">
        <f>rekapitulace!H8</f>
      </c>
      <c>
        <f>O66/100*I66</f>
      </c>
    </row>
    <row r="67" spans="1:16" ht="12.75">
      <c r="A67" s="7">
        <v>28</v>
      </c>
      <c s="7" t="s">
        <v>51</v>
      </c>
      <c s="7" t="s">
        <v>990</v>
      </c>
      <c s="7" t="s">
        <v>982</v>
      </c>
      <c s="7" t="s">
        <v>991</v>
      </c>
      <c s="7" t="s">
        <v>70</v>
      </c>
      <c s="10">
        <v>5</v>
      </c>
      <c s="14"/>
      <c s="13">
        <f>ROUND((H67*G67),2)</f>
      </c>
      <c r="O67">
        <f>rekapitulace!H8</f>
      </c>
      <c>
        <f>O67/100*I67</f>
      </c>
    </row>
    <row r="68" spans="5:5" ht="25.5">
      <c r="E68" s="15" t="s">
        <v>992</v>
      </c>
    </row>
    <row r="69" spans="1:16" ht="12.75">
      <c r="A69" s="7">
        <v>29</v>
      </c>
      <c s="7" t="s">
        <v>51</v>
      </c>
      <c s="7" t="s">
        <v>939</v>
      </c>
      <c s="7" t="s">
        <v>45</v>
      </c>
      <c s="7" t="s">
        <v>993</v>
      </c>
      <c s="7" t="s">
        <v>70</v>
      </c>
      <c s="10">
        <v>2</v>
      </c>
      <c s="14"/>
      <c s="13">
        <f>ROUND((H69*G69),2)</f>
      </c>
      <c r="O69">
        <f>rekapitulace!H8</f>
      </c>
      <c>
        <f>O69/100*I69</f>
      </c>
    </row>
    <row r="70" spans="1:16" ht="12.75">
      <c r="A70" s="7">
        <v>30</v>
      </c>
      <c s="7" t="s">
        <v>51</v>
      </c>
      <c s="7" t="s">
        <v>994</v>
      </c>
      <c s="7" t="s">
        <v>45</v>
      </c>
      <c s="7" t="s">
        <v>995</v>
      </c>
      <c s="7" t="s">
        <v>70</v>
      </c>
      <c s="10">
        <v>1</v>
      </c>
      <c s="14"/>
      <c s="13">
        <f>ROUND((H70*G70),2)</f>
      </c>
      <c r="O70">
        <f>rekapitulace!H8</f>
      </c>
      <c>
        <f>O70/100*I70</f>
      </c>
    </row>
    <row r="71" spans="1:16" ht="12.75">
      <c r="A71" s="7">
        <v>31</v>
      </c>
      <c s="7" t="s">
        <v>51</v>
      </c>
      <c s="7" t="s">
        <v>996</v>
      </c>
      <c s="7" t="s">
        <v>45</v>
      </c>
      <c s="7" t="s">
        <v>997</v>
      </c>
      <c s="7" t="s">
        <v>70</v>
      </c>
      <c s="10">
        <v>1</v>
      </c>
      <c s="14"/>
      <c s="13">
        <f>ROUND((H71*G71),2)</f>
      </c>
      <c r="O71">
        <f>rekapitulace!H8</f>
      </c>
      <c>
        <f>O71/100*I71</f>
      </c>
    </row>
    <row r="72" spans="1:16" ht="12.75">
      <c r="A72" s="7">
        <v>32</v>
      </c>
      <c s="7" t="s">
        <v>51</v>
      </c>
      <c s="7" t="s">
        <v>998</v>
      </c>
      <c s="7" t="s">
        <v>45</v>
      </c>
      <c s="7" t="s">
        <v>999</v>
      </c>
      <c s="7" t="s">
        <v>70</v>
      </c>
      <c s="10">
        <v>4</v>
      </c>
      <c s="14"/>
      <c s="13">
        <f>ROUND((H72*G72),2)</f>
      </c>
      <c r="O72">
        <f>rekapitulace!H8</f>
      </c>
      <c>
        <f>O72/100*I72</f>
      </c>
    </row>
    <row r="73" spans="5:5" ht="178.5">
      <c r="E73" s="15" t="s">
        <v>1000</v>
      </c>
    </row>
    <row r="74" spans="1:16" ht="12.75">
      <c r="A74" s="7">
        <v>33</v>
      </c>
      <c s="7" t="s">
        <v>51</v>
      </c>
      <c s="7" t="s">
        <v>941</v>
      </c>
      <c s="7" t="s">
        <v>45</v>
      </c>
      <c s="7" t="s">
        <v>942</v>
      </c>
      <c s="7" t="s">
        <v>70</v>
      </c>
      <c s="10">
        <v>1</v>
      </c>
      <c s="14"/>
      <c s="13">
        <f>ROUND((H74*G74),2)</f>
      </c>
      <c r="O74">
        <f>rekapitulace!H8</f>
      </c>
      <c>
        <f>O74/100*I74</f>
      </c>
    </row>
    <row r="75" spans="1:16" ht="12.75">
      <c r="A75" s="7">
        <v>34</v>
      </c>
      <c s="7" t="s">
        <v>51</v>
      </c>
      <c s="7" t="s">
        <v>1001</v>
      </c>
      <c s="7" t="s">
        <v>45</v>
      </c>
      <c s="7" t="s">
        <v>1002</v>
      </c>
      <c s="7" t="s">
        <v>70</v>
      </c>
      <c s="10">
        <v>22.5</v>
      </c>
      <c s="14"/>
      <c s="13">
        <f>ROUND((H75*G75),2)</f>
      </c>
      <c r="O75">
        <f>rekapitulace!H8</f>
      </c>
      <c>
        <f>O75/100*I75</f>
      </c>
    </row>
    <row r="76" spans="5:5" ht="38.25">
      <c r="E76" s="15" t="s">
        <v>1003</v>
      </c>
    </row>
    <row r="77" spans="1:16" ht="12.75">
      <c r="A77" s="7">
        <v>35</v>
      </c>
      <c s="7" t="s">
        <v>51</v>
      </c>
      <c s="7" t="s">
        <v>1004</v>
      </c>
      <c s="7" t="s">
        <v>45</v>
      </c>
      <c s="7" t="s">
        <v>1005</v>
      </c>
      <c s="7" t="s">
        <v>70</v>
      </c>
      <c s="10">
        <v>3</v>
      </c>
      <c s="14"/>
      <c s="13">
        <f>ROUND((H77*G77),2)</f>
      </c>
      <c r="O77">
        <f>rekapitulace!H8</f>
      </c>
      <c>
        <f>O77/100*I77</f>
      </c>
    </row>
    <row r="78" spans="1:16" ht="12.75">
      <c r="A78" s="7">
        <v>36</v>
      </c>
      <c s="7" t="s">
        <v>51</v>
      </c>
      <c s="7" t="s">
        <v>1006</v>
      </c>
      <c s="7" t="s">
        <v>45</v>
      </c>
      <c s="7" t="s">
        <v>1007</v>
      </c>
      <c s="7" t="s">
        <v>115</v>
      </c>
      <c s="10">
        <v>6</v>
      </c>
      <c s="14"/>
      <c s="13">
        <f>ROUND((H78*G78),2)</f>
      </c>
      <c r="O78">
        <f>rekapitulace!H8</f>
      </c>
      <c>
        <f>O78/100*I78</f>
      </c>
    </row>
    <row r="79" spans="5:5" ht="25.5">
      <c r="E79" s="15" t="s">
        <v>1008</v>
      </c>
    </row>
    <row r="80" spans="1:16" ht="12.75">
      <c r="A80" s="7">
        <v>37</v>
      </c>
      <c s="7" t="s">
        <v>51</v>
      </c>
      <c s="7" t="s">
        <v>1009</v>
      </c>
      <c s="7" t="s">
        <v>45</v>
      </c>
      <c s="7" t="s">
        <v>1010</v>
      </c>
      <c s="7" t="s">
        <v>115</v>
      </c>
      <c s="10">
        <v>219.32</v>
      </c>
      <c s="14"/>
      <c s="13">
        <f>ROUND((H80*G80),2)</f>
      </c>
      <c r="O80">
        <f>rekapitulace!H8</f>
      </c>
      <c>
        <f>O80/100*I80</f>
      </c>
    </row>
    <row r="81" spans="5:5" ht="76.5">
      <c r="E81" s="15" t="s">
        <v>1011</v>
      </c>
    </row>
    <row r="82" spans="1:16" ht="12.75">
      <c r="A82" s="7">
        <v>38</v>
      </c>
      <c s="7" t="s">
        <v>51</v>
      </c>
      <c s="7" t="s">
        <v>1012</v>
      </c>
      <c s="7" t="s">
        <v>45</v>
      </c>
      <c s="7" t="s">
        <v>1013</v>
      </c>
      <c s="7" t="s">
        <v>70</v>
      </c>
      <c s="10">
        <v>2</v>
      </c>
      <c s="14"/>
      <c s="13">
        <f>ROUND((H82*G82),2)</f>
      </c>
      <c r="O82">
        <f>rekapitulace!H8</f>
      </c>
      <c>
        <f>O82/100*I82</f>
      </c>
    </row>
    <row r="83" spans="1:16" ht="12.75">
      <c r="A83" s="7">
        <v>39</v>
      </c>
      <c s="7" t="s">
        <v>51</v>
      </c>
      <c s="7" t="s">
        <v>1014</v>
      </c>
      <c s="7" t="s">
        <v>45</v>
      </c>
      <c s="7" t="s">
        <v>1015</v>
      </c>
      <c s="7" t="s">
        <v>70</v>
      </c>
      <c s="10">
        <v>2</v>
      </c>
      <c s="14"/>
      <c s="13">
        <f>ROUND((H83*G83),2)</f>
      </c>
      <c r="O83">
        <f>rekapitulace!H8</f>
      </c>
      <c>
        <f>O83/100*I83</f>
      </c>
    </row>
    <row r="84" spans="1:16" ht="12.75">
      <c r="A84" s="7">
        <v>40</v>
      </c>
      <c s="7" t="s">
        <v>51</v>
      </c>
      <c s="7" t="s">
        <v>1016</v>
      </c>
      <c s="7" t="s">
        <v>45</v>
      </c>
      <c s="7" t="s">
        <v>1017</v>
      </c>
      <c s="7" t="s">
        <v>101</v>
      </c>
      <c s="10">
        <v>3.994</v>
      </c>
      <c s="14"/>
      <c s="13">
        <f>ROUND((H84*G84),2)</f>
      </c>
      <c r="O84">
        <f>rekapitulace!H8</f>
      </c>
      <c>
        <f>O84/100*I84</f>
      </c>
    </row>
    <row r="85" spans="5:5" ht="38.25">
      <c r="E85" s="15" t="s">
        <v>1018</v>
      </c>
    </row>
    <row r="86" spans="1:16" ht="12.75" customHeight="1">
      <c r="A86" s="16"/>
      <c s="16"/>
      <c s="16" t="s">
        <v>40</v>
      </c>
      <c s="16"/>
      <c s="16" t="s">
        <v>922</v>
      </c>
      <c s="16"/>
      <c s="16"/>
      <c s="16"/>
      <c s="16">
        <f>SUM(I48:I85)</f>
      </c>
      <c r="P86">
        <f>ROUND(SUM(P48:P85),2)</f>
      </c>
    </row>
    <row r="88" spans="1:9" ht="12.75" customHeight="1">
      <c r="A88" s="9"/>
      <c s="9"/>
      <c s="9" t="s">
        <v>41</v>
      </c>
      <c s="9"/>
      <c s="9" t="s">
        <v>212</v>
      </c>
      <c s="9"/>
      <c s="11"/>
      <c s="9"/>
      <c s="11"/>
    </row>
    <row r="89" spans="1:16" ht="12.75">
      <c r="A89" s="7">
        <v>41</v>
      </c>
      <c s="7" t="s">
        <v>51</v>
      </c>
      <c s="7" t="s">
        <v>1019</v>
      </c>
      <c s="7" t="s">
        <v>45</v>
      </c>
      <c s="7" t="s">
        <v>1020</v>
      </c>
      <c s="7" t="s">
        <v>115</v>
      </c>
      <c s="10">
        <v>18</v>
      </c>
      <c s="14"/>
      <c s="13">
        <f>ROUND((H89*G89),2)</f>
      </c>
      <c r="O89">
        <f>rekapitulace!H8</f>
      </c>
      <c>
        <f>O89/100*I89</f>
      </c>
    </row>
    <row r="90" spans="5:5" ht="25.5">
      <c r="E90" s="15" t="s">
        <v>1021</v>
      </c>
    </row>
    <row r="91" spans="1:16" ht="12.75">
      <c r="A91" s="7">
        <v>42</v>
      </c>
      <c s="7" t="s">
        <v>51</v>
      </c>
      <c s="7" t="s">
        <v>1022</v>
      </c>
      <c s="7" t="s">
        <v>45</v>
      </c>
      <c s="7" t="s">
        <v>1023</v>
      </c>
      <c s="7" t="s">
        <v>115</v>
      </c>
      <c s="10">
        <v>3</v>
      </c>
      <c s="14"/>
      <c s="13">
        <f>ROUND((H91*G91),2)</f>
      </c>
      <c r="O91">
        <f>rekapitulace!H8</f>
      </c>
      <c>
        <f>O91/100*I91</f>
      </c>
    </row>
    <row r="92" spans="5:5" ht="25.5">
      <c r="E92" s="15" t="s">
        <v>1024</v>
      </c>
    </row>
    <row r="93" spans="1:16" ht="12.75">
      <c r="A93" s="7">
        <v>43</v>
      </c>
      <c s="7" t="s">
        <v>51</v>
      </c>
      <c s="7" t="s">
        <v>1025</v>
      </c>
      <c s="7" t="s">
        <v>45</v>
      </c>
      <c s="7" t="s">
        <v>1026</v>
      </c>
      <c s="7" t="s">
        <v>115</v>
      </c>
      <c s="10">
        <v>59.5</v>
      </c>
      <c s="14"/>
      <c s="13">
        <f>ROUND((H93*G93),2)</f>
      </c>
      <c r="O93">
        <f>rekapitulace!H8</f>
      </c>
      <c>
        <f>O93/100*I93</f>
      </c>
    </row>
    <row r="94" spans="5:5" ht="204">
      <c r="E94" s="15" t="s">
        <v>1027</v>
      </c>
    </row>
    <row r="95" spans="1:16" ht="12.75">
      <c r="A95" s="7">
        <v>44</v>
      </c>
      <c s="7" t="s">
        <v>51</v>
      </c>
      <c s="7" t="s">
        <v>1028</v>
      </c>
      <c s="7" t="s">
        <v>45</v>
      </c>
      <c s="7" t="s">
        <v>1029</v>
      </c>
      <c s="7" t="s">
        <v>108</v>
      </c>
      <c s="10">
        <v>0.495</v>
      </c>
      <c s="14"/>
      <c s="13">
        <f>ROUND((H95*G95),2)</f>
      </c>
      <c r="O95">
        <f>rekapitulace!H8</f>
      </c>
      <c>
        <f>O95/100*I95</f>
      </c>
    </row>
    <row r="96" spans="5:5" ht="51">
      <c r="E96" s="15" t="s">
        <v>1030</v>
      </c>
    </row>
    <row r="97" spans="1:16" ht="12.75">
      <c r="A97" s="7">
        <v>45</v>
      </c>
      <c s="7" t="s">
        <v>51</v>
      </c>
      <c s="7" t="s">
        <v>1031</v>
      </c>
      <c s="7" t="s">
        <v>45</v>
      </c>
      <c s="7" t="s">
        <v>1032</v>
      </c>
      <c s="7" t="s">
        <v>108</v>
      </c>
      <c s="10">
        <v>1.51</v>
      </c>
      <c s="14"/>
      <c s="13">
        <f>ROUND((H97*G97),2)</f>
      </c>
      <c r="O97">
        <f>rekapitulace!H8</f>
      </c>
      <c>
        <f>O97/100*I97</f>
      </c>
    </row>
    <row r="98" spans="5:5" ht="63.75">
      <c r="E98" s="15" t="s">
        <v>1033</v>
      </c>
    </row>
    <row r="99" spans="1:16" ht="12.75" customHeight="1">
      <c r="A99" s="16"/>
      <c s="16"/>
      <c s="16" t="s">
        <v>41</v>
      </c>
      <c s="16"/>
      <c s="16" t="s">
        <v>227</v>
      </c>
      <c s="16"/>
      <c s="16"/>
      <c s="16"/>
      <c s="16">
        <f>SUM(I89:I98)</f>
      </c>
      <c r="P99">
        <f>ROUND(SUM(P89:P98),2)</f>
      </c>
    </row>
    <row r="101" spans="1:9" ht="12.75" customHeight="1">
      <c r="A101" s="9"/>
      <c s="9"/>
      <c s="9" t="s">
        <v>42</v>
      </c>
      <c s="9"/>
      <c s="9" t="s">
        <v>228</v>
      </c>
      <c s="9"/>
      <c s="11"/>
      <c s="9"/>
      <c s="11"/>
    </row>
    <row r="102" spans="1:16" ht="12.75">
      <c r="A102" s="7">
        <v>46</v>
      </c>
      <c s="7" t="s">
        <v>51</v>
      </c>
      <c s="7" t="s">
        <v>1034</v>
      </c>
      <c s="7" t="s">
        <v>45</v>
      </c>
      <c s="7" t="s">
        <v>1035</v>
      </c>
      <c s="7" t="s">
        <v>108</v>
      </c>
      <c s="10">
        <v>1.792</v>
      </c>
      <c s="14"/>
      <c s="13">
        <f>ROUND((H102*G102),2)</f>
      </c>
      <c r="O102">
        <f>rekapitulace!H8</f>
      </c>
      <c>
        <f>O102/100*I102</f>
      </c>
    </row>
    <row r="103" spans="5:5" ht="38.25">
      <c r="E103" s="15" t="s">
        <v>1036</v>
      </c>
    </row>
    <row r="104" spans="1:16" ht="12.75" customHeight="1">
      <c r="A104" s="16"/>
      <c s="16"/>
      <c s="16" t="s">
        <v>42</v>
      </c>
      <c s="16"/>
      <c s="16" t="s">
        <v>228</v>
      </c>
      <c s="16"/>
      <c s="16"/>
      <c s="16"/>
      <c s="16">
        <f>SUM(I102:I103)</f>
      </c>
      <c r="P104">
        <f>ROUND(SUM(P102:P103),2)</f>
      </c>
    </row>
    <row r="106" spans="1:16" ht="12.75" customHeight="1">
      <c r="A106" s="16"/>
      <c s="16"/>
      <c s="16"/>
      <c s="16"/>
      <c s="16" t="s">
        <v>76</v>
      </c>
      <c s="16"/>
      <c s="16"/>
      <c s="16"/>
      <c s="16">
        <f>+I19+I38+I45+I86+I99+I104</f>
      </c>
      <c r="P106">
        <f>+P19+P38+P45+P86+P99+P104</f>
      </c>
    </row>
    <row r="108" spans="1:9" ht="12.75" customHeight="1">
      <c r="A108" s="9" t="s">
        <v>77</v>
      </c>
      <c s="9"/>
      <c s="9"/>
      <c s="9"/>
      <c s="9"/>
      <c s="9"/>
      <c s="9"/>
      <c s="9"/>
      <c s="9"/>
    </row>
    <row r="109" spans="1:9" ht="12.75" customHeight="1">
      <c r="A109" s="9"/>
      <c s="9"/>
      <c s="9"/>
      <c s="9"/>
      <c s="9" t="s">
        <v>78</v>
      </c>
      <c s="9"/>
      <c s="9"/>
      <c s="9"/>
      <c s="9"/>
    </row>
    <row r="110" spans="1:16" ht="12.75" customHeight="1">
      <c r="A110" s="16"/>
      <c s="16"/>
      <c s="16"/>
      <c s="16"/>
      <c s="16" t="s">
        <v>79</v>
      </c>
      <c s="16"/>
      <c s="16"/>
      <c s="16"/>
      <c s="16">
        <v>0</v>
      </c>
      <c r="P110">
        <v>0</v>
      </c>
    </row>
    <row r="111" spans="1:9" ht="12.75" customHeight="1">
      <c r="A111" s="16"/>
      <c s="16"/>
      <c s="16"/>
      <c s="16"/>
      <c s="16" t="s">
        <v>80</v>
      </c>
      <c s="16"/>
      <c s="16"/>
      <c s="16"/>
      <c s="16"/>
    </row>
    <row r="112" spans="1:16" ht="12.75" customHeight="1">
      <c r="A112" s="16"/>
      <c s="16"/>
      <c s="16"/>
      <c s="16"/>
      <c s="16" t="s">
        <v>81</v>
      </c>
      <c s="16"/>
      <c s="16"/>
      <c s="16"/>
      <c s="16">
        <v>0</v>
      </c>
      <c r="P112">
        <v>0</v>
      </c>
    </row>
    <row r="113" spans="1:16" ht="12.75" customHeight="1">
      <c r="A113" s="16"/>
      <c s="16"/>
      <c s="16"/>
      <c s="16"/>
      <c s="16" t="s">
        <v>82</v>
      </c>
      <c s="16"/>
      <c s="16"/>
      <c s="16"/>
      <c s="16">
        <f>I110+I112</f>
      </c>
      <c r="P113">
        <f>P110+P112</f>
      </c>
    </row>
    <row r="115" spans="1:16" ht="12.75" customHeight="1">
      <c r="A115" s="16"/>
      <c s="16"/>
      <c s="16"/>
      <c s="16"/>
      <c s="16" t="s">
        <v>82</v>
      </c>
      <c s="16"/>
      <c s="16"/>
      <c s="16"/>
      <c s="16">
        <f>I106+I113</f>
      </c>
      <c r="P115">
        <f>P106+P113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1037</v>
      </c>
      <c s="5"/>
      <c s="5" t="s">
        <v>1038</v>
      </c>
    </row>
    <row r="6" spans="1:5" ht="12.75" customHeight="1">
      <c r="A6" t="s">
        <v>18</v>
      </c>
      <c r="C6" s="5" t="s">
        <v>1037</v>
      </c>
      <c s="5"/>
      <c s="5" t="s">
        <v>1038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51</v>
      </c>
      <c s="7" t="s">
        <v>1039</v>
      </c>
      <c s="7" t="s">
        <v>45</v>
      </c>
      <c s="7" t="s">
        <v>1040</v>
      </c>
      <c s="7" t="s">
        <v>48</v>
      </c>
      <c s="10">
        <v>1</v>
      </c>
      <c s="14"/>
      <c s="13">
        <f>ROUND((H12*G12),2)</f>
      </c>
      <c r="O12">
        <f>rekapitulace!H8</f>
      </c>
      <c>
        <f>O12/100*I12</f>
      </c>
    </row>
    <row r="13" spans="5:5" ht="25.5">
      <c r="E13" s="15" t="s">
        <v>221</v>
      </c>
    </row>
    <row r="14" spans="1:16" ht="12.75">
      <c r="A14" s="7">
        <v>2</v>
      </c>
      <c s="7" t="s">
        <v>51</v>
      </c>
      <c s="7" t="s">
        <v>1041</v>
      </c>
      <c s="7" t="s">
        <v>45</v>
      </c>
      <c s="7" t="s">
        <v>1042</v>
      </c>
      <c s="7" t="s">
        <v>48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1:16" ht="12.75" customHeight="1">
      <c r="A15" s="16"/>
      <c s="16"/>
      <c s="16" t="s">
        <v>44</v>
      </c>
      <c s="16"/>
      <c s="16" t="s">
        <v>43</v>
      </c>
      <c s="16"/>
      <c s="16"/>
      <c s="16"/>
      <c s="16">
        <f>SUM(I12:I14)</f>
      </c>
      <c r="P15">
        <f>ROUND(SUM(P12:P14),2)</f>
      </c>
    </row>
    <row r="17" spans="1:16" ht="12.75" customHeight="1">
      <c r="A17" s="16"/>
      <c s="16"/>
      <c s="16"/>
      <c s="16"/>
      <c s="16" t="s">
        <v>76</v>
      </c>
      <c s="16"/>
      <c s="16"/>
      <c s="16"/>
      <c s="16">
        <f>+I15</f>
      </c>
      <c r="P17">
        <f>+P15</f>
      </c>
    </row>
    <row r="19" spans="1:9" ht="12.75" customHeight="1">
      <c r="A19" s="9" t="s">
        <v>77</v>
      </c>
      <c s="9"/>
      <c s="9"/>
      <c s="9"/>
      <c s="9"/>
      <c s="9"/>
      <c s="9"/>
      <c s="9"/>
      <c s="9"/>
    </row>
    <row r="20" spans="1:9" ht="12.75" customHeight="1">
      <c r="A20" s="9"/>
      <c s="9"/>
      <c s="9"/>
      <c s="9"/>
      <c s="9" t="s">
        <v>78</v>
      </c>
      <c s="9"/>
      <c s="9"/>
      <c s="9"/>
      <c s="9"/>
    </row>
    <row r="21" spans="1:16" ht="12.75" customHeight="1">
      <c r="A21" s="16"/>
      <c s="16"/>
      <c s="16"/>
      <c s="16"/>
      <c s="16" t="s">
        <v>79</v>
      </c>
      <c s="16"/>
      <c s="16"/>
      <c s="16"/>
      <c s="16">
        <v>0</v>
      </c>
      <c r="P21">
        <v>0</v>
      </c>
    </row>
    <row r="22" spans="1:9" ht="12.75" customHeight="1">
      <c r="A22" s="16"/>
      <c s="16"/>
      <c s="16"/>
      <c s="16"/>
      <c s="16" t="s">
        <v>80</v>
      </c>
      <c s="16"/>
      <c s="16"/>
      <c s="16"/>
      <c s="16"/>
    </row>
    <row r="23" spans="1:16" ht="12.75" customHeight="1">
      <c r="A23" s="16"/>
      <c s="16"/>
      <c s="16"/>
      <c s="16"/>
      <c s="16" t="s">
        <v>81</v>
      </c>
      <c s="16"/>
      <c s="16"/>
      <c s="16"/>
      <c s="16">
        <v>0</v>
      </c>
      <c r="P23">
        <v>0</v>
      </c>
    </row>
    <row r="24" spans="1:16" ht="12.75" customHeight="1">
      <c r="A24" s="16"/>
      <c s="16"/>
      <c s="16"/>
      <c s="16"/>
      <c s="16" t="s">
        <v>82</v>
      </c>
      <c s="16"/>
      <c s="16"/>
      <c s="16"/>
      <c s="16">
        <f>I21+I23</f>
      </c>
      <c r="P24">
        <f>P21+P23</f>
      </c>
    </row>
    <row r="26" spans="1:16" ht="12.75" customHeight="1">
      <c r="A26" s="16"/>
      <c s="16"/>
      <c s="16"/>
      <c s="16"/>
      <c s="16" t="s">
        <v>82</v>
      </c>
      <c s="16"/>
      <c s="16"/>
      <c s="16"/>
      <c s="16">
        <f>I17+I24</f>
      </c>
      <c r="P26">
        <f>P17+P24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