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124" sheetId="2" r:id="rId2"/>
    <sheet name="SO 301.1" sheetId="3" r:id="rId3"/>
    <sheet name="SO 301.2" sheetId="4" r:id="rId4"/>
    <sheet name="VRN" sheetId="5" r:id="rId5"/>
    <sheet name="SO 432" sheetId="6" r:id="rId6"/>
  </sheets>
  <definedNames/>
  <calcPr/>
  <webPublishing/>
</workbook>
</file>

<file path=xl/sharedStrings.xml><?xml version="1.0" encoding="utf-8"?>
<sst xmlns="http://schemas.openxmlformats.org/spreadsheetml/2006/main" count="1682" uniqueCount="551">
  <si>
    <t>Soupis objektů s DPH</t>
  </si>
  <si>
    <t>Stavba:1518100_obec - III/1025 Bojov - Klínec, rekonstrukce silnice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</si>
  <si>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</si>
  <si>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</si>
  <si>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</si>
  <si>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</si>
  <si>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</si>
  <si>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</si>
  <si>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</si>
  <si>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</si>
  <si>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</si>
  <si>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</si>
  <si>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</si>
  <si>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</si>
  <si>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Pontex, spol. s r.o.</t>
  </si>
  <si>
    <t>Příloha k formuláři pro ocenění nabídky</t>
  </si>
  <si>
    <t>Stavba</t>
  </si>
  <si>
    <t>číslo a název SO</t>
  </si>
  <si>
    <t>číslo a název rozpočtu:</t>
  </si>
  <si>
    <t>1518100_obec</t>
  </si>
  <si>
    <t>III/1025 Bojov - Klínec, rekonstrukce silnice</t>
  </si>
  <si>
    <t>SO 124</t>
  </si>
  <si>
    <t>Chodníky u ok v obci Klínec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</si>
  <si>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</si>
  <si>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</si>
  <si>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</si>
  <si>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</si>
  <si>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</si>
  <si>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</si>
  <si>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</si>
  <si>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</si>
  <si>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</si>
  <si>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</si>
  <si>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</si>
  <si>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</si>
  <si>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</si>
  <si>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</si>
  <si>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</si>
  <si>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</si>
  <si>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</si>
  <si>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</si>
  <si>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</si>
  <si>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</si>
  <si>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</si>
  <si>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</si>
  <si>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2019_OTSKP</t>
  </si>
  <si>
    <t>014211</t>
  </si>
  <si>
    <t/>
  </si>
  <si>
    <t>POPLATKY ZA ZEMNÍK - ORNICE
nákup ornice</t>
  </si>
  <si>
    <t xml:space="preserve">M3        </t>
  </si>
  <si>
    <t>0,15*533-0,2*49,52=70,046 [A]</t>
  </si>
  <si>
    <t>015111</t>
  </si>
  <si>
    <t>POPLATKY ZA LIKVIDACŮ ODPADŮ NEKONTAMINOVANÝCH - 17 05 04 VYTĚŽENÉ ZEMINY A HORNINY - I. TŘÍDA TĚŽITELNOSTI</t>
  </si>
  <si>
    <t xml:space="preserve">T         </t>
  </si>
  <si>
    <t>sejmutí drnu (pol. č. 11130)   2,0*0,2*774,29=309,716 [A]
výkop (pol. č. 12373)   2,0*17,411=34,822 [B]
podklad (pol. č. 11332)   1,9*10,409=19,777 [C]
Celkem: A+B+C=364,315 [D]</t>
  </si>
  <si>
    <t>015140</t>
  </si>
  <si>
    <t>POPLATKY ZA LIKVIDACŮ ODPADŮ NEKONTAMINOVANÝCH - 17 01 01 BETON Z DEMOLIC OBJEKTŮ, ZÁKLADŮ TV</t>
  </si>
  <si>
    <t>silniční obruba (pol. č. 11352)   0,103*29,0=2,987 [A]
záhonová onruba (pol. č. 11351)   0,047*31,81=1,495 [B]
dlažba (pol. č. 11318)   2,4*2,602=6,245 [C]
Celkem: A+B+C=10,727 [D]</t>
  </si>
  <si>
    <t>Zemní práce</t>
  </si>
  <si>
    <t>11102R</t>
  </si>
  <si>
    <t>MONTÁŽ PŘÍSTŘEŠKU
kompletní</t>
  </si>
  <si>
    <t xml:space="preserve">KUS       </t>
  </si>
  <si>
    <t>zpětná montáž přístřešku 2=2,000 [A]</t>
  </si>
  <si>
    <t>11103R</t>
  </si>
  <si>
    <t>ODSTRANĚNÍ PŘÍSTŘEŠKU
kompletní, vč. uschování po dobu výstavby</t>
  </si>
  <si>
    <t>11120</t>
  </si>
  <si>
    <t>ODSTRANĚNÍ KŘOVIN</t>
  </si>
  <si>
    <t xml:space="preserve">M2        </t>
  </si>
  <si>
    <t>28,1=28,100 [A]</t>
  </si>
  <si>
    <t>11130</t>
  </si>
  <si>
    <t>SEJMUTÍ DRNU
vč. odvozu, polatek za skládku v pol. č. 015111</t>
  </si>
  <si>
    <t>52.58+211.15+150.78+190.42+41.11+109.4+18.85=774,290 [A]</t>
  </si>
  <si>
    <t>11201</t>
  </si>
  <si>
    <t>KÁCENÍ STROMŮ D KMENE DO 0,5M S ODSTRANĚNÍM PAŘEZŮ
vč. odklizení</t>
  </si>
  <si>
    <t>3=3,000 [A]</t>
  </si>
  <si>
    <t>11318</t>
  </si>
  <si>
    <t>ODSTRANĚNÍ KRYTU ZPEVNĚNÝCH PLOCH Z DLAŽDIC
vč. odvozu a uložení na skládku, poplatek za skládku v pol. č. 015140</t>
  </si>
  <si>
    <t>43,37*0,06=2,602 [A]</t>
  </si>
  <si>
    <t>11332</t>
  </si>
  <si>
    <t>ODSTRANĚNÍ PODKLADŮ ZPEVNĚNÝCH PLOCH Z KAMENIVA NESTMELENÉHO
vč. odvozu a uložení na skládku, poplatek za skládku v pol. č. 015111</t>
  </si>
  <si>
    <t>odstranění podkladu 0,24*43,37=10,409 [A]</t>
  </si>
  <si>
    <t>11351</t>
  </si>
  <si>
    <t>ODSTRANĚNÍ ZÁHONOVÝCH OBRUBNÍKŮ
vč. odvozu a uložení na skládku, poplatek za skládku v pol. č. 015140</t>
  </si>
  <si>
    <t xml:space="preserve">M         </t>
  </si>
  <si>
    <t>31,81=31,810 [A]</t>
  </si>
  <si>
    <t>11352</t>
  </si>
  <si>
    <t>ODSTRANĚNÍ CHODNÍKOVÝCH A SILNIČNÍCH OBRUBNÍKŮ BETONOVÝCH
vč. odvozu a uložení na skládku, poplatek za skládku v pol. č. 015140</t>
  </si>
  <si>
    <t>29=29,000 [A]</t>
  </si>
  <si>
    <t>12110</t>
  </si>
  <si>
    <t>SEJMUTÍ ORNICE NEBO LESNÍ PŮDY
vč. odvozu na dočasnou skládku</t>
  </si>
  <si>
    <t>49,52*0,2=9,904 [A]</t>
  </si>
  <si>
    <t>12373</t>
  </si>
  <si>
    <t>ODKOP PRO SPOD STAVBU SILNIC A ŽELEZNIC TŘ. I</t>
  </si>
  <si>
    <t>výkop (dle planimetrie)   8,966+8,445+0=17,411 [A]</t>
  </si>
  <si>
    <t>12573</t>
  </si>
  <si>
    <t>VYKOPÁVKY ZE ZEMNÍKŮ A SKLÁDEK TŘ. I
vč. odvozu, rozprostření v pol. č. 18222 , nákup v pol. č. 014211</t>
  </si>
  <si>
    <t>nakoupená ornice (pol. č. 014211)   0,15*533-0,2*49,52=70,046 [A]
ornice z dočasné skládky   0,2*49,52=9,904 [B]
Celkem: A+B=79,950 [C]</t>
  </si>
  <si>
    <t>17120</t>
  </si>
  <si>
    <t>ULOŽENÍ SYPANINY DO NÁSYPŮ A NA SKLÁDKY BEZ ZHUTNĚNÍ</t>
  </si>
  <si>
    <t>ornice na dočasnou skládku (pol. č. 12110)   9,904=9,904 [A]
výkop (pol. č. 12373)   17,411=17,411 [B]
Celkem: A+B=27,315 [C]</t>
  </si>
  <si>
    <t>17180</t>
  </si>
  <si>
    <t>ULOŽENÍ SYPANINY DO NÁSYPŮ Z NAKUPOVANÝCH MATERIÁLŮ</t>
  </si>
  <si>
    <t>násyp (dle planimetrie)   254,146+2,165+91,768=348,079 [A]</t>
  </si>
  <si>
    <t>18110</t>
  </si>
  <si>
    <t>ÚPRAVA PLÁNĚ SE ZHUTNĚNÍM V HORNINĚ TŘ. I</t>
  </si>
  <si>
    <t>úprava pláně   527,32+35+15=577,320 [A]</t>
  </si>
  <si>
    <t>18222</t>
  </si>
  <si>
    <t>ROZPROSTŘENÍ ORNICE VE SVAHU V TL DO 0,15M</t>
  </si>
  <si>
    <t>533,0=533,000 [A]</t>
  </si>
  <si>
    <t>18241</t>
  </si>
  <si>
    <t>ZALOŽENÍ TRÁVNÍKU RUČNÍM VÝSEVEM</t>
  </si>
  <si>
    <t>Komunikace</t>
  </si>
  <si>
    <t>56334</t>
  </si>
  <si>
    <t>VOZOVKOVÉ VRSTVY ZE ŠTĚRKODRTI TL. DO 200MM
ŠD tl. 200mm</t>
  </si>
  <si>
    <t>527,32+35+15=577,320 [A]</t>
  </si>
  <si>
    <t>582611</t>
  </si>
  <si>
    <t>KRYTY Z BETON DLAŽDIC SE ZÁMKEM ŠEDÝCH TL 60MM DO LOŽE Z KAM
vč. lože tl. 40mm</t>
  </si>
  <si>
    <t>527,32=527,320 [A]</t>
  </si>
  <si>
    <t>58261A</t>
  </si>
  <si>
    <t>KRYTY Z BETON DLAŽDIC SE ZÁMKEM BAREV RELIÉF TL 60MM DO LOŽE Z KAM
vč. lože tl. 40mm</t>
  </si>
  <si>
    <t>35+15=50,000 [A]</t>
  </si>
  <si>
    <t xml:space="preserve">Potrubí    </t>
  </si>
  <si>
    <t>89923</t>
  </si>
  <si>
    <t>VÝŠKOVÁ ÚPRAVA KRYCÍCH HRNCŮ</t>
  </si>
  <si>
    <t>4=4,000 [A]</t>
  </si>
  <si>
    <t>Potrubí</t>
  </si>
  <si>
    <t>Ostatní konstrukce a práce</t>
  </si>
  <si>
    <t>917212</t>
  </si>
  <si>
    <t>ZÁHONOVÉ OBRUBY Z BETONOVÝCH OBRUBNÍKŮ ŠÍŘ 80MM</t>
  </si>
  <si>
    <t>100+23.5+15+34.6+17+6+13.4+13.3+39.2+16+3+3+31+6+1+3+3=328,000 [A]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</si>
  <si>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</si>
  <si>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</si>
  <si>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</si>
  <si>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</si>
  <si>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</si>
  <si>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</si>
  <si>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</si>
  <si>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301</t>
  </si>
  <si>
    <t>Dešťová kanalizace v obci Klínec, část 1</t>
  </si>
  <si>
    <t>SO 301.1</t>
  </si>
  <si>
    <t>Stoka 1</t>
  </si>
  <si>
    <t>CS ÚRS 2019 01</t>
  </si>
  <si>
    <t>115001103</t>
  </si>
  <si>
    <t>Převedení vody potrubím DN do 250
Převedení vody potrubím průměru DN přes 150 do 250</t>
  </si>
  <si>
    <t>0,3058*80=24,464 [A]</t>
  </si>
  <si>
    <t>115101201</t>
  </si>
  <si>
    <t>Čerpání vody na dopravní výšku do 10 m průměrný přítok do 500 l/min
Čerpání vody na dopravní výšku do 10 m s uvažovaným průměrným přítokem do 500 l/min</t>
  </si>
  <si>
    <t xml:space="preserve">HOD       </t>
  </si>
  <si>
    <t>80*24*0,3058=587,136 [A]</t>
  </si>
  <si>
    <t>115101301</t>
  </si>
  <si>
    <t>Pohotovost čerpací soupravy pro dopravní výšku do 10 m přítok do 500 l/min
Pohotovost záložní čerpací soupravy pro dopravní výšku do 10 m s uvažovaným průměrným přítokem do 500 l/min</t>
  </si>
  <si>
    <t xml:space="preserve">DEN       </t>
  </si>
  <si>
    <t>119001401</t>
  </si>
  <si>
    <t>Dočasné zajištění potrubí ocelového nebo litinového DN do 200 mm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</si>
  <si>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0,3058*25=7,645 [A]</t>
  </si>
  <si>
    <t>119001405</t>
  </si>
  <si>
    <t>Dočasné zajištění potrubí z PE DN do 200 mm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</si>
  <si>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119001412</t>
  </si>
  <si>
    <t>Dočasné zajištění potrubí betonového, ŽB nebo kameninového DN do 500 mm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</si>
  <si>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0,3058*33=10,091 [A]</t>
  </si>
  <si>
    <t>119001422</t>
  </si>
  <si>
    <t>Dočasné zajištění kabelů a kabelových tratí z 6 volně ložených kabelů
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</si>
  <si>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10*2.5=25,000 [A]
18*1.2=21,600 [B]
Celkem: (A+B)*0,3058=14,250 [C]</t>
  </si>
  <si>
    <t>119003131</t>
  </si>
  <si>
    <t>Výstražná páska pro zabezpečení výkopu zřízení
Pomocné konstrukce při zabezpečení výkopu svislé výstražná páska zřízení</t>
  </si>
  <si>
    <t>417.52*2=835,040 [A]
1.3*2=2,600 [B]
21.00*2+4.20*2=50,400 [C]
95.17*2=190,340 [D]
Celkem: (A+B+C+D)*0,3058=329,769 [E]</t>
  </si>
  <si>
    <t>119003132</t>
  </si>
  <si>
    <t>Výstražná páska pro zabezpečení výkopu odstranění
Pomocné konstrukce při zabezpečení výkopu svislé výstražná páska odstranění</t>
  </si>
  <si>
    <t>1078.38*0,3058=329,769 [A]</t>
  </si>
  <si>
    <t>130001101</t>
  </si>
  <si>
    <t>Příplatek za ztížení vykopávky v blízkosti podzemního vedení
Příplatek k cenám hloubených vykopávek za ztížení vykopávky  v blízkosti podzemního vedení nebo výbušnin pro jakoukoliv třídu horniny</t>
  </si>
  <si>
    <t>Šířka rýhy pro DN 300 1.300=1,300 [A]
Šířka rýhy pro DN 200 1.200=1,200 [B]
Mocnost komunikace 0.460=0,460 [C]
Mocnost zeleň 0.200=0,200 [D]
Celkem: A+B+C+D=3,160 [E]
Rýhy - Stoka 1
Staničení 0,0000-10,91000 (10.9100-0.0000)*1.3*(1.235-0.46)=10,992 [F]
Staničení 42,320-209,5600 (209.560-42.320)*1.3*(2.300-0.46)=400,038 [G]
Staničení 209,56-344,6300 (344.630-209.56)*1.3*(2.270-0.46)=317,820 [H]
Staničení 344,63-438,5200 (438.520-344.63)*1.3*(2.240-0.46)=217,261 [I]
Rozšíření pro Š3 (2.0-1.3)*2.0*(2.04-0.46+0.15)=2,422 [J]
Rozšíření pro Š4 (2.0-1.3)*2.0*(2.27-0.46+0.15)=2,744 [K]
Rozšíření pro Š5 (2.0-1.3)*2.0*(2.45-0.46+0.15)=2,996 [L]
Rozšíření pro Š6 (2.0-1.3)*2.0*(2.56-0.46+0.15)=3,150 [M]
Rozšíření pro Š7 (2.0-1.3)*2.0*(2.50-0.46+0.15)=3,066 [N]
Rozšíření pro Š8 (2.0-1.3)*2.0*(2.26-0.46+0.15)=2,730 [O]
Rozšíření pro Š9 (2.0-1.3)*2.0*(1.98-0.46+0.15)=2,338 [P]
Rozšíření pro Š10 (2.0-1.3)*2.0*(1.81-0.46+0.15)=2,100 [Q]
Rozšíření pro Š11 (2.0-1.3)*2.0*(2.05-0.46+0.15)=2,436 [R]
Rozšíření pro Š12 (2.0-1.3)*2.0*(2.50-0.46+0.15)=3,066 [S]
Rýhy - Přípojky na Stoce 1
Žlab 1 4.20*1.2*(2.09-0.46)=8,215 [T]
Žlab 2 2.90*1.2*(1.84-0.46)=4,802 [U]
UV 3 22.90*1.2*(2.50-0.46)=56,059 [V]
UV 4 8.77*1.2*(2.30-0.46)=19,364 [W]
UV 5 8.55*1.2*(2.16-0.46)=17,442 [X]
UV 6 4.38*1.2*(1.88-0.46)=7,464 [Y]
UV 7 1.00*1.2*(2.04-0.46)=1,896 [Z]
UV 8 1.00*1.2*(2.21-0.46)=2,100 [AA]
UV 9 1.00*1.2*(2.45-0.46)=2,388 [AB]
UV 10 5.14*1.2*(2.45-0.46)=12,274 [AC]
UV 11 1.00*1.2*(2.55-0.46)=2,508 [AD]
UV 12 4.31*1.2*(2.55-0.46)=10,809 [AE]
UV 13 1.30*1.2*(2.39-0.46)=3,011 [AF]
UV 14 4.48*1.2*(2.38-0.46)=10,322 [AG]
UV 15 1.35*1.2*(2.13-0.46)=2,705 [AH]
UV 16 4.35*1.2*(2.13-0.46)=8,717 [AI]
UV 17 6.00*1.2*(0.92-0.46)=3,312 [AJ]
UV 18 12.54*1.2*(0.92-0.46)=6,922 [AK]
Tělesa UV 1.0*1.0*0.75*16=12,000 [AL]
Celkem: F+G+H+I+J+K+L+M+N+O+P+Q+R+S+T+U+V+W+X+Y+Z+AA+AB+AC+AD+AE+AF+AG+AH+AI+AJ+AK+AL=1 165,469 [AM]
Jáma - vsakovací objekt na stoce 1
Staničení 10,9100-42,3200 včetně rozšíření o 1m na každou stranu (1.0+42.3200-10.9100+1.0)*(1.0+4.20+1.0)*(2.50-0.2)=476,427 [AN]
Přehloubení a rozšíření pro revizní šachty Š1 a Š2 2.50=2,500 [AO]
Svahování výkopku (2.50-0.2)*1.1*(1.0+4.20+1.0)*2+(2.50-0.2)*1.1*(1.0+42.3200-10.9100+1.0)=115,899 [AP]
Celkem: AN+AO+AP=594,826 [AQ]
Hloubení rýh strojně - třída těžitelnosti 3 - 70% 1165.469*0.70=815,828 [AR]
Hloubení rýh strojně - třída těžitelnosti 4 - 30% 1165.469*0.30=349,641 [AS]
Celkem: AR+AS=1 165,469 [AT]
Hloubení jam strojně - třída těžitelnosti 3 - 70% 594.826*0.70=416,378 [AU]
Hloubení jam strojně - třída těžitelnosti 4 - 30% 594.826*0.30=178,448 [AV]
Celkem: AU+AV=594,826 [AW]
(1165.469+594.826)*0.25=440,074 [AX]
Celkem: AX*0,3058=134,575 [AY]</t>
  </si>
  <si>
    <t>131201102</t>
  </si>
  <si>
    <t>Hloubení jam nezapažených v hornině tř. 3 objemu do 1000 m3
Hloubení nezapažených jam a zářezů s urovnáním dna do předepsaného profilu a spádu v hornině tř. 3 přes 100 do 1 000 m3</t>
  </si>
  <si>
    <t>416.378*0,3058=127,328 [A]</t>
  </si>
  <si>
    <t>131201109</t>
  </si>
  <si>
    <t>Příplatek za lepivost u hloubení jam nezapažených v hornině tř. 3
Hloubení nezapažených jam a zářezů s urovnáním dna do předepsaného profilu a spádu Příplatek k cenám za lepivost horniny tř. 3</t>
  </si>
  <si>
    <t>416.378*0.50*0,3058=63,664 [A]</t>
  </si>
  <si>
    <t>131301102</t>
  </si>
  <si>
    <t>Hloubení jam nezapažených v hornině tř. 4 objemu do 1000 m3
Hloubení nezapažených jam a zářezů s urovnáním dna do předepsaného profilu a spádu v hornině tř. 4 přes 100 do 1 000 m3</t>
  </si>
  <si>
    <t>178.448*0,3058=54,569 [A]</t>
  </si>
  <si>
    <t>131301109</t>
  </si>
  <si>
    <t>Příplatek za lepivost u hloubení jam nezapažených v hornině tř. 4
Hloubení nezapažených jam a zářezů s urovnáním dna do předepsaného profilu a spádu Příplatek k cenám za lepivost horniny tř. 4</t>
  </si>
  <si>
    <t>178.448*0.50*0,3058=27,285 [A]</t>
  </si>
  <si>
    <t>132201202</t>
  </si>
  <si>
    <t>Hloubení rýh š do 2000 mm v hornině tř. 3 objemu do 1000 m3
Hloubení zapažených i nezapažených rýh šířky přes 600 do 2 000 mm  s urovnáním dna do předepsaného profilu a spádu v hornině tř. 3 přes 100 do 1 000 m3</t>
  </si>
  <si>
    <t>815.828*0,3058=249,480 [A]</t>
  </si>
  <si>
    <t>132201209</t>
  </si>
  <si>
    <t>Příplatek za lepivost k hloubení rýh š do 2000 mm v hornině tř. 3
Hloubení zapažených i nezapažených rýh šířky přes 600 do 2 000 mm  s urovnáním dna do předepsaného profilu a spádu v hornině tř. 3 Příplatek k cenám za lepivost horniny tř. 3</t>
  </si>
  <si>
    <t>815.828*0.50*0,3058=124,740 [A]</t>
  </si>
  <si>
    <t>132301202</t>
  </si>
  <si>
    <t>Hloubení rýh š do 2000 mm v hornině tř. 4 objemu do 1000 m3
Hloubení zapažených i nezapažených rýh šířky přes 600 do 2 000 mm  s urovnáním dna do předepsaného profilu a spádu v hornině tř. 4 přes 100 do 1 000 m3</t>
  </si>
  <si>
    <t>349.641*0,3058=106,920 [A]</t>
  </si>
  <si>
    <t>132301209</t>
  </si>
  <si>
    <t>Příplatek za lepivost k hloubení rýh š do 2000 mm v hornině tř. 4
Hloubení zapažených i nezapažených rýh šířky přes 600 do 2 000 mm  s urovnáním dna do předepsaného profilu a spádu v hornině tř. 4 Příplatek k cenám za lepivost horniny tř. 4</t>
  </si>
  <si>
    <t>349.641*0.50*0,3058=53,460 [A]</t>
  </si>
  <si>
    <t>132312102</t>
  </si>
  <si>
    <t>Hloubení rýh š do 600 mm ručním nebo pneum nářadím v nesoudržných horninách tř. 4
Hloubení zapažených i nezapažených rýh šířky do 600 mm ručním nebo pneumatickým nářadím  s urovnáním dna do předepsaného profilu a spádu v horninách tř. 4 nesoudržných</t>
  </si>
  <si>
    <t>Drenážní 417.52 v rýze - předpoklad 0,15m3/m ((12.110+405.410)+21.00*2)*0.15=68,928 [A]
Drenážní jímky v rýze 1.3*1.3*0.500*10=8,450 [B]
Celkem: (A+B)*0,3058=23,662 [C]</t>
  </si>
  <si>
    <t>132312109</t>
  </si>
  <si>
    <t>Příplatek za lepivost u hloubení rýh š do 600 mm ručním nebo pneum nářadím v hornině tř. 4
Hloubení zapažených i nezapažených rýh šířky do 600 mm ručním nebo pneumatickým nářadím  s urovnáním dna do předepsaného profilu a spádu v horninách tř. 4 Příplatek k cenám za lepivost horniny tř. 4</t>
  </si>
  <si>
    <t>77.378*0.50*0,3058=11,831 [A]</t>
  </si>
  <si>
    <t>137526457R</t>
  </si>
  <si>
    <t>Sondy pro ověření polohy stávajících inženýrských sítí
Sondy pro ověření polohy stávajících inženýrských sítí</t>
  </si>
  <si>
    <t>0,3058*10=3,058 [A]</t>
  </si>
  <si>
    <t>151101101</t>
  </si>
  <si>
    <t>Zřízení příložného pažení a rozepření stěn rýh hl do 2 m
Zřízení pažení a rozepření stěn rýh pro podzemní vedení pro všechny šířky rýhy  příložné pro jakoukoliv mezerovitost, hloubky do 2 m</t>
  </si>
  <si>
    <t>Staničení 0,0000-10,91000 (10.9100-0.0000)*1.235*2=26,948 [A]
Žlab 2 2.90*1.2*1.84*2=12,806 [B]
UV 6 4.38*1.2*1.88*2=19,763 [C]
UV 17 6.00*1.2*0.92*2=13,248 [D]
UV 18 12.54*1.2*0.92*2=27,688 [E]
Celkem: 0,3058*(A+B+C+D+E)=30,719 [F]</t>
  </si>
  <si>
    <t>151101102</t>
  </si>
  <si>
    <t>Zřízení příložného pažení a rozepření stěn rýh hl do 4 m
Zřízení pažení a rozepření stěn rýh pro podzemní vedení pro všechny šířky rýhy  příložné pro jakoukoliv mezerovitost, hloubky do 4 m</t>
  </si>
  <si>
    <t>Staničení 42,320-209,5600 (209.560-42.320)*2.300*2=769,304 [A]
Staničení 209,56-344,6300 (344.630-209.56)*2.270*2=613,218 [B]
Staničení 344,63-438,5200 (438.520-344.63)*2.240*2=420,627 [C]
Žlab 1 4.20*2.09*2=17,556 [D]
UV 3 22.90*2.50*2=114,500 [E]
UV 4 8.77*2.30*2=40,342 [F]
UV 5 8.55*2.16*2=36,936 [G]
UV 7 1.00*2.04*2=4,080 [H]
UV 8 1.00*2.21*2=4,420 [I]
UV 9 1.00*2.45*2=4,900 [J]
UV 10 5.14*2.45*2=25,186 [K]
UV 11 1.00*2.55*2=5,100 [L]
UV 12 4.31*2.55*2=21,981 [M]
UV 13 1.30*2.39*2=6,214 [N]
UV 14 4.48*2.38*2=21,325 [O]
UV 15 1.35*2.13*2=5,751 [P]
UV 16 4.35*2.13*2=18,531 [Q]
Celkem: 0,3058*(A+B+C+D+E+F+G+H+I+J+K+L+M+N+O+P+Q)=651,345 [R]</t>
  </si>
  <si>
    <t>151101111</t>
  </si>
  <si>
    <t>Odstranění příložného pažení a rozepření stěn rýh hl do 2 m
Odstranění pažení a rozepření stěn rýh pro podzemní vedení s uložením materiálu na vzdálenost do 3 m od kraje výkopu příložné, hloubky do 2 m</t>
  </si>
  <si>
    <t>0,3058*100.453=30,719 [A]
Celkem: A=30,719 [B]</t>
  </si>
  <si>
    <t>151101112</t>
  </si>
  <si>
    <t>Odstranění příložného pažení a rozepření stěn rýh hl do 4 m
Odstranění pažení a rozepření stěn rýh pro podzemní vedení s uložením materiálu na vzdálenost do 3 m od kraje výkopu příložné, hloubky přes 2 do 4 m</t>
  </si>
  <si>
    <t>0,3058*2129.971=651,345 [A]
Celkem: A=651,345 [B]</t>
  </si>
  <si>
    <t>161101101</t>
  </si>
  <si>
    <t>Svislé přemístění výkopku z horniny tř. 1 až 4 hl výkopu do 2,5 m
Svislé přemístění výkopku  bez naložení do dopravní nádoby avšak s vyprázdněním dopravní nádoby na hromadu nebo do dopravního prostředku z horniny tř. 1 až 4, při hloubce výkopu přes 1 do 2,5 m</t>
  </si>
  <si>
    <t>1165.469=1 165,469 [A]
594.826=594,826 [B]
Celkem: 0,3058*(A+B)=538,298 [C]</t>
  </si>
  <si>
    <t>162301101</t>
  </si>
  <si>
    <t>Vodorovné přemístění do 500 m výkopku/sypaniny z horniny tř. 1 až 4
Vodorovné přemístění výkopku nebo sypaniny po suchu  na obvyklém dopravním prostředku, bez naložení výkopku, avšak se složením bez rozhrnutí z horniny tř. 1 až 4 na vzdálenost přes 50 do 500 m</t>
  </si>
  <si>
    <t>Odvoz výkopku na mezideponi 1165.469+594.826+77.378=1 837,673 [A]
Odvoz výkopku z mezideponii na staveniště pro zpětný 1111.396 1111.396=1 111,396 [B]
Celkem: 0,3058*(A+B)=901,825 [C]</t>
  </si>
  <si>
    <t>162701105</t>
  </si>
  <si>
    <t>Vodorovné přemístění do 10000 m výkopku/sypaniny z horniny tř. 1 až 4
Vodorovné přemístění výkopku nebo sypaniny po suchu  na obvyklém dopravním prostředku, bez naložení výkopku, avšak se složením bez rozhrnutí z horniny tř. 1 až 4 na vzdálenost přes 9 000 do 10 000 m</t>
  </si>
  <si>
    <t>67.298=67,298 [A]
28.52=28,520 [B]
39.64=39,640 [C]
350.282=350,282 [D]
417.52 DN 300 3.14*0.150*0.150*(12.110+405.410)=29,498 [E]
UV 3.14*0.250*0.250*1.0*16=3,140 [F]
Prefabrikované šachty 3.14*0.50*0.50*(0.92+1.02+1.80+2.27+2.45+2.56+2.50+2.26+1.98+1.81+2.05+2.50-12*0.46)=14,601 [G]
Retenční objekt 21.00*4.60*1.200=115,920 [H]
77.378=77,378 [I]
Celkem: 0,3058*(A+B+C+D+E+F+G+H+I)=222,096 [J]</t>
  </si>
  <si>
    <t>162701109</t>
  </si>
  <si>
    <t>Příplatek k vodorovnému přemístění výkopku/sypaniny z horniny tř. 1 až 4 ZKD 1000 m přes 10000 m
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</si>
  <si>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Skládka ve vzdálenosti 20km 0,3058*726.277*10=2 220,955 [A]
Celkem: A=2 220,955 [B]</t>
  </si>
  <si>
    <t>167101102</t>
  </si>
  <si>
    <t>Nakládání výkopku z hornin tř. 1 až 4 přes 100 m3
Nakládání, skládání a překládání neulehlého výkopku nebo sypaniny  nakládání, množství přes 100 m3, z hornin tř. 1 až 4</t>
  </si>
  <si>
    <t>Naložení na mezideponii pro další dopravu
726.277=726,277 [A]
1111.396=1 111,396 [B]
Celkem:0,3058*(A+B)=561,960 [C]</t>
  </si>
  <si>
    <t>171201201</t>
  </si>
  <si>
    <t>Uložení sypaniny na skládky
Uložení sypaniny  na skládky</t>
  </si>
  <si>
    <t>0,3058*726.277=222,096 [A]
Celkem: A=222,096 [B]</t>
  </si>
  <si>
    <t>171201211</t>
  </si>
  <si>
    <t>Poplatek za uložení stavebního odpadu - zeminy a kameniva na skládce
Poplatek za uložení stavebního odpadu na skládce (skládkovné) zeminy a kameniva zatříděného do Katalogu odpadů pod kódem 170 504</t>
  </si>
  <si>
    <t>0,3058*726.277*1.85=410,877 [A]
Celkem: A=410,877 [B]</t>
  </si>
  <si>
    <t>1712012110R</t>
  </si>
  <si>
    <t>Poplatek za uložení stavebního odpadu - zeminy a kameniva na dočasné meziskládce
Poplatek za uložení stavebního odpadu - zeminy a kameniva na dočasné meziskládce</t>
  </si>
  <si>
    <t>726.277+1111.396=1 837,673 [A]
Celkem:0,3058*A=561,960 [B]</t>
  </si>
  <si>
    <t>174101101</t>
  </si>
  <si>
    <t>Zásyp jam, šachet rýh nebo kolem objektů sypaninou se zhutněním
Zásyp sypaninou z jakékoliv horniny  s uložením výkopku ve vrstvách se zhutněním jam, šachet, rýh nebo kolem objektů v těchto vykopávkách</t>
  </si>
  <si>
    <t>1165.469+594.826+77.378=1 837,673 [A]
-726.277=- 726,277 [B]
Celkem: 0,3058*(A+B)=339,865 [C]</t>
  </si>
  <si>
    <t>175111101</t>
  </si>
  <si>
    <t>Obsypání potrubí ručně sypaninou bez prohození sítem, uloženou do 3 m
Obsypání potrubí ručně sypaninou z vhodných hornin tř. 1 až 4 nebo materiálem připraveným podél výkopu ve vzdálenosti do 3 m od jeho kraje, pro jakoukoliv hloubku výkopu a míru zhutnění bez prohození sypaniny sítem</t>
  </si>
  <si>
    <t>0,3058*105.085=32,135 [A]
Celkem: A=32,135 [B]</t>
  </si>
  <si>
    <t>175151101</t>
  </si>
  <si>
    <t>Obsypání potrubí strojně sypaninou bez prohození, uloženou do 3 m
Obsypání potrubí strojně sypaninou z vhodných hornin tř. 1 až 4 nebo materiálem připraveným podél výkopu ve vzdálenosti do 3 m od jeho kraje, pro jakoukoliv hloubku výkopu a míru zhutnění bez prohození sypaniny</t>
  </si>
  <si>
    <t>(12.110+405.410)*1.3*(0.300+0.300)-3.14*0.150*0.150*(12.110+405.410)=296,168 [A]
95.17*1.2*(0.200+0.300)-3.14*0.100*0.100*95.17=54,114 [B]
Celkem:0,3058*(A+B)=107,116 [C]
 ruční - 30% 0,3058*350.282*0.30=32,135 
 strojní - 70% 0,3058*350.282*0.70=74,981</t>
  </si>
  <si>
    <t>181951102</t>
  </si>
  <si>
    <t>Úprava pláně v hornině tř. 1 až 4 se zhutněním
Úprava pláně vyrovnáním výškových rozdílů  v hornině tř. 1 až 4 se zhutněním</t>
  </si>
  <si>
    <t>Rýhy - stoka 1
Staničení 0,0000-10,91000 (10.9100-0.0000)*1.3=14,183 [A]
Staničení 42,320-209,5600 (209.560-42.320)*1.3=217,412 [B]
Staničení 209,56-344,6300 (344.630-209.56)*1.3=175,591 [C]
Staničení 344,63-438,5200 (438.520-344.63)*1.3=122,057 [D]
Rýhy - přípojky na stoce 1
95.17*1.2=114,204 [E]
Jáma - vsakovací objekt na stoce 1
Staničení 10,9100-42,3200 včetně rozšíření o 1m na každou stranu (1.0+42.3200-10.9100+1.0)*(1.0+4.20+1.0)=207,142 [F]
Svahování výkopku 1.1*(1.0+4.20+1.0)*2+1.1*(1.0+42.3200-10.9100+1.0)=50,391 [G]
Celkem: 0,3058*(A+B+C+D+E+F+G)=275,520 [H]</t>
  </si>
  <si>
    <t>58337331</t>
  </si>
  <si>
    <t>štěrkopísek frakce 0/22
štěrkopísek frakce 0/22</t>
  </si>
  <si>
    <t>0,3058*350.282*2.010=215,304 [A]
Celkem: A=215,304 [B]</t>
  </si>
  <si>
    <t>Zakládání</t>
  </si>
  <si>
    <t>211561111</t>
  </si>
  <si>
    <t>Výplň odvodňovacích žeber nebo trativodů kamenivem hrubým drceným frakce 4 až 16 mm
Výplň kamenivem do rýh odvodňovacích žeber nebo trativodů  bez zhutnění, s úpravou povrchu výplně kamenivem hrubým drceným frakce 4 až 16 mm</t>
  </si>
  <si>
    <t>Nad bloky retence 21.00*4.20*0.20=17,640 [A]
Výplň v okolí retence a v okolí šachet Š1 a Š2 22.00=22,000 [B]
Celkem: 0,3058*(A+B)=12,122 [C]</t>
  </si>
  <si>
    <t>212752212</t>
  </si>
  <si>
    <t>Trativod z drenážních trubek plastových flexibilních D do 100 mm včetně lože otevřený výkop
Trativody z drenážních trubek se zřízením štěrkopískového lože pod trubky a s jejich obsypem v průměrném celkovém množství do 0,15 m3/m v otevřeném výkopu z trubek plastových flexibilních D přes 65 do 100 mm</t>
  </si>
  <si>
    <t>Drenážní 417.52 v rýze (12.110+405.410)+21.00*2=459,520 [A]
Celkem: 0,3058*A=140,521 [B]</t>
  </si>
  <si>
    <t>Vodorovné konstrukce</t>
  </si>
  <si>
    <t>451541111</t>
  </si>
  <si>
    <t>Lože pod potrubí otevřený výkop ze štěrkodrtě
Lože pod potrubí, stoky a drobné objekty v otevřeném výkopu ze štěrkodrtě 0-63 mm</t>
  </si>
  <si>
    <t>Podklad pod šachty 2.00*2.00*0.100*12=4,800 [A]
Celkem:0,3058*A=1,468 [B]</t>
  </si>
  <si>
    <t>451573111</t>
  </si>
  <si>
    <t>Lože pod potrubí otevřený výkop ze štěrkopísku
Lože pod potrubí, stoky a drobné objekty v otevřeném výkopu z písku a štěrkopísku do 63 mm</t>
  </si>
  <si>
    <t>(12.110+405.41)*1.3*0.100=54,278 [A]
95.17*1.2*0.100=11,420 [B]
UV 1.0*1.0*0.10*16=1,600 [C]
Celkem: A+B+C=67,298 [D]
(1.0+21.00+1.00)*(1.00+4.20+1.00)*0.200=28,520 [E]
Celkem: E=28,520 [F]
67.298+28.52=95,818 [G]
Celkem:0,3058*G=29,301 [H]</t>
  </si>
  <si>
    <t>452311131</t>
  </si>
  <si>
    <t>Podkladní desky z betonu prostého tř. C 12/15 otevřený výkop
Podkladní a zajišťovací konstrukce z betonu prostého v otevřeném výkopu desky pod potrubí, stoky a drobné objekty z betonu tř. C 12/15</t>
  </si>
  <si>
    <t>Podklad pod šachty 2.00*2.00*0.150*12=7,200 [A]
UV 1.0*1.0*0.10*16=1,600 [B]
Celkem: 0,3058*(A+B)=2,691 [C]</t>
  </si>
  <si>
    <t>452351101</t>
  </si>
  <si>
    <t>Bednění podkladních desek nebo bloků nebo sedlového lože otevřený výkop
Bednění podkladních a zajišťovacích konstrukcí v otevřeném výkopu desek nebo sedlových loží pod potrubí, stoky a drobné objekty</t>
  </si>
  <si>
    <t>Bednění oodkladu pod šachty 2.00*0.150*4*12=14,400 [A]
UV 1.0*0.10*4*16=6,400 [B]
Celkem: 0,3058*(A+B)=6,361 [C]</t>
  </si>
  <si>
    <t>Trubní vedení</t>
  </si>
  <si>
    <t>28611364</t>
  </si>
  <si>
    <t>koleno kanalizace PVC KG 200x15°
koleno kanalizace PVC KG 200x15°</t>
  </si>
  <si>
    <t>0,3058*36=11,009 [A]</t>
  </si>
  <si>
    <t>28611365</t>
  </si>
  <si>
    <t>koleno kanalizace PVC KG 200x30°
koleno kanalizace PVC KG 200x30°</t>
  </si>
  <si>
    <t>0,3058*12=3,670 [A]</t>
  </si>
  <si>
    <t>28611366</t>
  </si>
  <si>
    <t>koleno kanalizace PVC KG 200x45°
koleno kanalizace PVC KG 200x45°</t>
  </si>
  <si>
    <t>0,3058*18=5,504 [A]</t>
  </si>
  <si>
    <t>28611373</t>
  </si>
  <si>
    <t>koleno kanalizace PVC KG 300x15°
koleno kanalizace PVC KG 300x15°</t>
  </si>
  <si>
    <t>0,3058*3=0,917 [A]</t>
  </si>
  <si>
    <t>28611374</t>
  </si>
  <si>
    <t>koleno kanalizace PVC KG 300x30°
koleno kanalizace PVC KG 300x30°</t>
  </si>
  <si>
    <t>28611375</t>
  </si>
  <si>
    <t>koleno kanalizace PVC KG 300x45°
koleno kanalizace PVC KG 300x45°</t>
  </si>
  <si>
    <t>0,3058*2=0,612 [A]</t>
  </si>
  <si>
    <t>28611396</t>
  </si>
  <si>
    <t>odbočka kanalizační PVC s hrdlem 200/200/45°
odbočka kanalizační PVC s hrdlem 200/200/45°</t>
  </si>
  <si>
    <t>0,3058*1=0,306 [A]</t>
  </si>
  <si>
    <t>28611442</t>
  </si>
  <si>
    <t>odbočka kanalizační plastová s hrdlem KG 315/200/87°
odbočka kanalizační plastová s hrdlem KG 315/200/87°</t>
  </si>
  <si>
    <t>0,3058*15=4,587 [A]</t>
  </si>
  <si>
    <t>59223357R</t>
  </si>
  <si>
    <t>dno betonové s výtokem TBV-Q 450/330/1a PVC DN 200
dno betonové s výtokem TBV-Q 450/330/1a PVC DN 200</t>
  </si>
  <si>
    <t>0,3058*16=4,893 [A]</t>
  </si>
  <si>
    <t>59223358R</t>
  </si>
  <si>
    <t>středová skruž betonová TBV-Q 450/295/6a
středová skruž betonová TBV-Q 450/295/6a</t>
  </si>
  <si>
    <t>59223359.CB</t>
  </si>
  <si>
    <t>horní skruž betonová TBV-Q 450/295/5b
horní skruž betonová TBV-Q 450/295/5b</t>
  </si>
  <si>
    <t>59223360.CB</t>
  </si>
  <si>
    <t>vyrovnávací prstenec betonový TBV-Q 390/60/10a
vyrovnávací prstenec betonový TBV-Q 390/60/10a</t>
  </si>
  <si>
    <t>59223361.CB</t>
  </si>
  <si>
    <t>prstenec betonový pro uchycení koše TBV 450-500/170
prstenec betonový pro uchycení koše TBV 450-500/170</t>
  </si>
  <si>
    <t>59223363.CB</t>
  </si>
  <si>
    <t>kalový koš DIN 4052, tvar A4 výšky 600mm
kalový koš DIN 4052, tvar A4 výšky 600mm</t>
  </si>
  <si>
    <t>59223401R</t>
  </si>
  <si>
    <t>rám zabetonovaný DIN 19583-9 530/406 mm
rám zabetonovaný DIN 19583-9 530/406 mm</t>
  </si>
  <si>
    <t>59223402R</t>
  </si>
  <si>
    <t>mříž M1 D400 DIN 19583-13 500/500mm
mříž M1 D400 DIN 19583-13 500/500mm</t>
  </si>
  <si>
    <t>871355241</t>
  </si>
  <si>
    <t>Kanalizační potrubí z tvrdého PVC vícevrstvé tuhost třídy SN12 DN 200
Kanalizační potrubí z tvrdého PVC v otevřeném výkopu ve sklonu do 20 %, hladkého plnostěnného vícevrstvého, tuhost třídy SN 12 DN 200</t>
  </si>
  <si>
    <t>Žlab 1 4.20=4,200 [A]
Žlab 2 2.90=2,900 [B]
UV 3 22.90=22,900 [C]
UV 4 8.77=8,770 [D]
UV 5 8.55=8,550 [E]
UV 6 4.38=4,380 [F]
UV 7 1.00=1,000 [G]
UV 8 1.00=1,000 [H]
UV 9 1.00=1,000 [I]
UV 10 5.14=5,140 [J]
UV 11 1.00=1,000 [K]
UV 12 4.31=4,310 [L]
UV 13 1.30=1,300 [M]
UV 14 4.48=4,480 [N]
UV 15 1.35=1,350 [O]
UV 16 4.35=4,350 [P]
UV 17 6.00=6,000 [Q]
UV 18 12.54=12,540 [R]
Celkem: 0,3058*(A+B+C+D+E+F+G+H+I+J+K+L+M+N+O+P+Q+R)=29,103 [S]</t>
  </si>
  <si>
    <t>871375241</t>
  </si>
  <si>
    <t>Kanalizační potrubí z tvrdého PVC vícevrstvé tuhost třídy SN12 DN 300
Kanalizační potrubí z tvrdého PVC v otevřeném výkopu ve sklonu do 20 %, hladkého plnostěnného vícevrstvého, tuhost třídy SN 12 DN 300</t>
  </si>
  <si>
    <t>12.110+405.410=417,520 [A]
Celkem: 0,3058*A=127,678 [B]</t>
  </si>
  <si>
    <t>877355211</t>
  </si>
  <si>
    <t>Montáž tvarovek z tvrdého PVC-systém KG nebo z polypropylenu-systém KG 2000 jednoosé DN 200
Montáž tvarovek na kanalizačním potrubí z trub z plastu  z tvrdého PVC nebo z polypropylenu v otevřeném výkopu jednoosých DN 200</t>
  </si>
  <si>
    <t>0,3058*66=20,183 [A]</t>
  </si>
  <si>
    <t>877355221</t>
  </si>
  <si>
    <t>Montáž tvarovek z tvrdého PVC-systém KG nebo z polypropylenu-systém KG 2000 dvouosé DN 200
Montáž tvarovek na kanalizačním potrubí z trub z plastu  z tvrdého PVC nebo z polypropylenu v otevřeném výkopu dvouosých DN 200</t>
  </si>
  <si>
    <t>Napojení UV17 do UV18 1=1,000 [A]
Celkem: 0,3058*A=0,306 [B]</t>
  </si>
  <si>
    <t>877375211</t>
  </si>
  <si>
    <t>Montáž tvarovek z tvrdého PVC-systém KG nebo z polypropylenu-systém KG 2000 jednoosé DN 315
Montáž tvarovek na kanalizačním potrubí z trub z plastu  z tvrdého PVC nebo z polypropylenu v otevřeném výkopu jednoosých DN 315</t>
  </si>
  <si>
    <t>0,3058*8=2,446 [A]</t>
  </si>
  <si>
    <t>877375221</t>
  </si>
  <si>
    <t>Montáž tvarovek z tvrdého PVC-systém KG nebo z polypropylenu-systém KG 2000 dvouosé DN 315
Montáž tvarovek na kanalizačním potrubí z trub z plastu  z tvrdého PVC nebo z polypropylenu v otevřeném výkopu dvouosých DN 315</t>
  </si>
  <si>
    <t>892352121</t>
  </si>
  <si>
    <t>Tlaková zkouška vzduchem potrubí DN 200 těsnícím vakem ucpávkovým
Tlakové zkoušky vzduchem těsnícími vaky ucpávkovými DN 200</t>
  </si>
  <si>
    <t xml:space="preserve">ÚSEK      </t>
  </si>
  <si>
    <t>892372121</t>
  </si>
  <si>
    <t>Tlaková zkouška vzduchem potrubí DN 300 těsnícím vakem ucpávkovým
Tlakové zkoušky vzduchem těsnícími vaky ucpávkovými DN 300</t>
  </si>
  <si>
    <t>892562574R</t>
  </si>
  <si>
    <t>Tlaková zkouška šachet
Tlaková zkouška šachet</t>
  </si>
  <si>
    <t>894412145R</t>
  </si>
  <si>
    <t>Šachta kanalizační celoprefabrikovaná na potrubí DN300, průměrná výška 51-100cm vč. dodávky prefa dílců a poklopu
Šachta kanalizační celoprefabrikovaná na potrubí DN300, průměrná výška 101-150cm vč. dodávky prefa dílců a poklopu</t>
  </si>
  <si>
    <t xml:space="preserve">KPL       </t>
  </si>
  <si>
    <t>894412146R</t>
  </si>
  <si>
    <t>Šachta kanalizační celoprefabrikovaná na potrubí DN300, průměrná výška 101-150cm vč. dodávky prefa dílců a poklopu
Šachta kanalizační celoprefabrikovaná na potrubí DN300, průměrná výška 101-150cm vč. dodávky prefa dílců a poklopu</t>
  </si>
  <si>
    <t>894412147R</t>
  </si>
  <si>
    <t>Šachta kanalizační celoprefabrikovaná na potrubí DN300, průměrná výška 151-200cm vč. dodávky prefa dílců a poklopu
Šachta kanalizační celoprefabrikovaná na potrubí DN300, průměrná výška 151-200cm vč. dodávky prefa dílců a poklopu</t>
  </si>
  <si>
    <t>894412148R</t>
  </si>
  <si>
    <t>Šachta kanalizační celoprefabrikovaná na potrubí DN300, průměrná výška 201-250cm vč. dodávky prefa dílců a poklopu
Šachta kanalizační celoprefabrikovaná na potrubí DN300, průměrná výška 201-250cm vč. dodávky prefa dílců a poklopu</t>
  </si>
  <si>
    <t>0,3058*7=2,141 [A]</t>
  </si>
  <si>
    <t>894412149R</t>
  </si>
  <si>
    <t>Šachta kanalizační celoprefabrikovaná na potrubí DN300, průměrná výška 251-300cm vč. dodávky prefa dílců a poklopu
Šachta kanalizační celoprefabrikovaná na potrubí DN300, průměrná výška 251-300cm vč. dodávky prefa dílců a poklopu</t>
  </si>
  <si>
    <t>895941111</t>
  </si>
  <si>
    <t>Zřízení vpusti kanalizační uliční z betonových dílců typ UV-50 normální
Zřízení vpusti kanalizační  uliční z betonových dílců typ UV-50 normální</t>
  </si>
  <si>
    <t>895971144R</t>
  </si>
  <si>
    <t>Zasakovací box z polypropylenu PP bez revize pro vsakování jednořadá galerie objemu do 150 m3
Zasakovací box z polypropylenu PP bez revize pro vsakování jednořadá galerie objemu do 150 m3</t>
  </si>
  <si>
    <t xml:space="preserve">SOUBOR    </t>
  </si>
  <si>
    <t>899203112</t>
  </si>
  <si>
    <t>Osazení mříží litinových včetně rámů a košů na bahno pro třídu zatížení B12, C250
Osazení mříží litinových včetně rámů a košů na bahno pro třídu zatížení B125, C250</t>
  </si>
  <si>
    <t>899722113</t>
  </si>
  <si>
    <t>Krytí potrubí z plastů výstražnou fólií z PVC 34cm
Krytí potrubí z plastů výstražnou fólií z PVC šířky 34cm</t>
  </si>
  <si>
    <t>95.17=95,170 [A]
Celkem: 0,3058*A=29,103 [B]</t>
  </si>
  <si>
    <t>899722114</t>
  </si>
  <si>
    <t>Krytí potrubí z plastů výstražnou fólií z PVC 40 cm
Krytí potrubí z plastů výstražnou fólií z PVC šířky 40 cm</t>
  </si>
  <si>
    <t>417.52=417,520 [A]
Celkem:0,3058*A=127,678 [B]</t>
  </si>
  <si>
    <t>Ostatní konstrukce a práce, bourání</t>
  </si>
  <si>
    <t>935210027R</t>
  </si>
  <si>
    <t>Provedení výústního objektu dlažbou do betonu
Provedení výústního objektu dlažbou do betonu</t>
  </si>
  <si>
    <t>Přesun hmot</t>
  </si>
  <si>
    <t>998</t>
  </si>
  <si>
    <t>998276101</t>
  </si>
  <si>
    <t>Přesun hmot pro trubní vedení z trub z plastických hmot otevřený výkop
Přesun hmot pro trubní vedení hloubené z trub z plastických hmot nebo sklolaminátových pro vodovody nebo kanalizace v otevřeném výkopu dopravní vzdálenost do 15 m</t>
  </si>
  <si>
    <t>0,3058*165,306=50,551 [A]</t>
  </si>
  <si>
    <t>998276124</t>
  </si>
  <si>
    <t>Příplatek k přesunu hmot pro trubní vedení z trub z plastických hmot za zvětšený přesun do 500 m
Přesun hmot pro trubní vedení hloubené z trub z plastických hmot nebo sklolaminátových Příplatek k cenám za zvětšený přesun přes vymezenou největší dopravní vzdálenost do 500 m</t>
  </si>
  <si>
    <t>Hodinové zúčtovací sazby</t>
  </si>
  <si>
    <t>HZS</t>
  </si>
  <si>
    <t>HZS2222</t>
  </si>
  <si>
    <t>Hodinová zúčtovací sazba elektrikář odborný
Hodinové zúčtovací sazby profesí PSV  provádění stavebních instalací elektrikář odborný</t>
  </si>
  <si>
    <t>80*1=80,000 [A]
Celkem: 0,3058*A=24,464 [B]</t>
  </si>
  <si>
    <t>SO 301.2</t>
  </si>
  <si>
    <t>Stoka 2</t>
  </si>
  <si>
    <t>0,3058*40=12,232 [A]</t>
  </si>
  <si>
    <t>30*24=720,000 [A]
Celkem: 0,3058*A=220,176 [B]</t>
  </si>
  <si>
    <t>0,3058*30=9,174 [A]</t>
  </si>
  <si>
    <t>0,3058*17,0=5,199 [A]</t>
  </si>
  <si>
    <t>5*2.5=12,500 [A]
4*1.2=4,800 [B]
Celkem:0,3058*(A+B)=5,290 [C]</t>
  </si>
  <si>
    <t>135.58*2=271,160 [A]
1.3*2=2,600 [B]
9.00*2+6.00*2=30,000 [C]
26.24*2=52,480 [D]
1.2*36=43,200 [E]
Celkem: 0,3058*(A+B+C+D+E)=122,149 [F]</t>
  </si>
  <si>
    <t>399.44=399,440 [A]
Celkem: 0,3058*A=122,149 [B]</t>
  </si>
  <si>
    <t>Šířka rýhy pro DN 300 1.300=1,300 [A]
Šířka rýhy pro DN 200 1.200=1,200 [B]
Mocnost komunikace 0.460=0,460 [C]
Mocnost zeleň 0.200=0,200 [D]
Celkem: A+B+C+D=3,160 [E]
Rýhy - Stoka 2
Staničení 0,0000-30,24000 (30.2400-0.0000)*1.3*(2.230-0.46)=69,582 [F]
Staničení 30,240-51,15000 (51.1500-30.240)*1.3*(2.130-0.46)=45,396 [G]
Staničení 66,800-143,0800 (143.080-66.800)*1.3*(2.050-0.46)=157,671 [H]
Rozšíření pro Š14 (2.0-1.3)*2.0*(2.10-0.46+0.15)=2,506 [I]
Rozšíření pro Š17 (2.0-1.3)*2.0*(2.16-0.46+0.15)=2,590 [J]
Rozšíření pro Š18 (2.0-1.3)*2.0*(2.20-0.46+0.15)=2,646 [K]
Rýhy - Přípojky na Stoce 2
HV 1 6.70*1.2*(2.20-0.46)=13,990 [L]
HV 2 6.75*1.2*(2.18-0.46)=13,932 [M]
UV 1 5.54*1.2*(1.96-0.46)=9,972 [N]
UV 2 7.25*1.2*(1.81-0.46)=11,745 [O]
Tělesa UV 1.0*1.0*0.75*2=1,500 [P]
Tělesa HV 2.2*2.2*1.50*2=14,520 [Q]
Celkem: F+G+H+I+J+K+L+M+N+O+P+Q=346,050 [R]
Jáma - vsakovací objekt na stoce 2
Staničení 51,1500-66,8000 včetně rozšíření o 1m na každou stranu (1.0+66.800-51.150+1.0)*(1.0+6.000+1.0)*(2.10-0.2)=268,280 [S]
Přehloubení a rozšíření pro revizní šachty Š15 a Š16 2.50=2,500 [T]
Svahování výkopku (2.10-0.2)*1.05*(1.0+6.00+1.0)*2+(2.10-0.2)*1.05*(1.0+66.800-51.150+1.0)=67,132 [U]
Celkem: S+T+U=337,912 [V]
Hloubení rýh strojně - třída těžitelnosti 3 - 70% 346.05*0.70=242,235 [W]
Hloubení rýh strojně - třída těžitelnosti 4 - 30% 346.05*0.30=103,815 [X]
Celkem: W+X=346,050 [Y]
Hloubení jam strojně - třída těžitelnosti 3 - 70% 337.912*0.70=236,538 [Z]
Hloubení jam strojně - třída těžitelnosti 4 - 30% 337.912*0.30=101,374 [AA]
Celkem: Z+AA=337,912 [AB]
(346.05+337.912)*0.25=170,991 [AC]
Celkem: 0,3058*AC=52,289 [AD]</t>
  </si>
  <si>
    <t>236.538=236,538 [A]
Celkem: 0,3058*A=72,333 [B]</t>
  </si>
  <si>
    <t>236.538*0.50=118,269 [A]
Celkem: 0,3058*A=36,167 [B]</t>
  </si>
  <si>
    <t>101.374=101,374 [A]
Celkem:0,3058*A=31,000 [B]</t>
  </si>
  <si>
    <t>101.374*0.50=50,687 [A]
Celkem: 0,3058*A=15,500 [B]</t>
  </si>
  <si>
    <t>242.235=242,235 [A]
Celkem: 0,3058*A=74,075 [B]</t>
  </si>
  <si>
    <t>242.235*0.50=121,118 [A]
Celkem: 0,3058*A=37,038 [B]</t>
  </si>
  <si>
    <t>103.815=103,815 [A]
Celkem: 0,3058*A=31,747 [B]</t>
  </si>
  <si>
    <t>103.815*0.50=51,908 [A]
Celkem:0,3058*A=15,873 [B]</t>
  </si>
  <si>
    <t>Drenážní 135.58 v rýze - předpoklad 0,15m3/m ((80.820+54.760)+9.000*2)*0.15=23,037 [A]
Drenážní jímky v rýze 1.3*1.3*0.500*3=2,535 [B]
Celkem:0,3058*(A+B)=7,820 [C]</t>
  </si>
  <si>
    <t>25.572*0.50=12,786 [A]
Celkem:0,3058*A=3,910 [B]</t>
  </si>
  <si>
    <t>0,3058*4=1,223 [A]</t>
  </si>
  <si>
    <t>UV 1 5.54*1.96*2=21,717 [A]
UV 2 7.25*1.81*2=26,245 [B]
Celkem: 0,3058*(A+B)=14,667 [C]</t>
  </si>
  <si>
    <t>Staničení 0,0000-30,24000 (30.2400-0.0000)*2.230*2=134,870 [A]
Staničení 30,240-51,15000 (51.1500-30.240)*2.130*2=89,077 [B]
Staničení 66,800-143,0800 (143.080-66.800)*2.050*2=312,748 [C]
HV 1 6.70*2.20*2=29,480 [D]
HV 2 6.75*2.18*2=29,430 [E]
Celkem: 0,3058*(A+B+C+D+E)=182,136 [F]</t>
  </si>
  <si>
    <t>47.962=47,962 [A]
Celkem: 0,3058*A=14,667 [B]</t>
  </si>
  <si>
    <t>595.605=595,605 [A]
Celkem: 0,3058*A=182,136 [B]</t>
  </si>
  <si>
    <t>346.05=346,050 [A]
337.912=337,912 [B]
Celkem:0,3058*(A+B)=209,156 [C]</t>
  </si>
  <si>
    <t>Odvoz výkopku na mezideponi 346.05+337.912+25.572=709,534 [A]
Odvoz výkopku z mezideponii na staveniště pro zpětný 452.915 452.915=452,915 [B]
Celkem: 0,3058*(A+B)=355,477 [C]</t>
  </si>
  <si>
    <t>22.032=22,032 [A]
17.6=17,600 [B]
23.3=23,300 [C]
111.094=111,094 [D]
135.58 DN 300 3.14*0.150*0.150*135.58=9,579 [E]
135.58 DN 200 3.14*0.100*0.100*26.24=0,824 [F]
UV 3.14*0.250*0.250*1.0*2=0,393 [G]
HV 1.60*1.600*1.400*2=7,168 [H]
Prefabrikované šachty 3.14*0.50*0.50*(2.10+1.90+1.90+2.16+2.20-3*0.46-2*0.2)=6,657 [I]
Retenční objekt 9.00*6.00*0.600=32,400 [J]
25.572=25,572 [K]
Celkem: 0,3058*(A+B+C+D+E+F+G+H+I+J+K)=78,474 [L]</t>
  </si>
  <si>
    <t>Skládka ve vzdálenosti 20km 256.619*10=2 566,190 [A]
Celkem:0,3058*A=784,741 [B]</t>
  </si>
  <si>
    <t>Naložení na mezideponii pro další dopravu
256.619=256,619 [A]
452.915=452,915 [B]
Celkem:0,3058*(A+B)=216,975 [C]</t>
  </si>
  <si>
    <t>256.619=256,619 [A]
Celkem: 0,3058*A=78,474 [B]</t>
  </si>
  <si>
    <t>256.619*1.85=474,745 [A]
Celkem:0,3058*A=145,177 [B]</t>
  </si>
  <si>
    <t>171201211R</t>
  </si>
  <si>
    <t>256.619+452.915=709,534 [A]
Celkem: 0,3058*A=216,975 [B]</t>
  </si>
  <si>
    <t>346.05+337.912+25.572=709,534 [A]
-256.619=- 256,619 [B]
Celkem: 0,3058*(A+B)=138,501 [C]</t>
  </si>
  <si>
    <t>33.328=33,328 [A]
Celkem: 0,3058*A=10,192 [B]</t>
  </si>
  <si>
    <t>135.58*1.3*(0.300+0.300)-3.14*0.150*0.150*135.58=96,174 [A]
26.24*1.2*(0.200+0.300)-3.14*0.100*0.100*26.24=14,920 [B]
Celkem: 0,3058*(A+B)=33,973 [C]
ruční - 30% 0,3058*111.094*0.30=10,192 [D]
strojní - 70% 0,3058*111.094*0.70=23,781 [E]</t>
  </si>
  <si>
    <t>Rýhy - Stoka 2
Staničení 0,0000-30,24000 (30.2400-0.0000)*1.3=39,312 [A]
Staničení 30,240-51,15000 (51.1500-30.240)*1.3=27,183 [B]
Staničení 66,800-143,0800 (143.080-66.800)*1.3=99,164 [C]
Rýhy - Přípojky na Stoce 2
HV 1 6.70*1.2=8,040 [D]
HV 2 6.75*1.2=8,100 [E]
UV 1 5.54*1.2=6,648 [F]
UV 2 7.25*1.2=8,700 [G]
Jáma - vsakovací objekt na stoce 2
Staničení 51,1500-66,8000 včetně rozšíření o 1m na každou stranu (1.0+66.800-51.150+1.0)*(1.0+6.000+1.0)=141,200 [H]
Svahování výkopku 1.05*(1.0+6.00+1.0)*2+1.05*(1.0+66.800-51.150+1.0)=35,333 [I]
Celkem: 0,3058*(A+B+C+D+E+F+G+H+I)=114,271 [J]</t>
  </si>
  <si>
    <t>111.094*2.010=223,299 [A]
Celkem: 0,3058*A=68,285 [B]</t>
  </si>
  <si>
    <t>Nad bloky retence 9.00*6.00*0.20=10,800 [A]
Výplň v okolí retence a v okolí šachet Š15 a Š16 12.50=12,500 [B]
Celkem: 0,3058*(A+B)=7,125 [C]</t>
  </si>
  <si>
    <t>Drenážní 135.58 v rýze135.58+9.00*2=153,580 [A]
Celkem: 0,3058*A=46,965 [B]</t>
  </si>
  <si>
    <t>Podklad pod šachty 2.00*2.00*0.100*5=2,000 [A]
Celkem: 0,3058*A=0,612 [B]</t>
  </si>
  <si>
    <t>135.58*1.3*0.100=17,625 [A]
26.24*1.2*0.100=3,149 [B]
UV 1.0*1.0*0.10*2=0,200 [C]
UV 2.3*2.3*0.10*2=1,058 [D]
Celkem: A+B+C+D=22,032 [E]
(1.0+9.00+1.00)*(1.00+6.00+1.00)*0.200=17,600 [F]
Celkem: F=17,600 [G]
22.032+17.6=39,632 [H]
Celkem: 0,3058*H=12,119 [I]</t>
  </si>
  <si>
    <t>Podklad pod šachty 2.00*2.00*0.150*5=3,000 [A]
UV 1.0*1.0*0.10*2=0,200 [B]
HV 2.3*2.3*0.10*2=1,058 [C]
Celkem: 0,3058*(A+B+C)=1,302 [D]</t>
  </si>
  <si>
    <t>Bednění oodkladu pod šachty 2.00*0.150*4*5=6,000 [A]
UV 1.0*0.10*4*2=0,800 [B]
HV 2.3*0.10*4*2=1,840 [C]
Celkem: 0,3058*(A+B+C)=2,642 [D]</t>
  </si>
  <si>
    <t>HV 1 6.700=6,700 [A]
HV 2 6.750=6,750 [B]
UV 1 5.540=5,540 [C]
UV 2 7.250=7,250 [D]
Celkem: 0,3058*(A+B+C+D)=8,024 [E]</t>
  </si>
  <si>
    <t>54.760+80.820=135,580 [A]
Celkem:0,3058*A=41,460 [B]</t>
  </si>
  <si>
    <t>0,3058*14=4,281 [A]</t>
  </si>
  <si>
    <t>0,3058*5=1,529 [A]</t>
  </si>
  <si>
    <t>895931112R</t>
  </si>
  <si>
    <t>Vpusti kanalizačních horské z betonu prostého C12/15 velikosti 1400/1600 mm včetně litinové mříže se zámkem
Vpusti kanalizačních horské z betonu prostého C12/15 velikosti 1400/1600 mm včetně litinové mříže se zámkem</t>
  </si>
  <si>
    <t>895971143R</t>
  </si>
  <si>
    <t>Zasakovací box z polypropylenu PP bez revize pro vsakování jednořadá galerie objemu do 50 m3
Zasakovací box z polypropylenu PP bez revize pro vsakování jednořadá galerie objemu do 50 m3</t>
  </si>
  <si>
    <t>26.24=26,240 [A]
Celkem: 0,3058*A=8,024 [B]</t>
  </si>
  <si>
    <t>135.58=135,580 [A]
Celkem: 0,3058*A=41,460 [B]</t>
  </si>
  <si>
    <t>0,3058*64,507=19,726 [A]</t>
  </si>
  <si>
    <t>30*1=30,000 [A]
Celkem: 0,3058*A=9,174 [B]</t>
  </si>
  <si>
    <t>VRN</t>
  </si>
  <si>
    <t>Vedlejší rozpočtové náklady</t>
  </si>
  <si>
    <t>Průzkumné, geodetické a projektové práce</t>
  </si>
  <si>
    <t>VRN1</t>
  </si>
  <si>
    <t>012002000</t>
  </si>
  <si>
    <t>Geodetické práce
Geodetické práce</t>
  </si>
  <si>
    <t>013254000</t>
  </si>
  <si>
    <t>Dokumentace skutečného provedení stavby
Dokumentace skutečného provedení stavby</t>
  </si>
  <si>
    <t>Zařízení staveniště</t>
  </si>
  <si>
    <t>VRN3</t>
  </si>
  <si>
    <t>030001000</t>
  </si>
  <si>
    <t>Zařízení staveniště
Zařízení staveniště</t>
  </si>
  <si>
    <t>Inženýrská činnost</t>
  </si>
  <si>
    <t>VRN4</t>
  </si>
  <si>
    <t>043002000</t>
  </si>
  <si>
    <t>Zkoušky a ostatní měření
Zkoušky a ostatní měření</t>
  </si>
  <si>
    <t>Územní vlivy</t>
  </si>
  <si>
    <t>VRN6</t>
  </si>
  <si>
    <t>060001000</t>
  </si>
  <si>
    <t>Územní vlivy
Územní vlivy</t>
  </si>
  <si>
    <t>Provozní vlivy</t>
  </si>
  <si>
    <t>VRN7</t>
  </si>
  <si>
    <t>070001000</t>
  </si>
  <si>
    <t>Provozní vlivy
Provozní vlivy</t>
  </si>
  <si>
    <t>SO 432</t>
  </si>
  <si>
    <t>Osvětlení přechodů</t>
  </si>
  <si>
    <t>9,278*1,8=16,700 [A]</t>
  </si>
  <si>
    <t>02910</t>
  </si>
  <si>
    <t>OSTATNÍ POŽADAVKY - ZEMĚMĚŘIČSKÁ MĚŘENÍ
vytyčení nového VO
zaměření skutečného provedení</t>
  </si>
  <si>
    <t>02943</t>
  </si>
  <si>
    <t>OSTATNÍ POŽADAVKY - VYPRACOVÁNÍ RDS</t>
  </si>
  <si>
    <t>02944</t>
  </si>
  <si>
    <t>OSTAT POŽADAVKY - DOKUMENTACE SKUTEČ PROVEDENÍ V DIGIT FORMĚ
v digitální i tištěné formě</t>
  </si>
  <si>
    <t>13173</t>
  </si>
  <si>
    <t xml:space="preserve">HLOUBENÍ JAM ZAPAŽ I NEPAŽ TŘ. I
pro rozpojovací skříň </t>
  </si>
  <si>
    <t>0,9*0,5*0,8=0,360 [B] rozpojovací skříň</t>
  </si>
  <si>
    <t>131738</t>
  </si>
  <si>
    <t xml:space="preserve">HLOUBENÍ JAM ZAPAŽ I NEPAŽ TŘ. I, ODVOZ DO 20KM
základy stožárů </t>
  </si>
  <si>
    <t>0,8*0,8*1,2*6=4,608 [A] základy stožárů</t>
  </si>
  <si>
    <t>13273</t>
  </si>
  <si>
    <t>HLOUBENÍ RÝH ŠÍŘ DO 2M PAŽ I NEPAŽ TŘ. I
kabelová rýha 35x80 cm</t>
  </si>
  <si>
    <t>0,35*(0,8-0,2)*(4+19-9+9+17-6,5)=7,035 [A] kabelová rýha 0,35*0,8
0,6*(1,2-0,25)*(9+6,5)=8,835 [B]  pro kabelový prostup 0,6*1,2
Celkem: A+B=15,870 [C]</t>
  </si>
  <si>
    <t>132738</t>
  </si>
  <si>
    <t>HLOUBENÍ RÝH ŠÍŘ DO 2M PAŽ I NEPAŽ TŘ. I, ODVOZ DO 20KM
kabelová rýha 35x80 cm</t>
  </si>
  <si>
    <t>0,35*0,2*(4+19-9+9+17-6,5)=2,345 [A] kabelová rýha 0,35*0,8
0,6*0,25*(9+6,5)=2,325 [B]  pro kabelový prostup 0,6*1,2
Celkem: A+B=4,670 [C]</t>
  </si>
  <si>
    <t>ULOŽENÍ SYPANINY DO NÁSYPŮ A NA SKLÁDKY BEZ ZHUTNĚNÍ
přebytečná zemina, složení na skládce</t>
  </si>
  <si>
    <t>0,35*0,2*(4+19-9+9+17-6,5)=2,345 [A]  kabelová trasa
0,6*0,25*(9+6,5)=2,325 [B]  pro kabelový prostup 0,6*1,2
0,8*0,8*1,2*6=4,608 [C] základy stožárů základy stožárů
Celkem: A+B+C=9,278 [D]</t>
  </si>
  <si>
    <t>17411</t>
  </si>
  <si>
    <t>ZÁSYP JAM A RÝH ZEMINOU SE ZHUTNĚNÍM</t>
  </si>
  <si>
    <t>0,35*(0,8-0,2)*(4+19-9+9+17-6,5)=7,035 [A] kabelová trasa
0,9*0,5*0,8=0,360 [B] rozpojovací skříň
0,6*(1,2-0,25)*(9+6,5)=8,835 [C]  pro kabelový prostup 0,6*1,2
Celkem: A+B+C=16,230 [D]</t>
  </si>
  <si>
    <t>17581</t>
  </si>
  <si>
    <t>OBSYP POTRUBÍ A OBJEKTŮ Z NAKUPOVANÝCH MATERIÁLŮ
pískové lože</t>
  </si>
  <si>
    <t xml:space="preserve">0,35*0,2*(4+19-9+9+17-6,5)=2,345 [A]   kabel trasa </t>
  </si>
  <si>
    <t>2018_OTSKP</t>
  </si>
  <si>
    <t>18210</t>
  </si>
  <si>
    <t>ÚPRAVA POVRCHŮ SROVNÁNÍM ÚZEMÍ
srovnání kabelové rýhy po hutněném záhozu</t>
  </si>
  <si>
    <t>0,35*(4+19+9+17)*0,05=0,858 [A] kabelová rýha</t>
  </si>
  <si>
    <t>Základy</t>
  </si>
  <si>
    <t>272314</t>
  </si>
  <si>
    <t>ZÁKLADY Z PROSTÉHO BETONU DO C25/30
základ stožárů VO, včeně pouzdra a chrániček na kabel
beton C25/30 - XF2</t>
  </si>
  <si>
    <t>0,8*0,8*1,3*6=4,992 [A]</t>
  </si>
  <si>
    <t>272315</t>
  </si>
  <si>
    <t>ZÁKLADY Z PROSTÉHO BETONU DO C30/37
beton C30/37-XF4</t>
  </si>
  <si>
    <t>0,8*0,8*0,1*6=0,384 [A]</t>
  </si>
  <si>
    <t>Přidružená stavební výroba</t>
  </si>
  <si>
    <t>702331</t>
  </si>
  <si>
    <t>ZAKRYTÍ KABELŮ PLASTOVOU DESKOU/PÁSEM ŠÍŘKY DO 20 CM
červená</t>
  </si>
  <si>
    <t>(4+19-9+9+17-6,5)*1,03=34,505 [A]</t>
  </si>
  <si>
    <t>742H12</t>
  </si>
  <si>
    <t xml:space="preserve">KABEL NN ČTYŘ- A PĚTIŽÍLOVÝ CU S PLASTOVOU IZOLACÍ OD 4 DO 16 MM2
kabel CYKY 4-Jx16 mm
</t>
  </si>
  <si>
    <t>(4+19-9+9+17-6,5)*1,03=34,505 [A] v kabelovém loži
1,5*4+1,5*3=10,500 [B] do stožáru (skříně)
(9+6,5)*1,3=20,150 [C]  v kabelovém prostupu
Celkem: A+B+C=65,155 [D]</t>
  </si>
  <si>
    <t>742L12</t>
  </si>
  <si>
    <t>UKONČENÍ DVOU AŽ PĚTIŽÍLOVÉHO KABELU V ROZVADĚČI NEBO NA PŘÍSTROJI OD 4 DO 16 MM2
kabelová koncovka pro 4-vodičové zakončení do 4x16</t>
  </si>
  <si>
    <t>10=10,000 [A]</t>
  </si>
  <si>
    <t>742L22</t>
  </si>
  <si>
    <t>UKONČENÍ DVOU AŽ PĚTIŽÍLOVÉHO KABELU KABELOVOU SPOJKOU OD 4 DO 16 MM2
kabelová spojka v místě nové rozpojovací skříně
dodávka a montáž</t>
  </si>
  <si>
    <t>743141</t>
  </si>
  <si>
    <t xml:space="preserve">OSVĚTLOVACÍ STOŽÁR PŘECHODOVÝ DÉLKY DO 8 M
stožár přechod. osvětlovací 6m, 
vetknutý, bezpatic., ocel., třístupň., žár. zik., např. stožár PDC6-159/133/114
dodávka a montáž
     vč. svorkovnice se svork. poj. 4A
     připojovací kabel svítidla CYKY 3x1,5. </t>
  </si>
  <si>
    <t>6=6,000 [A]</t>
  </si>
  <si>
    <t>743312</t>
  </si>
  <si>
    <t xml:space="preserve">VÝLOŽNÍK PRO MONTÁŽ SVÍTIDLA NA STOŽÁR JEDNORAMENNÝ DÉLKA VYLOŽENÍ PŘES 1 DO 2 M
žárově zinkovaný dl. 2,0m např. PDC - 2000/114
 - dodávka a montáž
</t>
  </si>
  <si>
    <t>2=2,000 [A]</t>
  </si>
  <si>
    <t>743313</t>
  </si>
  <si>
    <t>VÝLOŽNÍK PRO MONTÁŽ SVÍTIDLA NA STOŽÁR JEDNORAMENNÝ DÉLKA VYLOŽENÍ PŘES 2 M
žárově zinkovaný dl. 3,5m např. PDC - 3500/114
 - dodávka a montáž</t>
  </si>
  <si>
    <t>A</t>
  </si>
  <si>
    <t>VÝLOŽNÍK PRO MONTÁŽ SVÍTIDLA NA STOŽÁR JEDNORAMENNÝ DÉLKA VYLOŽENÍ PŘES 2 M
žárově zinkovaný dl. 4,5m např. PDC - 4500/114
 - dodávka a montáž</t>
  </si>
  <si>
    <t>743554</t>
  </si>
  <si>
    <t>SVÍTIDLO VENKOVNÍ VŠEOBECNÉ LED, MIN. IP 44, PŘES 45 W
svítidlo s LED zdrojem světla, např. Phillips Luma BGP623
dodávka a montáž</t>
  </si>
  <si>
    <t>743D12</t>
  </si>
  <si>
    <t>SKŘÍŇ PŘÍPOJKOVÁ POJISTKOVÁ KOMPAKTNÍ PILÍŘOVÁ DO 63 A, DO 50 MM2, SE 3-4 SADAMI JISTÍCÍCH PRVKŮ
rozpojovací skříň
vč. pojistkových spodků dodávka a montáž</t>
  </si>
  <si>
    <t>747213</t>
  </si>
  <si>
    <t>CELKOVÁ PROHLÍDKA, ZKOUŠENÍ, MĚŘENÍ A VYHOTOVENÍ VÝCHOZÍ REVIZNÍ ZPRÁVY, PRO OBJEM IN PŘES 500 DO 1000 TIS. KČ</t>
  </si>
  <si>
    <t>75IG51</t>
  </si>
  <si>
    <t>VEDENÍ UZEMŇOVACÍ NA POVRCHU Z FEZN DRÁTU DO 120 MM2
propojení stožáru a strojeného zemniče, drát FeZn pr. 10 mm, včetně svorek</t>
  </si>
  <si>
    <t>1,5*6=9,000 [A]</t>
  </si>
  <si>
    <t>75IG71</t>
  </si>
  <si>
    <t>VEDENÍ UZEMŇOVACÍ V ZEMI Z FEZN DRÁTU PRŮMĚRU DO 10 MM
FeZn pr. 10, včetně svorek
dodávka a montáž</t>
  </si>
  <si>
    <t>(4+19+9+17)*1,03+1,5*6=59,470 [A]</t>
  </si>
  <si>
    <t>78311</t>
  </si>
  <si>
    <t>PROTIKOROZ OCHRANA OCEL KONSTR NÁTĚREM JEDNOVRST
ochranný antikorozní nátěr spodní části osvětlovacích stožárů RENOLAK ALN) -
vně i uvnitř</t>
  </si>
  <si>
    <t>3,14*0,159*2*6=5,991 [A]</t>
  </si>
  <si>
    <t>87614</t>
  </si>
  <si>
    <t>CHRÁNIČKY Z TRUB PLAST DN DO 40MM
chránička HDPE/LDPE do základu stožáru, profil 40/33</t>
  </si>
  <si>
    <t>1,5*2*6=18,000 [A]</t>
  </si>
  <si>
    <t>87627</t>
  </si>
  <si>
    <t>CHRÁNIČKY Z TRUB PLASTOVÝCH DN DO 100MM
chránička HDPE/LDPE 11/94 vč. zatahovacího lanka</t>
  </si>
  <si>
    <t>(9+6,5)*2=31,000 [A]</t>
  </si>
  <si>
    <t>899522</t>
  </si>
  <si>
    <t>OBETONOVÁNÍ POTRUBÍ Z PROSTÉHO BETONU DO C12/15
podkladní beton C12/15-X0</t>
  </si>
  <si>
    <t>0,6*0,05*(9+6,5)=0,465 [A]  silnice</t>
  </si>
  <si>
    <t>899524</t>
  </si>
  <si>
    <t>OBETONOVÁNÍ POTRUBÍ Z PROSTÉHO BETONU DO C25/30
beton C25/30-XA1</t>
  </si>
  <si>
    <t>(0,6*0,2-3,14*0,055*0,055*2)*(9+6,5)=1,566 [B]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</si>
</sst>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SUM(C11:C15)</f>
      </c>
      <c r="G7" t="s">
        <v>6</v>
      </c>
      <c>
        <v>15</v>
      </c>
    </row>
    <row r="8" spans="2:8" ht="12.75" customHeight="1">
      <c r="B8" s="3" t="s">
        <v>4</v>
      </c>
      <c s="2">
        <f>SUM(E11:E15)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3">
        <f>'SO 124'!I84</f>
      </c>
      <c s="13">
        <f>'SO 124'!P84</f>
      </c>
      <c s="13">
        <f>C11+D11</f>
      </c>
    </row>
    <row r="12" spans="1:5" ht="12.75" customHeight="1">
      <c r="A12" s="7" t="s">
        <v>139</v>
      </c>
      <c s="7" t="s">
        <v>140</v>
      </c>
      <c s="13">
        <f>'SO 301.1'!I207</f>
      </c>
      <c s="13">
        <f>'SO 301.1'!P207</f>
      </c>
      <c s="13">
        <f>C12+D12</f>
      </c>
    </row>
    <row r="13" spans="1:5" ht="12.75" customHeight="1">
      <c r="A13" s="7" t="s">
        <v>381</v>
      </c>
      <c s="7" t="s">
        <v>382</v>
      </c>
      <c s="13">
        <f>'SO 301.2'!I194</f>
      </c>
      <c s="13">
        <f>'SO 301.2'!P194</f>
      </c>
      <c s="13">
        <f>C13+D13</f>
      </c>
    </row>
    <row r="14" spans="1:5" ht="12.75" customHeight="1">
      <c r="A14" s="7" t="s">
        <v>438</v>
      </c>
      <c s="7" t="s">
        <v>439</v>
      </c>
      <c s="13">
        <f>VRN!I47</f>
      </c>
      <c s="13">
        <f>VRN!P47</f>
      </c>
      <c s="13">
        <f>C14+D14</f>
      </c>
    </row>
    <row r="15" spans="1:5" ht="12.75" customHeight="1">
      <c r="A15" s="7" t="s">
        <v>462</v>
      </c>
      <c s="7" t="s">
        <v>463</v>
      </c>
      <c s="13">
        <f>'SO 432'!I91</f>
      </c>
      <c s="13">
        <f>'SO 432'!P91</f>
      </c>
      <c s="13">
        <f>C15+D15</f>
      </c>
    </row>
  </sheetData>
  <sheetProtection formatColumns="0"/>
  <hyperlinks>
    <hyperlink ref="A11" location="#'SO 124'!A1" tooltip="Odkaz na stranku objektu [SO 124]" display="SO 124"/>
    <hyperlink ref="A12" location="#'SO 301.1'!A1" tooltip="Odkaz na stranku objektu [SO 301.1]" display="SO 301.1"/>
    <hyperlink ref="A13" location="#'SO 301.2'!A1" tooltip="Odkaz na stranku objektu [SO 301.2]" display="SO 301.2"/>
    <hyperlink ref="A14" location="#'VRN'!A1" tooltip="Odkaz na stranku objektu [VRN]" display="VRN"/>
    <hyperlink ref="A15" location="#'SO 432'!A1" tooltip="Odkaz na stranku objektu [SO 432]" display="SO 432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46</v>
      </c>
      <c s="7" t="s">
        <v>47</v>
      </c>
      <c s="7" t="s">
        <v>48</v>
      </c>
      <c s="7" t="s">
        <v>49</v>
      </c>
      <c s="10">
        <v>70.046</v>
      </c>
      <c s="14"/>
      <c s="13">
        <f>ROUND((H12*G12),2)</f>
      </c>
      <c r="O12">
        <f>rekapitulace!H8</f>
      </c>
      <c>
        <f>O12/100*I12</f>
      </c>
    </row>
    <row r="13" spans="5:5" ht="51">
      <c r="E13" s="15" t="s">
        <v>50</v>
      </c>
    </row>
    <row r="14" spans="1:16" ht="12.75">
      <c r="A14" s="7">
        <v>2</v>
      </c>
      <c s="7" t="s">
        <v>45</v>
      </c>
      <c s="7" t="s">
        <v>51</v>
      </c>
      <c s="7" t="s">
        <v>47</v>
      </c>
      <c s="7" t="s">
        <v>52</v>
      </c>
      <c s="7" t="s">
        <v>53</v>
      </c>
      <c s="10">
        <v>364.315</v>
      </c>
      <c s="14"/>
      <c s="13">
        <f>ROUND((H14*G14),2)</f>
      </c>
      <c r="O14">
        <f>rekapitulace!H8</f>
      </c>
      <c>
        <f>O14/100*I14</f>
      </c>
    </row>
    <row r="15" spans="5:5" ht="280.5">
      <c r="E15" s="15" t="s">
        <v>54</v>
      </c>
    </row>
    <row r="16" spans="1:16" ht="12.75">
      <c r="A16" s="7">
        <v>3</v>
      </c>
      <c s="7" t="s">
        <v>45</v>
      </c>
      <c s="7" t="s">
        <v>55</v>
      </c>
      <c s="7" t="s">
        <v>47</v>
      </c>
      <c s="7" t="s">
        <v>56</v>
      </c>
      <c s="7" t="s">
        <v>53</v>
      </c>
      <c s="10">
        <v>10.727</v>
      </c>
      <c s="14"/>
      <c s="13">
        <f>ROUND((H16*G16),2)</f>
      </c>
      <c r="O16">
        <f>rekapitulace!H8</f>
      </c>
      <c>
        <f>O16/100*I16</f>
      </c>
    </row>
    <row r="17" spans="5:5" ht="293.25">
      <c r="E17" s="15" t="s">
        <v>57</v>
      </c>
    </row>
    <row r="18" spans="1:16" ht="12.75" customHeight="1">
      <c r="A18" s="16"/>
      <c s="16"/>
      <c s="16" t="s">
        <v>44</v>
      </c>
      <c s="16"/>
      <c s="16" t="s">
        <v>43</v>
      </c>
      <c s="16"/>
      <c s="16"/>
      <c s="16"/>
      <c s="16">
        <f>SUM(I12:I17)</f>
      </c>
      <c r="P18">
        <f>ROUND(SUM(P12:P17),2)</f>
      </c>
    </row>
    <row r="20" spans="1:9" ht="12.75" customHeight="1">
      <c r="A20" s="9"/>
      <c s="9"/>
      <c s="9" t="s">
        <v>24</v>
      </c>
      <c s="9"/>
      <c s="9" t="s">
        <v>58</v>
      </c>
      <c s="9"/>
      <c s="11"/>
      <c s="9"/>
      <c s="11"/>
    </row>
    <row r="21" spans="1:16" ht="12.75">
      <c r="A21" s="7">
        <v>4</v>
      </c>
      <c s="7" t="s">
        <v>47</v>
      </c>
      <c s="7" t="s">
        <v>59</v>
      </c>
      <c s="7" t="s">
        <v>47</v>
      </c>
      <c s="7" t="s">
        <v>60</v>
      </c>
      <c s="7" t="s">
        <v>61</v>
      </c>
      <c s="10">
        <v>2</v>
      </c>
      <c s="14"/>
      <c s="13">
        <f>ROUND((H21*G21),2)</f>
      </c>
      <c r="O21">
        <f>rekapitulace!H8</f>
      </c>
      <c>
        <f>O21/100*I21</f>
      </c>
    </row>
    <row r="22" spans="5:5" ht="63.75">
      <c r="E22" s="15" t="s">
        <v>62</v>
      </c>
    </row>
    <row r="23" spans="1:16" ht="12.75">
      <c r="A23" s="7">
        <v>5</v>
      </c>
      <c s="7" t="s">
        <v>47</v>
      </c>
      <c s="7" t="s">
        <v>63</v>
      </c>
      <c s="7" t="s">
        <v>47</v>
      </c>
      <c s="7" t="s">
        <v>64</v>
      </c>
      <c s="7" t="s">
        <v>61</v>
      </c>
      <c s="10">
        <v>2</v>
      </c>
      <c s="14"/>
      <c s="13">
        <f>ROUND((H23*G23),2)</f>
      </c>
      <c r="O23">
        <f>rekapitulace!H8</f>
      </c>
      <c>
        <f>O23/100*I23</f>
      </c>
    </row>
    <row r="24" spans="1:16" ht="12.75">
      <c r="A24" s="7">
        <v>6</v>
      </c>
      <c s="7" t="s">
        <v>45</v>
      </c>
      <c s="7" t="s">
        <v>65</v>
      </c>
      <c s="7" t="s">
        <v>47</v>
      </c>
      <c s="7" t="s">
        <v>66</v>
      </c>
      <c s="7" t="s">
        <v>67</v>
      </c>
      <c s="10">
        <v>28.1</v>
      </c>
      <c s="14"/>
      <c s="13">
        <f>ROUND((H24*G24),2)</f>
      </c>
      <c r="O24">
        <f>rekapitulace!H8</f>
      </c>
      <c>
        <f>O24/100*I24</f>
      </c>
    </row>
    <row r="25" spans="5:5" ht="25.5">
      <c r="E25" s="15" t="s">
        <v>68</v>
      </c>
    </row>
    <row r="26" spans="1:16" ht="12.75">
      <c r="A26" s="7">
        <v>7</v>
      </c>
      <c s="7" t="s">
        <v>45</v>
      </c>
      <c s="7" t="s">
        <v>69</v>
      </c>
      <c s="7" t="s">
        <v>47</v>
      </c>
      <c s="7" t="s">
        <v>70</v>
      </c>
      <c s="7" t="s">
        <v>67</v>
      </c>
      <c s="10">
        <v>774.29</v>
      </c>
      <c s="14"/>
      <c s="13">
        <f>ROUND((H26*G26),2)</f>
      </c>
      <c r="O26">
        <f>rekapitulace!H8</f>
      </c>
      <c>
        <f>O26/100*I26</f>
      </c>
    </row>
    <row r="27" spans="5:5" ht="89.25">
      <c r="E27" s="15" t="s">
        <v>71</v>
      </c>
    </row>
    <row r="28" spans="1:16" ht="12.75">
      <c r="A28" s="7">
        <v>8</v>
      </c>
      <c s="7" t="s">
        <v>45</v>
      </c>
      <c s="7" t="s">
        <v>72</v>
      </c>
      <c s="7" t="s">
        <v>47</v>
      </c>
      <c s="7" t="s">
        <v>73</v>
      </c>
      <c s="7" t="s">
        <v>61</v>
      </c>
      <c s="10">
        <v>3</v>
      </c>
      <c s="14"/>
      <c s="13">
        <f>ROUND((H28*G28),2)</f>
      </c>
      <c r="O28">
        <f>rekapitulace!H8</f>
      </c>
      <c>
        <f>O28/100*I28</f>
      </c>
    </row>
    <row r="29" spans="5:5" ht="25.5">
      <c r="E29" s="15" t="s">
        <v>74</v>
      </c>
    </row>
    <row r="30" spans="1:16" ht="12.75">
      <c r="A30" s="7">
        <v>9</v>
      </c>
      <c s="7" t="s">
        <v>45</v>
      </c>
      <c s="7" t="s">
        <v>75</v>
      </c>
      <c s="7" t="s">
        <v>47</v>
      </c>
      <c s="7" t="s">
        <v>76</v>
      </c>
      <c s="7" t="s">
        <v>49</v>
      </c>
      <c s="10">
        <v>2.602</v>
      </c>
      <c s="14"/>
      <c s="13">
        <f>ROUND((H30*G30),2)</f>
      </c>
      <c r="O30">
        <f>rekapitulace!H8</f>
      </c>
      <c>
        <f>O30/100*I30</f>
      </c>
    </row>
    <row r="31" spans="5:5" ht="38.25">
      <c r="E31" s="15" t="s">
        <v>77</v>
      </c>
    </row>
    <row r="32" spans="1:16" ht="12.75">
      <c r="A32" s="7">
        <v>10</v>
      </c>
      <c s="7" t="s">
        <v>45</v>
      </c>
      <c s="7" t="s">
        <v>78</v>
      </c>
      <c s="7" t="s">
        <v>47</v>
      </c>
      <c s="7" t="s">
        <v>79</v>
      </c>
      <c s="7" t="s">
        <v>49</v>
      </c>
      <c s="10">
        <v>10.409</v>
      </c>
      <c s="14"/>
      <c s="13">
        <f>ROUND((H32*G32),2)</f>
      </c>
      <c r="O32">
        <f>rekapitulace!H8</f>
      </c>
      <c>
        <f>O32/100*I32</f>
      </c>
    </row>
    <row r="33" spans="5:5" ht="63.75">
      <c r="E33" s="15" t="s">
        <v>80</v>
      </c>
    </row>
    <row r="34" spans="1:16" ht="12.75">
      <c r="A34" s="7">
        <v>11</v>
      </c>
      <c s="7" t="s">
        <v>45</v>
      </c>
      <c s="7" t="s">
        <v>81</v>
      </c>
      <c s="7" t="s">
        <v>47</v>
      </c>
      <c s="7" t="s">
        <v>82</v>
      </c>
      <c s="7" t="s">
        <v>83</v>
      </c>
      <c s="10">
        <v>31.81</v>
      </c>
      <c s="14"/>
      <c s="13">
        <f>ROUND((H34*G34),2)</f>
      </c>
      <c r="O34">
        <f>rekapitulace!H8</f>
      </c>
      <c>
        <f>O34/100*I34</f>
      </c>
    </row>
    <row r="35" spans="5:5" ht="25.5">
      <c r="E35" s="15" t="s">
        <v>84</v>
      </c>
    </row>
    <row r="36" spans="1:16" ht="12.75">
      <c r="A36" s="7">
        <v>12</v>
      </c>
      <c s="7" t="s">
        <v>45</v>
      </c>
      <c s="7" t="s">
        <v>85</v>
      </c>
      <c s="7" t="s">
        <v>47</v>
      </c>
      <c s="7" t="s">
        <v>86</v>
      </c>
      <c s="7" t="s">
        <v>83</v>
      </c>
      <c s="10">
        <v>29</v>
      </c>
      <c s="14"/>
      <c s="13">
        <f>ROUND((H36*G36),2)</f>
      </c>
      <c r="O36">
        <f>rekapitulace!H8</f>
      </c>
      <c>
        <f>O36/100*I36</f>
      </c>
    </row>
    <row r="37" spans="5:5" ht="25.5">
      <c r="E37" s="15" t="s">
        <v>87</v>
      </c>
    </row>
    <row r="38" spans="1:16" ht="12.75">
      <c r="A38" s="7">
        <v>13</v>
      </c>
      <c s="7" t="s">
        <v>45</v>
      </c>
      <c s="7" t="s">
        <v>88</v>
      </c>
      <c s="7" t="s">
        <v>47</v>
      </c>
      <c s="7" t="s">
        <v>89</v>
      </c>
      <c s="7" t="s">
        <v>49</v>
      </c>
      <c s="10">
        <v>9.904</v>
      </c>
      <c s="14"/>
      <c s="13">
        <f>ROUND((H38*G38),2)</f>
      </c>
      <c r="O38">
        <f>rekapitulace!H8</f>
      </c>
      <c>
        <f>O38/100*I38</f>
      </c>
    </row>
    <row r="39" spans="5:5" ht="38.25">
      <c r="E39" s="15" t="s">
        <v>90</v>
      </c>
    </row>
    <row r="40" spans="1:16" ht="12.75">
      <c r="A40" s="7">
        <v>14</v>
      </c>
      <c s="7" t="s">
        <v>45</v>
      </c>
      <c s="7" t="s">
        <v>91</v>
      </c>
      <c s="7" t="s">
        <v>47</v>
      </c>
      <c s="7" t="s">
        <v>92</v>
      </c>
      <c s="7" t="s">
        <v>49</v>
      </c>
      <c s="10">
        <v>17.411</v>
      </c>
      <c s="14"/>
      <c s="13">
        <f>ROUND((H40*G40),2)</f>
      </c>
      <c r="O40">
        <f>rekapitulace!H8</f>
      </c>
      <c>
        <f>O40/100*I40</f>
      </c>
    </row>
    <row r="41" spans="5:5" ht="76.5">
      <c r="E41" s="15" t="s">
        <v>93</v>
      </c>
    </row>
    <row r="42" spans="1:16" ht="12.75">
      <c r="A42" s="7">
        <v>15</v>
      </c>
      <c s="7" t="s">
        <v>45</v>
      </c>
      <c s="7" t="s">
        <v>94</v>
      </c>
      <c s="7" t="s">
        <v>47</v>
      </c>
      <c s="7" t="s">
        <v>95</v>
      </c>
      <c s="7" t="s">
        <v>49</v>
      </c>
      <c s="10">
        <v>79.95</v>
      </c>
      <c s="14"/>
      <c s="13">
        <f>ROUND((H42*G42),2)</f>
      </c>
      <c r="O42">
        <f>rekapitulace!H8</f>
      </c>
      <c>
        <f>O42/100*I42</f>
      </c>
    </row>
    <row r="43" spans="5:5" ht="216.75">
      <c r="E43" s="15" t="s">
        <v>96</v>
      </c>
    </row>
    <row r="44" spans="1:16" ht="12.75">
      <c r="A44" s="7">
        <v>16</v>
      </c>
      <c s="7" t="s">
        <v>45</v>
      </c>
      <c s="7" t="s">
        <v>97</v>
      </c>
      <c s="7" t="s">
        <v>47</v>
      </c>
      <c s="7" t="s">
        <v>98</v>
      </c>
      <c s="7" t="s">
        <v>49</v>
      </c>
      <c s="10">
        <v>27.315</v>
      </c>
      <c s="14"/>
      <c s="13">
        <f>ROUND((H44*G44),2)</f>
      </c>
      <c r="O44">
        <f>rekapitulace!H8</f>
      </c>
      <c>
        <f>O44/100*I44</f>
      </c>
    </row>
    <row r="45" spans="5:5" ht="191.25">
      <c r="E45" s="15" t="s">
        <v>99</v>
      </c>
    </row>
    <row r="46" spans="1:16" ht="12.75">
      <c r="A46" s="7">
        <v>17</v>
      </c>
      <c s="7" t="s">
        <v>45</v>
      </c>
      <c s="7" t="s">
        <v>100</v>
      </c>
      <c s="7" t="s">
        <v>47</v>
      </c>
      <c s="7" t="s">
        <v>101</v>
      </c>
      <c s="7" t="s">
        <v>49</v>
      </c>
      <c s="10">
        <v>348.079</v>
      </c>
      <c s="14"/>
      <c s="13">
        <f>ROUND((H46*G46),2)</f>
      </c>
      <c r="O46">
        <f>rekapitulace!H8</f>
      </c>
      <c>
        <f>O46/100*I46</f>
      </c>
    </row>
    <row r="47" spans="5:5" ht="102">
      <c r="E47" s="15" t="s">
        <v>102</v>
      </c>
    </row>
    <row r="48" spans="1:16" ht="12.75">
      <c r="A48" s="7">
        <v>18</v>
      </c>
      <c s="7" t="s">
        <v>45</v>
      </c>
      <c s="7" t="s">
        <v>103</v>
      </c>
      <c s="7" t="s">
        <v>47</v>
      </c>
      <c s="7" t="s">
        <v>104</v>
      </c>
      <c s="7" t="s">
        <v>67</v>
      </c>
      <c s="10">
        <v>577.32</v>
      </c>
      <c s="14"/>
      <c s="13">
        <f>ROUND((H48*G48),2)</f>
      </c>
      <c r="O48">
        <f>rekapitulace!H8</f>
      </c>
      <c>
        <f>O48/100*I48</f>
      </c>
    </row>
    <row r="49" spans="5:5" ht="63.75">
      <c r="E49" s="15" t="s">
        <v>105</v>
      </c>
    </row>
    <row r="50" spans="1:16" ht="12.75">
      <c r="A50" s="7">
        <v>19</v>
      </c>
      <c s="7" t="s">
        <v>45</v>
      </c>
      <c s="7" t="s">
        <v>106</v>
      </c>
      <c s="7" t="s">
        <v>47</v>
      </c>
      <c s="7" t="s">
        <v>107</v>
      </c>
      <c s="7" t="s">
        <v>67</v>
      </c>
      <c s="10">
        <v>533</v>
      </c>
      <c s="14"/>
      <c s="13">
        <f>ROUND((H50*G50),2)</f>
      </c>
      <c r="O50">
        <f>rekapitulace!H8</f>
      </c>
      <c>
        <f>O50/100*I50</f>
      </c>
    </row>
    <row r="51" spans="5:5" ht="25.5">
      <c r="E51" s="15" t="s">
        <v>108</v>
      </c>
    </row>
    <row r="52" spans="1:16" ht="12.75">
      <c r="A52" s="7">
        <v>20</v>
      </c>
      <c s="7" t="s">
        <v>45</v>
      </c>
      <c s="7" t="s">
        <v>109</v>
      </c>
      <c s="7" t="s">
        <v>47</v>
      </c>
      <c s="7" t="s">
        <v>110</v>
      </c>
      <c s="7" t="s">
        <v>67</v>
      </c>
      <c s="10">
        <v>533</v>
      </c>
      <c s="14"/>
      <c s="13">
        <f>ROUND((H52*G52),2)</f>
      </c>
      <c r="O52">
        <f>rekapitulace!H8</f>
      </c>
      <c>
        <f>O52/100*I52</f>
      </c>
    </row>
    <row r="53" spans="5:5" ht="25.5">
      <c r="E53" s="15" t="s">
        <v>108</v>
      </c>
    </row>
    <row r="54" spans="1:16" ht="12.75" customHeight="1">
      <c r="A54" s="16"/>
      <c s="16"/>
      <c s="16" t="s">
        <v>24</v>
      </c>
      <c s="16"/>
      <c s="16" t="s">
        <v>58</v>
      </c>
      <c s="16"/>
      <c s="16"/>
      <c s="16"/>
      <c s="16">
        <f>SUM(I21:I53)</f>
      </c>
      <c r="P54">
        <f>ROUND(SUM(P21:P53),2)</f>
      </c>
    </row>
    <row r="56" spans="1:9" ht="12.75" customHeight="1">
      <c r="A56" s="9"/>
      <c s="9"/>
      <c s="9" t="s">
        <v>38</v>
      </c>
      <c s="9"/>
      <c s="9" t="s">
        <v>111</v>
      </c>
      <c s="9"/>
      <c s="11"/>
      <c s="9"/>
      <c s="11"/>
    </row>
    <row r="57" spans="1:16" ht="12.75">
      <c r="A57" s="7">
        <v>21</v>
      </c>
      <c s="7" t="s">
        <v>45</v>
      </c>
      <c s="7" t="s">
        <v>112</v>
      </c>
      <c s="7" t="s">
        <v>47</v>
      </c>
      <c s="7" t="s">
        <v>113</v>
      </c>
      <c s="7" t="s">
        <v>67</v>
      </c>
      <c s="10">
        <v>577.32</v>
      </c>
      <c s="14"/>
      <c s="13">
        <f>ROUND((H57*G57),2)</f>
      </c>
      <c r="O57">
        <f>rekapitulace!H8</f>
      </c>
      <c>
        <f>O57/100*I57</f>
      </c>
    </row>
    <row r="58" spans="5:5" ht="38.25">
      <c r="E58" s="15" t="s">
        <v>114</v>
      </c>
    </row>
    <row r="59" spans="1:16" ht="12.75">
      <c r="A59" s="7">
        <v>22</v>
      </c>
      <c s="7" t="s">
        <v>45</v>
      </c>
      <c s="7" t="s">
        <v>115</v>
      </c>
      <c s="7" t="s">
        <v>47</v>
      </c>
      <c s="7" t="s">
        <v>116</v>
      </c>
      <c s="7" t="s">
        <v>67</v>
      </c>
      <c s="10">
        <v>527.32</v>
      </c>
      <c s="14"/>
      <c s="13">
        <f>ROUND((H59*G59),2)</f>
      </c>
      <c r="O59">
        <f>rekapitulace!H8</f>
      </c>
      <c>
        <f>O59/100*I59</f>
      </c>
    </row>
    <row r="60" spans="5:5" ht="38.25">
      <c r="E60" s="15" t="s">
        <v>117</v>
      </c>
    </row>
    <row r="61" spans="1:16" ht="12.75">
      <c r="A61" s="7">
        <v>23</v>
      </c>
      <c s="7" t="s">
        <v>45</v>
      </c>
      <c s="7" t="s">
        <v>118</v>
      </c>
      <c s="7" t="s">
        <v>47</v>
      </c>
      <c s="7" t="s">
        <v>119</v>
      </c>
      <c s="7" t="s">
        <v>67</v>
      </c>
      <c s="10">
        <v>50</v>
      </c>
      <c s="14"/>
      <c s="13">
        <f>ROUND((H61*G61),2)</f>
      </c>
      <c r="O61">
        <f>rekapitulace!H8</f>
      </c>
      <c>
        <f>O61/100*I61</f>
      </c>
    </row>
    <row r="62" spans="5:5" ht="25.5">
      <c r="E62" s="15" t="s">
        <v>120</v>
      </c>
    </row>
    <row r="63" spans="1:16" ht="12.75" customHeight="1">
      <c r="A63" s="16"/>
      <c s="16"/>
      <c s="16" t="s">
        <v>38</v>
      </c>
      <c s="16"/>
      <c s="16" t="s">
        <v>111</v>
      </c>
      <c s="16"/>
      <c s="16"/>
      <c s="16"/>
      <c s="16">
        <f>SUM(I57:I62)</f>
      </c>
      <c r="P63">
        <f>ROUND(SUM(P57:P62),2)</f>
      </c>
    </row>
    <row r="65" spans="1:9" ht="12.75" customHeight="1">
      <c r="A65" s="9"/>
      <c s="9"/>
      <c s="9" t="s">
        <v>41</v>
      </c>
      <c s="9"/>
      <c s="9" t="s">
        <v>121</v>
      </c>
      <c s="9"/>
      <c s="11"/>
      <c s="9"/>
      <c s="11"/>
    </row>
    <row r="66" spans="1:16" ht="12.75">
      <c r="A66" s="7">
        <v>24</v>
      </c>
      <c s="7" t="s">
        <v>45</v>
      </c>
      <c s="7" t="s">
        <v>122</v>
      </c>
      <c s="7" t="s">
        <v>47</v>
      </c>
      <c s="7" t="s">
        <v>123</v>
      </c>
      <c s="7" t="s">
        <v>61</v>
      </c>
      <c s="10">
        <v>4</v>
      </c>
      <c s="14"/>
      <c s="13">
        <f>ROUND((H66*G66),2)</f>
      </c>
      <c r="O66">
        <f>rekapitulace!H8</f>
      </c>
      <c>
        <f>O66/100*I66</f>
      </c>
    </row>
    <row r="67" spans="5:5" ht="25.5">
      <c r="E67" s="15" t="s">
        <v>124</v>
      </c>
    </row>
    <row r="68" spans="1:16" ht="12.75" customHeight="1">
      <c r="A68" s="16"/>
      <c s="16"/>
      <c s="16" t="s">
        <v>41</v>
      </c>
      <c s="16"/>
      <c s="16" t="s">
        <v>125</v>
      </c>
      <c s="16"/>
      <c s="16"/>
      <c s="16"/>
      <c s="16">
        <f>SUM(I66:I67)</f>
      </c>
      <c r="P68">
        <f>ROUND(SUM(P66:P67),2)</f>
      </c>
    </row>
    <row r="70" spans="1:9" ht="12.75" customHeight="1">
      <c r="A70" s="9"/>
      <c s="9"/>
      <c s="9" t="s">
        <v>42</v>
      </c>
      <c s="9"/>
      <c s="9" t="s">
        <v>126</v>
      </c>
      <c s="9"/>
      <c s="11"/>
      <c s="9"/>
      <c s="11"/>
    </row>
    <row r="71" spans="1:16" ht="12.75">
      <c r="A71" s="7">
        <v>25</v>
      </c>
      <c s="7" t="s">
        <v>45</v>
      </c>
      <c s="7" t="s">
        <v>127</v>
      </c>
      <c s="7" t="s">
        <v>47</v>
      </c>
      <c s="7" t="s">
        <v>128</v>
      </c>
      <c s="7" t="s">
        <v>83</v>
      </c>
      <c s="10">
        <v>328</v>
      </c>
      <c s="14"/>
      <c s="13">
        <f>ROUND((H71*G71),2)</f>
      </c>
      <c r="O71">
        <f>rekapitulace!H8</f>
      </c>
      <c>
        <f>O71/100*I71</f>
      </c>
    </row>
    <row r="72" spans="5:5" ht="114.75">
      <c r="E72" s="15" t="s">
        <v>129</v>
      </c>
    </row>
    <row r="73" spans="1:16" ht="12.75" customHeight="1">
      <c r="A73" s="16"/>
      <c s="16"/>
      <c s="16" t="s">
        <v>42</v>
      </c>
      <c s="16"/>
      <c s="16" t="s">
        <v>126</v>
      </c>
      <c s="16"/>
      <c s="16"/>
      <c s="16"/>
      <c s="16">
        <f>SUM(I71:I72)</f>
      </c>
      <c r="P73">
        <f>ROUND(SUM(P71:P72),2)</f>
      </c>
    </row>
    <row r="75" spans="1:16" ht="12.75" customHeight="1">
      <c r="A75" s="16"/>
      <c s="16"/>
      <c s="16"/>
      <c s="16"/>
      <c s="16" t="s">
        <v>130</v>
      </c>
      <c s="16"/>
      <c s="16"/>
      <c s="16"/>
      <c s="16">
        <f>+I18+I54+I63+I68+I73</f>
      </c>
      <c r="P75">
        <f>+P18+P54+P63+P68+P73</f>
      </c>
    </row>
    <row r="77" spans="1:9" ht="12.75" customHeight="1">
      <c r="A77" s="9" t="s">
        <v>131</v>
      </c>
      <c s="9"/>
      <c s="9"/>
      <c s="9"/>
      <c s="9"/>
      <c s="9"/>
      <c s="9"/>
      <c s="9"/>
      <c s="9"/>
    </row>
    <row r="78" spans="1:9" ht="12.75" customHeight="1">
      <c r="A78" s="9"/>
      <c s="9"/>
      <c s="9"/>
      <c s="9"/>
      <c s="9" t="s">
        <v>132</v>
      </c>
      <c s="9"/>
      <c s="9"/>
      <c s="9"/>
      <c s="9"/>
    </row>
    <row r="79" spans="1:16" ht="12.75" customHeight="1">
      <c r="A79" s="16"/>
      <c s="16"/>
      <c s="16"/>
      <c s="16"/>
      <c s="16" t="s">
        <v>133</v>
      </c>
      <c s="16"/>
      <c s="16"/>
      <c s="16"/>
      <c s="16">
        <v>0</v>
      </c>
      <c r="P79">
        <v>0</v>
      </c>
    </row>
    <row r="80" spans="1:9" ht="12.75" customHeight="1">
      <c r="A80" s="16"/>
      <c s="16"/>
      <c s="16"/>
      <c s="16"/>
      <c s="16" t="s">
        <v>134</v>
      </c>
      <c s="16"/>
      <c s="16"/>
      <c s="16"/>
      <c s="16"/>
    </row>
    <row r="81" spans="1:16" ht="12.75" customHeight="1">
      <c r="A81" s="16"/>
      <c s="16"/>
      <c s="16"/>
      <c s="16"/>
      <c s="16" t="s">
        <v>135</v>
      </c>
      <c s="16"/>
      <c s="16"/>
      <c s="16"/>
      <c s="16">
        <v>0</v>
      </c>
      <c r="P81">
        <v>0</v>
      </c>
    </row>
    <row r="82" spans="1:16" ht="12.75" customHeight="1">
      <c r="A82" s="16"/>
      <c s="16"/>
      <c s="16"/>
      <c s="16"/>
      <c s="16" t="s">
        <v>136</v>
      </c>
      <c s="16"/>
      <c s="16"/>
      <c s="16"/>
      <c s="16">
        <f>I79+I81</f>
      </c>
      <c r="P82">
        <f>P79+P81</f>
      </c>
    </row>
    <row r="84" spans="1:16" ht="12.75" customHeight="1">
      <c r="A84" s="16"/>
      <c s="16"/>
      <c s="16"/>
      <c s="16"/>
      <c s="16" t="s">
        <v>136</v>
      </c>
      <c s="16"/>
      <c s="16"/>
      <c s="16"/>
      <c s="16">
        <f>I75+I82</f>
      </c>
      <c r="P84">
        <f>P75+P82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137</v>
      </c>
      <c s="5"/>
      <c s="5" t="s">
        <v>138</v>
      </c>
    </row>
    <row r="6" spans="1:5" ht="12.75" customHeight="1">
      <c r="A6" t="s">
        <v>18</v>
      </c>
      <c r="C6" s="5" t="s">
        <v>139</v>
      </c>
      <c s="5"/>
      <c s="5" t="s">
        <v>140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24</v>
      </c>
      <c s="9"/>
      <c s="9" t="s">
        <v>58</v>
      </c>
      <c s="9"/>
      <c s="11"/>
      <c s="9"/>
      <c s="11"/>
    </row>
    <row r="12" spans="1:16" ht="12.75">
      <c r="A12" s="7">
        <v>1</v>
      </c>
      <c s="7" t="s">
        <v>141</v>
      </c>
      <c s="7" t="s">
        <v>142</v>
      </c>
      <c s="7" t="s">
        <v>47</v>
      </c>
      <c s="7" t="s">
        <v>143</v>
      </c>
      <c s="7" t="s">
        <v>83</v>
      </c>
      <c s="10">
        <v>24.464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144</v>
      </c>
    </row>
    <row r="14" spans="1:16" ht="12.75">
      <c r="A14" s="7">
        <v>2</v>
      </c>
      <c s="7" t="s">
        <v>141</v>
      </c>
      <c s="7" t="s">
        <v>145</v>
      </c>
      <c s="7" t="s">
        <v>47</v>
      </c>
      <c s="7" t="s">
        <v>146</v>
      </c>
      <c s="7" t="s">
        <v>147</v>
      </c>
      <c s="10">
        <v>587.136</v>
      </c>
      <c s="14"/>
      <c s="13">
        <f>ROUND((H14*G14),2)</f>
      </c>
      <c r="O14">
        <f>rekapitulace!H8</f>
      </c>
      <c>
        <f>O14/100*I14</f>
      </c>
    </row>
    <row r="15" spans="5:5" ht="38.25">
      <c r="E15" s="15" t="s">
        <v>148</v>
      </c>
    </row>
    <row r="16" spans="1:16" ht="12.75">
      <c r="A16" s="7">
        <v>3</v>
      </c>
      <c s="7" t="s">
        <v>141</v>
      </c>
      <c s="7" t="s">
        <v>149</v>
      </c>
      <c s="7" t="s">
        <v>47</v>
      </c>
      <c s="7" t="s">
        <v>150</v>
      </c>
      <c s="7" t="s">
        <v>151</v>
      </c>
      <c s="10">
        <v>24.464</v>
      </c>
      <c s="14"/>
      <c s="13">
        <f>ROUND((H16*G16),2)</f>
      </c>
      <c r="O16">
        <f>rekapitulace!H8</f>
      </c>
      <c>
        <f>O16/100*I16</f>
      </c>
    </row>
    <row r="17" spans="5:5" ht="38.25">
      <c r="E17" s="15" t="s">
        <v>144</v>
      </c>
    </row>
    <row r="18" spans="1:16" ht="12.75">
      <c r="A18" s="7">
        <v>4</v>
      </c>
      <c s="7" t="s">
        <v>141</v>
      </c>
      <c s="7" t="s">
        <v>152</v>
      </c>
      <c s="7" t="s">
        <v>47</v>
      </c>
      <c s="7" t="s">
        <v>153</v>
      </c>
      <c s="7" t="s">
        <v>83</v>
      </c>
      <c s="10">
        <v>7.645</v>
      </c>
      <c s="14"/>
      <c s="13">
        <f>ROUND((H18*G18),2)</f>
      </c>
      <c r="O18">
        <f>rekapitulace!H8</f>
      </c>
      <c>
        <f>O18/100*I18</f>
      </c>
    </row>
    <row r="19" spans="5:5" ht="38.25">
      <c r="E19" s="15" t="s">
        <v>154</v>
      </c>
    </row>
    <row r="20" spans="1:16" ht="12.75">
      <c r="A20" s="7">
        <v>5</v>
      </c>
      <c s="7" t="s">
        <v>141</v>
      </c>
      <c s="7" t="s">
        <v>155</v>
      </c>
      <c s="7" t="s">
        <v>47</v>
      </c>
      <c s="7" t="s">
        <v>156</v>
      </c>
      <c s="7" t="s">
        <v>83</v>
      </c>
      <c s="10">
        <v>7.645</v>
      </c>
      <c s="14"/>
      <c s="13">
        <f>ROUND((H20*G20),2)</f>
      </c>
      <c r="O20">
        <f>rekapitulace!H8</f>
      </c>
      <c>
        <f>O20/100*I20</f>
      </c>
    </row>
    <row r="21" spans="5:5" ht="38.25">
      <c r="E21" s="15" t="s">
        <v>154</v>
      </c>
    </row>
    <row r="22" spans="1:16" ht="12.75">
      <c r="A22" s="7">
        <v>6</v>
      </c>
      <c s="7" t="s">
        <v>141</v>
      </c>
      <c s="7" t="s">
        <v>157</v>
      </c>
      <c s="7" t="s">
        <v>47</v>
      </c>
      <c s="7" t="s">
        <v>158</v>
      </c>
      <c s="7" t="s">
        <v>83</v>
      </c>
      <c s="10">
        <v>10.091</v>
      </c>
      <c s="14"/>
      <c s="13">
        <f>ROUND((H22*G22),2)</f>
      </c>
      <c r="O22">
        <f>rekapitulace!H8</f>
      </c>
      <c>
        <f>O22/100*I22</f>
      </c>
    </row>
    <row r="23" spans="5:5" ht="38.25">
      <c r="E23" s="15" t="s">
        <v>159</v>
      </c>
    </row>
    <row r="24" spans="1:16" ht="12.75">
      <c r="A24" s="7">
        <v>7</v>
      </c>
      <c s="7" t="s">
        <v>141</v>
      </c>
      <c s="7" t="s">
        <v>160</v>
      </c>
      <c s="7" t="s">
        <v>47</v>
      </c>
      <c s="7" t="s">
        <v>161</v>
      </c>
      <c s="7" t="s">
        <v>83</v>
      </c>
      <c s="10">
        <v>14.25</v>
      </c>
      <c s="14"/>
      <c s="13">
        <f>ROUND((H24*G24),2)</f>
      </c>
      <c r="O24">
        <f>rekapitulace!H8</f>
      </c>
      <c>
        <f>O24/100*I24</f>
      </c>
    </row>
    <row r="25" spans="5:5" ht="102">
      <c r="E25" s="15" t="s">
        <v>162</v>
      </c>
    </row>
    <row r="26" spans="1:16" ht="12.75">
      <c r="A26" s="7">
        <v>8</v>
      </c>
      <c s="7" t="s">
        <v>141</v>
      </c>
      <c s="7" t="s">
        <v>163</v>
      </c>
      <c s="7" t="s">
        <v>47</v>
      </c>
      <c s="7" t="s">
        <v>164</v>
      </c>
      <c s="7" t="s">
        <v>83</v>
      </c>
      <c s="10">
        <v>329.769</v>
      </c>
      <c s="14"/>
      <c s="13">
        <f>ROUND((H26*G26),2)</f>
      </c>
      <c r="O26">
        <f>rekapitulace!H8</f>
      </c>
      <c>
        <f>O26/100*I26</f>
      </c>
    </row>
    <row r="27" spans="5:5" ht="204">
      <c r="E27" s="15" t="s">
        <v>165</v>
      </c>
    </row>
    <row r="28" spans="1:16" ht="12.75">
      <c r="A28" s="7">
        <v>9</v>
      </c>
      <c s="7" t="s">
        <v>141</v>
      </c>
      <c s="7" t="s">
        <v>166</v>
      </c>
      <c s="7" t="s">
        <v>47</v>
      </c>
      <c s="7" t="s">
        <v>167</v>
      </c>
      <c s="7" t="s">
        <v>83</v>
      </c>
      <c s="10">
        <v>329.769</v>
      </c>
      <c s="14"/>
      <c s="13">
        <f>ROUND((H28*G28),2)</f>
      </c>
      <c r="O28">
        <f>rekapitulace!H8</f>
      </c>
      <c>
        <f>O28/100*I28</f>
      </c>
    </row>
    <row r="29" spans="5:5" ht="38.25">
      <c r="E29" s="15" t="s">
        <v>168</v>
      </c>
    </row>
    <row r="30" spans="1:16" ht="12.75">
      <c r="A30" s="7">
        <v>10</v>
      </c>
      <c s="7" t="s">
        <v>141</v>
      </c>
      <c s="7" t="s">
        <v>169</v>
      </c>
      <c s="7" t="s">
        <v>47</v>
      </c>
      <c s="7" t="s">
        <v>170</v>
      </c>
      <c s="7" t="s">
        <v>49</v>
      </c>
      <c s="10">
        <v>134.575</v>
      </c>
      <c s="14"/>
      <c s="13">
        <f>ROUND((H30*G30),2)</f>
      </c>
      <c r="O30">
        <f>rekapitulace!H8</f>
      </c>
      <c>
        <f>O30/100*I30</f>
      </c>
    </row>
    <row r="31" spans="5:5" ht="409.5">
      <c r="E31" s="15" t="s">
        <v>171</v>
      </c>
    </row>
    <row r="32" spans="1:16" ht="12.75">
      <c r="A32" s="7">
        <v>11</v>
      </c>
      <c s="7" t="s">
        <v>141</v>
      </c>
      <c s="7" t="s">
        <v>172</v>
      </c>
      <c s="7" t="s">
        <v>47</v>
      </c>
      <c s="7" t="s">
        <v>173</v>
      </c>
      <c s="7" t="s">
        <v>49</v>
      </c>
      <c s="10">
        <v>127.328</v>
      </c>
      <c s="14"/>
      <c s="13">
        <f>ROUND((H32*G32),2)</f>
      </c>
      <c r="O32">
        <f>rekapitulace!H8</f>
      </c>
      <c>
        <f>O32/100*I32</f>
      </c>
    </row>
    <row r="33" spans="5:5" ht="38.25">
      <c r="E33" s="15" t="s">
        <v>174</v>
      </c>
    </row>
    <row r="34" spans="1:16" ht="12.75">
      <c r="A34" s="7">
        <v>12</v>
      </c>
      <c s="7" t="s">
        <v>141</v>
      </c>
      <c s="7" t="s">
        <v>175</v>
      </c>
      <c s="7" t="s">
        <v>47</v>
      </c>
      <c s="7" t="s">
        <v>176</v>
      </c>
      <c s="7" t="s">
        <v>49</v>
      </c>
      <c s="10">
        <v>63.664</v>
      </c>
      <c s="14"/>
      <c s="13">
        <f>ROUND((H34*G34),2)</f>
      </c>
      <c r="O34">
        <f>rekapitulace!H8</f>
      </c>
      <c>
        <f>O34/100*I34</f>
      </c>
    </row>
    <row r="35" spans="5:5" ht="51">
      <c r="E35" s="15" t="s">
        <v>177</v>
      </c>
    </row>
    <row r="36" spans="1:16" ht="12.75">
      <c r="A36" s="7">
        <v>13</v>
      </c>
      <c s="7" t="s">
        <v>141</v>
      </c>
      <c s="7" t="s">
        <v>178</v>
      </c>
      <c s="7" t="s">
        <v>47</v>
      </c>
      <c s="7" t="s">
        <v>179</v>
      </c>
      <c s="7" t="s">
        <v>49</v>
      </c>
      <c s="10">
        <v>54.569</v>
      </c>
      <c s="14"/>
      <c s="13">
        <f>ROUND((H36*G36),2)</f>
      </c>
      <c r="O36">
        <f>rekapitulace!H8</f>
      </c>
      <c>
        <f>O36/100*I36</f>
      </c>
    </row>
    <row r="37" spans="5:5" ht="38.25">
      <c r="E37" s="15" t="s">
        <v>180</v>
      </c>
    </row>
    <row r="38" spans="1:16" ht="12.75">
      <c r="A38" s="7">
        <v>14</v>
      </c>
      <c s="7" t="s">
        <v>141</v>
      </c>
      <c s="7" t="s">
        <v>181</v>
      </c>
      <c s="7" t="s">
        <v>47</v>
      </c>
      <c s="7" t="s">
        <v>182</v>
      </c>
      <c s="7" t="s">
        <v>49</v>
      </c>
      <c s="10">
        <v>27.285</v>
      </c>
      <c s="14"/>
      <c s="13">
        <f>ROUND((H38*G38),2)</f>
      </c>
      <c r="O38">
        <f>rekapitulace!H8</f>
      </c>
      <c>
        <f>O38/100*I38</f>
      </c>
    </row>
    <row r="39" spans="5:5" ht="51">
      <c r="E39" s="15" t="s">
        <v>183</v>
      </c>
    </row>
    <row r="40" spans="1:16" ht="12.75">
      <c r="A40" s="7">
        <v>15</v>
      </c>
      <c s="7" t="s">
        <v>141</v>
      </c>
      <c s="7" t="s">
        <v>184</v>
      </c>
      <c s="7" t="s">
        <v>47</v>
      </c>
      <c s="7" t="s">
        <v>185</v>
      </c>
      <c s="7" t="s">
        <v>49</v>
      </c>
      <c s="10">
        <v>249.48</v>
      </c>
      <c s="14"/>
      <c s="13">
        <f>ROUND((H40*G40),2)</f>
      </c>
      <c r="O40">
        <f>rekapitulace!H8</f>
      </c>
      <c>
        <f>O40/100*I40</f>
      </c>
    </row>
    <row r="41" spans="5:5" ht="38.25">
      <c r="E41" s="15" t="s">
        <v>186</v>
      </c>
    </row>
    <row r="42" spans="1:16" ht="12.75">
      <c r="A42" s="7">
        <v>16</v>
      </c>
      <c s="7" t="s">
        <v>141</v>
      </c>
      <c s="7" t="s">
        <v>187</v>
      </c>
      <c s="7" t="s">
        <v>47</v>
      </c>
      <c s="7" t="s">
        <v>188</v>
      </c>
      <c s="7" t="s">
        <v>49</v>
      </c>
      <c s="10">
        <v>124.74</v>
      </c>
      <c s="14"/>
      <c s="13">
        <f>ROUND((H42*G42),2)</f>
      </c>
      <c r="O42">
        <f>rekapitulace!H8</f>
      </c>
      <c>
        <f>O42/100*I42</f>
      </c>
    </row>
    <row r="43" spans="5:5" ht="51">
      <c r="E43" s="15" t="s">
        <v>189</v>
      </c>
    </row>
    <row r="44" spans="1:16" ht="12.75">
      <c r="A44" s="7">
        <v>17</v>
      </c>
      <c s="7" t="s">
        <v>141</v>
      </c>
      <c s="7" t="s">
        <v>190</v>
      </c>
      <c s="7" t="s">
        <v>47</v>
      </c>
      <c s="7" t="s">
        <v>191</v>
      </c>
      <c s="7" t="s">
        <v>49</v>
      </c>
      <c s="10">
        <v>106.92</v>
      </c>
      <c s="14"/>
      <c s="13">
        <f>ROUND((H44*G44),2)</f>
      </c>
      <c r="O44">
        <f>rekapitulace!H8</f>
      </c>
      <c>
        <f>O44/100*I44</f>
      </c>
    </row>
    <row r="45" spans="5:5" ht="38.25">
      <c r="E45" s="15" t="s">
        <v>192</v>
      </c>
    </row>
    <row r="46" spans="1:16" ht="12.75">
      <c r="A46" s="7">
        <v>18</v>
      </c>
      <c s="7" t="s">
        <v>141</v>
      </c>
      <c s="7" t="s">
        <v>193</v>
      </c>
      <c s="7" t="s">
        <v>47</v>
      </c>
      <c s="7" t="s">
        <v>194</v>
      </c>
      <c s="7" t="s">
        <v>49</v>
      </c>
      <c s="10">
        <v>53.46</v>
      </c>
      <c s="14"/>
      <c s="13">
        <f>ROUND((H46*G46),2)</f>
      </c>
      <c r="O46">
        <f>rekapitulace!H8</f>
      </c>
      <c>
        <f>O46/100*I46</f>
      </c>
    </row>
    <row r="47" spans="5:5" ht="51">
      <c r="E47" s="15" t="s">
        <v>195</v>
      </c>
    </row>
    <row r="48" spans="1:16" ht="12.75">
      <c r="A48" s="7">
        <v>19</v>
      </c>
      <c s="7" t="s">
        <v>141</v>
      </c>
      <c s="7" t="s">
        <v>196</v>
      </c>
      <c s="7" t="s">
        <v>47</v>
      </c>
      <c s="7" t="s">
        <v>197</v>
      </c>
      <c s="7" t="s">
        <v>49</v>
      </c>
      <c s="10">
        <v>23.662</v>
      </c>
      <c s="14"/>
      <c s="13">
        <f>ROUND((H48*G48),2)</f>
      </c>
      <c r="O48">
        <f>rekapitulace!H8</f>
      </c>
      <c>
        <f>O48/100*I48</f>
      </c>
    </row>
    <row r="49" spans="5:5" ht="267.75">
      <c r="E49" s="15" t="s">
        <v>198</v>
      </c>
    </row>
    <row r="50" spans="1:16" ht="12.75">
      <c r="A50" s="7">
        <v>20</v>
      </c>
      <c s="7" t="s">
        <v>141</v>
      </c>
      <c s="7" t="s">
        <v>199</v>
      </c>
      <c s="7" t="s">
        <v>47</v>
      </c>
      <c s="7" t="s">
        <v>200</v>
      </c>
      <c s="7" t="s">
        <v>49</v>
      </c>
      <c s="10">
        <v>11.831</v>
      </c>
      <c s="14"/>
      <c s="13">
        <f>ROUND((H50*G50),2)</f>
      </c>
      <c r="O50">
        <f>rekapitulace!H8</f>
      </c>
      <c>
        <f>O50/100*I50</f>
      </c>
    </row>
    <row r="51" spans="5:5" ht="51">
      <c r="E51" s="15" t="s">
        <v>201</v>
      </c>
    </row>
    <row r="52" spans="1:16" ht="12.75">
      <c r="A52" s="7">
        <v>21</v>
      </c>
      <c s="7" t="s">
        <v>47</v>
      </c>
      <c s="7" t="s">
        <v>202</v>
      </c>
      <c s="7" t="s">
        <v>47</v>
      </c>
      <c s="7" t="s">
        <v>203</v>
      </c>
      <c s="7" t="s">
        <v>61</v>
      </c>
      <c s="10">
        <v>3.058</v>
      </c>
      <c s="14"/>
      <c s="13">
        <f>ROUND((H52*G52),2)</f>
      </c>
      <c r="O52">
        <f>rekapitulace!H8</f>
      </c>
      <c>
        <f>O52/100*I52</f>
      </c>
    </row>
    <row r="53" spans="5:5" ht="38.25">
      <c r="E53" s="15" t="s">
        <v>204</v>
      </c>
    </row>
    <row r="54" spans="1:16" ht="12.75">
      <c r="A54" s="7">
        <v>22</v>
      </c>
      <c s="7" t="s">
        <v>141</v>
      </c>
      <c s="7" t="s">
        <v>205</v>
      </c>
      <c s="7" t="s">
        <v>47</v>
      </c>
      <c s="7" t="s">
        <v>206</v>
      </c>
      <c s="7" t="s">
        <v>67</v>
      </c>
      <c s="10">
        <v>30.719</v>
      </c>
      <c s="14"/>
      <c s="13">
        <f>ROUND((H54*G54),2)</f>
      </c>
      <c r="O54">
        <f>rekapitulace!H8</f>
      </c>
      <c>
        <f>O54/100*I54</f>
      </c>
    </row>
    <row r="55" spans="5:5" ht="357">
      <c r="E55" s="15" t="s">
        <v>207</v>
      </c>
    </row>
    <row r="56" spans="1:16" ht="12.75">
      <c r="A56" s="7">
        <v>23</v>
      </c>
      <c s="7" t="s">
        <v>141</v>
      </c>
      <c s="7" t="s">
        <v>208</v>
      </c>
      <c s="7" t="s">
        <v>47</v>
      </c>
      <c s="7" t="s">
        <v>209</v>
      </c>
      <c s="7" t="s">
        <v>67</v>
      </c>
      <c s="10">
        <v>651.345</v>
      </c>
      <c s="14"/>
      <c s="13">
        <f>ROUND((H56*G56),2)</f>
      </c>
      <c r="O56">
        <f>rekapitulace!H8</f>
      </c>
      <c>
        <f>O56/100*I56</f>
      </c>
    </row>
    <row r="57" spans="5:5" ht="409.5">
      <c r="E57" s="15" t="s">
        <v>210</v>
      </c>
    </row>
    <row r="58" spans="1:16" ht="12.75">
      <c r="A58" s="7">
        <v>24</v>
      </c>
      <c s="7" t="s">
        <v>141</v>
      </c>
      <c s="7" t="s">
        <v>211</v>
      </c>
      <c s="7" t="s">
        <v>47</v>
      </c>
      <c s="7" t="s">
        <v>212</v>
      </c>
      <c s="7" t="s">
        <v>67</v>
      </c>
      <c s="10">
        <v>30.719</v>
      </c>
      <c s="14"/>
      <c s="13">
        <f>ROUND((H58*G58),2)</f>
      </c>
      <c r="O58">
        <f>rekapitulace!H8</f>
      </c>
      <c>
        <f>O58/100*I58</f>
      </c>
    </row>
    <row r="59" spans="5:5" ht="76.5">
      <c r="E59" s="15" t="s">
        <v>213</v>
      </c>
    </row>
    <row r="60" spans="1:16" ht="12.75">
      <c r="A60" s="7">
        <v>25</v>
      </c>
      <c s="7" t="s">
        <v>141</v>
      </c>
      <c s="7" t="s">
        <v>214</v>
      </c>
      <c s="7" t="s">
        <v>47</v>
      </c>
      <c s="7" t="s">
        <v>215</v>
      </c>
      <c s="7" t="s">
        <v>67</v>
      </c>
      <c s="10">
        <v>651.345</v>
      </c>
      <c s="14"/>
      <c s="13">
        <f>ROUND((H60*G60),2)</f>
      </c>
      <c r="O60">
        <f>rekapitulace!H8</f>
      </c>
      <c>
        <f>O60/100*I60</f>
      </c>
    </row>
    <row r="61" spans="5:5" ht="89.25">
      <c r="E61" s="15" t="s">
        <v>216</v>
      </c>
    </row>
    <row r="62" spans="1:16" ht="12.75">
      <c r="A62" s="7">
        <v>26</v>
      </c>
      <c s="7" t="s">
        <v>141</v>
      </c>
      <c s="7" t="s">
        <v>217</v>
      </c>
      <c s="7" t="s">
        <v>47</v>
      </c>
      <c s="7" t="s">
        <v>218</v>
      </c>
      <c s="7" t="s">
        <v>49</v>
      </c>
      <c s="10">
        <v>538.298</v>
      </c>
      <c s="14"/>
      <c s="13">
        <f>ROUND((H62*G62),2)</f>
      </c>
      <c r="O62">
        <f>rekapitulace!H8</f>
      </c>
      <c>
        <f>O62/100*I62</f>
      </c>
    </row>
    <row r="63" spans="5:5" ht="140.25">
      <c r="E63" s="15" t="s">
        <v>219</v>
      </c>
    </row>
    <row r="64" spans="1:16" ht="12.75">
      <c r="A64" s="7">
        <v>27</v>
      </c>
      <c s="7" t="s">
        <v>141</v>
      </c>
      <c s="7" t="s">
        <v>220</v>
      </c>
      <c s="7" t="s">
        <v>47</v>
      </c>
      <c s="7" t="s">
        <v>221</v>
      </c>
      <c s="7" t="s">
        <v>49</v>
      </c>
      <c s="10">
        <v>901.825</v>
      </c>
      <c s="14"/>
      <c s="13">
        <f>ROUND((H64*G64),2)</f>
      </c>
      <c r="O64">
        <f>rekapitulace!H8</f>
      </c>
      <c>
        <f>O64/100*I64</f>
      </c>
    </row>
    <row r="65" spans="5:5" ht="331.5">
      <c r="E65" s="15" t="s">
        <v>222</v>
      </c>
    </row>
    <row r="66" spans="1:16" ht="12.75">
      <c r="A66" s="7">
        <v>28</v>
      </c>
      <c s="7" t="s">
        <v>141</v>
      </c>
      <c s="7" t="s">
        <v>223</v>
      </c>
      <c s="7" t="s">
        <v>47</v>
      </c>
      <c s="7" t="s">
        <v>224</v>
      </c>
      <c s="7" t="s">
        <v>49</v>
      </c>
      <c s="10">
        <v>222.096</v>
      </c>
      <c s="14"/>
      <c s="13">
        <f>ROUND((H66*G66),2)</f>
      </c>
      <c r="O66">
        <f>rekapitulace!H8</f>
      </c>
      <c>
        <f>O66/100*I66</f>
      </c>
    </row>
    <row r="67" spans="5:5" ht="409.5">
      <c r="E67" s="15" t="s">
        <v>225</v>
      </c>
    </row>
    <row r="68" spans="1:16" ht="12.75">
      <c r="A68" s="7">
        <v>29</v>
      </c>
      <c s="7" t="s">
        <v>141</v>
      </c>
      <c s="7" t="s">
        <v>226</v>
      </c>
      <c s="7" t="s">
        <v>47</v>
      </c>
      <c s="7" t="s">
        <v>227</v>
      </c>
      <c s="7" t="s">
        <v>49</v>
      </c>
      <c s="10">
        <v>2220.955</v>
      </c>
      <c s="14"/>
      <c s="13">
        <f>ROUND((H68*G68),2)</f>
      </c>
      <c r="O68">
        <f>rekapitulace!H8</f>
      </c>
      <c>
        <f>O68/100*I68</f>
      </c>
    </row>
    <row r="69" spans="5:5" ht="153">
      <c r="E69" s="15" t="s">
        <v>228</v>
      </c>
    </row>
    <row r="70" spans="1:16" ht="12.75">
      <c r="A70" s="7">
        <v>30</v>
      </c>
      <c s="7" t="s">
        <v>141</v>
      </c>
      <c s="7" t="s">
        <v>229</v>
      </c>
      <c s="7" t="s">
        <v>47</v>
      </c>
      <c s="7" t="s">
        <v>230</v>
      </c>
      <c s="7" t="s">
        <v>49</v>
      </c>
      <c s="10">
        <v>561.96</v>
      </c>
      <c s="14"/>
      <c s="13">
        <f>ROUND((H70*G70),2)</f>
      </c>
      <c r="O70">
        <f>rekapitulace!H8</f>
      </c>
      <c>
        <f>O70/100*I70</f>
      </c>
    </row>
    <row r="71" spans="5:5" ht="216.75">
      <c r="E71" s="15" t="s">
        <v>231</v>
      </c>
    </row>
    <row r="72" spans="1:16" ht="12.75">
      <c r="A72" s="7">
        <v>31</v>
      </c>
      <c s="7" t="s">
        <v>141</v>
      </c>
      <c s="7" t="s">
        <v>232</v>
      </c>
      <c s="7" t="s">
        <v>47</v>
      </c>
      <c s="7" t="s">
        <v>233</v>
      </c>
      <c s="7" t="s">
        <v>49</v>
      </c>
      <c s="10">
        <v>222.096</v>
      </c>
      <c s="14"/>
      <c s="13">
        <f>ROUND((H72*G72),2)</f>
      </c>
      <c r="O72">
        <f>rekapitulace!H8</f>
      </c>
      <c>
        <f>O72/100*I72</f>
      </c>
    </row>
    <row r="73" spans="5:5" ht="76.5">
      <c r="E73" s="15" t="s">
        <v>234</v>
      </c>
    </row>
    <row r="74" spans="1:16" ht="12.75">
      <c r="A74" s="7">
        <v>32</v>
      </c>
      <c s="7" t="s">
        <v>141</v>
      </c>
      <c s="7" t="s">
        <v>235</v>
      </c>
      <c s="7" t="s">
        <v>47</v>
      </c>
      <c s="7" t="s">
        <v>236</v>
      </c>
      <c s="7" t="s">
        <v>53</v>
      </c>
      <c s="10">
        <v>410.877</v>
      </c>
      <c s="14"/>
      <c s="13">
        <f>ROUND((H74*G74),2)</f>
      </c>
      <c r="O74">
        <f>rekapitulace!H8</f>
      </c>
      <c>
        <f>O74/100*I74</f>
      </c>
    </row>
    <row r="75" spans="5:5" ht="89.25">
      <c r="E75" s="15" t="s">
        <v>237</v>
      </c>
    </row>
    <row r="76" spans="1:16" ht="12.75">
      <c r="A76" s="7">
        <v>33</v>
      </c>
      <c s="7" t="s">
        <v>47</v>
      </c>
      <c s="7" t="s">
        <v>238</v>
      </c>
      <c s="7" t="s">
        <v>47</v>
      </c>
      <c s="7" t="s">
        <v>239</v>
      </c>
      <c s="7" t="s">
        <v>53</v>
      </c>
      <c s="10">
        <v>561.96</v>
      </c>
      <c s="14"/>
      <c s="13">
        <f>ROUND((H76*G76),2)</f>
      </c>
      <c r="O76">
        <f>rekapitulace!H8</f>
      </c>
      <c>
        <f>O76/100*I76</f>
      </c>
    </row>
    <row r="77" spans="5:5" ht="114.75">
      <c r="E77" s="15" t="s">
        <v>240</v>
      </c>
    </row>
    <row r="78" spans="1:16" ht="12.75">
      <c r="A78" s="7">
        <v>34</v>
      </c>
      <c s="7" t="s">
        <v>141</v>
      </c>
      <c s="7" t="s">
        <v>241</v>
      </c>
      <c s="7" t="s">
        <v>47</v>
      </c>
      <c s="7" t="s">
        <v>242</v>
      </c>
      <c s="7" t="s">
        <v>49</v>
      </c>
      <c s="10">
        <v>339.865</v>
      </c>
      <c s="14"/>
      <c s="13">
        <f>ROUND((H78*G78),2)</f>
      </c>
      <c r="O78">
        <f>rekapitulace!H8</f>
      </c>
      <c>
        <f>O78/100*I78</f>
      </c>
    </row>
    <row r="79" spans="5:5" ht="153">
      <c r="E79" s="15" t="s">
        <v>243</v>
      </c>
    </row>
    <row r="80" spans="1:16" ht="12.75">
      <c r="A80" s="7">
        <v>35</v>
      </c>
      <c s="7" t="s">
        <v>141</v>
      </c>
      <c s="7" t="s">
        <v>244</v>
      </c>
      <c s="7" t="s">
        <v>47</v>
      </c>
      <c s="7" t="s">
        <v>245</v>
      </c>
      <c s="7" t="s">
        <v>49</v>
      </c>
      <c s="10">
        <v>32.135</v>
      </c>
      <c s="14"/>
      <c s="13">
        <f>ROUND((H80*G80),2)</f>
      </c>
      <c r="O80">
        <f>rekapitulace!H8</f>
      </c>
      <c>
        <f>O80/100*I80</f>
      </c>
    </row>
    <row r="81" spans="5:5" ht="76.5">
      <c r="E81" s="15" t="s">
        <v>246</v>
      </c>
    </row>
    <row r="82" spans="1:16" ht="12.75">
      <c r="A82" s="7">
        <v>36</v>
      </c>
      <c s="7" t="s">
        <v>141</v>
      </c>
      <c s="7" t="s">
        <v>247</v>
      </c>
      <c s="7" t="s">
        <v>47</v>
      </c>
      <c s="7" t="s">
        <v>248</v>
      </c>
      <c s="7" t="s">
        <v>49</v>
      </c>
      <c s="10">
        <v>107.116</v>
      </c>
      <c s="14"/>
      <c s="13">
        <f>ROUND((H82*G82),2)</f>
      </c>
      <c r="O82">
        <f>rekapitulace!H8</f>
      </c>
      <c>
        <f>O82/100*I82</f>
      </c>
    </row>
    <row r="83" spans="5:5" ht="395.25">
      <c r="E83" s="15" t="s">
        <v>249</v>
      </c>
    </row>
    <row r="84" spans="1:16" ht="12.75">
      <c r="A84" s="7">
        <v>37</v>
      </c>
      <c s="7" t="s">
        <v>141</v>
      </c>
      <c s="7" t="s">
        <v>250</v>
      </c>
      <c s="7" t="s">
        <v>47</v>
      </c>
      <c s="7" t="s">
        <v>251</v>
      </c>
      <c s="7" t="s">
        <v>67</v>
      </c>
      <c s="10">
        <v>275.52</v>
      </c>
      <c s="14"/>
      <c s="13">
        <f>ROUND((H84*G84),2)</f>
      </c>
      <c r="O84">
        <f>rekapitulace!H8</f>
      </c>
      <c>
        <f>O84/100*I84</f>
      </c>
    </row>
    <row r="85" spans="5:5" ht="409.5">
      <c r="E85" s="15" t="s">
        <v>252</v>
      </c>
    </row>
    <row r="86" spans="1:16" ht="12.75">
      <c r="A86" s="7">
        <v>52</v>
      </c>
      <c s="7" t="s">
        <v>141</v>
      </c>
      <c s="7" t="s">
        <v>253</v>
      </c>
      <c s="7" t="s">
        <v>47</v>
      </c>
      <c s="7" t="s">
        <v>254</v>
      </c>
      <c s="7" t="s">
        <v>53</v>
      </c>
      <c s="10">
        <v>215.304</v>
      </c>
      <c s="14"/>
      <c s="13">
        <f>ROUND((H86*G86),2)</f>
      </c>
      <c r="O86">
        <f>rekapitulace!H8</f>
      </c>
      <c>
        <f>O86/100*I86</f>
      </c>
    </row>
    <row r="87" spans="5:5" ht="89.25">
      <c r="E87" s="15" t="s">
        <v>255</v>
      </c>
    </row>
    <row r="88" spans="1:16" ht="12.75" customHeight="1">
      <c r="A88" s="16"/>
      <c s="16"/>
      <c s="16" t="s">
        <v>24</v>
      </c>
      <c s="16"/>
      <c s="16" t="s">
        <v>58</v>
      </c>
      <c s="16"/>
      <c s="16"/>
      <c s="16"/>
      <c s="16">
        <f>SUM(I12:I87)</f>
      </c>
      <c r="P88">
        <f>ROUND(SUM(P12:P87),2)</f>
      </c>
    </row>
    <row r="90" spans="1:9" ht="12.75" customHeight="1">
      <c r="A90" s="9"/>
      <c s="9"/>
      <c s="9" t="s">
        <v>35</v>
      </c>
      <c s="9"/>
      <c s="9" t="s">
        <v>256</v>
      </c>
      <c s="9"/>
      <c s="11"/>
      <c s="9"/>
      <c s="11"/>
    </row>
    <row r="91" spans="1:16" ht="12.75">
      <c r="A91" s="7">
        <v>38</v>
      </c>
      <c s="7" t="s">
        <v>141</v>
      </c>
      <c s="7" t="s">
        <v>257</v>
      </c>
      <c s="7" t="s">
        <v>47</v>
      </c>
      <c s="7" t="s">
        <v>258</v>
      </c>
      <c s="7" t="s">
        <v>49</v>
      </c>
      <c s="10">
        <v>12.122</v>
      </c>
      <c s="14"/>
      <c s="13">
        <f>ROUND((H91*G91),2)</f>
      </c>
      <c r="O91">
        <f>rekapitulace!H8</f>
      </c>
      <c>
        <f>O91/100*I91</f>
      </c>
    </row>
    <row r="92" spans="5:5" ht="216.75">
      <c r="E92" s="15" t="s">
        <v>259</v>
      </c>
    </row>
    <row r="93" spans="1:16" ht="12.75">
      <c r="A93" s="7">
        <v>39</v>
      </c>
      <c s="7" t="s">
        <v>141</v>
      </c>
      <c s="7" t="s">
        <v>260</v>
      </c>
      <c s="7" t="s">
        <v>47</v>
      </c>
      <c s="7" t="s">
        <v>261</v>
      </c>
      <c s="7" t="s">
        <v>83</v>
      </c>
      <c s="10">
        <v>140.521</v>
      </c>
      <c s="14"/>
      <c s="13">
        <f>ROUND((H93*G93),2)</f>
      </c>
      <c r="O93">
        <f>rekapitulace!H8</f>
      </c>
      <c>
        <f>O93/100*I93</f>
      </c>
    </row>
    <row r="94" spans="5:5" ht="140.25">
      <c r="E94" s="15" t="s">
        <v>262</v>
      </c>
    </row>
    <row r="95" spans="1:16" ht="12.75" customHeight="1">
      <c r="A95" s="16"/>
      <c s="16"/>
      <c s="16" t="s">
        <v>35</v>
      </c>
      <c s="16"/>
      <c s="16" t="s">
        <v>256</v>
      </c>
      <c s="16"/>
      <c s="16"/>
      <c s="16"/>
      <c s="16">
        <f>SUM(I91:I94)</f>
      </c>
      <c r="P95">
        <f>ROUND(SUM(P91:P94),2)</f>
      </c>
    </row>
    <row r="97" spans="1:9" ht="12.75" customHeight="1">
      <c r="A97" s="9"/>
      <c s="9"/>
      <c s="9" t="s">
        <v>37</v>
      </c>
      <c s="9"/>
      <c s="9" t="s">
        <v>263</v>
      </c>
      <c s="9"/>
      <c s="11"/>
      <c s="9"/>
      <c s="11"/>
    </row>
    <row r="98" spans="1:16" ht="12.75">
      <c r="A98" s="7">
        <v>48</v>
      </c>
      <c s="7" t="s">
        <v>141</v>
      </c>
      <c s="7" t="s">
        <v>264</v>
      </c>
      <c s="7" t="s">
        <v>47</v>
      </c>
      <c s="7" t="s">
        <v>265</v>
      </c>
      <c s="7" t="s">
        <v>49</v>
      </c>
      <c s="10">
        <v>1.468</v>
      </c>
      <c s="14"/>
      <c s="13">
        <f>ROUND((H98*G98),2)</f>
      </c>
      <c r="O98">
        <f>rekapitulace!H8</f>
      </c>
      <c>
        <f>O98/100*I98</f>
      </c>
    </row>
    <row r="99" spans="5:5" ht="127.5">
      <c r="E99" s="15" t="s">
        <v>266</v>
      </c>
    </row>
    <row r="100" spans="1:16" ht="12.75">
      <c r="A100" s="7">
        <v>49</v>
      </c>
      <c s="7" t="s">
        <v>141</v>
      </c>
      <c s="7" t="s">
        <v>267</v>
      </c>
      <c s="7" t="s">
        <v>47</v>
      </c>
      <c s="7" t="s">
        <v>268</v>
      </c>
      <c s="7" t="s">
        <v>49</v>
      </c>
      <c s="10">
        <v>29.301</v>
      </c>
      <c s="14"/>
      <c s="13">
        <f>ROUND((H100*G100),2)</f>
      </c>
      <c r="O100">
        <f>rekapitulace!H8</f>
      </c>
      <c>
        <f>O100/100*I100</f>
      </c>
    </row>
    <row r="101" spans="5:5" ht="369.75">
      <c r="E101" s="15" t="s">
        <v>269</v>
      </c>
    </row>
    <row r="102" spans="1:16" ht="12.75">
      <c r="A102" s="7">
        <v>50</v>
      </c>
      <c s="7" t="s">
        <v>141</v>
      </c>
      <c s="7" t="s">
        <v>270</v>
      </c>
      <c s="7" t="s">
        <v>47</v>
      </c>
      <c s="7" t="s">
        <v>271</v>
      </c>
      <c s="7" t="s">
        <v>49</v>
      </c>
      <c s="10">
        <v>2.691</v>
      </c>
      <c s="14"/>
      <c s="13">
        <f>ROUND((H102*G102),2)</f>
      </c>
      <c r="O102">
        <f>rekapitulace!H8</f>
      </c>
      <c>
        <f>O102/100*I102</f>
      </c>
    </row>
    <row r="103" spans="5:5" ht="191.25">
      <c r="E103" s="15" t="s">
        <v>272</v>
      </c>
    </row>
    <row r="104" spans="1:16" ht="12.75">
      <c r="A104" s="7">
        <v>51</v>
      </c>
      <c s="7" t="s">
        <v>141</v>
      </c>
      <c s="7" t="s">
        <v>273</v>
      </c>
      <c s="7" t="s">
        <v>47</v>
      </c>
      <c s="7" t="s">
        <v>274</v>
      </c>
      <c s="7" t="s">
        <v>67</v>
      </c>
      <c s="10">
        <v>6.361</v>
      </c>
      <c s="14"/>
      <c s="13">
        <f>ROUND((H104*G104),2)</f>
      </c>
      <c r="O104">
        <f>rekapitulace!H8</f>
      </c>
      <c>
        <f>O104/100*I104</f>
      </c>
    </row>
    <row r="105" spans="5:5" ht="191.25">
      <c r="E105" s="15" t="s">
        <v>275</v>
      </c>
    </row>
    <row r="106" spans="1:16" ht="12.75" customHeight="1">
      <c r="A106" s="16"/>
      <c s="16"/>
      <c s="16" t="s">
        <v>37</v>
      </c>
      <c s="16"/>
      <c s="16" t="s">
        <v>263</v>
      </c>
      <c s="16"/>
      <c s="16"/>
      <c s="16"/>
      <c s="16">
        <f>SUM(I98:I105)</f>
      </c>
      <c r="P106">
        <f>ROUND(SUM(P98:P105),2)</f>
      </c>
    </row>
    <row r="108" spans="1:9" ht="12.75" customHeight="1">
      <c r="A108" s="9"/>
      <c s="9"/>
      <c s="9" t="s">
        <v>41</v>
      </c>
      <c s="9"/>
      <c s="9" t="s">
        <v>276</v>
      </c>
      <c s="9"/>
      <c s="11"/>
      <c s="9"/>
      <c s="11"/>
    </row>
    <row r="109" spans="1:16" ht="12.75">
      <c r="A109" s="7">
        <v>40</v>
      </c>
      <c s="7" t="s">
        <v>141</v>
      </c>
      <c s="7" t="s">
        <v>277</v>
      </c>
      <c s="7" t="s">
        <v>47</v>
      </c>
      <c s="7" t="s">
        <v>278</v>
      </c>
      <c s="7" t="s">
        <v>61</v>
      </c>
      <c s="10">
        <v>11.009</v>
      </c>
      <c s="14"/>
      <c s="13">
        <f>ROUND((H109*G109),2)</f>
      </c>
      <c r="O109">
        <f>rekapitulace!H8</f>
      </c>
      <c>
        <f>O109/100*I109</f>
      </c>
    </row>
    <row r="110" spans="5:5" ht="38.25">
      <c r="E110" s="15" t="s">
        <v>279</v>
      </c>
    </row>
    <row r="111" spans="1:16" ht="12.75">
      <c r="A111" s="7">
        <v>41</v>
      </c>
      <c s="7" t="s">
        <v>141</v>
      </c>
      <c s="7" t="s">
        <v>280</v>
      </c>
      <c s="7" t="s">
        <v>47</v>
      </c>
      <c s="7" t="s">
        <v>281</v>
      </c>
      <c s="7" t="s">
        <v>61</v>
      </c>
      <c s="10">
        <v>3.67</v>
      </c>
      <c s="14"/>
      <c s="13">
        <f>ROUND((H111*G111),2)</f>
      </c>
      <c r="O111">
        <f>rekapitulace!H8</f>
      </c>
      <c>
        <f>O111/100*I111</f>
      </c>
    </row>
    <row r="112" spans="5:5" ht="38.25">
      <c r="E112" s="15" t="s">
        <v>282</v>
      </c>
    </row>
    <row r="113" spans="1:16" ht="12.75">
      <c r="A113" s="7">
        <v>42</v>
      </c>
      <c s="7" t="s">
        <v>141</v>
      </c>
      <c s="7" t="s">
        <v>283</v>
      </c>
      <c s="7" t="s">
        <v>47</v>
      </c>
      <c s="7" t="s">
        <v>284</v>
      </c>
      <c s="7" t="s">
        <v>61</v>
      </c>
      <c s="10">
        <v>5.504</v>
      </c>
      <c s="14"/>
      <c s="13">
        <f>ROUND((H113*G113),2)</f>
      </c>
      <c r="O113">
        <f>rekapitulace!H8</f>
      </c>
      <c>
        <f>O113/100*I113</f>
      </c>
    </row>
    <row r="114" spans="5:5" ht="38.25">
      <c r="E114" s="15" t="s">
        <v>285</v>
      </c>
    </row>
    <row r="115" spans="1:16" ht="12.75">
      <c r="A115" s="7">
        <v>43</v>
      </c>
      <c s="7" t="s">
        <v>141</v>
      </c>
      <c s="7" t="s">
        <v>286</v>
      </c>
      <c s="7" t="s">
        <v>47</v>
      </c>
      <c s="7" t="s">
        <v>287</v>
      </c>
      <c s="7" t="s">
        <v>61</v>
      </c>
      <c s="10">
        <v>0.917</v>
      </c>
      <c s="14"/>
      <c s="13">
        <f>ROUND((H115*G115),2)</f>
      </c>
      <c r="O115">
        <f>rekapitulace!H8</f>
      </c>
      <c>
        <f>O115/100*I115</f>
      </c>
    </row>
    <row r="116" spans="5:5" ht="25.5">
      <c r="E116" s="15" t="s">
        <v>288</v>
      </c>
    </row>
    <row r="117" spans="1:16" ht="12.75">
      <c r="A117" s="7">
        <v>44</v>
      </c>
      <c s="7" t="s">
        <v>141</v>
      </c>
      <c s="7" t="s">
        <v>289</v>
      </c>
      <c s="7" t="s">
        <v>47</v>
      </c>
      <c s="7" t="s">
        <v>290</v>
      </c>
      <c s="7" t="s">
        <v>61</v>
      </c>
      <c s="10">
        <v>0.917</v>
      </c>
      <c s="14"/>
      <c s="13">
        <f>ROUND((H117*G117),2)</f>
      </c>
      <c r="O117">
        <f>rekapitulace!H8</f>
      </c>
      <c>
        <f>O117/100*I117</f>
      </c>
    </row>
    <row r="118" spans="5:5" ht="25.5">
      <c r="E118" s="15" t="s">
        <v>288</v>
      </c>
    </row>
    <row r="119" spans="1:16" ht="12.75">
      <c r="A119" s="7">
        <v>45</v>
      </c>
      <c s="7" t="s">
        <v>141</v>
      </c>
      <c s="7" t="s">
        <v>291</v>
      </c>
      <c s="7" t="s">
        <v>47</v>
      </c>
      <c s="7" t="s">
        <v>292</v>
      </c>
      <c s="7" t="s">
        <v>61</v>
      </c>
      <c s="10">
        <v>0.612</v>
      </c>
      <c s="14"/>
      <c s="13">
        <f>ROUND((H119*G119),2)</f>
      </c>
      <c r="O119">
        <f>rekapitulace!H8</f>
      </c>
      <c>
        <f>O119/100*I119</f>
      </c>
    </row>
    <row r="120" spans="5:5" ht="25.5">
      <c r="E120" s="15" t="s">
        <v>293</v>
      </c>
    </row>
    <row r="121" spans="1:16" ht="12.75">
      <c r="A121" s="7">
        <v>46</v>
      </c>
      <c s="7" t="s">
        <v>141</v>
      </c>
      <c s="7" t="s">
        <v>294</v>
      </c>
      <c s="7" t="s">
        <v>47</v>
      </c>
      <c s="7" t="s">
        <v>295</v>
      </c>
      <c s="7" t="s">
        <v>61</v>
      </c>
      <c s="10">
        <v>0.306</v>
      </c>
      <c s="14"/>
      <c s="13">
        <f>ROUND((H121*G121),2)</f>
      </c>
      <c r="O121">
        <f>rekapitulace!H8</f>
      </c>
      <c>
        <f>O121/100*I121</f>
      </c>
    </row>
    <row r="122" spans="5:5" ht="25.5">
      <c r="E122" s="15" t="s">
        <v>296</v>
      </c>
    </row>
    <row r="123" spans="1:16" ht="12.75">
      <c r="A123" s="7">
        <v>47</v>
      </c>
      <c s="7" t="s">
        <v>141</v>
      </c>
      <c s="7" t="s">
        <v>297</v>
      </c>
      <c s="7" t="s">
        <v>47</v>
      </c>
      <c s="7" t="s">
        <v>298</v>
      </c>
      <c s="7" t="s">
        <v>61</v>
      </c>
      <c s="10">
        <v>4.587</v>
      </c>
      <c s="14"/>
      <c s="13">
        <f>ROUND((H123*G123),2)</f>
      </c>
      <c r="O123">
        <f>rekapitulace!H8</f>
      </c>
      <c>
        <f>O123/100*I123</f>
      </c>
    </row>
    <row r="124" spans="5:5" ht="38.25">
      <c r="E124" s="15" t="s">
        <v>299</v>
      </c>
    </row>
    <row r="125" spans="1:16" ht="12.75">
      <c r="A125" s="7">
        <v>53</v>
      </c>
      <c s="7" t="s">
        <v>47</v>
      </c>
      <c s="7" t="s">
        <v>300</v>
      </c>
      <c s="7" t="s">
        <v>47</v>
      </c>
      <c s="7" t="s">
        <v>301</v>
      </c>
      <c s="7" t="s">
        <v>61</v>
      </c>
      <c s="10">
        <v>4.893</v>
      </c>
      <c s="14"/>
      <c s="13">
        <f>ROUND((H125*G125),2)</f>
      </c>
      <c r="O125">
        <f>rekapitulace!H8</f>
      </c>
      <c>
        <f>O125/100*I125</f>
      </c>
    </row>
    <row r="126" spans="5:5" ht="38.25">
      <c r="E126" s="15" t="s">
        <v>302</v>
      </c>
    </row>
    <row r="127" spans="1:16" ht="12.75">
      <c r="A127" s="7">
        <v>54</v>
      </c>
      <c s="7" t="s">
        <v>47</v>
      </c>
      <c s="7" t="s">
        <v>303</v>
      </c>
      <c s="7" t="s">
        <v>47</v>
      </c>
      <c s="7" t="s">
        <v>304</v>
      </c>
      <c s="7" t="s">
        <v>61</v>
      </c>
      <c s="10">
        <v>4.893</v>
      </c>
      <c s="14"/>
      <c s="13">
        <f>ROUND((H127*G127),2)</f>
      </c>
      <c r="O127">
        <f>rekapitulace!H8</f>
      </c>
      <c>
        <f>O127/100*I127</f>
      </c>
    </row>
    <row r="128" spans="5:5" ht="38.25">
      <c r="E128" s="15" t="s">
        <v>302</v>
      </c>
    </row>
    <row r="129" spans="1:16" ht="12.75">
      <c r="A129" s="7">
        <v>55</v>
      </c>
      <c s="7" t="s">
        <v>47</v>
      </c>
      <c s="7" t="s">
        <v>305</v>
      </c>
      <c s="7" t="s">
        <v>47</v>
      </c>
      <c s="7" t="s">
        <v>306</v>
      </c>
      <c s="7" t="s">
        <v>61</v>
      </c>
      <c s="10">
        <v>4.893</v>
      </c>
      <c s="14"/>
      <c s="13">
        <f>ROUND((H129*G129),2)</f>
      </c>
      <c r="O129">
        <f>rekapitulace!H8</f>
      </c>
      <c>
        <f>O129/100*I129</f>
      </c>
    </row>
    <row r="130" spans="5:5" ht="38.25">
      <c r="E130" s="15" t="s">
        <v>302</v>
      </c>
    </row>
    <row r="131" spans="1:16" ht="12.75">
      <c r="A131" s="7">
        <v>56</v>
      </c>
      <c s="7" t="s">
        <v>47</v>
      </c>
      <c s="7" t="s">
        <v>307</v>
      </c>
      <c s="7" t="s">
        <v>47</v>
      </c>
      <c s="7" t="s">
        <v>308</v>
      </c>
      <c s="7" t="s">
        <v>61</v>
      </c>
      <c s="10">
        <v>4.893</v>
      </c>
      <c s="14"/>
      <c s="13">
        <f>ROUND((H131*G131),2)</f>
      </c>
      <c r="O131">
        <f>rekapitulace!H8</f>
      </c>
      <c>
        <f>O131/100*I131</f>
      </c>
    </row>
    <row r="132" spans="5:5" ht="38.25">
      <c r="E132" s="15" t="s">
        <v>302</v>
      </c>
    </row>
    <row r="133" spans="1:16" ht="12.75">
      <c r="A133" s="7">
        <v>57</v>
      </c>
      <c s="7" t="s">
        <v>47</v>
      </c>
      <c s="7" t="s">
        <v>309</v>
      </c>
      <c s="7" t="s">
        <v>47</v>
      </c>
      <c s="7" t="s">
        <v>310</v>
      </c>
      <c s="7" t="s">
        <v>61</v>
      </c>
      <c s="10">
        <v>4.893</v>
      </c>
      <c s="14"/>
      <c s="13">
        <f>ROUND((H133*G133),2)</f>
      </c>
      <c r="O133">
        <f>rekapitulace!H8</f>
      </c>
      <c>
        <f>O133/100*I133</f>
      </c>
    </row>
    <row r="134" spans="5:5" ht="38.25">
      <c r="E134" s="15" t="s">
        <v>302</v>
      </c>
    </row>
    <row r="135" spans="1:16" ht="12.75">
      <c r="A135" s="7">
        <v>58</v>
      </c>
      <c s="7" t="s">
        <v>47</v>
      </c>
      <c s="7" t="s">
        <v>311</v>
      </c>
      <c s="7" t="s">
        <v>47</v>
      </c>
      <c s="7" t="s">
        <v>312</v>
      </c>
      <c s="7" t="s">
        <v>61</v>
      </c>
      <c s="10">
        <v>4.893</v>
      </c>
      <c s="14"/>
      <c s="13">
        <f>ROUND((H135*G135),2)</f>
      </c>
      <c r="O135">
        <f>rekapitulace!H8</f>
      </c>
      <c>
        <f>O135/100*I135</f>
      </c>
    </row>
    <row r="136" spans="5:5" ht="38.25">
      <c r="E136" s="15" t="s">
        <v>302</v>
      </c>
    </row>
    <row r="137" spans="1:16" ht="12.75">
      <c r="A137" s="7">
        <v>59</v>
      </c>
      <c s="7" t="s">
        <v>47</v>
      </c>
      <c s="7" t="s">
        <v>313</v>
      </c>
      <c s="7" t="s">
        <v>47</v>
      </c>
      <c s="7" t="s">
        <v>314</v>
      </c>
      <c s="7" t="s">
        <v>61</v>
      </c>
      <c s="10">
        <v>4.893</v>
      </c>
      <c s="14"/>
      <c s="13">
        <f>ROUND((H137*G137),2)</f>
      </c>
      <c r="O137">
        <f>rekapitulace!H8</f>
      </c>
      <c>
        <f>O137/100*I137</f>
      </c>
    </row>
    <row r="138" spans="5:5" ht="38.25">
      <c r="E138" s="15" t="s">
        <v>302</v>
      </c>
    </row>
    <row r="139" spans="1:16" ht="12.75">
      <c r="A139" s="7">
        <v>60</v>
      </c>
      <c s="7" t="s">
        <v>47</v>
      </c>
      <c s="7" t="s">
        <v>315</v>
      </c>
      <c s="7" t="s">
        <v>47</v>
      </c>
      <c s="7" t="s">
        <v>316</v>
      </c>
      <c s="7" t="s">
        <v>61</v>
      </c>
      <c s="10">
        <v>4.893</v>
      </c>
      <c s="14"/>
      <c s="13">
        <f>ROUND((H139*G139),2)</f>
      </c>
      <c r="O139">
        <f>rekapitulace!H8</f>
      </c>
      <c>
        <f>O139/100*I139</f>
      </c>
    </row>
    <row r="140" spans="5:5" ht="38.25">
      <c r="E140" s="15" t="s">
        <v>302</v>
      </c>
    </row>
    <row r="141" spans="1:16" ht="12.75">
      <c r="A141" s="7">
        <v>61</v>
      </c>
      <c s="7" t="s">
        <v>141</v>
      </c>
      <c s="7" t="s">
        <v>317</v>
      </c>
      <c s="7" t="s">
        <v>47</v>
      </c>
      <c s="7" t="s">
        <v>318</v>
      </c>
      <c s="7" t="s">
        <v>83</v>
      </c>
      <c s="10">
        <v>29.103</v>
      </c>
      <c s="14"/>
      <c s="13">
        <f>ROUND((H141*G141),2)</f>
      </c>
      <c r="O141">
        <f>rekapitulace!H8</f>
      </c>
      <c>
        <f>O141/100*I141</f>
      </c>
    </row>
    <row r="142" spans="5:5" ht="409.5">
      <c r="E142" s="15" t="s">
        <v>319</v>
      </c>
    </row>
    <row r="143" spans="1:16" ht="12.75">
      <c r="A143" s="7">
        <v>62</v>
      </c>
      <c s="7" t="s">
        <v>141</v>
      </c>
      <c s="7" t="s">
        <v>320</v>
      </c>
      <c s="7" t="s">
        <v>47</v>
      </c>
      <c s="7" t="s">
        <v>321</v>
      </c>
      <c s="7" t="s">
        <v>83</v>
      </c>
      <c s="10">
        <v>127.678</v>
      </c>
      <c s="14"/>
      <c s="13">
        <f>ROUND((H143*G143),2)</f>
      </c>
      <c r="O143">
        <f>rekapitulace!H8</f>
      </c>
      <c>
        <f>O143/100*I143</f>
      </c>
    </row>
    <row r="144" spans="5:5" ht="102">
      <c r="E144" s="15" t="s">
        <v>322</v>
      </c>
    </row>
    <row r="145" spans="1:16" ht="12.75">
      <c r="A145" s="7">
        <v>63</v>
      </c>
      <c s="7" t="s">
        <v>141</v>
      </c>
      <c s="7" t="s">
        <v>323</v>
      </c>
      <c s="7" t="s">
        <v>47</v>
      </c>
      <c s="7" t="s">
        <v>324</v>
      </c>
      <c s="7" t="s">
        <v>61</v>
      </c>
      <c s="10">
        <v>20.183</v>
      </c>
      <c s="14"/>
      <c s="13">
        <f>ROUND((H145*G145),2)</f>
      </c>
      <c r="O145">
        <f>rekapitulace!H8</f>
      </c>
      <c>
        <f>O145/100*I145</f>
      </c>
    </row>
    <row r="146" spans="5:5" ht="38.25">
      <c r="E146" s="15" t="s">
        <v>325</v>
      </c>
    </row>
    <row r="147" spans="1:16" ht="12.75">
      <c r="A147" s="7">
        <v>64</v>
      </c>
      <c s="7" t="s">
        <v>141</v>
      </c>
      <c s="7" t="s">
        <v>326</v>
      </c>
      <c s="7" t="s">
        <v>47</v>
      </c>
      <c s="7" t="s">
        <v>327</v>
      </c>
      <c s="7" t="s">
        <v>61</v>
      </c>
      <c s="10">
        <v>0.306</v>
      </c>
      <c s="14"/>
      <c s="13">
        <f>ROUND((H147*G147),2)</f>
      </c>
      <c r="O147">
        <f>rekapitulace!H8</f>
      </c>
      <c>
        <f>O147/100*I147</f>
      </c>
    </row>
    <row r="148" spans="5:5" ht="114.75">
      <c r="E148" s="15" t="s">
        <v>328</v>
      </c>
    </row>
    <row r="149" spans="1:16" ht="12.75">
      <c r="A149" s="7">
        <v>65</v>
      </c>
      <c s="7" t="s">
        <v>141</v>
      </c>
      <c s="7" t="s">
        <v>329</v>
      </c>
      <c s="7" t="s">
        <v>47</v>
      </c>
      <c s="7" t="s">
        <v>330</v>
      </c>
      <c s="7" t="s">
        <v>61</v>
      </c>
      <c s="10">
        <v>2.446</v>
      </c>
      <c s="14"/>
      <c s="13">
        <f>ROUND((H149*G149),2)</f>
      </c>
      <c r="O149">
        <f>rekapitulace!H8</f>
      </c>
      <c>
        <f>O149/100*I149</f>
      </c>
    </row>
    <row r="150" spans="5:5" ht="25.5">
      <c r="E150" s="15" t="s">
        <v>331</v>
      </c>
    </row>
    <row r="151" spans="1:16" ht="12.75">
      <c r="A151" s="7">
        <v>66</v>
      </c>
      <c s="7" t="s">
        <v>141</v>
      </c>
      <c s="7" t="s">
        <v>332</v>
      </c>
      <c s="7" t="s">
        <v>47</v>
      </c>
      <c s="7" t="s">
        <v>333</v>
      </c>
      <c s="7" t="s">
        <v>61</v>
      </c>
      <c s="10">
        <v>4.587</v>
      </c>
      <c s="14"/>
      <c s="13">
        <f>ROUND((H151*G151),2)</f>
      </c>
      <c r="O151">
        <f>rekapitulace!H8</f>
      </c>
      <c>
        <f>O151/100*I151</f>
      </c>
    </row>
    <row r="152" spans="5:5" ht="38.25">
      <c r="E152" s="15" t="s">
        <v>299</v>
      </c>
    </row>
    <row r="153" spans="1:16" ht="12.75">
      <c r="A153" s="7">
        <v>67</v>
      </c>
      <c s="7" t="s">
        <v>141</v>
      </c>
      <c s="7" t="s">
        <v>334</v>
      </c>
      <c s="7" t="s">
        <v>47</v>
      </c>
      <c s="7" t="s">
        <v>335</v>
      </c>
      <c s="7" t="s">
        <v>336</v>
      </c>
      <c s="10">
        <v>5.504</v>
      </c>
      <c s="14"/>
      <c s="13">
        <f>ROUND((H153*G153),2)</f>
      </c>
      <c r="O153">
        <f>rekapitulace!H8</f>
      </c>
      <c>
        <f>O153/100*I153</f>
      </c>
    </row>
    <row r="154" spans="5:5" ht="38.25">
      <c r="E154" s="15" t="s">
        <v>285</v>
      </c>
    </row>
    <row r="155" spans="1:16" ht="12.75">
      <c r="A155" s="7">
        <v>68</v>
      </c>
      <c s="7" t="s">
        <v>141</v>
      </c>
      <c s="7" t="s">
        <v>337</v>
      </c>
      <c s="7" t="s">
        <v>47</v>
      </c>
      <c s="7" t="s">
        <v>338</v>
      </c>
      <c s="7" t="s">
        <v>336</v>
      </c>
      <c s="10">
        <v>3.67</v>
      </c>
      <c s="14"/>
      <c s="13">
        <f>ROUND((H155*G155),2)</f>
      </c>
      <c r="O155">
        <f>rekapitulace!H8</f>
      </c>
      <c>
        <f>O155/100*I155</f>
      </c>
    </row>
    <row r="156" spans="5:5" ht="38.25">
      <c r="E156" s="15" t="s">
        <v>282</v>
      </c>
    </row>
    <row r="157" spans="1:16" ht="12.75">
      <c r="A157" s="7">
        <v>69</v>
      </c>
      <c s="7" t="s">
        <v>47</v>
      </c>
      <c s="7" t="s">
        <v>339</v>
      </c>
      <c s="7" t="s">
        <v>47</v>
      </c>
      <c s="7" t="s">
        <v>340</v>
      </c>
      <c s="7" t="s">
        <v>61</v>
      </c>
      <c s="10">
        <v>3.67</v>
      </c>
      <c s="14"/>
      <c s="13">
        <f>ROUND((H157*G157),2)</f>
      </c>
      <c r="O157">
        <f>rekapitulace!H8</f>
      </c>
      <c>
        <f>O157/100*I157</f>
      </c>
    </row>
    <row r="158" spans="5:5" ht="38.25">
      <c r="E158" s="15" t="s">
        <v>282</v>
      </c>
    </row>
    <row r="159" spans="1:16" ht="12.75">
      <c r="A159" s="7">
        <v>70</v>
      </c>
      <c s="7" t="s">
        <v>47</v>
      </c>
      <c s="7" t="s">
        <v>341</v>
      </c>
      <c s="7" t="s">
        <v>47</v>
      </c>
      <c s="7" t="s">
        <v>342</v>
      </c>
      <c s="7" t="s">
        <v>343</v>
      </c>
      <c s="10">
        <v>0.306</v>
      </c>
      <c s="14"/>
      <c s="13">
        <f>ROUND((H159*G159),2)</f>
      </c>
      <c r="O159">
        <f>rekapitulace!H8</f>
      </c>
      <c>
        <f>O159/100*I159</f>
      </c>
    </row>
    <row r="160" spans="5:5" ht="25.5">
      <c r="E160" s="15" t="s">
        <v>296</v>
      </c>
    </row>
    <row r="161" spans="1:16" ht="12.75">
      <c r="A161" s="7">
        <v>71</v>
      </c>
      <c s="7" t="s">
        <v>47</v>
      </c>
      <c s="7" t="s">
        <v>344</v>
      </c>
      <c s="7" t="s">
        <v>47</v>
      </c>
      <c s="7" t="s">
        <v>345</v>
      </c>
      <c s="7" t="s">
        <v>343</v>
      </c>
      <c s="10">
        <v>0.306</v>
      </c>
      <c s="14"/>
      <c s="13">
        <f>ROUND((H161*G161),2)</f>
      </c>
      <c r="O161">
        <f>rekapitulace!H8</f>
      </c>
      <c>
        <f>O161/100*I161</f>
      </c>
    </row>
    <row r="162" spans="5:5" ht="25.5">
      <c r="E162" s="15" t="s">
        <v>296</v>
      </c>
    </row>
    <row r="163" spans="1:16" ht="12.75">
      <c r="A163" s="7">
        <v>72</v>
      </c>
      <c s="7" t="s">
        <v>47</v>
      </c>
      <c s="7" t="s">
        <v>346</v>
      </c>
      <c s="7" t="s">
        <v>47</v>
      </c>
      <c s="7" t="s">
        <v>347</v>
      </c>
      <c s="7" t="s">
        <v>343</v>
      </c>
      <c s="10">
        <v>0.612</v>
      </c>
      <c s="14"/>
      <c s="13">
        <f>ROUND((H163*G163),2)</f>
      </c>
      <c r="O163">
        <f>rekapitulace!H8</f>
      </c>
      <c>
        <f>O163/100*I163</f>
      </c>
    </row>
    <row r="164" spans="5:5" ht="25.5">
      <c r="E164" s="15" t="s">
        <v>293</v>
      </c>
    </row>
    <row r="165" spans="1:16" ht="12.75">
      <c r="A165" s="7">
        <v>73</v>
      </c>
      <c s="7" t="s">
        <v>47</v>
      </c>
      <c s="7" t="s">
        <v>348</v>
      </c>
      <c s="7" t="s">
        <v>47</v>
      </c>
      <c s="7" t="s">
        <v>349</v>
      </c>
      <c s="7" t="s">
        <v>343</v>
      </c>
      <c s="10">
        <v>2.141</v>
      </c>
      <c s="14"/>
      <c s="13">
        <f>ROUND((H165*G165),2)</f>
      </c>
      <c r="O165">
        <f>rekapitulace!H8</f>
      </c>
      <c>
        <f>O165/100*I165</f>
      </c>
    </row>
    <row r="166" spans="5:5" ht="25.5">
      <c r="E166" s="15" t="s">
        <v>350</v>
      </c>
    </row>
    <row r="167" spans="1:16" ht="12.75">
      <c r="A167" s="7">
        <v>74</v>
      </c>
      <c s="7" t="s">
        <v>47</v>
      </c>
      <c s="7" t="s">
        <v>351</v>
      </c>
      <c s="7" t="s">
        <v>47</v>
      </c>
      <c s="7" t="s">
        <v>352</v>
      </c>
      <c s="7" t="s">
        <v>343</v>
      </c>
      <c s="10">
        <v>0.306</v>
      </c>
      <c s="14"/>
      <c s="13">
        <f>ROUND((H167*G167),2)</f>
      </c>
      <c r="O167">
        <f>rekapitulace!H8</f>
      </c>
      <c>
        <f>O167/100*I167</f>
      </c>
    </row>
    <row r="168" spans="5:5" ht="25.5">
      <c r="E168" s="15" t="s">
        <v>296</v>
      </c>
    </row>
    <row r="169" spans="1:16" ht="12.75">
      <c r="A169" s="7">
        <v>75</v>
      </c>
      <c s="7" t="s">
        <v>141</v>
      </c>
      <c s="7" t="s">
        <v>353</v>
      </c>
      <c s="7" t="s">
        <v>47</v>
      </c>
      <c s="7" t="s">
        <v>354</v>
      </c>
      <c s="7" t="s">
        <v>61</v>
      </c>
      <c s="10">
        <v>4.893</v>
      </c>
      <c s="14"/>
      <c s="13">
        <f>ROUND((H169*G169),2)</f>
      </c>
      <c r="O169">
        <f>rekapitulace!H8</f>
      </c>
      <c>
        <f>O169/100*I169</f>
      </c>
    </row>
    <row r="170" spans="5:5" ht="38.25">
      <c r="E170" s="15" t="s">
        <v>302</v>
      </c>
    </row>
    <row r="171" spans="1:16" ht="12.75">
      <c r="A171" s="7">
        <v>76</v>
      </c>
      <c s="7" t="s">
        <v>47</v>
      </c>
      <c s="7" t="s">
        <v>355</v>
      </c>
      <c s="7" t="s">
        <v>47</v>
      </c>
      <c s="7" t="s">
        <v>356</v>
      </c>
      <c s="7" t="s">
        <v>357</v>
      </c>
      <c s="10">
        <v>0.306</v>
      </c>
      <c s="14"/>
      <c s="13">
        <f>ROUND((H171*G171),2)</f>
      </c>
      <c r="O171">
        <f>rekapitulace!H8</f>
      </c>
      <c>
        <f>O171/100*I171</f>
      </c>
    </row>
    <row r="172" spans="5:5" ht="25.5">
      <c r="E172" s="15" t="s">
        <v>296</v>
      </c>
    </row>
    <row r="173" spans="1:16" ht="12.75">
      <c r="A173" s="7">
        <v>77</v>
      </c>
      <c s="7" t="s">
        <v>141</v>
      </c>
      <c s="7" t="s">
        <v>358</v>
      </c>
      <c s="7" t="s">
        <v>47</v>
      </c>
      <c s="7" t="s">
        <v>359</v>
      </c>
      <c s="7" t="s">
        <v>61</v>
      </c>
      <c s="10">
        <v>4.893</v>
      </c>
      <c s="14"/>
      <c s="13">
        <f>ROUND((H173*G173),2)</f>
      </c>
      <c r="O173">
        <f>rekapitulace!H8</f>
      </c>
      <c>
        <f>O173/100*I173</f>
      </c>
    </row>
    <row r="174" spans="5:5" ht="38.25">
      <c r="E174" s="15" t="s">
        <v>302</v>
      </c>
    </row>
    <row r="175" spans="1:16" ht="12.75">
      <c r="A175" s="7">
        <v>78</v>
      </c>
      <c s="7" t="s">
        <v>141</v>
      </c>
      <c s="7" t="s">
        <v>360</v>
      </c>
      <c s="7" t="s">
        <v>47</v>
      </c>
      <c s="7" t="s">
        <v>361</v>
      </c>
      <c s="7" t="s">
        <v>83</v>
      </c>
      <c s="10">
        <v>29.103</v>
      </c>
      <c s="14"/>
      <c s="13">
        <f>ROUND((H175*G175),2)</f>
      </c>
      <c r="O175">
        <f>rekapitulace!H8</f>
      </c>
      <c>
        <f>O175/100*I175</f>
      </c>
    </row>
    <row r="176" spans="5:5" ht="76.5">
      <c r="E176" s="15" t="s">
        <v>362</v>
      </c>
    </row>
    <row r="177" spans="1:16" ht="12.75">
      <c r="A177" s="7">
        <v>79</v>
      </c>
      <c s="7" t="s">
        <v>141</v>
      </c>
      <c s="7" t="s">
        <v>363</v>
      </c>
      <c s="7" t="s">
        <v>47</v>
      </c>
      <c s="7" t="s">
        <v>364</v>
      </c>
      <c s="7" t="s">
        <v>83</v>
      </c>
      <c s="10">
        <v>127.678</v>
      </c>
      <c s="14"/>
      <c s="13">
        <f>ROUND((H177*G177),2)</f>
      </c>
      <c r="O177">
        <f>rekapitulace!H8</f>
      </c>
      <c>
        <f>O177/100*I177</f>
      </c>
    </row>
    <row r="178" spans="5:5" ht="89.25">
      <c r="E178" s="15" t="s">
        <v>365</v>
      </c>
    </row>
    <row r="179" spans="1:16" ht="12.75" customHeight="1">
      <c r="A179" s="16"/>
      <c s="16"/>
      <c s="16" t="s">
        <v>41</v>
      </c>
      <c s="16"/>
      <c s="16" t="s">
        <v>276</v>
      </c>
      <c s="16"/>
      <c s="16"/>
      <c s="16"/>
      <c s="16">
        <f>SUM(I109:I178)</f>
      </c>
      <c r="P179">
        <f>ROUND(SUM(P109:P178),2)</f>
      </c>
    </row>
    <row r="181" spans="1:9" ht="12.75" customHeight="1">
      <c r="A181" s="9"/>
      <c s="9"/>
      <c s="9" t="s">
        <v>42</v>
      </c>
      <c s="9"/>
      <c s="9" t="s">
        <v>366</v>
      </c>
      <c s="9"/>
      <c s="11"/>
      <c s="9"/>
      <c s="11"/>
    </row>
    <row r="182" spans="1:16" ht="12.75">
      <c r="A182" s="7">
        <v>80</v>
      </c>
      <c s="7" t="s">
        <v>47</v>
      </c>
      <c s="7" t="s">
        <v>367</v>
      </c>
      <c s="7" t="s">
        <v>47</v>
      </c>
      <c s="7" t="s">
        <v>368</v>
      </c>
      <c s="7" t="s">
        <v>343</v>
      </c>
      <c s="10">
        <v>0.306</v>
      </c>
      <c s="14"/>
      <c s="13">
        <f>ROUND((H182*G182),2)</f>
      </c>
      <c r="O182">
        <f>rekapitulace!H8</f>
      </c>
      <c>
        <f>O182/100*I182</f>
      </c>
    </row>
    <row r="183" spans="5:5" ht="25.5">
      <c r="E183" s="15" t="s">
        <v>296</v>
      </c>
    </row>
    <row r="184" spans="1:16" ht="12.75" customHeight="1">
      <c r="A184" s="16"/>
      <c s="16"/>
      <c s="16" t="s">
        <v>42</v>
      </c>
      <c s="16"/>
      <c s="16" t="s">
        <v>366</v>
      </c>
      <c s="16"/>
      <c s="16"/>
      <c s="16"/>
      <c s="16">
        <f>SUM(I182:I183)</f>
      </c>
      <c r="P184">
        <f>ROUND(SUM(P182:P183),2)</f>
      </c>
    </row>
    <row r="186" spans="1:9" ht="12.75" customHeight="1">
      <c r="A186" s="9"/>
      <c s="9"/>
      <c s="9" t="s">
        <v>370</v>
      </c>
      <c s="9"/>
      <c s="9" t="s">
        <v>369</v>
      </c>
      <c s="9"/>
      <c s="11"/>
      <c s="9"/>
      <c s="11"/>
    </row>
    <row r="187" spans="1:16" ht="12.75">
      <c r="A187" s="7">
        <v>81</v>
      </c>
      <c s="7" t="s">
        <v>141</v>
      </c>
      <c s="7" t="s">
        <v>371</v>
      </c>
      <c s="7" t="s">
        <v>47</v>
      </c>
      <c s="7" t="s">
        <v>372</v>
      </c>
      <c s="7" t="s">
        <v>53</v>
      </c>
      <c s="10">
        <v>50.551</v>
      </c>
      <c s="14"/>
      <c s="13">
        <f>ROUND((H187*G187),2)</f>
      </c>
      <c r="O187">
        <f>rekapitulace!H8</f>
      </c>
      <c>
        <f>O187/100*I187</f>
      </c>
    </row>
    <row r="188" spans="5:5" ht="38.25">
      <c r="E188" s="15" t="s">
        <v>373</v>
      </c>
    </row>
    <row r="189" spans="1:16" ht="12.75">
      <c r="A189" s="7">
        <v>82</v>
      </c>
      <c s="7" t="s">
        <v>141</v>
      </c>
      <c s="7" t="s">
        <v>374</v>
      </c>
      <c s="7" t="s">
        <v>47</v>
      </c>
      <c s="7" t="s">
        <v>375</v>
      </c>
      <c s="7" t="s">
        <v>53</v>
      </c>
      <c s="10">
        <v>50.551</v>
      </c>
      <c s="14"/>
      <c s="13">
        <f>ROUND((H189*G189),2)</f>
      </c>
      <c r="O189">
        <f>rekapitulace!H8</f>
      </c>
      <c>
        <f>O189/100*I189</f>
      </c>
    </row>
    <row r="190" spans="5:5" ht="38.25">
      <c r="E190" s="15" t="s">
        <v>373</v>
      </c>
    </row>
    <row r="191" spans="1:16" ht="12.75" customHeight="1">
      <c r="A191" s="16"/>
      <c s="16"/>
      <c s="16" t="s">
        <v>370</v>
      </c>
      <c s="16"/>
      <c s="16" t="s">
        <v>369</v>
      </c>
      <c s="16"/>
      <c s="16"/>
      <c s="16"/>
      <c s="16">
        <f>SUM(I187:I190)</f>
      </c>
      <c r="P191">
        <f>ROUND(SUM(P187:P190),2)</f>
      </c>
    </row>
    <row r="193" spans="1:9" ht="12.75" customHeight="1">
      <c r="A193" s="9"/>
      <c s="9"/>
      <c s="9" t="s">
        <v>377</v>
      </c>
      <c s="9"/>
      <c s="9" t="s">
        <v>376</v>
      </c>
      <c s="9"/>
      <c s="11"/>
      <c s="9"/>
      <c s="11"/>
    </row>
    <row r="194" spans="1:16" ht="12.75">
      <c r="A194" s="7">
        <v>83</v>
      </c>
      <c s="7" t="s">
        <v>141</v>
      </c>
      <c s="7" t="s">
        <v>378</v>
      </c>
      <c s="7" t="s">
        <v>47</v>
      </c>
      <c s="7" t="s">
        <v>379</v>
      </c>
      <c s="7" t="s">
        <v>147</v>
      </c>
      <c s="10">
        <v>24.464</v>
      </c>
      <c s="14"/>
      <c s="13">
        <f>ROUND((H194*G194),2)</f>
      </c>
      <c r="O194">
        <f>rekapitulace!H8</f>
      </c>
      <c>
        <f>O194/100*I194</f>
      </c>
    </row>
    <row r="195" spans="5:5" ht="76.5">
      <c r="E195" s="15" t="s">
        <v>380</v>
      </c>
    </row>
    <row r="196" spans="1:16" ht="12.75" customHeight="1">
      <c r="A196" s="16"/>
      <c s="16"/>
      <c s="16" t="s">
        <v>377</v>
      </c>
      <c s="16"/>
      <c s="16" t="s">
        <v>376</v>
      </c>
      <c s="16"/>
      <c s="16"/>
      <c s="16"/>
      <c s="16">
        <f>SUM(I194:I195)</f>
      </c>
      <c r="P196">
        <f>ROUND(SUM(P194:P195),2)</f>
      </c>
    </row>
    <row r="198" spans="1:16" ht="12.75" customHeight="1">
      <c r="A198" s="16"/>
      <c s="16"/>
      <c s="16"/>
      <c s="16"/>
      <c s="16" t="s">
        <v>130</v>
      </c>
      <c s="16"/>
      <c s="16"/>
      <c s="16"/>
      <c s="16">
        <f>+I88+I95+I106+I179+I184+I191+I196</f>
      </c>
      <c r="P198">
        <f>+P88+P95+P106+P179+P184+P191+P196</f>
      </c>
    </row>
    <row r="200" spans="1:9" ht="12.75" customHeight="1">
      <c r="A200" s="9" t="s">
        <v>131</v>
      </c>
      <c s="9"/>
      <c s="9"/>
      <c s="9"/>
      <c s="9"/>
      <c s="9"/>
      <c s="9"/>
      <c s="9"/>
      <c s="9"/>
    </row>
    <row r="201" spans="1:9" ht="12.75" customHeight="1">
      <c r="A201" s="9"/>
      <c s="9"/>
      <c s="9"/>
      <c s="9"/>
      <c s="9" t="s">
        <v>132</v>
      </c>
      <c s="9"/>
      <c s="9"/>
      <c s="9"/>
      <c s="9"/>
    </row>
    <row r="202" spans="1:16" ht="12.75" customHeight="1">
      <c r="A202" s="16"/>
      <c s="16"/>
      <c s="16"/>
      <c s="16"/>
      <c s="16" t="s">
        <v>133</v>
      </c>
      <c s="16"/>
      <c s="16"/>
      <c s="16"/>
      <c s="16">
        <v>0</v>
      </c>
      <c r="P202">
        <v>0</v>
      </c>
    </row>
    <row r="203" spans="1:9" ht="12.75" customHeight="1">
      <c r="A203" s="16"/>
      <c s="16"/>
      <c s="16"/>
      <c s="16"/>
      <c s="16" t="s">
        <v>134</v>
      </c>
      <c s="16"/>
      <c s="16"/>
      <c s="16"/>
      <c s="16"/>
    </row>
    <row r="204" spans="1:16" ht="12.75" customHeight="1">
      <c r="A204" s="16"/>
      <c s="16"/>
      <c s="16"/>
      <c s="16"/>
      <c s="16" t="s">
        <v>135</v>
      </c>
      <c s="16"/>
      <c s="16"/>
      <c s="16"/>
      <c s="16">
        <v>0</v>
      </c>
      <c r="P204">
        <v>0</v>
      </c>
    </row>
    <row r="205" spans="1:16" ht="12.75" customHeight="1">
      <c r="A205" s="16"/>
      <c s="16"/>
      <c s="16"/>
      <c s="16"/>
      <c s="16" t="s">
        <v>136</v>
      </c>
      <c s="16"/>
      <c s="16"/>
      <c s="16"/>
      <c s="16">
        <f>I202+I204</f>
      </c>
      <c r="P205">
        <f>P202+P204</f>
      </c>
    </row>
    <row r="207" spans="1:16" ht="12.75" customHeight="1">
      <c r="A207" s="16"/>
      <c s="16"/>
      <c s="16"/>
      <c s="16"/>
      <c s="16" t="s">
        <v>136</v>
      </c>
      <c s="16"/>
      <c s="16"/>
      <c s="16"/>
      <c s="16">
        <f>I198+I205</f>
      </c>
      <c r="P207">
        <f>P198+P205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137</v>
      </c>
      <c s="5"/>
      <c s="5" t="s">
        <v>138</v>
      </c>
    </row>
    <row r="6" spans="1:5" ht="12.75" customHeight="1">
      <c r="A6" t="s">
        <v>18</v>
      </c>
      <c r="C6" s="5" t="s">
        <v>381</v>
      </c>
      <c s="5"/>
      <c s="5" t="s">
        <v>382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24</v>
      </c>
      <c s="9"/>
      <c s="9" t="s">
        <v>58</v>
      </c>
      <c s="9"/>
      <c s="11"/>
      <c s="9"/>
      <c s="11"/>
    </row>
    <row r="12" spans="1:16" ht="12.75">
      <c r="A12" s="7">
        <v>1</v>
      </c>
      <c s="7" t="s">
        <v>141</v>
      </c>
      <c s="7" t="s">
        <v>142</v>
      </c>
      <c s="7" t="s">
        <v>47</v>
      </c>
      <c s="7" t="s">
        <v>143</v>
      </c>
      <c s="7" t="s">
        <v>83</v>
      </c>
      <c s="10">
        <v>12.232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383</v>
      </c>
    </row>
    <row r="14" spans="1:16" ht="12.75">
      <c r="A14" s="7">
        <v>2</v>
      </c>
      <c s="7" t="s">
        <v>141</v>
      </c>
      <c s="7" t="s">
        <v>145</v>
      </c>
      <c s="7" t="s">
        <v>47</v>
      </c>
      <c s="7" t="s">
        <v>146</v>
      </c>
      <c s="7" t="s">
        <v>147</v>
      </c>
      <c s="10">
        <v>220.176</v>
      </c>
      <c s="14"/>
      <c s="13">
        <f>ROUND((H14*G14),2)</f>
      </c>
      <c r="O14">
        <f>rekapitulace!H8</f>
      </c>
      <c>
        <f>O14/100*I14</f>
      </c>
    </row>
    <row r="15" spans="5:5" ht="76.5">
      <c r="E15" s="15" t="s">
        <v>384</v>
      </c>
    </row>
    <row r="16" spans="1:16" ht="12.75">
      <c r="A16" s="7">
        <v>3</v>
      </c>
      <c s="7" t="s">
        <v>141</v>
      </c>
      <c s="7" t="s">
        <v>149</v>
      </c>
      <c s="7" t="s">
        <v>47</v>
      </c>
      <c s="7" t="s">
        <v>150</v>
      </c>
      <c s="7" t="s">
        <v>151</v>
      </c>
      <c s="10">
        <v>9.174</v>
      </c>
      <c s="14"/>
      <c s="13">
        <f>ROUND((H16*G16),2)</f>
      </c>
      <c r="O16">
        <f>rekapitulace!H8</f>
      </c>
      <c>
        <f>O16/100*I16</f>
      </c>
    </row>
    <row r="17" spans="5:5" ht="38.25">
      <c r="E17" s="15" t="s">
        <v>385</v>
      </c>
    </row>
    <row r="18" spans="1:16" ht="12.75">
      <c r="A18" s="7">
        <v>4</v>
      </c>
      <c s="7" t="s">
        <v>141</v>
      </c>
      <c s="7" t="s">
        <v>152</v>
      </c>
      <c s="7" t="s">
        <v>47</v>
      </c>
      <c s="7" t="s">
        <v>153</v>
      </c>
      <c s="7" t="s">
        <v>83</v>
      </c>
      <c s="10">
        <v>4.587</v>
      </c>
      <c s="14"/>
      <c s="13">
        <f>ROUND((H18*G18),2)</f>
      </c>
      <c r="O18">
        <f>rekapitulace!H8</f>
      </c>
      <c>
        <f>O18/100*I18</f>
      </c>
    </row>
    <row r="19" spans="5:5" ht="38.25">
      <c r="E19" s="15" t="s">
        <v>299</v>
      </c>
    </row>
    <row r="20" spans="1:16" ht="12.75">
      <c r="A20" s="7">
        <v>5</v>
      </c>
      <c s="7" t="s">
        <v>141</v>
      </c>
      <c s="7" t="s">
        <v>155</v>
      </c>
      <c s="7" t="s">
        <v>47</v>
      </c>
      <c s="7" t="s">
        <v>156</v>
      </c>
      <c s="7" t="s">
        <v>83</v>
      </c>
      <c s="10">
        <v>4.587</v>
      </c>
      <c s="14"/>
      <c s="13">
        <f>ROUND((H20*G20),2)</f>
      </c>
      <c r="O20">
        <f>rekapitulace!H8</f>
      </c>
      <c>
        <f>O20/100*I20</f>
      </c>
    </row>
    <row r="21" spans="5:5" ht="38.25">
      <c r="E21" s="15" t="s">
        <v>299</v>
      </c>
    </row>
    <row r="22" spans="1:16" ht="12.75">
      <c r="A22" s="7">
        <v>6</v>
      </c>
      <c s="7" t="s">
        <v>141</v>
      </c>
      <c s="7" t="s">
        <v>157</v>
      </c>
      <c s="7" t="s">
        <v>47</v>
      </c>
      <c s="7" t="s">
        <v>158</v>
      </c>
      <c s="7" t="s">
        <v>83</v>
      </c>
      <c s="10">
        <v>5.199</v>
      </c>
      <c s="14"/>
      <c s="13">
        <f>ROUND((H22*G22),2)</f>
      </c>
      <c r="O22">
        <f>rekapitulace!H8</f>
      </c>
      <c>
        <f>O22/100*I22</f>
      </c>
    </row>
    <row r="23" spans="5:5" ht="38.25">
      <c r="E23" s="15" t="s">
        <v>386</v>
      </c>
    </row>
    <row r="24" spans="1:16" ht="12.75">
      <c r="A24" s="7">
        <v>7</v>
      </c>
      <c s="7" t="s">
        <v>141</v>
      </c>
      <c s="7" t="s">
        <v>160</v>
      </c>
      <c s="7" t="s">
        <v>47</v>
      </c>
      <c s="7" t="s">
        <v>161</v>
      </c>
      <c s="7" t="s">
        <v>83</v>
      </c>
      <c s="10">
        <v>5.29</v>
      </c>
      <c s="14"/>
      <c s="13">
        <f>ROUND((H24*G24),2)</f>
      </c>
      <c r="O24">
        <f>rekapitulace!H8</f>
      </c>
      <c>
        <f>O24/100*I24</f>
      </c>
    </row>
    <row r="25" spans="5:5" ht="102">
      <c r="E25" s="15" t="s">
        <v>387</v>
      </c>
    </row>
    <row r="26" spans="1:16" ht="12.75">
      <c r="A26" s="7">
        <v>8</v>
      </c>
      <c s="7" t="s">
        <v>141</v>
      </c>
      <c s="7" t="s">
        <v>163</v>
      </c>
      <c s="7" t="s">
        <v>47</v>
      </c>
      <c s="7" t="s">
        <v>164</v>
      </c>
      <c s="7" t="s">
        <v>83</v>
      </c>
      <c s="10">
        <v>122.149</v>
      </c>
      <c s="14"/>
      <c s="13">
        <f>ROUND((H26*G26),2)</f>
      </c>
      <c r="O26">
        <f>rekapitulace!H8</f>
      </c>
      <c>
        <f>O26/100*I26</f>
      </c>
    </row>
    <row r="27" spans="5:5" ht="216.75">
      <c r="E27" s="15" t="s">
        <v>388</v>
      </c>
    </row>
    <row r="28" spans="1:16" ht="12.75">
      <c r="A28" s="7">
        <v>9</v>
      </c>
      <c s="7" t="s">
        <v>141</v>
      </c>
      <c s="7" t="s">
        <v>166</v>
      </c>
      <c s="7" t="s">
        <v>47</v>
      </c>
      <c s="7" t="s">
        <v>167</v>
      </c>
      <c s="7" t="s">
        <v>83</v>
      </c>
      <c s="10">
        <v>122.149</v>
      </c>
      <c s="14"/>
      <c s="13">
        <f>ROUND((H28*G28),2)</f>
      </c>
      <c r="O28">
        <f>rekapitulace!H8</f>
      </c>
      <c>
        <f>O28/100*I28</f>
      </c>
    </row>
    <row r="29" spans="5:5" ht="89.25">
      <c r="E29" s="15" t="s">
        <v>389</v>
      </c>
    </row>
    <row r="30" spans="1:16" ht="12.75">
      <c r="A30" s="7">
        <v>10</v>
      </c>
      <c s="7" t="s">
        <v>141</v>
      </c>
      <c s="7" t="s">
        <v>169</v>
      </c>
      <c s="7" t="s">
        <v>47</v>
      </c>
      <c s="7" t="s">
        <v>170</v>
      </c>
      <c s="7" t="s">
        <v>49</v>
      </c>
      <c s="10">
        <v>52.289</v>
      </c>
      <c s="14"/>
      <c s="13">
        <f>ROUND((H30*G30),2)</f>
      </c>
      <c r="O30">
        <f>rekapitulace!H8</f>
      </c>
      <c>
        <f>O30/100*I30</f>
      </c>
    </row>
    <row r="31" spans="5:5" ht="409.5">
      <c r="E31" s="15" t="s">
        <v>390</v>
      </c>
    </row>
    <row r="32" spans="1:16" ht="12.75">
      <c r="A32" s="7">
        <v>11</v>
      </c>
      <c s="7" t="s">
        <v>141</v>
      </c>
      <c s="7" t="s">
        <v>172</v>
      </c>
      <c s="7" t="s">
        <v>47</v>
      </c>
      <c s="7" t="s">
        <v>173</v>
      </c>
      <c s="7" t="s">
        <v>49</v>
      </c>
      <c s="10">
        <v>72.333</v>
      </c>
      <c s="14"/>
      <c s="13">
        <f>ROUND((H32*G32),2)</f>
      </c>
      <c r="O32">
        <f>rekapitulace!H8</f>
      </c>
      <c>
        <f>O32/100*I32</f>
      </c>
    </row>
    <row r="33" spans="5:5" ht="89.25">
      <c r="E33" s="15" t="s">
        <v>391</v>
      </c>
    </row>
    <row r="34" spans="1:16" ht="12.75">
      <c r="A34" s="7">
        <v>12</v>
      </c>
      <c s="7" t="s">
        <v>141</v>
      </c>
      <c s="7" t="s">
        <v>175</v>
      </c>
      <c s="7" t="s">
        <v>47</v>
      </c>
      <c s="7" t="s">
        <v>176</v>
      </c>
      <c s="7" t="s">
        <v>49</v>
      </c>
      <c s="10">
        <v>36.167</v>
      </c>
      <c s="14"/>
      <c s="13">
        <f>ROUND((H34*G34),2)</f>
      </c>
      <c r="O34">
        <f>rekapitulace!H8</f>
      </c>
      <c>
        <f>O34/100*I34</f>
      </c>
    </row>
    <row r="35" spans="5:5" ht="89.25">
      <c r="E35" s="15" t="s">
        <v>392</v>
      </c>
    </row>
    <row r="36" spans="1:16" ht="12.75">
      <c r="A36" s="7">
        <v>13</v>
      </c>
      <c s="7" t="s">
        <v>141</v>
      </c>
      <c s="7" t="s">
        <v>178</v>
      </c>
      <c s="7" t="s">
        <v>47</v>
      </c>
      <c s="7" t="s">
        <v>179</v>
      </c>
      <c s="7" t="s">
        <v>49</v>
      </c>
      <c s="10">
        <v>31</v>
      </c>
      <c s="14"/>
      <c s="13">
        <f>ROUND((H36*G36),2)</f>
      </c>
      <c r="O36">
        <f>rekapitulace!H8</f>
      </c>
      <c>
        <f>O36/100*I36</f>
      </c>
    </row>
    <row r="37" spans="5:5" ht="76.5">
      <c r="E37" s="15" t="s">
        <v>393</v>
      </c>
    </row>
    <row r="38" spans="1:16" ht="12.75">
      <c r="A38" s="7">
        <v>14</v>
      </c>
      <c s="7" t="s">
        <v>141</v>
      </c>
      <c s="7" t="s">
        <v>181</v>
      </c>
      <c s="7" t="s">
        <v>47</v>
      </c>
      <c s="7" t="s">
        <v>182</v>
      </c>
      <c s="7" t="s">
        <v>49</v>
      </c>
      <c s="10">
        <v>15.5</v>
      </c>
      <c s="14"/>
      <c s="13">
        <f>ROUND((H38*G38),2)</f>
      </c>
      <c r="O38">
        <f>rekapitulace!H8</f>
      </c>
      <c>
        <f>O38/100*I38</f>
      </c>
    </row>
    <row r="39" spans="5:5" ht="89.25">
      <c r="E39" s="15" t="s">
        <v>394</v>
      </c>
    </row>
    <row r="40" spans="1:16" ht="12.75">
      <c r="A40" s="7">
        <v>15</v>
      </c>
      <c s="7" t="s">
        <v>141</v>
      </c>
      <c s="7" t="s">
        <v>184</v>
      </c>
      <c s="7" t="s">
        <v>47</v>
      </c>
      <c s="7" t="s">
        <v>185</v>
      </c>
      <c s="7" t="s">
        <v>49</v>
      </c>
      <c s="10">
        <v>74.075</v>
      </c>
      <c s="14"/>
      <c s="13">
        <f>ROUND((H40*G40),2)</f>
      </c>
      <c r="O40">
        <f>rekapitulace!H8</f>
      </c>
      <c>
        <f>O40/100*I40</f>
      </c>
    </row>
    <row r="41" spans="5:5" ht="89.25">
      <c r="E41" s="15" t="s">
        <v>395</v>
      </c>
    </row>
    <row r="42" spans="1:16" ht="12.75">
      <c r="A42" s="7">
        <v>16</v>
      </c>
      <c s="7" t="s">
        <v>141</v>
      </c>
      <c s="7" t="s">
        <v>187</v>
      </c>
      <c s="7" t="s">
        <v>47</v>
      </c>
      <c s="7" t="s">
        <v>188</v>
      </c>
      <c s="7" t="s">
        <v>49</v>
      </c>
      <c s="10">
        <v>37.038</v>
      </c>
      <c s="14"/>
      <c s="13">
        <f>ROUND((H42*G42),2)</f>
      </c>
      <c r="O42">
        <f>rekapitulace!H8</f>
      </c>
      <c>
        <f>O42/100*I42</f>
      </c>
    </row>
    <row r="43" spans="5:5" ht="89.25">
      <c r="E43" s="15" t="s">
        <v>396</v>
      </c>
    </row>
    <row r="44" spans="1:16" ht="12.75">
      <c r="A44" s="7">
        <v>17</v>
      </c>
      <c s="7" t="s">
        <v>141</v>
      </c>
      <c s="7" t="s">
        <v>190</v>
      </c>
      <c s="7" t="s">
        <v>47</v>
      </c>
      <c s="7" t="s">
        <v>191</v>
      </c>
      <c s="7" t="s">
        <v>49</v>
      </c>
      <c s="10">
        <v>31.747</v>
      </c>
      <c s="14"/>
      <c s="13">
        <f>ROUND((H44*G44),2)</f>
      </c>
      <c r="O44">
        <f>rekapitulace!H8</f>
      </c>
      <c>
        <f>O44/100*I44</f>
      </c>
    </row>
    <row r="45" spans="5:5" ht="89.25">
      <c r="E45" s="15" t="s">
        <v>397</v>
      </c>
    </row>
    <row r="46" spans="1:16" ht="12.75">
      <c r="A46" s="7">
        <v>18</v>
      </c>
      <c s="7" t="s">
        <v>141</v>
      </c>
      <c s="7" t="s">
        <v>193</v>
      </c>
      <c s="7" t="s">
        <v>47</v>
      </c>
      <c s="7" t="s">
        <v>194</v>
      </c>
      <c s="7" t="s">
        <v>49</v>
      </c>
      <c s="10">
        <v>15.873</v>
      </c>
      <c s="14"/>
      <c s="13">
        <f>ROUND((H46*G46),2)</f>
      </c>
      <c r="O46">
        <f>rekapitulace!H8</f>
      </c>
      <c>
        <f>O46/100*I46</f>
      </c>
    </row>
    <row r="47" spans="5:5" ht="76.5">
      <c r="E47" s="15" t="s">
        <v>398</v>
      </c>
    </row>
    <row r="48" spans="1:16" ht="12.75">
      <c r="A48" s="7">
        <v>19</v>
      </c>
      <c s="7" t="s">
        <v>141</v>
      </c>
      <c s="7" t="s">
        <v>196</v>
      </c>
      <c s="7" t="s">
        <v>47</v>
      </c>
      <c s="7" t="s">
        <v>197</v>
      </c>
      <c s="7" t="s">
        <v>49</v>
      </c>
      <c s="10">
        <v>7.82</v>
      </c>
      <c s="14"/>
      <c s="13">
        <f>ROUND((H48*G48),2)</f>
      </c>
      <c r="O48">
        <f>rekapitulace!H8</f>
      </c>
      <c>
        <f>O48/100*I48</f>
      </c>
    </row>
    <row r="49" spans="5:5" ht="267.75">
      <c r="E49" s="15" t="s">
        <v>399</v>
      </c>
    </row>
    <row r="50" spans="1:16" ht="12.75">
      <c r="A50" s="7">
        <v>20</v>
      </c>
      <c s="7" t="s">
        <v>141</v>
      </c>
      <c s="7" t="s">
        <v>199</v>
      </c>
      <c s="7" t="s">
        <v>47</v>
      </c>
      <c s="7" t="s">
        <v>200</v>
      </c>
      <c s="7" t="s">
        <v>49</v>
      </c>
      <c s="10">
        <v>3.91</v>
      </c>
      <c s="14"/>
      <c s="13">
        <f>ROUND((H50*G50),2)</f>
      </c>
      <c r="O50">
        <f>rekapitulace!H8</f>
      </c>
      <c>
        <f>O50/100*I50</f>
      </c>
    </row>
    <row r="51" spans="5:5" ht="76.5">
      <c r="E51" s="15" t="s">
        <v>400</v>
      </c>
    </row>
    <row r="52" spans="1:16" ht="12.75">
      <c r="A52" s="7">
        <v>21</v>
      </c>
      <c s="7" t="s">
        <v>47</v>
      </c>
      <c s="7" t="s">
        <v>202</v>
      </c>
      <c s="7" t="s">
        <v>47</v>
      </c>
      <c s="7" t="s">
        <v>203</v>
      </c>
      <c s="7" t="s">
        <v>61</v>
      </c>
      <c s="10">
        <v>1.223</v>
      </c>
      <c s="14"/>
      <c s="13">
        <f>ROUND((H52*G52),2)</f>
      </c>
      <c r="O52">
        <f>rekapitulace!H8</f>
      </c>
      <c>
        <f>O52/100*I52</f>
      </c>
    </row>
    <row r="53" spans="5:5" ht="25.5">
      <c r="E53" s="15" t="s">
        <v>401</v>
      </c>
    </row>
    <row r="54" spans="1:16" ht="12.75">
      <c r="A54" s="7">
        <v>22</v>
      </c>
      <c s="7" t="s">
        <v>141</v>
      </c>
      <c s="7" t="s">
        <v>205</v>
      </c>
      <c s="7" t="s">
        <v>47</v>
      </c>
      <c s="7" t="s">
        <v>206</v>
      </c>
      <c s="7" t="s">
        <v>67</v>
      </c>
      <c s="10">
        <v>14.667</v>
      </c>
      <c s="14"/>
      <c s="13">
        <f>ROUND((H54*G54),2)</f>
      </c>
      <c r="O54">
        <f>rekapitulace!H8</f>
      </c>
      <c>
        <f>O54/100*I54</f>
      </c>
    </row>
    <row r="55" spans="5:5" ht="153">
      <c r="E55" s="15" t="s">
        <v>402</v>
      </c>
    </row>
    <row r="56" spans="1:16" ht="12.75">
      <c r="A56" s="7">
        <v>23</v>
      </c>
      <c s="7" t="s">
        <v>141</v>
      </c>
      <c s="7" t="s">
        <v>208</v>
      </c>
      <c s="7" t="s">
        <v>47</v>
      </c>
      <c s="7" t="s">
        <v>209</v>
      </c>
      <c s="7" t="s">
        <v>67</v>
      </c>
      <c s="10">
        <v>182.136</v>
      </c>
      <c s="14"/>
      <c s="13">
        <f>ROUND((H56*G56),2)</f>
      </c>
      <c r="O56">
        <f>rekapitulace!H8</f>
      </c>
      <c>
        <f>O56/100*I56</f>
      </c>
    </row>
    <row r="57" spans="5:5" ht="409.5">
      <c r="E57" s="15" t="s">
        <v>403</v>
      </c>
    </row>
    <row r="58" spans="1:16" ht="12.75">
      <c r="A58" s="7">
        <v>24</v>
      </c>
      <c s="7" t="s">
        <v>141</v>
      </c>
      <c s="7" t="s">
        <v>211</v>
      </c>
      <c s="7" t="s">
        <v>47</v>
      </c>
      <c s="7" t="s">
        <v>212</v>
      </c>
      <c s="7" t="s">
        <v>67</v>
      </c>
      <c s="10">
        <v>14.667</v>
      </c>
      <c s="14"/>
      <c s="13">
        <f>ROUND((H58*G58),2)</f>
      </c>
      <c r="O58">
        <f>rekapitulace!H8</f>
      </c>
      <c>
        <f>O58/100*I58</f>
      </c>
    </row>
    <row r="59" spans="5:5" ht="76.5">
      <c r="E59" s="15" t="s">
        <v>404</v>
      </c>
    </row>
    <row r="60" spans="1:16" ht="12.75">
      <c r="A60" s="7">
        <v>25</v>
      </c>
      <c s="7" t="s">
        <v>141</v>
      </c>
      <c s="7" t="s">
        <v>214</v>
      </c>
      <c s="7" t="s">
        <v>47</v>
      </c>
      <c s="7" t="s">
        <v>215</v>
      </c>
      <c s="7" t="s">
        <v>67</v>
      </c>
      <c s="10">
        <v>182.136</v>
      </c>
      <c s="14"/>
      <c s="13">
        <f>ROUND((H60*G60),2)</f>
      </c>
      <c r="O60">
        <f>rekapitulace!H8</f>
      </c>
      <c>
        <f>O60/100*I60</f>
      </c>
    </row>
    <row r="61" spans="5:5" ht="89.25">
      <c r="E61" s="15" t="s">
        <v>405</v>
      </c>
    </row>
    <row r="62" spans="1:16" ht="12.75">
      <c r="A62" s="7">
        <v>26</v>
      </c>
      <c s="7" t="s">
        <v>141</v>
      </c>
      <c s="7" t="s">
        <v>217</v>
      </c>
      <c s="7" t="s">
        <v>47</v>
      </c>
      <c s="7" t="s">
        <v>218</v>
      </c>
      <c s="7" t="s">
        <v>49</v>
      </c>
      <c s="10">
        <v>209.156</v>
      </c>
      <c s="14"/>
      <c s="13">
        <f>ROUND((H62*G62),2)</f>
      </c>
      <c r="O62">
        <f>rekapitulace!H8</f>
      </c>
      <c>
        <f>O62/100*I62</f>
      </c>
    </row>
    <row r="63" spans="5:5" ht="127.5">
      <c r="E63" s="15" t="s">
        <v>406</v>
      </c>
    </row>
    <row r="64" spans="1:16" ht="12.75">
      <c r="A64" s="7">
        <v>27</v>
      </c>
      <c s="7" t="s">
        <v>141</v>
      </c>
      <c s="7" t="s">
        <v>220</v>
      </c>
      <c s="7" t="s">
        <v>47</v>
      </c>
      <c s="7" t="s">
        <v>221</v>
      </c>
      <c s="7" t="s">
        <v>49</v>
      </c>
      <c s="10">
        <v>355.477</v>
      </c>
      <c s="14"/>
      <c s="13">
        <f>ROUND((H64*G64),2)</f>
      </c>
      <c r="O64">
        <f>rekapitulace!H8</f>
      </c>
      <c>
        <f>O64/100*I64</f>
      </c>
    </row>
    <row r="65" spans="5:5" ht="306">
      <c r="E65" s="15" t="s">
        <v>407</v>
      </c>
    </row>
    <row r="66" spans="1:16" ht="12.75">
      <c r="A66" s="7">
        <v>28</v>
      </c>
      <c s="7" t="s">
        <v>141</v>
      </c>
      <c s="7" t="s">
        <v>223</v>
      </c>
      <c s="7" t="s">
        <v>47</v>
      </c>
      <c s="7" t="s">
        <v>224</v>
      </c>
      <c s="7" t="s">
        <v>49</v>
      </c>
      <c s="10">
        <v>78.474</v>
      </c>
      <c s="14"/>
      <c s="13">
        <f>ROUND((H66*G66),2)</f>
      </c>
      <c r="O66">
        <f>rekapitulace!H8</f>
      </c>
      <c>
        <f>O66/100*I66</f>
      </c>
    </row>
    <row r="67" spans="5:5" ht="409.5">
      <c r="E67" s="15" t="s">
        <v>408</v>
      </c>
    </row>
    <row r="68" spans="1:16" ht="12.75">
      <c r="A68" s="7">
        <v>29</v>
      </c>
      <c s="7" t="s">
        <v>141</v>
      </c>
      <c s="7" t="s">
        <v>226</v>
      </c>
      <c s="7" t="s">
        <v>47</v>
      </c>
      <c s="7" t="s">
        <v>227</v>
      </c>
      <c s="7" t="s">
        <v>49</v>
      </c>
      <c s="10">
        <v>784.741</v>
      </c>
      <c s="14"/>
      <c s="13">
        <f>ROUND((H68*G68),2)</f>
      </c>
      <c r="O68">
        <f>rekapitulace!H8</f>
      </c>
      <c>
        <f>O68/100*I68</f>
      </c>
    </row>
    <row r="69" spans="5:5" ht="153">
      <c r="E69" s="15" t="s">
        <v>409</v>
      </c>
    </row>
    <row r="70" spans="1:16" ht="12.75">
      <c r="A70" s="7">
        <v>30</v>
      </c>
      <c s="7" t="s">
        <v>141</v>
      </c>
      <c s="7" t="s">
        <v>229</v>
      </c>
      <c s="7" t="s">
        <v>47</v>
      </c>
      <c s="7" t="s">
        <v>230</v>
      </c>
      <c s="7" t="s">
        <v>49</v>
      </c>
      <c s="10">
        <v>216.975</v>
      </c>
      <c s="14"/>
      <c s="13">
        <f>ROUND((H70*G70),2)</f>
      </c>
      <c r="O70">
        <f>rekapitulace!H8</f>
      </c>
      <c>
        <f>O70/100*I70</f>
      </c>
    </row>
    <row r="71" spans="5:5" ht="204">
      <c r="E71" s="15" t="s">
        <v>410</v>
      </c>
    </row>
    <row r="72" spans="1:16" ht="12.75">
      <c r="A72" s="7">
        <v>31</v>
      </c>
      <c s="7" t="s">
        <v>141</v>
      </c>
      <c s="7" t="s">
        <v>232</v>
      </c>
      <c s="7" t="s">
        <v>47</v>
      </c>
      <c s="7" t="s">
        <v>233</v>
      </c>
      <c s="7" t="s">
        <v>49</v>
      </c>
      <c s="10">
        <v>78.474</v>
      </c>
      <c s="14"/>
      <c s="13">
        <f>ROUND((H72*G72),2)</f>
      </c>
      <c r="O72">
        <f>rekapitulace!H8</f>
      </c>
      <c>
        <f>O72/100*I72</f>
      </c>
    </row>
    <row r="73" spans="5:5" ht="89.25">
      <c r="E73" s="15" t="s">
        <v>411</v>
      </c>
    </row>
    <row r="74" spans="1:16" ht="12.75">
      <c r="A74" s="7">
        <v>32</v>
      </c>
      <c s="7" t="s">
        <v>141</v>
      </c>
      <c s="7" t="s">
        <v>235</v>
      </c>
      <c s="7" t="s">
        <v>47</v>
      </c>
      <c s="7" t="s">
        <v>236</v>
      </c>
      <c s="7" t="s">
        <v>53</v>
      </c>
      <c s="10">
        <v>145.177</v>
      </c>
      <c s="14"/>
      <c s="13">
        <f>ROUND((H74*G74),2)</f>
      </c>
      <c r="O74">
        <f>rekapitulace!H8</f>
      </c>
      <c>
        <f>O74/100*I74</f>
      </c>
    </row>
    <row r="75" spans="5:5" ht="89.25">
      <c r="E75" s="15" t="s">
        <v>412</v>
      </c>
    </row>
    <row r="76" spans="1:16" ht="12.75">
      <c r="A76" s="7">
        <v>33</v>
      </c>
      <c s="7" t="s">
        <v>47</v>
      </c>
      <c s="7" t="s">
        <v>413</v>
      </c>
      <c s="7" t="s">
        <v>47</v>
      </c>
      <c s="7" t="s">
        <v>239</v>
      </c>
      <c s="7" t="s">
        <v>49</v>
      </c>
      <c s="10">
        <v>216.975</v>
      </c>
      <c s="14"/>
      <c s="13">
        <f>ROUND((H76*G76),2)</f>
      </c>
      <c r="O76">
        <f>rekapitulace!H8</f>
      </c>
      <c>
        <f>O76/100*I76</f>
      </c>
    </row>
    <row r="77" spans="5:5" ht="102">
      <c r="E77" s="15" t="s">
        <v>414</v>
      </c>
    </row>
    <row r="78" spans="1:16" ht="12.75">
      <c r="A78" s="7">
        <v>34</v>
      </c>
      <c s="7" t="s">
        <v>141</v>
      </c>
      <c s="7" t="s">
        <v>241</v>
      </c>
      <c s="7" t="s">
        <v>47</v>
      </c>
      <c s="7" t="s">
        <v>242</v>
      </c>
      <c s="7" t="s">
        <v>49</v>
      </c>
      <c s="10">
        <v>138.501</v>
      </c>
      <c s="14"/>
      <c s="13">
        <f>ROUND((H78*G78),2)</f>
      </c>
      <c r="O78">
        <f>rekapitulace!H8</f>
      </c>
      <c>
        <f>O78/100*I78</f>
      </c>
    </row>
    <row r="79" spans="5:5" ht="140.25">
      <c r="E79" s="15" t="s">
        <v>415</v>
      </c>
    </row>
    <row r="80" spans="1:16" ht="12.75">
      <c r="A80" s="7">
        <v>35</v>
      </c>
      <c s="7" t="s">
        <v>141</v>
      </c>
      <c s="7" t="s">
        <v>244</v>
      </c>
      <c s="7" t="s">
        <v>47</v>
      </c>
      <c s="7" t="s">
        <v>245</v>
      </c>
      <c s="7" t="s">
        <v>49</v>
      </c>
      <c s="10">
        <v>10.192</v>
      </c>
      <c s="14"/>
      <c s="13">
        <f>ROUND((H80*G80),2)</f>
      </c>
      <c r="O80">
        <f>rekapitulace!H8</f>
      </c>
      <c>
        <f>O80/100*I80</f>
      </c>
    </row>
    <row r="81" spans="5:5" ht="76.5">
      <c r="E81" s="15" t="s">
        <v>416</v>
      </c>
    </row>
    <row r="82" spans="1:16" ht="12.75">
      <c r="A82" s="7">
        <v>36</v>
      </c>
      <c s="7" t="s">
        <v>141</v>
      </c>
      <c s="7" t="s">
        <v>247</v>
      </c>
      <c s="7" t="s">
        <v>47</v>
      </c>
      <c s="7" t="s">
        <v>248</v>
      </c>
      <c s="7" t="s">
        <v>49</v>
      </c>
      <c s="10">
        <v>33.973</v>
      </c>
      <c s="14"/>
      <c s="13">
        <f>ROUND((H82*G82),2)</f>
      </c>
      <c r="O82">
        <f>rekapitulace!H8</f>
      </c>
      <c>
        <f>O82/100*I82</f>
      </c>
    </row>
    <row r="83" spans="5:5" ht="382.5">
      <c r="E83" s="15" t="s">
        <v>417</v>
      </c>
    </row>
    <row r="84" spans="1:16" ht="12.75">
      <c r="A84" s="7">
        <v>37</v>
      </c>
      <c s="7" t="s">
        <v>141</v>
      </c>
      <c s="7" t="s">
        <v>250</v>
      </c>
      <c s="7" t="s">
        <v>47</v>
      </c>
      <c s="7" t="s">
        <v>251</v>
      </c>
      <c s="7" t="s">
        <v>67</v>
      </c>
      <c s="10">
        <v>114.271</v>
      </c>
      <c s="14"/>
      <c s="13">
        <f>ROUND((H84*G84),2)</f>
      </c>
      <c r="O84">
        <f>rekapitulace!H8</f>
      </c>
      <c>
        <f>O84/100*I84</f>
      </c>
    </row>
    <row r="85" spans="5:5" ht="409.5">
      <c r="E85" s="15" t="s">
        <v>418</v>
      </c>
    </row>
    <row r="86" spans="1:16" ht="12.75">
      <c r="A86" s="7">
        <v>51</v>
      </c>
      <c s="7" t="s">
        <v>141</v>
      </c>
      <c s="7" t="s">
        <v>253</v>
      </c>
      <c s="7" t="s">
        <v>47</v>
      </c>
      <c s="7" t="s">
        <v>254</v>
      </c>
      <c s="7" t="s">
        <v>53</v>
      </c>
      <c s="10">
        <v>68.285</v>
      </c>
      <c s="14"/>
      <c s="13">
        <f>ROUND((H86*G86),2)</f>
      </c>
      <c r="O86">
        <f>rekapitulace!H8</f>
      </c>
      <c>
        <f>O86/100*I86</f>
      </c>
    </row>
    <row r="87" spans="5:5" ht="89.25">
      <c r="E87" s="15" t="s">
        <v>419</v>
      </c>
    </row>
    <row r="88" spans="1:16" ht="12.75" customHeight="1">
      <c r="A88" s="16"/>
      <c s="16"/>
      <c s="16" t="s">
        <v>24</v>
      </c>
      <c s="16"/>
      <c s="16" t="s">
        <v>58</v>
      </c>
      <c s="16"/>
      <c s="16"/>
      <c s="16"/>
      <c s="16">
        <f>SUM(I12:I87)</f>
      </c>
      <c r="P88">
        <f>ROUND(SUM(P12:P87),2)</f>
      </c>
    </row>
    <row r="90" spans="1:9" ht="12.75" customHeight="1">
      <c r="A90" s="9"/>
      <c s="9"/>
      <c s="9" t="s">
        <v>35</v>
      </c>
      <c s="9"/>
      <c s="9" t="s">
        <v>256</v>
      </c>
      <c s="9"/>
      <c s="11"/>
      <c s="9"/>
      <c s="11"/>
    </row>
    <row r="91" spans="1:16" ht="12.75">
      <c r="A91" s="7">
        <v>38</v>
      </c>
      <c s="7" t="s">
        <v>141</v>
      </c>
      <c s="7" t="s">
        <v>257</v>
      </c>
      <c s="7" t="s">
        <v>47</v>
      </c>
      <c s="7" t="s">
        <v>258</v>
      </c>
      <c s="7" t="s">
        <v>49</v>
      </c>
      <c s="10">
        <v>7.125</v>
      </c>
      <c s="14"/>
      <c s="13">
        <f>ROUND((H91*G91),2)</f>
      </c>
      <c r="O91">
        <f>rekapitulace!H8</f>
      </c>
      <c>
        <f>O91/100*I91</f>
      </c>
    </row>
    <row r="92" spans="5:5" ht="229.5">
      <c r="E92" s="15" t="s">
        <v>420</v>
      </c>
    </row>
    <row r="93" spans="1:16" ht="12.75">
      <c r="A93" s="7">
        <v>39</v>
      </c>
      <c s="7" t="s">
        <v>141</v>
      </c>
      <c s="7" t="s">
        <v>260</v>
      </c>
      <c s="7" t="s">
        <v>47</v>
      </c>
      <c s="7" t="s">
        <v>261</v>
      </c>
      <c s="7" t="s">
        <v>83</v>
      </c>
      <c s="10">
        <v>46.965</v>
      </c>
      <c s="14"/>
      <c s="13">
        <f>ROUND((H93*G93),2)</f>
      </c>
      <c r="O93">
        <f>rekapitulace!H8</f>
      </c>
      <c>
        <f>O93/100*I93</f>
      </c>
    </row>
    <row r="94" spans="5:5" ht="127.5">
      <c r="E94" s="15" t="s">
        <v>421</v>
      </c>
    </row>
    <row r="95" spans="1:16" ht="12.75" customHeight="1">
      <c r="A95" s="16"/>
      <c s="16"/>
      <c s="16" t="s">
        <v>35</v>
      </c>
      <c s="16"/>
      <c s="16" t="s">
        <v>256</v>
      </c>
      <c s="16"/>
      <c s="16"/>
      <c s="16"/>
      <c s="16">
        <f>SUM(I91:I94)</f>
      </c>
      <c r="P95">
        <f>ROUND(SUM(P91:P94),2)</f>
      </c>
    </row>
    <row r="97" spans="1:9" ht="12.75" customHeight="1">
      <c r="A97" s="9"/>
      <c s="9"/>
      <c s="9" t="s">
        <v>37</v>
      </c>
      <c s="9"/>
      <c s="9" t="s">
        <v>263</v>
      </c>
      <c s="9"/>
      <c s="11"/>
      <c s="9"/>
      <c s="11"/>
    </row>
    <row r="98" spans="1:16" ht="12.75">
      <c r="A98" s="7">
        <v>47</v>
      </c>
      <c s="7" t="s">
        <v>141</v>
      </c>
      <c s="7" t="s">
        <v>264</v>
      </c>
      <c s="7" t="s">
        <v>47</v>
      </c>
      <c s="7" t="s">
        <v>265</v>
      </c>
      <c s="7" t="s">
        <v>49</v>
      </c>
      <c s="10">
        <v>0.612</v>
      </c>
      <c s="14"/>
      <c s="13">
        <f>ROUND((H98*G98),2)</f>
      </c>
      <c r="O98">
        <f>rekapitulace!H8</f>
      </c>
      <c>
        <f>O98/100*I98</f>
      </c>
    </row>
    <row r="99" spans="5:5" ht="127.5">
      <c r="E99" s="15" t="s">
        <v>422</v>
      </c>
    </row>
    <row r="100" spans="1:16" ht="12.75">
      <c r="A100" s="7">
        <v>48</v>
      </c>
      <c s="7" t="s">
        <v>141</v>
      </c>
      <c s="7" t="s">
        <v>267</v>
      </c>
      <c s="7" t="s">
        <v>47</v>
      </c>
      <c s="7" t="s">
        <v>268</v>
      </c>
      <c s="7" t="s">
        <v>49</v>
      </c>
      <c s="10">
        <v>12.119</v>
      </c>
      <c s="14"/>
      <c s="13">
        <f>ROUND((H100*G100),2)</f>
      </c>
      <c r="O100">
        <f>rekapitulace!H8</f>
      </c>
      <c>
        <f>O100/100*I100</f>
      </c>
    </row>
    <row r="101" spans="5:5" ht="409.5">
      <c r="E101" s="15" t="s">
        <v>423</v>
      </c>
    </row>
    <row r="102" spans="1:16" ht="12.75">
      <c r="A102" s="7">
        <v>49</v>
      </c>
      <c s="7" t="s">
        <v>141</v>
      </c>
      <c s="7" t="s">
        <v>270</v>
      </c>
      <c s="7" t="s">
        <v>47</v>
      </c>
      <c s="7" t="s">
        <v>271</v>
      </c>
      <c s="7" t="s">
        <v>49</v>
      </c>
      <c s="10">
        <v>1.302</v>
      </c>
      <c s="14"/>
      <c s="13">
        <f>ROUND((H102*G102),2)</f>
      </c>
      <c r="O102">
        <f>rekapitulace!H8</f>
      </c>
      <c>
        <f>O102/100*I102</f>
      </c>
    </row>
    <row r="103" spans="5:5" ht="229.5">
      <c r="E103" s="15" t="s">
        <v>424</v>
      </c>
    </row>
    <row r="104" spans="1:16" ht="12.75">
      <c r="A104" s="7">
        <v>50</v>
      </c>
      <c s="7" t="s">
        <v>141</v>
      </c>
      <c s="7" t="s">
        <v>273</v>
      </c>
      <c s="7" t="s">
        <v>47</v>
      </c>
      <c s="7" t="s">
        <v>274</v>
      </c>
      <c s="7" t="s">
        <v>67</v>
      </c>
      <c s="10">
        <v>2.642</v>
      </c>
      <c s="14"/>
      <c s="13">
        <f>ROUND((H104*G104),2)</f>
      </c>
      <c r="O104">
        <f>rekapitulace!H8</f>
      </c>
      <c>
        <f>O104/100*I104</f>
      </c>
    </row>
    <row r="105" spans="5:5" ht="242.25">
      <c r="E105" s="15" t="s">
        <v>425</v>
      </c>
    </row>
    <row r="106" spans="1:16" ht="12.75" customHeight="1">
      <c r="A106" s="16"/>
      <c s="16"/>
      <c s="16" t="s">
        <v>37</v>
      </c>
      <c s="16"/>
      <c s="16" t="s">
        <v>263</v>
      </c>
      <c s="16"/>
      <c s="16"/>
      <c s="16"/>
      <c s="16">
        <f>SUM(I98:I105)</f>
      </c>
      <c r="P106">
        <f>ROUND(SUM(P98:P105),2)</f>
      </c>
    </row>
    <row r="108" spans="1:9" ht="12.75" customHeight="1">
      <c r="A108" s="9"/>
      <c s="9"/>
      <c s="9" t="s">
        <v>41</v>
      </c>
      <c s="9"/>
      <c s="9" t="s">
        <v>276</v>
      </c>
      <c s="9"/>
      <c s="11"/>
      <c s="9"/>
      <c s="11"/>
    </row>
    <row r="109" spans="1:16" ht="12.75">
      <c r="A109" s="7">
        <v>40</v>
      </c>
      <c s="7" t="s">
        <v>141</v>
      </c>
      <c s="7" t="s">
        <v>277</v>
      </c>
      <c s="7" t="s">
        <v>47</v>
      </c>
      <c s="7" t="s">
        <v>278</v>
      </c>
      <c s="7" t="s">
        <v>61</v>
      </c>
      <c s="10">
        <v>2.446</v>
      </c>
      <c s="14"/>
      <c s="13">
        <f>ROUND((H109*G109),2)</f>
      </c>
      <c r="O109">
        <f>rekapitulace!H8</f>
      </c>
      <c>
        <f>O109/100*I109</f>
      </c>
    </row>
    <row r="110" spans="5:5" ht="25.5">
      <c r="E110" s="15" t="s">
        <v>331</v>
      </c>
    </row>
    <row r="111" spans="1:16" ht="12.75">
      <c r="A111" s="7">
        <v>41</v>
      </c>
      <c s="7" t="s">
        <v>141</v>
      </c>
      <c s="7" t="s">
        <v>280</v>
      </c>
      <c s="7" t="s">
        <v>47</v>
      </c>
      <c s="7" t="s">
        <v>281</v>
      </c>
      <c s="7" t="s">
        <v>61</v>
      </c>
      <c s="10">
        <v>0.612</v>
      </c>
      <c s="14"/>
      <c s="13">
        <f>ROUND((H111*G111),2)</f>
      </c>
      <c r="O111">
        <f>rekapitulace!H8</f>
      </c>
      <c>
        <f>O111/100*I111</f>
      </c>
    </row>
    <row r="112" spans="5:5" ht="25.5">
      <c r="E112" s="15" t="s">
        <v>293</v>
      </c>
    </row>
    <row r="113" spans="1:16" ht="12.75">
      <c r="A113" s="7">
        <v>42</v>
      </c>
      <c s="7" t="s">
        <v>141</v>
      </c>
      <c s="7" t="s">
        <v>283</v>
      </c>
      <c s="7" t="s">
        <v>47</v>
      </c>
      <c s="7" t="s">
        <v>284</v>
      </c>
      <c s="7" t="s">
        <v>61</v>
      </c>
      <c s="10">
        <v>1.223</v>
      </c>
      <c s="14"/>
      <c s="13">
        <f>ROUND((H113*G113),2)</f>
      </c>
      <c r="O113">
        <f>rekapitulace!H8</f>
      </c>
      <c>
        <f>O113/100*I113</f>
      </c>
    </row>
    <row r="114" spans="5:5" ht="25.5">
      <c r="E114" s="15" t="s">
        <v>401</v>
      </c>
    </row>
    <row r="115" spans="1:16" ht="12.75">
      <c r="A115" s="7">
        <v>43</v>
      </c>
      <c s="7" t="s">
        <v>141</v>
      </c>
      <c s="7" t="s">
        <v>286</v>
      </c>
      <c s="7" t="s">
        <v>47</v>
      </c>
      <c s="7" t="s">
        <v>287</v>
      </c>
      <c s="7" t="s">
        <v>61</v>
      </c>
      <c s="10">
        <v>0.612</v>
      </c>
      <c s="14"/>
      <c s="13">
        <f>ROUND((H115*G115),2)</f>
      </c>
      <c r="O115">
        <f>rekapitulace!H8</f>
      </c>
      <c>
        <f>O115/100*I115</f>
      </c>
    </row>
    <row r="116" spans="5:5" ht="25.5">
      <c r="E116" s="15" t="s">
        <v>293</v>
      </c>
    </row>
    <row r="117" spans="1:16" ht="12.75">
      <c r="A117" s="7">
        <v>44</v>
      </c>
      <c s="7" t="s">
        <v>141</v>
      </c>
      <c s="7" t="s">
        <v>289</v>
      </c>
      <c s="7" t="s">
        <v>47</v>
      </c>
      <c s="7" t="s">
        <v>290</v>
      </c>
      <c s="7" t="s">
        <v>61</v>
      </c>
      <c s="10">
        <v>0.612</v>
      </c>
      <c s="14"/>
      <c s="13">
        <f>ROUND((H117*G117),2)</f>
      </c>
      <c r="O117">
        <f>rekapitulace!H8</f>
      </c>
      <c>
        <f>O117/100*I117</f>
      </c>
    </row>
    <row r="118" spans="5:5" ht="25.5">
      <c r="E118" s="15" t="s">
        <v>293</v>
      </c>
    </row>
    <row r="119" spans="1:16" ht="12.75">
      <c r="A119" s="7">
        <v>45</v>
      </c>
      <c s="7" t="s">
        <v>141</v>
      </c>
      <c s="7" t="s">
        <v>291</v>
      </c>
      <c s="7" t="s">
        <v>47</v>
      </c>
      <c s="7" t="s">
        <v>292</v>
      </c>
      <c s="7" t="s">
        <v>61</v>
      </c>
      <c s="10">
        <v>0.306</v>
      </c>
      <c s="14"/>
      <c s="13">
        <f>ROUND((H119*G119),2)</f>
      </c>
      <c r="O119">
        <f>rekapitulace!H8</f>
      </c>
      <c>
        <f>O119/100*I119</f>
      </c>
    </row>
    <row r="120" spans="5:5" ht="25.5">
      <c r="E120" s="15" t="s">
        <v>296</v>
      </c>
    </row>
    <row r="121" spans="1:16" ht="12.75">
      <c r="A121" s="7">
        <v>46</v>
      </c>
      <c s="7" t="s">
        <v>141</v>
      </c>
      <c s="7" t="s">
        <v>297</v>
      </c>
      <c s="7" t="s">
        <v>47</v>
      </c>
      <c s="7" t="s">
        <v>298</v>
      </c>
      <c s="7" t="s">
        <v>61</v>
      </c>
      <c s="10">
        <v>0.917</v>
      </c>
      <c s="14"/>
      <c s="13">
        <f>ROUND((H121*G121),2)</f>
      </c>
      <c r="O121">
        <f>rekapitulace!H8</f>
      </c>
      <c>
        <f>O121/100*I121</f>
      </c>
    </row>
    <row r="122" spans="5:5" ht="25.5">
      <c r="E122" s="15" t="s">
        <v>288</v>
      </c>
    </row>
    <row r="123" spans="1:16" ht="12.75">
      <c r="A123" s="7">
        <v>52</v>
      </c>
      <c s="7" t="s">
        <v>47</v>
      </c>
      <c s="7" t="s">
        <v>300</v>
      </c>
      <c s="7" t="s">
        <v>47</v>
      </c>
      <c s="7" t="s">
        <v>301</v>
      </c>
      <c s="7" t="s">
        <v>61</v>
      </c>
      <c s="10">
        <v>0.612</v>
      </c>
      <c s="14"/>
      <c s="13">
        <f>ROUND((H123*G123),2)</f>
      </c>
      <c r="O123">
        <f>rekapitulace!H8</f>
      </c>
      <c>
        <f>O123/100*I123</f>
      </c>
    </row>
    <row r="124" spans="5:5" ht="25.5">
      <c r="E124" s="15" t="s">
        <v>293</v>
      </c>
    </row>
    <row r="125" spans="1:16" ht="12.75">
      <c r="A125" s="7">
        <v>53</v>
      </c>
      <c s="7" t="s">
        <v>47</v>
      </c>
      <c s="7" t="s">
        <v>303</v>
      </c>
      <c s="7" t="s">
        <v>47</v>
      </c>
      <c s="7" t="s">
        <v>304</v>
      </c>
      <c s="7" t="s">
        <v>61</v>
      </c>
      <c s="10">
        <v>0.612</v>
      </c>
      <c s="14"/>
      <c s="13">
        <f>ROUND((H125*G125),2)</f>
      </c>
      <c r="O125">
        <f>rekapitulace!H8</f>
      </c>
      <c>
        <f>O125/100*I125</f>
      </c>
    </row>
    <row r="126" spans="5:5" ht="25.5">
      <c r="E126" s="15" t="s">
        <v>293</v>
      </c>
    </row>
    <row r="127" spans="1:16" ht="12.75">
      <c r="A127" s="7">
        <v>54</v>
      </c>
      <c s="7" t="s">
        <v>47</v>
      </c>
      <c s="7" t="s">
        <v>305</v>
      </c>
      <c s="7" t="s">
        <v>47</v>
      </c>
      <c s="7" t="s">
        <v>306</v>
      </c>
      <c s="7" t="s">
        <v>61</v>
      </c>
      <c s="10">
        <v>0.612</v>
      </c>
      <c s="14"/>
      <c s="13">
        <f>ROUND((H127*G127),2)</f>
      </c>
      <c r="O127">
        <f>rekapitulace!H8</f>
      </c>
      <c>
        <f>O127/100*I127</f>
      </c>
    </row>
    <row r="128" spans="5:5" ht="25.5">
      <c r="E128" s="15" t="s">
        <v>293</v>
      </c>
    </row>
    <row r="129" spans="1:16" ht="12.75">
      <c r="A129" s="7">
        <v>55</v>
      </c>
      <c s="7" t="s">
        <v>47</v>
      </c>
      <c s="7" t="s">
        <v>307</v>
      </c>
      <c s="7" t="s">
        <v>47</v>
      </c>
      <c s="7" t="s">
        <v>308</v>
      </c>
      <c s="7" t="s">
        <v>61</v>
      </c>
      <c s="10">
        <v>0.612</v>
      </c>
      <c s="14"/>
      <c s="13">
        <f>ROUND((H129*G129),2)</f>
      </c>
      <c r="O129">
        <f>rekapitulace!H8</f>
      </c>
      <c>
        <f>O129/100*I129</f>
      </c>
    </row>
    <row r="130" spans="5:5" ht="25.5">
      <c r="E130" s="15" t="s">
        <v>293</v>
      </c>
    </row>
    <row r="131" spans="1:16" ht="12.75">
      <c r="A131" s="7">
        <v>56</v>
      </c>
      <c s="7" t="s">
        <v>47</v>
      </c>
      <c s="7" t="s">
        <v>309</v>
      </c>
      <c s="7" t="s">
        <v>47</v>
      </c>
      <c s="7" t="s">
        <v>310</v>
      </c>
      <c s="7" t="s">
        <v>61</v>
      </c>
      <c s="10">
        <v>0.612</v>
      </c>
      <c s="14"/>
      <c s="13">
        <f>ROUND((H131*G131),2)</f>
      </c>
      <c r="O131">
        <f>rekapitulace!H8</f>
      </c>
      <c>
        <f>O131/100*I131</f>
      </c>
    </row>
    <row r="132" spans="5:5" ht="25.5">
      <c r="E132" s="15" t="s">
        <v>293</v>
      </c>
    </row>
    <row r="133" spans="1:16" ht="12.75">
      <c r="A133" s="7">
        <v>57</v>
      </c>
      <c s="7" t="s">
        <v>47</v>
      </c>
      <c s="7" t="s">
        <v>311</v>
      </c>
      <c s="7" t="s">
        <v>47</v>
      </c>
      <c s="7" t="s">
        <v>312</v>
      </c>
      <c s="7" t="s">
        <v>61</v>
      </c>
      <c s="10">
        <v>0.612</v>
      </c>
      <c s="14"/>
      <c s="13">
        <f>ROUND((H133*G133),2)</f>
      </c>
      <c r="O133">
        <f>rekapitulace!H8</f>
      </c>
      <c>
        <f>O133/100*I133</f>
      </c>
    </row>
    <row r="134" spans="5:5" ht="25.5">
      <c r="E134" s="15" t="s">
        <v>293</v>
      </c>
    </row>
    <row r="135" spans="1:16" ht="12.75">
      <c r="A135" s="7">
        <v>58</v>
      </c>
      <c s="7" t="s">
        <v>47</v>
      </c>
      <c s="7" t="s">
        <v>313</v>
      </c>
      <c s="7" t="s">
        <v>47</v>
      </c>
      <c s="7" t="s">
        <v>314</v>
      </c>
      <c s="7" t="s">
        <v>61</v>
      </c>
      <c s="10">
        <v>0.612</v>
      </c>
      <c s="14"/>
      <c s="13">
        <f>ROUND((H135*G135),2)</f>
      </c>
      <c r="O135">
        <f>rekapitulace!H8</f>
      </c>
      <c>
        <f>O135/100*I135</f>
      </c>
    </row>
    <row r="136" spans="5:5" ht="25.5">
      <c r="E136" s="15" t="s">
        <v>293</v>
      </c>
    </row>
    <row r="137" spans="1:16" ht="12.75">
      <c r="A137" s="7">
        <v>59</v>
      </c>
      <c s="7" t="s">
        <v>47</v>
      </c>
      <c s="7" t="s">
        <v>315</v>
      </c>
      <c s="7" t="s">
        <v>47</v>
      </c>
      <c s="7" t="s">
        <v>316</v>
      </c>
      <c s="7" t="s">
        <v>61</v>
      </c>
      <c s="10">
        <v>0.612</v>
      </c>
      <c s="14"/>
      <c s="13">
        <f>ROUND((H137*G137),2)</f>
      </c>
      <c r="O137">
        <f>rekapitulace!H8</f>
      </c>
      <c>
        <f>O137/100*I137</f>
      </c>
    </row>
    <row r="138" spans="5:5" ht="25.5">
      <c r="E138" s="15" t="s">
        <v>293</v>
      </c>
    </row>
    <row r="139" spans="1:16" ht="12.75">
      <c r="A139" s="7">
        <v>60</v>
      </c>
      <c s="7" t="s">
        <v>141</v>
      </c>
      <c s="7" t="s">
        <v>317</v>
      </c>
      <c s="7" t="s">
        <v>47</v>
      </c>
      <c s="7" t="s">
        <v>318</v>
      </c>
      <c s="7" t="s">
        <v>83</v>
      </c>
      <c s="10">
        <v>8.024</v>
      </c>
      <c s="14"/>
      <c s="13">
        <f>ROUND((H139*G139),2)</f>
      </c>
      <c r="O139">
        <f>rekapitulace!H8</f>
      </c>
      <c>
        <f>O139/100*I139</f>
      </c>
    </row>
    <row r="140" spans="5:5" ht="216.75">
      <c r="E140" s="15" t="s">
        <v>426</v>
      </c>
    </row>
    <row r="141" spans="1:16" ht="12.75">
      <c r="A141" s="7">
        <v>61</v>
      </c>
      <c s="7" t="s">
        <v>141</v>
      </c>
      <c s="7" t="s">
        <v>320</v>
      </c>
      <c s="7" t="s">
        <v>47</v>
      </c>
      <c s="7" t="s">
        <v>321</v>
      </c>
      <c s="7" t="s">
        <v>83</v>
      </c>
      <c s="10">
        <v>41.46</v>
      </c>
      <c s="14"/>
      <c s="13">
        <f>ROUND((H141*G141),2)</f>
      </c>
      <c r="O141">
        <f>rekapitulace!H8</f>
      </c>
      <c>
        <f>O141/100*I141</f>
      </c>
    </row>
    <row r="142" spans="5:5" ht="76.5">
      <c r="E142" s="15" t="s">
        <v>427</v>
      </c>
    </row>
    <row r="143" spans="1:16" ht="12.75">
      <c r="A143" s="7">
        <v>62</v>
      </c>
      <c s="7" t="s">
        <v>141</v>
      </c>
      <c s="7" t="s">
        <v>323</v>
      </c>
      <c s="7" t="s">
        <v>47</v>
      </c>
      <c s="7" t="s">
        <v>324</v>
      </c>
      <c s="7" t="s">
        <v>61</v>
      </c>
      <c s="10">
        <v>4.281</v>
      </c>
      <c s="14"/>
      <c s="13">
        <f>ROUND((H143*G143),2)</f>
      </c>
      <c r="O143">
        <f>rekapitulace!H8</f>
      </c>
      <c>
        <f>O143/100*I143</f>
      </c>
    </row>
    <row r="144" spans="5:5" ht="38.25">
      <c r="E144" s="15" t="s">
        <v>428</v>
      </c>
    </row>
    <row r="145" spans="1:16" ht="12.75">
      <c r="A145" s="7">
        <v>63</v>
      </c>
      <c s="7" t="s">
        <v>141</v>
      </c>
      <c s="7" t="s">
        <v>329</v>
      </c>
      <c s="7" t="s">
        <v>47</v>
      </c>
      <c s="7" t="s">
        <v>330</v>
      </c>
      <c s="7" t="s">
        <v>61</v>
      </c>
      <c s="10">
        <v>1.529</v>
      </c>
      <c s="14"/>
      <c s="13">
        <f>ROUND((H145*G145),2)</f>
      </c>
      <c r="O145">
        <f>rekapitulace!H8</f>
      </c>
      <c>
        <f>O145/100*I145</f>
      </c>
    </row>
    <row r="146" spans="5:5" ht="25.5">
      <c r="E146" s="15" t="s">
        <v>429</v>
      </c>
    </row>
    <row r="147" spans="1:16" ht="12.75">
      <c r="A147" s="7">
        <v>64</v>
      </c>
      <c s="7" t="s">
        <v>141</v>
      </c>
      <c s="7" t="s">
        <v>332</v>
      </c>
      <c s="7" t="s">
        <v>47</v>
      </c>
      <c s="7" t="s">
        <v>333</v>
      </c>
      <c s="7" t="s">
        <v>61</v>
      </c>
      <c s="10">
        <v>0.917</v>
      </c>
      <c s="14"/>
      <c s="13">
        <f>ROUND((H147*G147),2)</f>
      </c>
      <c r="O147">
        <f>rekapitulace!H8</f>
      </c>
      <c>
        <f>O147/100*I147</f>
      </c>
    </row>
    <row r="148" spans="5:5" ht="25.5">
      <c r="E148" s="15" t="s">
        <v>288</v>
      </c>
    </row>
    <row r="149" spans="1:16" ht="12.75">
      <c r="A149" s="7">
        <v>65</v>
      </c>
      <c s="7" t="s">
        <v>141</v>
      </c>
      <c s="7" t="s">
        <v>334</v>
      </c>
      <c s="7" t="s">
        <v>47</v>
      </c>
      <c s="7" t="s">
        <v>335</v>
      </c>
      <c s="7" t="s">
        <v>336</v>
      </c>
      <c s="10">
        <v>1.223</v>
      </c>
      <c s="14"/>
      <c s="13">
        <f>ROUND((H149*G149),2)</f>
      </c>
      <c r="O149">
        <f>rekapitulace!H8</f>
      </c>
      <c>
        <f>O149/100*I149</f>
      </c>
    </row>
    <row r="150" spans="5:5" ht="25.5">
      <c r="E150" s="15" t="s">
        <v>401</v>
      </c>
    </row>
    <row r="151" spans="1:16" ht="12.75">
      <c r="A151" s="7">
        <v>66</v>
      </c>
      <c s="7" t="s">
        <v>141</v>
      </c>
      <c s="7" t="s">
        <v>337</v>
      </c>
      <c s="7" t="s">
        <v>47</v>
      </c>
      <c s="7" t="s">
        <v>338</v>
      </c>
      <c s="7" t="s">
        <v>336</v>
      </c>
      <c s="10">
        <v>1.223</v>
      </c>
      <c s="14"/>
      <c s="13">
        <f>ROUND((H151*G151),2)</f>
      </c>
      <c r="O151">
        <f>rekapitulace!H8</f>
      </c>
      <c>
        <f>O151/100*I151</f>
      </c>
    </row>
    <row r="152" spans="5:5" ht="25.5">
      <c r="E152" s="15" t="s">
        <v>401</v>
      </c>
    </row>
    <row r="153" spans="1:16" ht="12.75">
      <c r="A153" s="7">
        <v>67</v>
      </c>
      <c s="7" t="s">
        <v>47</v>
      </c>
      <c s="7" t="s">
        <v>339</v>
      </c>
      <c s="7" t="s">
        <v>47</v>
      </c>
      <c s="7" t="s">
        <v>340</v>
      </c>
      <c s="7" t="s">
        <v>61</v>
      </c>
      <c s="10">
        <v>1.529</v>
      </c>
      <c s="14"/>
      <c s="13">
        <f>ROUND((H153*G153),2)</f>
      </c>
      <c r="O153">
        <f>rekapitulace!H8</f>
      </c>
      <c>
        <f>O153/100*I153</f>
      </c>
    </row>
    <row r="154" spans="5:5" ht="25.5">
      <c r="E154" s="15" t="s">
        <v>429</v>
      </c>
    </row>
    <row r="155" spans="1:16" ht="12.75">
      <c r="A155" s="7">
        <v>68</v>
      </c>
      <c s="7" t="s">
        <v>47</v>
      </c>
      <c s="7" t="s">
        <v>346</v>
      </c>
      <c s="7" t="s">
        <v>47</v>
      </c>
      <c s="7" t="s">
        <v>347</v>
      </c>
      <c s="7" t="s">
        <v>343</v>
      </c>
      <c s="10">
        <v>0.612</v>
      </c>
      <c s="14"/>
      <c s="13">
        <f>ROUND((H155*G155),2)</f>
      </c>
      <c r="O155">
        <f>rekapitulace!H8</f>
      </c>
      <c>
        <f>O155/100*I155</f>
      </c>
    </row>
    <row r="156" spans="5:5" ht="25.5">
      <c r="E156" s="15" t="s">
        <v>293</v>
      </c>
    </row>
    <row r="157" spans="1:16" ht="12.75">
      <c r="A157" s="7">
        <v>69</v>
      </c>
      <c s="7" t="s">
        <v>47</v>
      </c>
      <c s="7" t="s">
        <v>348</v>
      </c>
      <c s="7" t="s">
        <v>47</v>
      </c>
      <c s="7" t="s">
        <v>349</v>
      </c>
      <c s="7" t="s">
        <v>343</v>
      </c>
      <c s="10">
        <v>0.917</v>
      </c>
      <c s="14"/>
      <c s="13">
        <f>ROUND((H157*G157),2)</f>
      </c>
      <c r="O157">
        <f>rekapitulace!H8</f>
      </c>
      <c>
        <f>O157/100*I157</f>
      </c>
    </row>
    <row r="158" spans="5:5" ht="25.5">
      <c r="E158" s="15" t="s">
        <v>288</v>
      </c>
    </row>
    <row r="159" spans="1:16" ht="12.75">
      <c r="A159" s="7">
        <v>70</v>
      </c>
      <c s="7" t="s">
        <v>47</v>
      </c>
      <c s="7" t="s">
        <v>430</v>
      </c>
      <c s="7" t="s">
        <v>47</v>
      </c>
      <c s="7" t="s">
        <v>431</v>
      </c>
      <c s="7" t="s">
        <v>61</v>
      </c>
      <c s="10">
        <v>0.612</v>
      </c>
      <c s="14"/>
      <c s="13">
        <f>ROUND((H159*G159),2)</f>
      </c>
      <c r="O159">
        <f>rekapitulace!H8</f>
      </c>
      <c>
        <f>O159/100*I159</f>
      </c>
    </row>
    <row r="160" spans="5:5" ht="25.5">
      <c r="E160" s="15" t="s">
        <v>293</v>
      </c>
    </row>
    <row r="161" spans="1:16" ht="12.75">
      <c r="A161" s="7">
        <v>71</v>
      </c>
      <c s="7" t="s">
        <v>141</v>
      </c>
      <c s="7" t="s">
        <v>353</v>
      </c>
      <c s="7" t="s">
        <v>47</v>
      </c>
      <c s="7" t="s">
        <v>354</v>
      </c>
      <c s="7" t="s">
        <v>61</v>
      </c>
      <c s="10">
        <v>0.612</v>
      </c>
      <c s="14"/>
      <c s="13">
        <f>ROUND((H161*G161),2)</f>
      </c>
      <c r="O161">
        <f>rekapitulace!H8</f>
      </c>
      <c>
        <f>O161/100*I161</f>
      </c>
    </row>
    <row r="162" spans="5:5" ht="25.5">
      <c r="E162" s="15" t="s">
        <v>293</v>
      </c>
    </row>
    <row r="163" spans="1:16" ht="12.75">
      <c r="A163" s="7">
        <v>72</v>
      </c>
      <c s="7" t="s">
        <v>47</v>
      </c>
      <c s="7" t="s">
        <v>432</v>
      </c>
      <c s="7" t="s">
        <v>47</v>
      </c>
      <c s="7" t="s">
        <v>433</v>
      </c>
      <c s="7" t="s">
        <v>357</v>
      </c>
      <c s="10">
        <v>0.306</v>
      </c>
      <c s="14"/>
      <c s="13">
        <f>ROUND((H163*G163),2)</f>
      </c>
      <c r="O163">
        <f>rekapitulace!H8</f>
      </c>
      <c>
        <f>O163/100*I163</f>
      </c>
    </row>
    <row r="164" spans="5:5" ht="25.5">
      <c r="E164" s="15" t="s">
        <v>296</v>
      </c>
    </row>
    <row r="165" spans="1:16" ht="12.75">
      <c r="A165" s="7">
        <v>73</v>
      </c>
      <c s="7" t="s">
        <v>141</v>
      </c>
      <c s="7" t="s">
        <v>358</v>
      </c>
      <c s="7" t="s">
        <v>47</v>
      </c>
      <c s="7" t="s">
        <v>359</v>
      </c>
      <c s="7" t="s">
        <v>61</v>
      </c>
      <c s="10">
        <v>0.612</v>
      </c>
      <c s="14"/>
      <c s="13">
        <f>ROUND((H165*G165),2)</f>
      </c>
      <c r="O165">
        <f>rekapitulace!H8</f>
      </c>
      <c>
        <f>O165/100*I165</f>
      </c>
    </row>
    <row r="166" spans="5:5" ht="25.5">
      <c r="E166" s="15" t="s">
        <v>293</v>
      </c>
    </row>
    <row r="167" spans="1:16" ht="12.75">
      <c r="A167" s="7">
        <v>74</v>
      </c>
      <c s="7" t="s">
        <v>141</v>
      </c>
      <c s="7" t="s">
        <v>360</v>
      </c>
      <c s="7" t="s">
        <v>47</v>
      </c>
      <c s="7" t="s">
        <v>361</v>
      </c>
      <c s="7" t="s">
        <v>83</v>
      </c>
      <c s="10">
        <v>8.024</v>
      </c>
      <c s="14"/>
      <c s="13">
        <f>ROUND((H167*G167),2)</f>
      </c>
      <c r="O167">
        <f>rekapitulace!H8</f>
      </c>
      <c>
        <f>O167/100*I167</f>
      </c>
    </row>
    <row r="168" spans="5:5" ht="76.5">
      <c r="E168" s="15" t="s">
        <v>434</v>
      </c>
    </row>
    <row r="169" spans="1:16" ht="12.75">
      <c r="A169" s="7">
        <v>75</v>
      </c>
      <c s="7" t="s">
        <v>141</v>
      </c>
      <c s="7" t="s">
        <v>363</v>
      </c>
      <c s="7" t="s">
        <v>47</v>
      </c>
      <c s="7" t="s">
        <v>364</v>
      </c>
      <c s="7" t="s">
        <v>83</v>
      </c>
      <c s="10">
        <v>41.46</v>
      </c>
      <c s="14"/>
      <c s="13">
        <f>ROUND((H169*G169),2)</f>
      </c>
      <c r="O169">
        <f>rekapitulace!H8</f>
      </c>
      <c>
        <f>O169/100*I169</f>
      </c>
    </row>
    <row r="170" spans="5:5" ht="89.25">
      <c r="E170" s="15" t="s">
        <v>435</v>
      </c>
    </row>
    <row r="171" spans="1:16" ht="12.75" customHeight="1">
      <c r="A171" s="16"/>
      <c s="16"/>
      <c s="16" t="s">
        <v>41</v>
      </c>
      <c s="16"/>
      <c s="16" t="s">
        <v>276</v>
      </c>
      <c s="16"/>
      <c s="16"/>
      <c s="16"/>
      <c s="16">
        <f>SUM(I109:I170)</f>
      </c>
      <c r="P171">
        <f>ROUND(SUM(P109:P170),2)</f>
      </c>
    </row>
    <row r="173" spans="1:9" ht="12.75" customHeight="1">
      <c r="A173" s="9"/>
      <c s="9"/>
      <c s="9" t="s">
        <v>370</v>
      </c>
      <c s="9"/>
      <c s="9" t="s">
        <v>369</v>
      </c>
      <c s="9"/>
      <c s="11"/>
      <c s="9"/>
      <c s="11"/>
    </row>
    <row r="174" spans="1:16" ht="12.75">
      <c r="A174" s="7">
        <v>76</v>
      </c>
      <c s="7" t="s">
        <v>141</v>
      </c>
      <c s="7" t="s">
        <v>371</v>
      </c>
      <c s="7" t="s">
        <v>47</v>
      </c>
      <c s="7" t="s">
        <v>372</v>
      </c>
      <c s="7" t="s">
        <v>53</v>
      </c>
      <c s="10">
        <v>19.726</v>
      </c>
      <c s="14"/>
      <c s="13">
        <f>ROUND((H174*G174),2)</f>
      </c>
      <c r="O174">
        <f>rekapitulace!H8</f>
      </c>
      <c>
        <f>O174/100*I174</f>
      </c>
    </row>
    <row r="175" spans="5:5" ht="38.25">
      <c r="E175" s="15" t="s">
        <v>436</v>
      </c>
    </row>
    <row r="176" spans="1:16" ht="12.75">
      <c r="A176" s="7">
        <v>77</v>
      </c>
      <c s="7" t="s">
        <v>141</v>
      </c>
      <c s="7" t="s">
        <v>374</v>
      </c>
      <c s="7" t="s">
        <v>47</v>
      </c>
      <c s="7" t="s">
        <v>375</v>
      </c>
      <c s="7" t="s">
        <v>53</v>
      </c>
      <c s="10">
        <v>19.726</v>
      </c>
      <c s="14"/>
      <c s="13">
        <f>ROUND((H176*G176),2)</f>
      </c>
      <c r="O176">
        <f>rekapitulace!H8</f>
      </c>
      <c>
        <f>O176/100*I176</f>
      </c>
    </row>
    <row r="177" spans="5:5" ht="38.25">
      <c r="E177" s="15" t="s">
        <v>436</v>
      </c>
    </row>
    <row r="178" spans="1:16" ht="12.75" customHeight="1">
      <c r="A178" s="16"/>
      <c s="16"/>
      <c s="16" t="s">
        <v>370</v>
      </c>
      <c s="16"/>
      <c s="16" t="s">
        <v>369</v>
      </c>
      <c s="16"/>
      <c s="16"/>
      <c s="16"/>
      <c s="16">
        <f>SUM(I174:I177)</f>
      </c>
      <c r="P178">
        <f>ROUND(SUM(P174:P177),2)</f>
      </c>
    </row>
    <row r="180" spans="1:9" ht="12.75" customHeight="1">
      <c r="A180" s="9"/>
      <c s="9"/>
      <c s="9" t="s">
        <v>377</v>
      </c>
      <c s="9"/>
      <c s="9" t="s">
        <v>376</v>
      </c>
      <c s="9"/>
      <c s="11"/>
      <c s="9"/>
      <c s="11"/>
    </row>
    <row r="181" spans="1:16" ht="12.75">
      <c r="A181" s="7">
        <v>78</v>
      </c>
      <c s="7" t="s">
        <v>141</v>
      </c>
      <c s="7" t="s">
        <v>378</v>
      </c>
      <c s="7" t="s">
        <v>47</v>
      </c>
      <c s="7" t="s">
        <v>379</v>
      </c>
      <c s="7" t="s">
        <v>147</v>
      </c>
      <c s="10">
        <v>9.174</v>
      </c>
      <c s="14"/>
      <c s="13">
        <f>ROUND((H181*G181),2)</f>
      </c>
      <c r="O181">
        <f>rekapitulace!H8</f>
      </c>
      <c>
        <f>O181/100*I181</f>
      </c>
    </row>
    <row r="182" spans="5:5" ht="76.5">
      <c r="E182" s="15" t="s">
        <v>437</v>
      </c>
    </row>
    <row r="183" spans="1:16" ht="12.75" customHeight="1">
      <c r="A183" s="16"/>
      <c s="16"/>
      <c s="16" t="s">
        <v>377</v>
      </c>
      <c s="16"/>
      <c s="16" t="s">
        <v>376</v>
      </c>
      <c s="16"/>
      <c s="16"/>
      <c s="16"/>
      <c s="16">
        <f>SUM(I181:I182)</f>
      </c>
      <c r="P183">
        <f>ROUND(SUM(P181:P182),2)</f>
      </c>
    </row>
    <row r="185" spans="1:16" ht="12.75" customHeight="1">
      <c r="A185" s="16"/>
      <c s="16"/>
      <c s="16"/>
      <c s="16"/>
      <c s="16" t="s">
        <v>130</v>
      </c>
      <c s="16"/>
      <c s="16"/>
      <c s="16"/>
      <c s="16">
        <f>+I88+I95+I106+I171+I178+I183</f>
      </c>
      <c r="P185">
        <f>+P88+P95+P106+P171+P178+P183</f>
      </c>
    </row>
    <row r="187" spans="1:9" ht="12.75" customHeight="1">
      <c r="A187" s="9" t="s">
        <v>131</v>
      </c>
      <c s="9"/>
      <c s="9"/>
      <c s="9"/>
      <c s="9"/>
      <c s="9"/>
      <c s="9"/>
      <c s="9"/>
      <c s="9"/>
    </row>
    <row r="188" spans="1:9" ht="12.75" customHeight="1">
      <c r="A188" s="9"/>
      <c s="9"/>
      <c s="9"/>
      <c s="9"/>
      <c s="9" t="s">
        <v>132</v>
      </c>
      <c s="9"/>
      <c s="9"/>
      <c s="9"/>
      <c s="9"/>
    </row>
    <row r="189" spans="1:16" ht="12.75" customHeight="1">
      <c r="A189" s="16"/>
      <c s="16"/>
      <c s="16"/>
      <c s="16"/>
      <c s="16" t="s">
        <v>133</v>
      </c>
      <c s="16"/>
      <c s="16"/>
      <c s="16"/>
      <c s="16">
        <v>0</v>
      </c>
      <c r="P189">
        <v>0</v>
      </c>
    </row>
    <row r="190" spans="1:9" ht="12.75" customHeight="1">
      <c r="A190" s="16"/>
      <c s="16"/>
      <c s="16"/>
      <c s="16"/>
      <c s="16" t="s">
        <v>134</v>
      </c>
      <c s="16"/>
      <c s="16"/>
      <c s="16"/>
      <c s="16"/>
    </row>
    <row r="191" spans="1:16" ht="12.75" customHeight="1">
      <c r="A191" s="16"/>
      <c s="16"/>
      <c s="16"/>
      <c s="16"/>
      <c s="16" t="s">
        <v>135</v>
      </c>
      <c s="16"/>
      <c s="16"/>
      <c s="16"/>
      <c s="16">
        <v>0</v>
      </c>
      <c r="P191">
        <v>0</v>
      </c>
    </row>
    <row r="192" spans="1:16" ht="12.75" customHeight="1">
      <c r="A192" s="16"/>
      <c s="16"/>
      <c s="16"/>
      <c s="16"/>
      <c s="16" t="s">
        <v>136</v>
      </c>
      <c s="16"/>
      <c s="16"/>
      <c s="16"/>
      <c s="16">
        <f>I189+I191</f>
      </c>
      <c r="P192">
        <f>P189+P191</f>
      </c>
    </row>
    <row r="194" spans="1:16" ht="12.75" customHeight="1">
      <c r="A194" s="16"/>
      <c s="16"/>
      <c s="16"/>
      <c s="16"/>
      <c s="16" t="s">
        <v>136</v>
      </c>
      <c s="16"/>
      <c s="16"/>
      <c s="16"/>
      <c s="16">
        <f>I185+I192</f>
      </c>
      <c r="P194">
        <f>P185+P192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137</v>
      </c>
      <c s="5"/>
      <c s="5" t="s">
        <v>138</v>
      </c>
    </row>
    <row r="6" spans="1:5" ht="12.75" customHeight="1">
      <c r="A6" t="s">
        <v>18</v>
      </c>
      <c r="C6" s="5" t="s">
        <v>438</v>
      </c>
      <c s="5"/>
      <c s="5" t="s">
        <v>439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441</v>
      </c>
      <c s="9"/>
      <c s="9" t="s">
        <v>440</v>
      </c>
      <c s="9"/>
      <c s="11"/>
      <c s="9"/>
      <c s="11"/>
    </row>
    <row r="12" spans="1:16" ht="12.75">
      <c r="A12" s="7">
        <v>1</v>
      </c>
      <c s="7" t="s">
        <v>141</v>
      </c>
      <c s="7" t="s">
        <v>442</v>
      </c>
      <c s="7" t="s">
        <v>47</v>
      </c>
      <c s="7" t="s">
        <v>443</v>
      </c>
      <c s="7" t="s">
        <v>343</v>
      </c>
      <c s="10">
        <v>0.306</v>
      </c>
      <c s="14"/>
      <c s="13">
        <f>ROUND((H12*G12),2)</f>
      </c>
      <c r="O12">
        <f>rekapitulace!H8</f>
      </c>
      <c>
        <f>O12/100*I12</f>
      </c>
    </row>
    <row r="13" spans="5:5" ht="25.5">
      <c r="E13" s="15" t="s">
        <v>296</v>
      </c>
    </row>
    <row r="14" spans="1:16" ht="12.75">
      <c r="A14" s="7">
        <v>2</v>
      </c>
      <c s="7" t="s">
        <v>141</v>
      </c>
      <c s="7" t="s">
        <v>444</v>
      </c>
      <c s="7" t="s">
        <v>47</v>
      </c>
      <c s="7" t="s">
        <v>445</v>
      </c>
      <c s="7" t="s">
        <v>343</v>
      </c>
      <c s="10">
        <v>0.306</v>
      </c>
      <c s="14"/>
      <c s="13">
        <f>ROUND((H14*G14),2)</f>
      </c>
      <c r="O14">
        <f>rekapitulace!H8</f>
      </c>
      <c>
        <f>O14/100*I14</f>
      </c>
    </row>
    <row r="15" spans="5:5" ht="25.5">
      <c r="E15" s="15" t="s">
        <v>296</v>
      </c>
    </row>
    <row r="16" spans="1:16" ht="12.75" customHeight="1">
      <c r="A16" s="16"/>
      <c s="16"/>
      <c s="16" t="s">
        <v>441</v>
      </c>
      <c s="16"/>
      <c s="16" t="s">
        <v>440</v>
      </c>
      <c s="16"/>
      <c s="16"/>
      <c s="16"/>
      <c s="16">
        <f>SUM(I12:I15)</f>
      </c>
      <c r="P16">
        <f>ROUND(SUM(P12:P15),2)</f>
      </c>
    </row>
    <row r="18" spans="1:9" ht="12.75" customHeight="1">
      <c r="A18" s="9"/>
      <c s="9"/>
      <c s="9" t="s">
        <v>447</v>
      </c>
      <c s="9"/>
      <c s="9" t="s">
        <v>446</v>
      </c>
      <c s="9"/>
      <c s="11"/>
      <c s="9"/>
      <c s="11"/>
    </row>
    <row r="19" spans="1:16" ht="12.75">
      <c r="A19" s="7">
        <v>3</v>
      </c>
      <c s="7" t="s">
        <v>141</v>
      </c>
      <c s="7" t="s">
        <v>448</v>
      </c>
      <c s="7" t="s">
        <v>47</v>
      </c>
      <c s="7" t="s">
        <v>449</v>
      </c>
      <c s="7" t="s">
        <v>343</v>
      </c>
      <c s="10">
        <v>0.306</v>
      </c>
      <c s="14"/>
      <c s="13">
        <f>ROUND((H19*G19),2)</f>
      </c>
      <c r="O19">
        <f>rekapitulace!H8</f>
      </c>
      <c>
        <f>O19/100*I19</f>
      </c>
    </row>
    <row r="20" spans="5:5" ht="25.5">
      <c r="E20" s="15" t="s">
        <v>296</v>
      </c>
    </row>
    <row r="21" spans="1:16" ht="12.75" customHeight="1">
      <c r="A21" s="16"/>
      <c s="16"/>
      <c s="16" t="s">
        <v>447</v>
      </c>
      <c s="16"/>
      <c s="16" t="s">
        <v>446</v>
      </c>
      <c s="16"/>
      <c s="16"/>
      <c s="16"/>
      <c s="16">
        <f>SUM(I19:I20)</f>
      </c>
      <c r="P21">
        <f>ROUND(SUM(P19:P20),2)</f>
      </c>
    </row>
    <row r="23" spans="1:9" ht="12.75" customHeight="1">
      <c r="A23" s="9"/>
      <c s="9"/>
      <c s="9" t="s">
        <v>451</v>
      </c>
      <c s="9"/>
      <c s="9" t="s">
        <v>450</v>
      </c>
      <c s="9"/>
      <c s="11"/>
      <c s="9"/>
      <c s="11"/>
    </row>
    <row r="24" spans="1:16" ht="12.75">
      <c r="A24" s="7">
        <v>4</v>
      </c>
      <c s="7" t="s">
        <v>141</v>
      </c>
      <c s="7" t="s">
        <v>452</v>
      </c>
      <c s="7" t="s">
        <v>47</v>
      </c>
      <c s="7" t="s">
        <v>453</v>
      </c>
      <c s="7" t="s">
        <v>343</v>
      </c>
      <c s="10">
        <v>0.306</v>
      </c>
      <c s="14"/>
      <c s="13">
        <f>ROUND((H24*G24),2)</f>
      </c>
      <c r="O24">
        <f>rekapitulace!H8</f>
      </c>
      <c>
        <f>O24/100*I24</f>
      </c>
    </row>
    <row r="25" spans="5:5" ht="25.5">
      <c r="E25" s="15" t="s">
        <v>296</v>
      </c>
    </row>
    <row r="26" spans="1:16" ht="12.75" customHeight="1">
      <c r="A26" s="16"/>
      <c s="16"/>
      <c s="16" t="s">
        <v>451</v>
      </c>
      <c s="16"/>
      <c s="16" t="s">
        <v>450</v>
      </c>
      <c s="16"/>
      <c s="16"/>
      <c s="16"/>
      <c s="16">
        <f>SUM(I24:I25)</f>
      </c>
      <c r="P26">
        <f>ROUND(SUM(P24:P25),2)</f>
      </c>
    </row>
    <row r="28" spans="1:9" ht="12.75" customHeight="1">
      <c r="A28" s="9"/>
      <c s="9"/>
      <c s="9" t="s">
        <v>455</v>
      </c>
      <c s="9"/>
      <c s="9" t="s">
        <v>454</v>
      </c>
      <c s="9"/>
      <c s="11"/>
      <c s="9"/>
      <c s="11"/>
    </row>
    <row r="29" spans="1:16" ht="12.75">
      <c r="A29" s="7">
        <v>5</v>
      </c>
      <c s="7" t="s">
        <v>141</v>
      </c>
      <c s="7" t="s">
        <v>456</v>
      </c>
      <c s="7" t="s">
        <v>47</v>
      </c>
      <c s="7" t="s">
        <v>457</v>
      </c>
      <c s="7" t="s">
        <v>343</v>
      </c>
      <c s="10">
        <v>0.306</v>
      </c>
      <c s="14"/>
      <c s="13">
        <f>ROUND((H29*G29),2)</f>
      </c>
      <c r="O29">
        <f>rekapitulace!H8</f>
      </c>
      <c>
        <f>O29/100*I29</f>
      </c>
    </row>
    <row r="30" spans="5:5" ht="25.5">
      <c r="E30" s="15" t="s">
        <v>296</v>
      </c>
    </row>
    <row r="31" spans="1:16" ht="12.75" customHeight="1">
      <c r="A31" s="16"/>
      <c s="16"/>
      <c s="16" t="s">
        <v>455</v>
      </c>
      <c s="16"/>
      <c s="16" t="s">
        <v>454</v>
      </c>
      <c s="16"/>
      <c s="16"/>
      <c s="16"/>
      <c s="16">
        <f>SUM(I29:I30)</f>
      </c>
      <c r="P31">
        <f>ROUND(SUM(P29:P30),2)</f>
      </c>
    </row>
    <row r="33" spans="1:9" ht="12.75" customHeight="1">
      <c r="A33" s="9"/>
      <c s="9"/>
      <c s="9" t="s">
        <v>459</v>
      </c>
      <c s="9"/>
      <c s="9" t="s">
        <v>458</v>
      </c>
      <c s="9"/>
      <c s="11"/>
      <c s="9"/>
      <c s="11"/>
    </row>
    <row r="34" spans="1:16" ht="12.75">
      <c r="A34" s="7">
        <v>6</v>
      </c>
      <c s="7" t="s">
        <v>141</v>
      </c>
      <c s="7" t="s">
        <v>460</v>
      </c>
      <c s="7" t="s">
        <v>47</v>
      </c>
      <c s="7" t="s">
        <v>461</v>
      </c>
      <c s="7" t="s">
        <v>343</v>
      </c>
      <c s="10">
        <v>0.306</v>
      </c>
      <c s="14"/>
      <c s="13">
        <f>ROUND((H34*G34),2)</f>
      </c>
      <c r="O34">
        <f>rekapitulace!H8</f>
      </c>
      <c>
        <f>O34/100*I34</f>
      </c>
    </row>
    <row r="35" spans="5:5" ht="25.5">
      <c r="E35" s="15" t="s">
        <v>296</v>
      </c>
    </row>
    <row r="36" spans="1:16" ht="12.75" customHeight="1">
      <c r="A36" s="16"/>
      <c s="16"/>
      <c s="16" t="s">
        <v>459</v>
      </c>
      <c s="16"/>
      <c s="16" t="s">
        <v>458</v>
      </c>
      <c s="16"/>
      <c s="16"/>
      <c s="16"/>
      <c s="16">
        <f>SUM(I34:I35)</f>
      </c>
      <c r="P36">
        <f>ROUND(SUM(P34:P35),2)</f>
      </c>
    </row>
    <row r="38" spans="1:16" ht="12.75" customHeight="1">
      <c r="A38" s="16"/>
      <c s="16"/>
      <c s="16"/>
      <c s="16"/>
      <c s="16" t="s">
        <v>130</v>
      </c>
      <c s="16"/>
      <c s="16"/>
      <c s="16"/>
      <c s="16">
        <f>+I16+I21+I26+I31+I36</f>
      </c>
      <c r="P38">
        <f>+P16+P21+P26+P31+P36</f>
      </c>
    </row>
    <row r="40" spans="1:9" ht="12.75" customHeight="1">
      <c r="A40" s="9" t="s">
        <v>131</v>
      </c>
      <c s="9"/>
      <c s="9"/>
      <c s="9"/>
      <c s="9"/>
      <c s="9"/>
      <c s="9"/>
      <c s="9"/>
      <c s="9"/>
    </row>
    <row r="41" spans="1:9" ht="12.75" customHeight="1">
      <c r="A41" s="9"/>
      <c s="9"/>
      <c s="9"/>
      <c s="9"/>
      <c s="9" t="s">
        <v>132</v>
      </c>
      <c s="9"/>
      <c s="9"/>
      <c s="9"/>
      <c s="9"/>
    </row>
    <row r="42" spans="1:16" ht="12.75" customHeight="1">
      <c r="A42" s="16"/>
      <c s="16"/>
      <c s="16"/>
      <c s="16"/>
      <c s="16" t="s">
        <v>133</v>
      </c>
      <c s="16"/>
      <c s="16"/>
      <c s="16"/>
      <c s="16">
        <v>0</v>
      </c>
      <c r="P42">
        <v>0</v>
      </c>
    </row>
    <row r="43" spans="1:9" ht="12.75" customHeight="1">
      <c r="A43" s="16"/>
      <c s="16"/>
      <c s="16"/>
      <c s="16"/>
      <c s="16" t="s">
        <v>134</v>
      </c>
      <c s="16"/>
      <c s="16"/>
      <c s="16"/>
      <c s="16"/>
    </row>
    <row r="44" spans="1:16" ht="12.75" customHeight="1">
      <c r="A44" s="16"/>
      <c s="16"/>
      <c s="16"/>
      <c s="16"/>
      <c s="16" t="s">
        <v>135</v>
      </c>
      <c s="16"/>
      <c s="16"/>
      <c s="16"/>
      <c s="16">
        <v>0</v>
      </c>
      <c r="P44">
        <v>0</v>
      </c>
    </row>
    <row r="45" spans="1:16" ht="12.75" customHeight="1">
      <c r="A45" s="16"/>
      <c s="16"/>
      <c s="16"/>
      <c s="16"/>
      <c s="16" t="s">
        <v>136</v>
      </c>
      <c s="16"/>
      <c s="16"/>
      <c s="16"/>
      <c s="16">
        <f>I42+I44</f>
      </c>
      <c r="P45">
        <f>P42+P44</f>
      </c>
    </row>
    <row r="47" spans="1:16" ht="12.75" customHeight="1">
      <c r="A47" s="16"/>
      <c s="16"/>
      <c s="16"/>
      <c s="16"/>
      <c s="16" t="s">
        <v>136</v>
      </c>
      <c s="16"/>
      <c s="16"/>
      <c s="16"/>
      <c s="16">
        <f>I38+I45</f>
      </c>
      <c r="P47">
        <f>P38+P45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462</v>
      </c>
      <c s="5"/>
      <c s="5" t="s">
        <v>463</v>
      </c>
    </row>
    <row r="6" spans="1:5" ht="12.75" customHeight="1">
      <c r="A6" t="s">
        <v>18</v>
      </c>
      <c r="C6" s="5" t="s">
        <v>462</v>
      </c>
      <c s="5"/>
      <c s="5" t="s">
        <v>463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51</v>
      </c>
      <c s="7" t="s">
        <v>47</v>
      </c>
      <c s="7" t="s">
        <v>52</v>
      </c>
      <c s="7" t="s">
        <v>53</v>
      </c>
      <c s="10">
        <v>16.7</v>
      </c>
      <c s="14"/>
      <c s="13">
        <f>ROUND((H12*G12),2)</f>
      </c>
      <c r="O12">
        <f>rekapitulace!H8</f>
      </c>
      <c>
        <f>O12/100*I12</f>
      </c>
    </row>
    <row r="13" spans="5:5" ht="38.25">
      <c r="E13" s="15" t="s">
        <v>464</v>
      </c>
    </row>
    <row r="14" spans="1:16" ht="12.75">
      <c r="A14" s="7">
        <v>2</v>
      </c>
      <c s="7" t="s">
        <v>45</v>
      </c>
      <c s="7" t="s">
        <v>465</v>
      </c>
      <c s="7" t="s">
        <v>47</v>
      </c>
      <c s="7" t="s">
        <v>466</v>
      </c>
      <c s="7" t="s">
        <v>343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1:16" ht="12.75">
      <c r="A15" s="7">
        <v>3</v>
      </c>
      <c s="7" t="s">
        <v>45</v>
      </c>
      <c s="7" t="s">
        <v>467</v>
      </c>
      <c s="7" t="s">
        <v>47</v>
      </c>
      <c s="7" t="s">
        <v>468</v>
      </c>
      <c s="7" t="s">
        <v>343</v>
      </c>
      <c s="10">
        <v>1</v>
      </c>
      <c s="14"/>
      <c s="13">
        <f>ROUND((H15*G15),2)</f>
      </c>
      <c r="O15">
        <f>rekapitulace!H8</f>
      </c>
      <c>
        <f>O15/100*I15</f>
      </c>
    </row>
    <row r="16" spans="1:16" ht="12.75">
      <c r="A16" s="7">
        <v>4</v>
      </c>
      <c s="7" t="s">
        <v>45</v>
      </c>
      <c s="7" t="s">
        <v>469</v>
      </c>
      <c s="7" t="s">
        <v>47</v>
      </c>
      <c s="7" t="s">
        <v>470</v>
      </c>
      <c s="7" t="s">
        <v>343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1:16" ht="12.75" customHeight="1">
      <c r="A17" s="16"/>
      <c s="16"/>
      <c s="16" t="s">
        <v>44</v>
      </c>
      <c s="16"/>
      <c s="16" t="s">
        <v>43</v>
      </c>
      <c s="16"/>
      <c s="16"/>
      <c s="16"/>
      <c s="16">
        <f>SUM(I12:I16)</f>
      </c>
      <c r="P17">
        <f>ROUND(SUM(P12:P16),2)</f>
      </c>
    </row>
    <row r="19" spans="1:9" ht="12.75" customHeight="1">
      <c r="A19" s="9"/>
      <c s="9"/>
      <c s="9" t="s">
        <v>24</v>
      </c>
      <c s="9"/>
      <c s="9" t="s">
        <v>58</v>
      </c>
      <c s="9"/>
      <c s="11"/>
      <c s="9"/>
      <c s="11"/>
    </row>
    <row r="20" spans="1:16" ht="12.75">
      <c r="A20" s="7">
        <v>5</v>
      </c>
      <c s="7" t="s">
        <v>45</v>
      </c>
      <c s="7" t="s">
        <v>471</v>
      </c>
      <c s="7" t="s">
        <v>47</v>
      </c>
      <c s="7" t="s">
        <v>472</v>
      </c>
      <c s="7" t="s">
        <v>49</v>
      </c>
      <c s="10">
        <v>0.36</v>
      </c>
      <c s="14"/>
      <c s="13">
        <f>ROUND((H20*G20),2)</f>
      </c>
      <c r="O20">
        <f>rekapitulace!H8</f>
      </c>
      <c>
        <f>O20/100*I20</f>
      </c>
    </row>
    <row r="21" spans="5:5" ht="63.75">
      <c r="E21" s="15" t="s">
        <v>473</v>
      </c>
    </row>
    <row r="22" spans="1:16" ht="12.75">
      <c r="A22" s="7">
        <v>6</v>
      </c>
      <c s="7" t="s">
        <v>45</v>
      </c>
      <c s="7" t="s">
        <v>474</v>
      </c>
      <c s="7" t="s">
        <v>47</v>
      </c>
      <c s="7" t="s">
        <v>475</v>
      </c>
      <c s="7" t="s">
        <v>49</v>
      </c>
      <c s="10">
        <v>4.608</v>
      </c>
      <c s="14"/>
      <c s="13">
        <f>ROUND((H22*G22),2)</f>
      </c>
      <c r="O22">
        <f>rekapitulace!H8</f>
      </c>
      <c>
        <f>O22/100*I22</f>
      </c>
    </row>
    <row r="23" spans="5:5" ht="63.75">
      <c r="E23" s="15" t="s">
        <v>476</v>
      </c>
    </row>
    <row r="24" spans="1:16" ht="12.75">
      <c r="A24" s="7">
        <v>7</v>
      </c>
      <c s="7" t="s">
        <v>45</v>
      </c>
      <c s="7" t="s">
        <v>477</v>
      </c>
      <c s="7" t="s">
        <v>47</v>
      </c>
      <c s="7" t="s">
        <v>478</v>
      </c>
      <c s="7" t="s">
        <v>49</v>
      </c>
      <c s="10">
        <v>15.87</v>
      </c>
      <c s="14"/>
      <c s="13">
        <f>ROUND((H24*G24),2)</f>
      </c>
      <c r="O24">
        <f>rekapitulace!H8</f>
      </c>
      <c>
        <f>O24/100*I24</f>
      </c>
    </row>
    <row r="25" spans="5:5" ht="229.5">
      <c r="E25" s="15" t="s">
        <v>479</v>
      </c>
    </row>
    <row r="26" spans="1:16" ht="12.75">
      <c r="A26" s="7">
        <v>8</v>
      </c>
      <c s="7" t="s">
        <v>45</v>
      </c>
      <c s="7" t="s">
        <v>480</v>
      </c>
      <c s="7" t="s">
        <v>47</v>
      </c>
      <c s="7" t="s">
        <v>481</v>
      </c>
      <c s="7" t="s">
        <v>49</v>
      </c>
      <c s="10">
        <v>4.67</v>
      </c>
      <c s="14"/>
      <c s="13">
        <f>ROUND((H26*G26),2)</f>
      </c>
      <c r="O26">
        <f>rekapitulace!H8</f>
      </c>
      <c>
        <f>O26/100*I26</f>
      </c>
    </row>
    <row r="27" spans="5:5" ht="229.5">
      <c r="E27" s="15" t="s">
        <v>482</v>
      </c>
    </row>
    <row r="28" spans="1:16" ht="12.75">
      <c r="A28" s="7">
        <v>9</v>
      </c>
      <c s="7" t="s">
        <v>45</v>
      </c>
      <c s="7" t="s">
        <v>97</v>
      </c>
      <c s="7" t="s">
        <v>47</v>
      </c>
      <c s="7" t="s">
        <v>483</v>
      </c>
      <c s="7" t="s">
        <v>49</v>
      </c>
      <c s="10">
        <v>9.278</v>
      </c>
      <c s="14"/>
      <c s="13">
        <f>ROUND((H28*G28),2)</f>
      </c>
      <c r="O28">
        <f>rekapitulace!H8</f>
      </c>
      <c>
        <f>O28/100*I28</f>
      </c>
    </row>
    <row r="29" spans="5:5" ht="306">
      <c r="E29" s="15" t="s">
        <v>484</v>
      </c>
    </row>
    <row r="30" spans="1:16" ht="12.75">
      <c r="A30" s="7">
        <v>10</v>
      </c>
      <c s="7" t="s">
        <v>45</v>
      </c>
      <c s="7" t="s">
        <v>485</v>
      </c>
      <c s="7" t="s">
        <v>47</v>
      </c>
      <c s="7" t="s">
        <v>486</v>
      </c>
      <c s="7" t="s">
        <v>49</v>
      </c>
      <c s="10">
        <v>16.23</v>
      </c>
      <c s="14"/>
      <c s="13">
        <f>ROUND((H30*G30),2)</f>
      </c>
      <c r="O30">
        <f>rekapitulace!H8</f>
      </c>
      <c>
        <f>O30/100*I30</f>
      </c>
    </row>
    <row r="31" spans="5:5" ht="280.5">
      <c r="E31" s="15" t="s">
        <v>487</v>
      </c>
    </row>
    <row r="32" spans="1:16" ht="12.75">
      <c r="A32" s="7">
        <v>11</v>
      </c>
      <c s="7" t="s">
        <v>45</v>
      </c>
      <c s="7" t="s">
        <v>488</v>
      </c>
      <c s="7" t="s">
        <v>47</v>
      </c>
      <c s="7" t="s">
        <v>489</v>
      </c>
      <c s="7" t="s">
        <v>49</v>
      </c>
      <c s="10">
        <v>2.345</v>
      </c>
      <c s="14"/>
      <c s="13">
        <f>ROUND((H32*G32),2)</f>
      </c>
      <c r="O32">
        <f>rekapitulace!H8</f>
      </c>
      <c>
        <f>O32/100*I32</f>
      </c>
    </row>
    <row r="33" spans="5:5" ht="89.25">
      <c r="E33" s="15" t="s">
        <v>490</v>
      </c>
    </row>
    <row r="34" spans="1:16" ht="12.75">
      <c r="A34" s="7">
        <v>12</v>
      </c>
      <c s="7" t="s">
        <v>491</v>
      </c>
      <c s="7" t="s">
        <v>492</v>
      </c>
      <c s="7" t="s">
        <v>47</v>
      </c>
      <c s="7" t="s">
        <v>493</v>
      </c>
      <c s="7" t="s">
        <v>49</v>
      </c>
      <c s="10">
        <v>0.858</v>
      </c>
      <c s="14"/>
      <c s="13">
        <f>ROUND((H34*G34),2)</f>
      </c>
      <c r="O34">
        <f>rekapitulace!H8</f>
      </c>
      <c>
        <f>O34/100*I34</f>
      </c>
    </row>
    <row r="35" spans="5:5" ht="76.5">
      <c r="E35" s="15" t="s">
        <v>494</v>
      </c>
    </row>
    <row r="36" spans="1:16" ht="12.75" customHeight="1">
      <c r="A36" s="16"/>
      <c s="16"/>
      <c s="16" t="s">
        <v>24</v>
      </c>
      <c s="16"/>
      <c s="16" t="s">
        <v>58</v>
      </c>
      <c s="16"/>
      <c s="16"/>
      <c s="16"/>
      <c s="16">
        <f>SUM(I20:I35)</f>
      </c>
      <c r="P36">
        <f>ROUND(SUM(P20:P35),2)</f>
      </c>
    </row>
    <row r="38" spans="1:9" ht="12.75" customHeight="1">
      <c r="A38" s="9"/>
      <c s="9"/>
      <c s="9" t="s">
        <v>35</v>
      </c>
      <c s="9"/>
      <c s="9" t="s">
        <v>495</v>
      </c>
      <c s="9"/>
      <c s="11"/>
      <c s="9"/>
      <c s="11"/>
    </row>
    <row r="39" spans="1:16" ht="12.75">
      <c r="A39" s="7">
        <v>13</v>
      </c>
      <c s="7" t="s">
        <v>45</v>
      </c>
      <c s="7" t="s">
        <v>496</v>
      </c>
      <c s="7" t="s">
        <v>47</v>
      </c>
      <c s="7" t="s">
        <v>497</v>
      </c>
      <c s="7" t="s">
        <v>49</v>
      </c>
      <c s="10">
        <v>4.992</v>
      </c>
      <c s="14"/>
      <c s="13">
        <f>ROUND((H39*G39),2)</f>
      </c>
      <c r="O39">
        <f>rekapitulace!H8</f>
      </c>
      <c>
        <f>O39/100*I39</f>
      </c>
    </row>
    <row r="40" spans="5:5" ht="38.25">
      <c r="E40" s="15" t="s">
        <v>498</v>
      </c>
    </row>
    <row r="41" spans="1:16" ht="12.75">
      <c r="A41" s="7">
        <v>14</v>
      </c>
      <c s="7" t="s">
        <v>45</v>
      </c>
      <c s="7" t="s">
        <v>499</v>
      </c>
      <c s="7" t="s">
        <v>47</v>
      </c>
      <c s="7" t="s">
        <v>500</v>
      </c>
      <c s="7" t="s">
        <v>49</v>
      </c>
      <c s="10">
        <v>0.384</v>
      </c>
      <c s="14"/>
      <c s="13">
        <f>ROUND((H41*G41),2)</f>
      </c>
      <c r="O41">
        <f>rekapitulace!H8</f>
      </c>
      <c>
        <f>O41/100*I41</f>
      </c>
    </row>
    <row r="42" spans="5:5" ht="38.25">
      <c r="E42" s="15" t="s">
        <v>501</v>
      </c>
    </row>
    <row r="43" spans="1:16" ht="12.75" customHeight="1">
      <c r="A43" s="16"/>
      <c s="16"/>
      <c s="16" t="s">
        <v>35</v>
      </c>
      <c s="16"/>
      <c s="16" t="s">
        <v>495</v>
      </c>
      <c s="16"/>
      <c s="16"/>
      <c s="16"/>
      <c s="16">
        <f>SUM(I39:I42)</f>
      </c>
      <c r="P43">
        <f>ROUND(SUM(P39:P42),2)</f>
      </c>
    </row>
    <row r="45" spans="1:9" ht="12.75" customHeight="1">
      <c r="A45" s="9"/>
      <c s="9"/>
      <c s="9" t="s">
        <v>40</v>
      </c>
      <c s="9"/>
      <c s="9" t="s">
        <v>502</v>
      </c>
      <c s="9"/>
      <c s="11"/>
      <c s="9"/>
      <c s="11"/>
    </row>
    <row r="46" spans="1:16" ht="12.75">
      <c r="A46" s="7">
        <v>15</v>
      </c>
      <c s="7" t="s">
        <v>45</v>
      </c>
      <c s="7" t="s">
        <v>503</v>
      </c>
      <c s="7" t="s">
        <v>47</v>
      </c>
      <c s="7" t="s">
        <v>504</v>
      </c>
      <c s="7" t="s">
        <v>83</v>
      </c>
      <c s="10">
        <v>34.505</v>
      </c>
      <c s="14"/>
      <c s="13">
        <f>ROUND((H46*G46),2)</f>
      </c>
      <c r="O46">
        <f>rekapitulace!H8</f>
      </c>
      <c>
        <f>O46/100*I46</f>
      </c>
    </row>
    <row r="47" spans="5:5" ht="63.75">
      <c r="E47" s="15" t="s">
        <v>505</v>
      </c>
    </row>
    <row r="48" spans="1:16" ht="12.75">
      <c r="A48" s="7">
        <v>16</v>
      </c>
      <c s="7" t="s">
        <v>45</v>
      </c>
      <c s="7" t="s">
        <v>506</v>
      </c>
      <c s="7" t="s">
        <v>47</v>
      </c>
      <c s="7" t="s">
        <v>507</v>
      </c>
      <c s="7" t="s">
        <v>83</v>
      </c>
      <c s="10">
        <v>65.155</v>
      </c>
      <c s="14"/>
      <c s="13">
        <f>ROUND((H48*G48),2)</f>
      </c>
      <c r="O48">
        <f>rekapitulace!H8</f>
      </c>
      <c>
        <f>O48/100*I48</f>
      </c>
    </row>
    <row r="49" spans="5:5" ht="267.75">
      <c r="E49" s="15" t="s">
        <v>508</v>
      </c>
    </row>
    <row r="50" spans="1:16" ht="12.75">
      <c r="A50" s="7">
        <v>17</v>
      </c>
      <c s="7" t="s">
        <v>45</v>
      </c>
      <c s="7" t="s">
        <v>509</v>
      </c>
      <c s="7" t="s">
        <v>47</v>
      </c>
      <c s="7" t="s">
        <v>510</v>
      </c>
      <c s="7" t="s">
        <v>61</v>
      </c>
      <c s="10">
        <v>10</v>
      </c>
      <c s="14"/>
      <c s="13">
        <f>ROUND((H50*G50),2)</f>
      </c>
      <c r="O50">
        <f>rekapitulace!H8</f>
      </c>
      <c>
        <f>O50/100*I50</f>
      </c>
    </row>
    <row r="51" spans="5:5" ht="25.5">
      <c r="E51" s="15" t="s">
        <v>511</v>
      </c>
    </row>
    <row r="52" spans="1:16" ht="12.75">
      <c r="A52" s="7">
        <v>18</v>
      </c>
      <c s="7" t="s">
        <v>45</v>
      </c>
      <c s="7" t="s">
        <v>512</v>
      </c>
      <c s="7" t="s">
        <v>47</v>
      </c>
      <c s="7" t="s">
        <v>513</v>
      </c>
      <c s="7" t="s">
        <v>61</v>
      </c>
      <c s="10">
        <v>2</v>
      </c>
      <c s="14"/>
      <c s="13">
        <f>ROUND((H52*G52),2)</f>
      </c>
      <c r="O52">
        <f>rekapitulace!H8</f>
      </c>
      <c>
        <f>O52/100*I52</f>
      </c>
    </row>
    <row r="53" spans="1:16" ht="12.75">
      <c r="A53" s="7">
        <v>19</v>
      </c>
      <c s="7" t="s">
        <v>45</v>
      </c>
      <c s="7" t="s">
        <v>514</v>
      </c>
      <c s="7" t="s">
        <v>47</v>
      </c>
      <c s="7" t="s">
        <v>515</v>
      </c>
      <c s="7" t="s">
        <v>61</v>
      </c>
      <c s="10">
        <v>6</v>
      </c>
      <c s="14"/>
      <c s="13">
        <f>ROUND((H53*G53),2)</f>
      </c>
      <c r="O53">
        <f>rekapitulace!H8</f>
      </c>
      <c>
        <f>O53/100*I53</f>
      </c>
    </row>
    <row r="54" spans="5:5" ht="25.5">
      <c r="E54" s="15" t="s">
        <v>516</v>
      </c>
    </row>
    <row r="55" spans="1:16" ht="12.75">
      <c r="A55" s="7">
        <v>20</v>
      </c>
      <c s="7" t="s">
        <v>45</v>
      </c>
      <c s="7" t="s">
        <v>517</v>
      </c>
      <c s="7" t="s">
        <v>47</v>
      </c>
      <c s="7" t="s">
        <v>518</v>
      </c>
      <c s="7" t="s">
        <v>61</v>
      </c>
      <c s="10">
        <v>2</v>
      </c>
      <c s="14"/>
      <c s="13">
        <f>ROUND((H55*G55),2)</f>
      </c>
      <c r="O55">
        <f>rekapitulace!H8</f>
      </c>
      <c>
        <f>O55/100*I55</f>
      </c>
    </row>
    <row r="56" spans="5:5" ht="25.5">
      <c r="E56" s="15" t="s">
        <v>519</v>
      </c>
    </row>
    <row r="57" spans="1:16" ht="12.75">
      <c r="A57" s="7">
        <v>21</v>
      </c>
      <c s="7" t="s">
        <v>45</v>
      </c>
      <c s="7" t="s">
        <v>520</v>
      </c>
      <c s="7" t="s">
        <v>47</v>
      </c>
      <c s="7" t="s">
        <v>521</v>
      </c>
      <c s="7" t="s">
        <v>61</v>
      </c>
      <c s="10">
        <v>3</v>
      </c>
      <c s="14"/>
      <c s="13">
        <f>ROUND((H57*G57),2)</f>
      </c>
      <c r="O57">
        <f>rekapitulace!H8</f>
      </c>
      <c>
        <f>O57/100*I57</f>
      </c>
    </row>
    <row r="58" spans="1:16" ht="12.75">
      <c r="A58" s="7">
        <v>22</v>
      </c>
      <c s="7" t="s">
        <v>45</v>
      </c>
      <c s="7" t="s">
        <v>520</v>
      </c>
      <c s="7" t="s">
        <v>522</v>
      </c>
      <c s="7" t="s">
        <v>523</v>
      </c>
      <c s="7" t="s">
        <v>61</v>
      </c>
      <c s="10">
        <v>1</v>
      </c>
      <c s="14"/>
      <c s="13">
        <f>ROUND((H58*G58),2)</f>
      </c>
      <c r="O58">
        <f>rekapitulace!H8</f>
      </c>
      <c>
        <f>O58/100*I58</f>
      </c>
    </row>
    <row r="59" spans="1:16" ht="12.75">
      <c r="A59" s="7">
        <v>23</v>
      </c>
      <c s="7" t="s">
        <v>45</v>
      </c>
      <c s="7" t="s">
        <v>524</v>
      </c>
      <c s="7" t="s">
        <v>522</v>
      </c>
      <c s="7" t="s">
        <v>525</v>
      </c>
      <c s="7" t="s">
        <v>61</v>
      </c>
      <c s="10">
        <v>6</v>
      </c>
      <c s="14"/>
      <c s="13">
        <f>ROUND((H59*G59),2)</f>
      </c>
      <c r="O59">
        <f>rekapitulace!H8</f>
      </c>
      <c>
        <f>O59/100*I59</f>
      </c>
    </row>
    <row r="60" spans="5:5" ht="25.5">
      <c r="E60" s="15" t="s">
        <v>516</v>
      </c>
    </row>
    <row r="61" spans="1:16" ht="12.75">
      <c r="A61" s="7">
        <v>24</v>
      </c>
      <c s="7" t="s">
        <v>45</v>
      </c>
      <c s="7" t="s">
        <v>526</v>
      </c>
      <c s="7" t="s">
        <v>47</v>
      </c>
      <c s="7" t="s">
        <v>527</v>
      </c>
      <c s="7" t="s">
        <v>61</v>
      </c>
      <c s="10">
        <v>1</v>
      </c>
      <c s="14"/>
      <c s="13">
        <f>ROUND((H61*G61),2)</f>
      </c>
      <c r="O61">
        <f>rekapitulace!H8</f>
      </c>
      <c>
        <f>O61/100*I61</f>
      </c>
    </row>
    <row r="62" spans="1:16" ht="12.75">
      <c r="A62" s="7">
        <v>25</v>
      </c>
      <c s="7" t="s">
        <v>45</v>
      </c>
      <c s="7" t="s">
        <v>528</v>
      </c>
      <c s="7" t="s">
        <v>47</v>
      </c>
      <c s="7" t="s">
        <v>529</v>
      </c>
      <c s="7" t="s">
        <v>61</v>
      </c>
      <c s="10">
        <v>1</v>
      </c>
      <c s="14"/>
      <c s="13">
        <f>ROUND((H62*G62),2)</f>
      </c>
      <c r="O62">
        <f>rekapitulace!H8</f>
      </c>
      <c>
        <f>O62/100*I62</f>
      </c>
    </row>
    <row r="63" spans="1:16" ht="12.75">
      <c r="A63" s="7">
        <v>26</v>
      </c>
      <c s="7" t="s">
        <v>45</v>
      </c>
      <c s="7" t="s">
        <v>530</v>
      </c>
      <c s="7" t="s">
        <v>47</v>
      </c>
      <c s="7" t="s">
        <v>531</v>
      </c>
      <c s="7" t="s">
        <v>83</v>
      </c>
      <c s="10">
        <v>9</v>
      </c>
      <c s="14"/>
      <c s="13">
        <f>ROUND((H63*G63),2)</f>
      </c>
      <c r="O63">
        <f>rekapitulace!H8</f>
      </c>
      <c>
        <f>O63/100*I63</f>
      </c>
    </row>
    <row r="64" spans="5:5" ht="25.5">
      <c r="E64" s="15" t="s">
        <v>532</v>
      </c>
    </row>
    <row r="65" spans="1:16" ht="12.75">
      <c r="A65" s="7">
        <v>27</v>
      </c>
      <c s="7" t="s">
        <v>45</v>
      </c>
      <c s="7" t="s">
        <v>533</v>
      </c>
      <c s="7" t="s">
        <v>47</v>
      </c>
      <c s="7" t="s">
        <v>534</v>
      </c>
      <c s="7" t="s">
        <v>83</v>
      </c>
      <c s="10">
        <v>59.47</v>
      </c>
      <c s="14"/>
      <c s="13">
        <f>ROUND((H65*G65),2)</f>
      </c>
      <c r="O65">
        <f>rekapitulace!H8</f>
      </c>
      <c>
        <f>O65/100*I65</f>
      </c>
    </row>
    <row r="66" spans="5:5" ht="51">
      <c r="E66" s="15" t="s">
        <v>535</v>
      </c>
    </row>
    <row r="67" spans="1:16" ht="12.75">
      <c r="A67" s="7">
        <v>28</v>
      </c>
      <c s="7" t="s">
        <v>45</v>
      </c>
      <c s="7" t="s">
        <v>536</v>
      </c>
      <c s="7" t="s">
        <v>47</v>
      </c>
      <c s="7" t="s">
        <v>537</v>
      </c>
      <c s="7" t="s">
        <v>67</v>
      </c>
      <c s="10">
        <v>5.991</v>
      </c>
      <c s="14"/>
      <c s="13">
        <f>ROUND((H67*G67),2)</f>
      </c>
      <c r="O67">
        <f>rekapitulace!H8</f>
      </c>
      <c>
        <f>O67/100*I67</f>
      </c>
    </row>
    <row r="68" spans="5:5" ht="38.25">
      <c r="E68" s="15" t="s">
        <v>538</v>
      </c>
    </row>
    <row r="69" spans="1:16" ht="12.75" customHeight="1">
      <c r="A69" s="16"/>
      <c s="16"/>
      <c s="16" t="s">
        <v>40</v>
      </c>
      <c s="16"/>
      <c s="16" t="s">
        <v>502</v>
      </c>
      <c s="16"/>
      <c s="16"/>
      <c s="16"/>
      <c s="16">
        <f>SUM(I46:I68)</f>
      </c>
      <c r="P69">
        <f>ROUND(SUM(P46:P68),2)</f>
      </c>
    </row>
    <row r="71" spans="1:9" ht="12.75" customHeight="1">
      <c r="A71" s="9"/>
      <c s="9"/>
      <c s="9" t="s">
        <v>41</v>
      </c>
      <c s="9"/>
      <c s="9" t="s">
        <v>121</v>
      </c>
      <c s="9"/>
      <c s="11"/>
      <c s="9"/>
      <c s="11"/>
    </row>
    <row r="72" spans="1:16" ht="12.75">
      <c r="A72" s="7">
        <v>29</v>
      </c>
      <c s="7" t="s">
        <v>45</v>
      </c>
      <c s="7" t="s">
        <v>539</v>
      </c>
      <c s="7" t="s">
        <v>47</v>
      </c>
      <c s="7" t="s">
        <v>540</v>
      </c>
      <c s="7" t="s">
        <v>83</v>
      </c>
      <c s="10">
        <v>18</v>
      </c>
      <c s="14"/>
      <c s="13">
        <f>ROUND((H72*G72),2)</f>
      </c>
      <c r="O72">
        <f>rekapitulace!H8</f>
      </c>
      <c>
        <f>O72/100*I72</f>
      </c>
    </row>
    <row r="73" spans="5:5" ht="25.5">
      <c r="E73" s="15" t="s">
        <v>541</v>
      </c>
    </row>
    <row r="74" spans="1:16" ht="12.75">
      <c r="A74" s="7">
        <v>30</v>
      </c>
      <c s="7" t="s">
        <v>45</v>
      </c>
      <c s="7" t="s">
        <v>542</v>
      </c>
      <c s="7" t="s">
        <v>47</v>
      </c>
      <c s="7" t="s">
        <v>543</v>
      </c>
      <c s="7" t="s">
        <v>83</v>
      </c>
      <c s="10">
        <v>31</v>
      </c>
      <c s="14"/>
      <c s="13">
        <f>ROUND((H74*G74),2)</f>
      </c>
      <c r="O74">
        <f>rekapitulace!H8</f>
      </c>
      <c>
        <f>O74/100*I74</f>
      </c>
    </row>
    <row r="75" spans="5:5" ht="38.25">
      <c r="E75" s="15" t="s">
        <v>544</v>
      </c>
    </row>
    <row r="76" spans="1:16" ht="12.75">
      <c r="A76" s="7">
        <v>31</v>
      </c>
      <c s="7" t="s">
        <v>45</v>
      </c>
      <c s="7" t="s">
        <v>545</v>
      </c>
      <c s="7" t="s">
        <v>47</v>
      </c>
      <c s="7" t="s">
        <v>546</v>
      </c>
      <c s="7" t="s">
        <v>49</v>
      </c>
      <c s="10">
        <v>0.465</v>
      </c>
      <c s="14"/>
      <c s="13">
        <f>ROUND((H76*G76),2)</f>
      </c>
      <c r="O76">
        <f>rekapitulace!H8</f>
      </c>
      <c>
        <f>O76/100*I76</f>
      </c>
    </row>
    <row r="77" spans="5:5" ht="51">
      <c r="E77" s="15" t="s">
        <v>547</v>
      </c>
    </row>
    <row r="78" spans="1:16" ht="12.75">
      <c r="A78" s="7">
        <v>32</v>
      </c>
      <c s="7" t="s">
        <v>45</v>
      </c>
      <c s="7" t="s">
        <v>548</v>
      </c>
      <c s="7" t="s">
        <v>47</v>
      </c>
      <c s="7" t="s">
        <v>549</v>
      </c>
      <c s="7" t="s">
        <v>49</v>
      </c>
      <c s="10">
        <v>1.566</v>
      </c>
      <c s="14"/>
      <c s="13">
        <f>ROUND((H78*G78),2)</f>
      </c>
      <c r="O78">
        <f>rekapitulace!H8</f>
      </c>
      <c>
        <f>O78/100*I78</f>
      </c>
    </row>
    <row r="79" spans="5:5" ht="63.75">
      <c r="E79" s="15" t="s">
        <v>550</v>
      </c>
    </row>
    <row r="80" spans="1:16" ht="12.75" customHeight="1">
      <c r="A80" s="16"/>
      <c s="16"/>
      <c s="16" t="s">
        <v>41</v>
      </c>
      <c s="16"/>
      <c s="16" t="s">
        <v>125</v>
      </c>
      <c s="16"/>
      <c s="16"/>
      <c s="16"/>
      <c s="16">
        <f>SUM(I72:I79)</f>
      </c>
      <c r="P80">
        <f>ROUND(SUM(P72:P79),2)</f>
      </c>
    </row>
    <row r="82" spans="1:16" ht="12.75" customHeight="1">
      <c r="A82" s="16"/>
      <c s="16"/>
      <c s="16"/>
      <c s="16"/>
      <c s="16" t="s">
        <v>130</v>
      </c>
      <c s="16"/>
      <c s="16"/>
      <c s="16"/>
      <c s="16">
        <f>+I17+I36+I43+I69+I80</f>
      </c>
      <c r="P82">
        <f>+P17+P36+P43+P69+P80</f>
      </c>
    </row>
    <row r="84" spans="1:9" ht="12.75" customHeight="1">
      <c r="A84" s="9" t="s">
        <v>131</v>
      </c>
      <c s="9"/>
      <c s="9"/>
      <c s="9"/>
      <c s="9"/>
      <c s="9"/>
      <c s="9"/>
      <c s="9"/>
      <c s="9"/>
    </row>
    <row r="85" spans="1:9" ht="12.75" customHeight="1">
      <c r="A85" s="9"/>
      <c s="9"/>
      <c s="9"/>
      <c s="9"/>
      <c s="9" t="s">
        <v>132</v>
      </c>
      <c s="9"/>
      <c s="9"/>
      <c s="9"/>
      <c s="9"/>
    </row>
    <row r="86" spans="1:16" ht="12.75" customHeight="1">
      <c r="A86" s="16"/>
      <c s="16"/>
      <c s="16"/>
      <c s="16"/>
      <c s="16" t="s">
        <v>133</v>
      </c>
      <c s="16"/>
      <c s="16"/>
      <c s="16"/>
      <c s="16">
        <v>0</v>
      </c>
      <c r="P86">
        <v>0</v>
      </c>
    </row>
    <row r="87" spans="1:9" ht="12.75" customHeight="1">
      <c r="A87" s="16"/>
      <c s="16"/>
      <c s="16"/>
      <c s="16"/>
      <c s="16" t="s">
        <v>134</v>
      </c>
      <c s="16"/>
      <c s="16"/>
      <c s="16"/>
      <c s="16"/>
    </row>
    <row r="88" spans="1:16" ht="12.75" customHeight="1">
      <c r="A88" s="16"/>
      <c s="16"/>
      <c s="16"/>
      <c s="16"/>
      <c s="16" t="s">
        <v>135</v>
      </c>
      <c s="16"/>
      <c s="16"/>
      <c s="16"/>
      <c s="16">
        <v>0</v>
      </c>
      <c r="P88">
        <v>0</v>
      </c>
    </row>
    <row r="89" spans="1:16" ht="12.75" customHeight="1">
      <c r="A89" s="16"/>
      <c s="16"/>
      <c s="16"/>
      <c s="16"/>
      <c s="16" t="s">
        <v>136</v>
      </c>
      <c s="16"/>
      <c s="16"/>
      <c s="16"/>
      <c s="16">
        <f>I86+I88</f>
      </c>
      <c r="P89">
        <f>P86+P88</f>
      </c>
    </row>
    <row r="91" spans="1:16" ht="12.75" customHeight="1">
      <c r="A91" s="16"/>
      <c s="16"/>
      <c s="16"/>
      <c s="16"/>
      <c s="16" t="s">
        <v>136</v>
      </c>
      <c s="16"/>
      <c s="16"/>
      <c s="16"/>
      <c s="16">
        <f>I82+I89</f>
      </c>
      <c r="P91">
        <f>P82+P89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