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PJ" reservationPassword="0"/>
  <workbookPr/>
  <bookViews>
    <workbookView xWindow="240" yWindow="120" windowWidth="14940" windowHeight="9225" activeTab="0"/>
  </bookViews>
  <sheets>
    <sheet name="rekapitulace" sheetId="1" r:id="rId1"/>
    <sheet name="SO 124" sheetId="2" r:id="rId2"/>
    <sheet name="SO 301.1" sheetId="3" r:id="rId3"/>
    <sheet name="SO 301.2" sheetId="4" r:id="rId4"/>
    <sheet name="VRN" sheetId="5" r:id="rId5"/>
    <sheet name="SO 432" sheetId="6" r:id="rId6"/>
  </sheets>
  <definedNames/>
  <calcPr/>
  <webPublishing/>
</workbook>
</file>

<file path=xl/sharedStrings.xml><?xml version="1.0" encoding="utf-8"?>
<sst xmlns="http://schemas.openxmlformats.org/spreadsheetml/2006/main" count="1467" uniqueCount="395">
  <si>
    <t>Soupis objektů s DPH</t>
  </si>
  <si>
    <t>Stavba:1518100_obec - III/1025 Bojov - Klínec, rekonstrukce silnice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</si>
  <si>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</si>
  <si>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</si>
  <si>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</si>
  <si>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</si>
  <si>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</si>
  <si>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</si>
  <si>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</si>
  <si>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</si>
  <si>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</si>
  <si>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</si>
  <si>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</si>
  <si>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</si>
  <si>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Pontex, spol. s r.o.</t>
  </si>
  <si>
    <t>Příloha k formuláři pro ocenění nabídky</t>
  </si>
  <si>
    <t>Stavba</t>
  </si>
  <si>
    <t>číslo a název SO</t>
  </si>
  <si>
    <t>číslo a název rozpočtu:</t>
  </si>
  <si>
    <t>1518100_obec</t>
  </si>
  <si>
    <t>III/1025 Bojov - Klínec, rekonstrukce silnice</t>
  </si>
  <si>
    <t>SO 124</t>
  </si>
  <si>
    <t>Chodníky u ok v obci Klínec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</si>
  <si>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</si>
  <si>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</si>
  <si>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</si>
  <si>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</si>
  <si>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</si>
  <si>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</si>
  <si>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</si>
  <si>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</si>
  <si>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</si>
  <si>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</si>
  <si>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</si>
  <si>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</si>
  <si>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</si>
  <si>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</si>
  <si>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</si>
  <si>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</si>
  <si>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</si>
  <si>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</si>
  <si>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</si>
  <si>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</si>
  <si>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</si>
  <si>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</si>
  <si>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2019_OTSKP</t>
  </si>
  <si>
    <t>014211</t>
  </si>
  <si>
    <t/>
  </si>
  <si>
    <t>POPLATKY ZA ZEMNÍK - ORNICE
nákup ornice</t>
  </si>
  <si>
    <t xml:space="preserve">M3        </t>
  </si>
  <si>
    <t>015111</t>
  </si>
  <si>
    <t>POPLATKY ZA LIKVIDACŮ ODPADŮ NEKONTAMINOVANÝCH - 17 05 04 VYTĚŽENÉ ZEMINY A HORNINY - I. TŘÍDA TĚŽITELNOSTI</t>
  </si>
  <si>
    <t xml:space="preserve">T         </t>
  </si>
  <si>
    <t>015140</t>
  </si>
  <si>
    <t>POPLATKY ZA LIKVIDACŮ ODPADŮ NEKONTAMINOVANÝCH - 17 01 01 BETON Z DEMOLIC OBJEKTŮ, ZÁKLADŮ TV</t>
  </si>
  <si>
    <t>Zemní práce</t>
  </si>
  <si>
    <t>11102R</t>
  </si>
  <si>
    <t>MONTÁŽ PŘÍSTŘEŠKU
kompletní</t>
  </si>
  <si>
    <t xml:space="preserve">KUS       </t>
  </si>
  <si>
    <t>11103R</t>
  </si>
  <si>
    <t>ODSTRANĚNÍ PŘÍSTŘEŠKU
kompletní, vč. uschování po dobu výstavby</t>
  </si>
  <si>
    <t>11120</t>
  </si>
  <si>
    <t>ODSTRANĚNÍ KŘOVIN</t>
  </si>
  <si>
    <t xml:space="preserve">M2        </t>
  </si>
  <si>
    <t>11130</t>
  </si>
  <si>
    <t>SEJMUTÍ DRNU
vč. odvozu, polatek za skládku v pol. č. 015111</t>
  </si>
  <si>
    <t>11201</t>
  </si>
  <si>
    <t>KÁCENÍ STROMŮ D KMENE DO 0,5M S ODSTRANĚNÍM PAŘEZŮ
vč. odklizení</t>
  </si>
  <si>
    <t>11318</t>
  </si>
  <si>
    <t>ODSTRANĚNÍ KRYTU ZPEVNĚNÝCH PLOCH Z DLAŽDIC
vč. odvozu a uložení na skládku, poplatek za skládku v pol. č. 015140</t>
  </si>
  <si>
    <t>11332</t>
  </si>
  <si>
    <t>ODSTRANĚNÍ PODKLADŮ ZPEVNĚNÝCH PLOCH Z KAMENIVA NESTMELENÉHO
vč. odvozu a uložení na skládku, poplatek za skládku v pol. č. 015111</t>
  </si>
  <si>
    <t>11351</t>
  </si>
  <si>
    <t>ODSTRANĚNÍ ZÁHONOVÝCH OBRUBNÍKŮ
vč. odvozu a uložení na skládku, poplatek za skládku v pol. č. 015140</t>
  </si>
  <si>
    <t xml:space="preserve">M         </t>
  </si>
  <si>
    <t>11352</t>
  </si>
  <si>
    <t>ODSTRANĚNÍ CHODNÍKOVÝCH A SILNIČNÍCH OBRUBNÍKŮ BETONOVÝCH
vč. odvozu a uložení na skládku, poplatek za skládku v pol. č. 015140</t>
  </si>
  <si>
    <t>12110</t>
  </si>
  <si>
    <t>SEJMUTÍ ORNICE NEBO LESNÍ PŮDY
vč. odvozu na dočasnou skládku</t>
  </si>
  <si>
    <t>12373</t>
  </si>
  <si>
    <t>ODKOP PRO SPOD STAVBU SILNIC A ŽELEZNIC TŘ. I</t>
  </si>
  <si>
    <t>12573</t>
  </si>
  <si>
    <t>VYKOPÁVKY ZE ZEMNÍKŮ A SKLÁDEK TŘ. I
vč. odvozu, rozprostření v pol. č. 18222 , nákup v pol. č. 014211</t>
  </si>
  <si>
    <t>17120</t>
  </si>
  <si>
    <t>ULOŽENÍ SYPANINY DO NÁSYPŮ A NA SKLÁDKY BEZ ZHUTNĚNÍ</t>
  </si>
  <si>
    <t>17180</t>
  </si>
  <si>
    <t>ULOŽENÍ SYPANINY DO NÁSYPŮ Z NAKUPOVANÝCH MATERIÁLŮ</t>
  </si>
  <si>
    <t>18110</t>
  </si>
  <si>
    <t>ÚPRAVA PLÁNĚ SE ZHUTNĚNÍM V HORNINĚ TŘ. I</t>
  </si>
  <si>
    <t>18222</t>
  </si>
  <si>
    <t>ROZPROSTŘENÍ ORNICE VE SVAHU V TL DO 0,15M</t>
  </si>
  <si>
    <t>18241</t>
  </si>
  <si>
    <t>ZALOŽENÍ TRÁVNÍKU RUČNÍM VÝSEVEM</t>
  </si>
  <si>
    <t>Komunikace</t>
  </si>
  <si>
    <t>56334</t>
  </si>
  <si>
    <t>VOZOVKOVÉ VRSTVY ZE ŠTĚRKODRTI TL. DO 200MM
ŠD tl. 200mm</t>
  </si>
  <si>
    <t>582611</t>
  </si>
  <si>
    <t>KRYTY Z BETON DLAŽDIC SE ZÁMKEM ŠEDÝCH TL 60MM DO LOŽE Z KAM
vč. lože tl. 40mm</t>
  </si>
  <si>
    <t>58261A</t>
  </si>
  <si>
    <t>KRYTY Z BETON DLAŽDIC SE ZÁMKEM BAREV RELIÉF TL 60MM DO LOŽE Z KAM
vč. lože tl. 40mm</t>
  </si>
  <si>
    <t xml:space="preserve">Potrubí    </t>
  </si>
  <si>
    <t>89923</t>
  </si>
  <si>
    <t>VÝŠKOVÁ ÚPRAVA KRYCÍCH HRNCŮ</t>
  </si>
  <si>
    <t>Potrubí</t>
  </si>
  <si>
    <t>Ostatní konstrukce a práce</t>
  </si>
  <si>
    <t>917212</t>
  </si>
  <si>
    <t>ZÁHONOVÉ OBRUBY Z BETONOVÝCH OBRUBNÍKŮ ŠÍŘ 80MM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</si>
  <si>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</si>
  <si>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</si>
  <si>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</si>
  <si>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</si>
  <si>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</si>
  <si>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</si>
  <si>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</si>
  <si>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SO 301</t>
  </si>
  <si>
    <t>Dešťová kanalizace v obci Klínec, část 1</t>
  </si>
  <si>
    <t>SO 301.1</t>
  </si>
  <si>
    <t>Stoka 1</t>
  </si>
  <si>
    <t>CS ÚRS 2019 01</t>
  </si>
  <si>
    <t>115001103</t>
  </si>
  <si>
    <t>Převedení vody potrubím DN do 250
Převedení vody potrubím průměru DN přes 150 do 250</t>
  </si>
  <si>
    <t>115101201</t>
  </si>
  <si>
    <t>Čerpání vody na dopravní výšku do 10 m průměrný přítok do 500 l/min
Čerpání vody na dopravní výšku do 10 m s uvažovaným průměrným přítokem do 500 l/min</t>
  </si>
  <si>
    <t xml:space="preserve">HOD       </t>
  </si>
  <si>
    <t>115101301</t>
  </si>
  <si>
    <t>Pohotovost čerpací soupravy pro dopravní výšku do 10 m přítok do 500 l/min
Pohotovost záložní čerpací soupravy pro dopravní výšku do 10 m s uvažovaným průměrným přítokem do 500 l/min</t>
  </si>
  <si>
    <t xml:space="preserve">DEN       </t>
  </si>
  <si>
    <t>119001401</t>
  </si>
  <si>
    <t>Dočasné zajištění potrubí ocelového nebo litinového DN do 200 mm
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</si>
  <si>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119001405</t>
  </si>
  <si>
    <t>Dočasné zajištění potrubí z PE DN do 200 mm
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</si>
  <si>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119001412</t>
  </si>
  <si>
    <t>Dočasné zajištění potrubí betonového, ŽB nebo kameninového DN do 500 mm
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</si>
  <si>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119001422</t>
  </si>
  <si>
    <t>Dočasné zajištění kabelů a kabelových tratí z 6 volně ložených kabelů
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</si>
  <si>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119003131</t>
  </si>
  <si>
    <t>Výstražná páska pro zabezpečení výkopu zřízení
Pomocné konstrukce při zabezpečení výkopu svislé výstražná páska zřízení</t>
  </si>
  <si>
    <t>119003132</t>
  </si>
  <si>
    <t>Výstražná páska pro zabezpečení výkopu odstranění
Pomocné konstrukce při zabezpečení výkopu svislé výstražná páska odstranění</t>
  </si>
  <si>
    <t>130001101</t>
  </si>
  <si>
    <t>Příplatek za ztížení vykopávky v blízkosti podzemního vedení
Příplatek k cenám hloubených vykopávek za ztížení vykopávky  v blízkosti podzemního vedení nebo výbušnin pro jakoukoliv třídu horniny</t>
  </si>
  <si>
    <t>131201102</t>
  </si>
  <si>
    <t>Hloubení jam nezapažených v hornině tř. 3 objemu do 1000 m3
Hloubení nezapažených jam a zářezů s urovnáním dna do předepsaného profilu a spádu v hornině tř. 3 přes 100 do 1 000 m3</t>
  </si>
  <si>
    <t>131201109</t>
  </si>
  <si>
    <t>Příplatek za lepivost u hloubení jam nezapažených v hornině tř. 3
Hloubení nezapažených jam a zářezů s urovnáním dna do předepsaného profilu a spádu Příplatek k cenám za lepivost horniny tř. 3</t>
  </si>
  <si>
    <t>131301102</t>
  </si>
  <si>
    <t>Hloubení jam nezapažených v hornině tř. 4 objemu do 1000 m3
Hloubení nezapažených jam a zářezů s urovnáním dna do předepsaného profilu a spádu v hornině tř. 4 přes 100 do 1 000 m3</t>
  </si>
  <si>
    <t>131301109</t>
  </si>
  <si>
    <t>Příplatek za lepivost u hloubení jam nezapažených v hornině tř. 4
Hloubení nezapažených jam a zářezů s urovnáním dna do předepsaného profilu a spádu Příplatek k cenám za lepivost horniny tř. 4</t>
  </si>
  <si>
    <t>132201202</t>
  </si>
  <si>
    <t>Hloubení rýh š do 2000 mm v hornině tř. 3 objemu do 1000 m3
Hloubení zapažených i nezapažených rýh šířky přes 600 do 2 000 mm  s urovnáním dna do předepsaného profilu a spádu v hornině tř. 3 přes 100 do 1 000 m3</t>
  </si>
  <si>
    <t>132201209</t>
  </si>
  <si>
    <t>Příplatek za lepivost k hloubení rýh š do 2000 mm v hornině tř. 3
Hloubení zapažených i nezapažených rýh šířky přes 600 do 2 000 mm  s urovnáním dna do předepsaného profilu a spádu v hornině tř. 3 Příplatek k cenám za lepivost horniny tř. 3</t>
  </si>
  <si>
    <t>132301202</t>
  </si>
  <si>
    <t>Hloubení rýh š do 2000 mm v hornině tř. 4 objemu do 1000 m3
Hloubení zapažených i nezapažených rýh šířky přes 600 do 2 000 mm  s urovnáním dna do předepsaného profilu a spádu v hornině tř. 4 přes 100 do 1 000 m3</t>
  </si>
  <si>
    <t>132301209</t>
  </si>
  <si>
    <t>Příplatek za lepivost k hloubení rýh š do 2000 mm v hornině tř. 4
Hloubení zapažených i nezapažených rýh šířky přes 600 do 2 000 mm  s urovnáním dna do předepsaného profilu a spádu v hornině tř. 4 Příplatek k cenám za lepivost horniny tř. 4</t>
  </si>
  <si>
    <t>132312102</t>
  </si>
  <si>
    <t>Hloubení rýh š do 600 mm ručním nebo pneum nářadím v nesoudržných horninách tř. 4
Hloubení zapažených i nezapažených rýh šířky do 600 mm ručním nebo pneumatickým nářadím  s urovnáním dna do předepsaného profilu a spádu v horninách tř. 4 nesoudržných</t>
  </si>
  <si>
    <t>132312109</t>
  </si>
  <si>
    <t>Příplatek za lepivost u hloubení rýh š do 600 mm ručním nebo pneum nářadím v hornině tř. 4
Hloubení zapažených i nezapažených rýh šířky do 600 mm ručním nebo pneumatickým nářadím  s urovnáním dna do předepsaného profilu a spádu v horninách tř. 4 Příplatek k cenám za lepivost horniny tř. 4</t>
  </si>
  <si>
    <t>137526457R</t>
  </si>
  <si>
    <t>Sondy pro ověření polohy stávajících inženýrských sítí
Sondy pro ověření polohy stávajících inženýrských sítí</t>
  </si>
  <si>
    <t>151101101</t>
  </si>
  <si>
    <t>Zřízení příložného pažení a rozepření stěn rýh hl do 2 m
Zřízení pažení a rozepření stěn rýh pro podzemní vedení pro všechny šířky rýhy  příložné pro jakoukoliv mezerovitost, hloubky do 2 m</t>
  </si>
  <si>
    <t>151101102</t>
  </si>
  <si>
    <t>Zřízení příložného pažení a rozepření stěn rýh hl do 4 m
Zřízení pažení a rozepření stěn rýh pro podzemní vedení pro všechny šířky rýhy  příložné pro jakoukoliv mezerovitost, hloubky do 4 m</t>
  </si>
  <si>
    <t>151101111</t>
  </si>
  <si>
    <t>Odstranění příložného pažení a rozepření stěn rýh hl do 2 m
Odstranění pažení a rozepření stěn rýh pro podzemní vedení s uložením materiálu na vzdálenost do 3 m od kraje výkopu příložné, hloubky do 2 m</t>
  </si>
  <si>
    <t>151101112</t>
  </si>
  <si>
    <t>Odstranění příložného pažení a rozepření stěn rýh hl do 4 m
Odstranění pažení a rozepření stěn rýh pro podzemní vedení s uložením materiálu na vzdálenost do 3 m od kraje výkopu příložné, hloubky přes 2 do 4 m</t>
  </si>
  <si>
    <t>161101101</t>
  </si>
  <si>
    <t>Svislé přemístění výkopku z horniny tř. 1 až 4 hl výkopu do 2,5 m
Svislé přemístění výkopku  bez naložení do dopravní nádoby avšak s vyprázdněním dopravní nádoby na hromadu nebo do dopravního prostředku z horniny tř. 1 až 4, při hloubce výkopu přes 1 do 2,5 m</t>
  </si>
  <si>
    <t>162301101</t>
  </si>
  <si>
    <t>Vodorovné přemístění do 500 m výkopku/sypaniny z horniny tř. 1 až 4
Vodorovné přemístění výkopku nebo sypaniny po suchu  na obvyklém dopravním prostředku, bez naložení výkopku, avšak se složením bez rozhrnutí z horniny tř. 1 až 4 na vzdálenost přes 50 do 500 m</t>
  </si>
  <si>
    <t>162701105</t>
  </si>
  <si>
    <t>Vodorovné přemístění do 10000 m výkopku/sypaniny z horniny tř. 1 až 4
Vodorovné přemístění výkopku nebo sypaniny po suchu 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</si>
  <si>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</si>
  <si>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
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</si>
  <si>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167101102</t>
  </si>
  <si>
    <t>Nakládání výkopku z hornin tř. 1 až 4 přes 100 m3
Nakládání, skládání a překládání neulehlého výkopku nebo sypaniny  nakládání, množství přes 100 m3, z hornin tř. 1 až 4</t>
  </si>
  <si>
    <t>171201201</t>
  </si>
  <si>
    <t>Uložení sypaniny na skládky
Uložení sypaniny  na skládky</t>
  </si>
  <si>
    <t>171201211</t>
  </si>
  <si>
    <t>Poplatek za uložení stavebního odpadu - zeminy a kameniva na skládce
Poplatek za uložení stavebního odpadu na skládce (skládkovné) zeminy a kameniva zatříděného do Katalogu odpadů pod kódem 170 504</t>
  </si>
  <si>
    <t>1712012110R</t>
  </si>
  <si>
    <t>Poplatek za uložení stavebního odpadu - zeminy a kameniva na dočasné meziskládce
Poplatek za uložení stavebního odpadu - zeminy a kameniva na dočasné meziskládce</t>
  </si>
  <si>
    <t>174101101</t>
  </si>
  <si>
    <t>Zásyp jam, šachet rýh nebo kolem objektů sypaninou se zhutněním
Zásyp sypaninou z jakékoliv horniny  s uložením výkopku ve vrstvách se zhutněním jam, šachet, rýh nebo kolem objektů v těchto vykopávkách</t>
  </si>
  <si>
    <t>175111101</t>
  </si>
  <si>
    <t>Obsypání potrubí ručně sypaninou bez prohození sítem, uloženou do 3 m
Obsypání potrubí ručně sypaninou z vhodných hornin tř. 1 až 4 nebo materiálem připraveným podél výkopu ve vzdálenosti do 3 m od jeho kraje, pro jakoukoliv hloubku výkopu a míru zhutnění bez prohození sypaniny sítem</t>
  </si>
  <si>
    <t>175151101</t>
  </si>
  <si>
    <t>Obsypání potrubí strojně sypaninou bez prohození, uloženou do 3 m
Obsypání potrubí strojně sypaninou z vhodných hornin tř. 1 až 4 nebo materiálem připraveným podél výkopu ve vzdálenosti do 3 m od jeho kraje, pro jakoukoliv hloubku výkopu a míru zhutnění bez prohození sypaniny</t>
  </si>
  <si>
    <t>181951102</t>
  </si>
  <si>
    <t>Úprava pláně v hornině tř. 1 až 4 se zhutněním
Úprava pláně vyrovnáním výškových rozdílů  v hornině tř. 1 až 4 se zhutněním</t>
  </si>
  <si>
    <t>58337331</t>
  </si>
  <si>
    <t>štěrkopísek frakce 0/22
štěrkopísek frakce 0/22</t>
  </si>
  <si>
    <t>Zakládání</t>
  </si>
  <si>
    <t>211561111</t>
  </si>
  <si>
    <t>Výplň odvodňovacích žeber nebo trativodů kamenivem hrubým drceným frakce 4 až 16 mm
Výplň kamenivem do rýh odvodňovacích žeber nebo trativodů  bez zhutnění, s úpravou povrchu výplně kamenivem hrubým drceným frakce 4 až 16 mm</t>
  </si>
  <si>
    <t>212752212</t>
  </si>
  <si>
    <t>Trativod z drenážních trubek plastových flexibilních D do 100 mm včetně lože otevřený výkop
Trativody z drenážních trubek se zřízením štěrkopískového lože pod trubky a s jejich obsypem v průměrném celkovém množství do 0,15 m3/m v otevřeném výkopu z trubek plastových flexibilních D přes 65 do 100 mm</t>
  </si>
  <si>
    <t>Vodorovné konstrukce</t>
  </si>
  <si>
    <t>451541111</t>
  </si>
  <si>
    <t>Lože pod potrubí otevřený výkop ze štěrkodrtě
Lože pod potrubí, stoky a drobné objekty v otevřeném výkopu ze štěrkodrtě 0-63 mm</t>
  </si>
  <si>
    <t>451573111</t>
  </si>
  <si>
    <t>Lože pod potrubí otevřený výkop ze štěrkopísku
Lože pod potrubí, stoky a drobné objekty v otevřeném výkopu z písku a štěrkopísku do 63 mm</t>
  </si>
  <si>
    <t>452311131</t>
  </si>
  <si>
    <t>Podkladní desky z betonu prostého tř. C 12/15 otevřený výkop
Podkladní a zajišťovací konstrukce z betonu prostého v otevřeném výkopu desky pod potrubí, stoky a drobné objekty z betonu tř. C 12/15</t>
  </si>
  <si>
    <t>452351101</t>
  </si>
  <si>
    <t>Bednění podkladních desek nebo bloků nebo sedlového lože otevřený výkop
Bednění podkladních a zajišťovacích konstrukcí v otevřeném výkopu desek nebo sedlových loží pod potrubí, stoky a drobné objekty</t>
  </si>
  <si>
    <t>Trubní vedení</t>
  </si>
  <si>
    <t>28611364</t>
  </si>
  <si>
    <t>koleno kanalizace PVC KG 200x15°
koleno kanalizace PVC KG 200x15°</t>
  </si>
  <si>
    <t>28611365</t>
  </si>
  <si>
    <t>koleno kanalizace PVC KG 200x30°
koleno kanalizace PVC KG 200x30°</t>
  </si>
  <si>
    <t>28611366</t>
  </si>
  <si>
    <t>koleno kanalizace PVC KG 200x45°
koleno kanalizace PVC KG 200x45°</t>
  </si>
  <si>
    <t>28611373</t>
  </si>
  <si>
    <t>koleno kanalizace PVC KG 300x15°
koleno kanalizace PVC KG 300x15°</t>
  </si>
  <si>
    <t>28611374</t>
  </si>
  <si>
    <t>koleno kanalizace PVC KG 300x30°
koleno kanalizace PVC KG 300x30°</t>
  </si>
  <si>
    <t>28611375</t>
  </si>
  <si>
    <t>koleno kanalizace PVC KG 300x45°
koleno kanalizace PVC KG 300x45°</t>
  </si>
  <si>
    <t>28611396</t>
  </si>
  <si>
    <t>odbočka kanalizační PVC s hrdlem 200/200/45°
odbočka kanalizační PVC s hrdlem 200/200/45°</t>
  </si>
  <si>
    <t>28611442</t>
  </si>
  <si>
    <t>odbočka kanalizační plastová s hrdlem KG 315/200/87°
odbočka kanalizační plastová s hrdlem KG 315/200/87°</t>
  </si>
  <si>
    <t>59223357R</t>
  </si>
  <si>
    <t>dno betonové s výtokem TBV-Q 450/330/1a PVC DN 200
dno betonové s výtokem TBV-Q 450/330/1a PVC DN 200</t>
  </si>
  <si>
    <t>59223358R</t>
  </si>
  <si>
    <t>středová skruž betonová TBV-Q 450/295/6a
středová skruž betonová TBV-Q 450/295/6a</t>
  </si>
  <si>
    <t>59223359.CB</t>
  </si>
  <si>
    <t>horní skruž betonová TBV-Q 450/295/5b
horní skruž betonová TBV-Q 450/295/5b</t>
  </si>
  <si>
    <t>59223360.CB</t>
  </si>
  <si>
    <t>vyrovnávací prstenec betonový TBV-Q 390/60/10a
vyrovnávací prstenec betonový TBV-Q 390/60/10a</t>
  </si>
  <si>
    <t>59223361.CB</t>
  </si>
  <si>
    <t>prstenec betonový pro uchycení koše TBV 450-500/170
prstenec betonový pro uchycení koše TBV 450-500/170</t>
  </si>
  <si>
    <t>59223363.CB</t>
  </si>
  <si>
    <t>kalový koš DIN 4052, tvar A4 výšky 600mm
kalový koš DIN 4052, tvar A4 výšky 600mm</t>
  </si>
  <si>
    <t>59223401R</t>
  </si>
  <si>
    <t>rám zabetonovaný DIN 19583-9 530/406 mm
rám zabetonovaný DIN 19583-9 530/406 mm</t>
  </si>
  <si>
    <t>59223402R</t>
  </si>
  <si>
    <t>mříž M1 D400 DIN 19583-13 500/500mm
mříž M1 D400 DIN 19583-13 500/500mm</t>
  </si>
  <si>
    <t>871355241</t>
  </si>
  <si>
    <t>Kanalizační potrubí z tvrdého PVC vícevrstvé tuhost třídy SN12 DN 200
Kanalizační potrubí z tvrdého PVC v otevřeném výkopu ve sklonu do 20 %, hladkého plnostěnného vícevrstvého, tuhost třídy SN 12 DN 200</t>
  </si>
  <si>
    <t>871375241</t>
  </si>
  <si>
    <t>Kanalizační potrubí z tvrdého PVC vícevrstvé tuhost třídy SN12 DN 300
Kanalizační potrubí z tvrdého PVC v otevřeném výkopu ve sklonu do 20 %, hladkého plnostěnného vícevrstvého, tuhost třídy SN 12 DN 300</t>
  </si>
  <si>
    <t>877355211</t>
  </si>
  <si>
    <t>Montáž tvarovek z tvrdého PVC-systém KG nebo z polypropylenu-systém KG 2000 jednoosé DN 200
Montáž tvarovek na kanalizačním potrubí z trub z plastu  z tvrdého PVC nebo z polypropylenu v otevřeném výkopu jednoosých DN 200</t>
  </si>
  <si>
    <t>877355221</t>
  </si>
  <si>
    <t>Montáž tvarovek z tvrdého PVC-systém KG nebo z polypropylenu-systém KG 2000 dvouosé DN 200
Montáž tvarovek na kanalizačním potrubí z trub z plastu  z tvrdého PVC nebo z polypropylenu v otevřeném výkopu dvouosých DN 200</t>
  </si>
  <si>
    <t>877375211</t>
  </si>
  <si>
    <t>Montáž tvarovek z tvrdého PVC-systém KG nebo z polypropylenu-systém KG 2000 jednoosé DN 315
Montáž tvarovek na kanalizačním potrubí z trub z plastu  z tvrdého PVC nebo z polypropylenu v otevřeném výkopu jednoosých DN 315</t>
  </si>
  <si>
    <t>877375221</t>
  </si>
  <si>
    <t>Montáž tvarovek z tvrdého PVC-systém KG nebo z polypropylenu-systém KG 2000 dvouosé DN 315
Montáž tvarovek na kanalizačním potrubí z trub z plastu  z tvrdého PVC nebo z polypropylenu v otevřeném výkopu dvouosých DN 315</t>
  </si>
  <si>
    <t>892352121</t>
  </si>
  <si>
    <t>Tlaková zkouška vzduchem potrubí DN 200 těsnícím vakem ucpávkovým
Tlakové zkoušky vzduchem těsnícími vaky ucpávkovými DN 200</t>
  </si>
  <si>
    <t xml:space="preserve">ÚSEK      </t>
  </si>
  <si>
    <t>892372121</t>
  </si>
  <si>
    <t>Tlaková zkouška vzduchem potrubí DN 300 těsnícím vakem ucpávkovým
Tlakové zkoušky vzduchem těsnícími vaky ucpávkovými DN 300</t>
  </si>
  <si>
    <t>892562574R</t>
  </si>
  <si>
    <t>Tlaková zkouška šachet
Tlaková zkouška šachet</t>
  </si>
  <si>
    <t>894412145R</t>
  </si>
  <si>
    <t>Šachta kanalizační celoprefabrikovaná na potrubí DN300, průměrná výška 51-100cm vč. dodávky prefa dílců a poklopu
Šachta kanalizační celoprefabrikovaná na potrubí DN300, průměrná výška 101-150cm vč. dodávky prefa dílců a poklopu</t>
  </si>
  <si>
    <t xml:space="preserve">KPL       </t>
  </si>
  <si>
    <t>894412146R</t>
  </si>
  <si>
    <t>Šachta kanalizační celoprefabrikovaná na potrubí DN300, průměrná výška 101-150cm vč. dodávky prefa dílců a poklopu
Šachta kanalizační celoprefabrikovaná na potrubí DN300, průměrná výška 101-150cm vč. dodávky prefa dílců a poklopu</t>
  </si>
  <si>
    <t>894412147R</t>
  </si>
  <si>
    <t>Šachta kanalizační celoprefabrikovaná na potrubí DN300, průměrná výška 151-200cm vč. dodávky prefa dílců a poklopu
Šachta kanalizační celoprefabrikovaná na potrubí DN300, průměrná výška 151-200cm vč. dodávky prefa dílců a poklopu</t>
  </si>
  <si>
    <t>894412148R</t>
  </si>
  <si>
    <t>Šachta kanalizační celoprefabrikovaná na potrubí DN300, průměrná výška 201-250cm vč. dodávky prefa dílců a poklopu
Šachta kanalizační celoprefabrikovaná na potrubí DN300, průměrná výška 201-250cm vč. dodávky prefa dílců a poklopu</t>
  </si>
  <si>
    <t>894412149R</t>
  </si>
  <si>
    <t>Šachta kanalizační celoprefabrikovaná na potrubí DN300, průměrná výška 251-300cm vč. dodávky prefa dílců a poklopu
Šachta kanalizační celoprefabrikovaná na potrubí DN300, průměrná výška 251-300cm vč. dodávky prefa dílců a poklopu</t>
  </si>
  <si>
    <t>895941111</t>
  </si>
  <si>
    <t>Zřízení vpusti kanalizační uliční z betonových dílců typ UV-50 normální
Zřízení vpusti kanalizační  uliční z betonových dílců typ UV-50 normální</t>
  </si>
  <si>
    <t>895971144R</t>
  </si>
  <si>
    <t>Zasakovací box z polypropylenu PP bez revize pro vsakování jednořadá galerie objemu do 150 m3
Zasakovací box z polypropylenu PP bez revize pro vsakování jednořadá galerie objemu do 150 m3</t>
  </si>
  <si>
    <t xml:space="preserve">SOUBOR    </t>
  </si>
  <si>
    <t>899203112</t>
  </si>
  <si>
    <t>Osazení mříží litinových včetně rámů a košů na bahno pro třídu zatížení B12, C250
Osazení mříží litinových včetně rámů a košů na bahno pro třídu zatížení B125, C250</t>
  </si>
  <si>
    <t>899722113</t>
  </si>
  <si>
    <t>Krytí potrubí z plastů výstražnou fólií z PVC 34cm
Krytí potrubí z plastů výstražnou fólií z PVC šířky 34cm</t>
  </si>
  <si>
    <t>899722114</t>
  </si>
  <si>
    <t>Krytí potrubí z plastů výstražnou fólií z PVC 40 cm
Krytí potrubí z plastů výstražnou fólií z PVC šířky 40 cm</t>
  </si>
  <si>
    <t>Ostatní konstrukce a práce, bourání</t>
  </si>
  <si>
    <t>935210027R</t>
  </si>
  <si>
    <t>Provedení výústního objektu dlažbou do betonu
Provedení výústního objektu dlažbou do betonu</t>
  </si>
  <si>
    <t>Přesun hmot</t>
  </si>
  <si>
    <t>998</t>
  </si>
  <si>
    <t>998276101</t>
  </si>
  <si>
    <t>Přesun hmot pro trubní vedení z trub z plastických hmot otevřený výkop
Přesun hmot pro trubní vedení hloubené z trub z plastických hmot nebo sklolaminátových pro vodovody nebo kanalizace v otevřeném výkopu dopravní vzdálenost do 15 m</t>
  </si>
  <si>
    <t>998276124</t>
  </si>
  <si>
    <t>Příplatek k přesunu hmot pro trubní vedení z trub z plastických hmot za zvětšený přesun do 500 m
Přesun hmot pro trubní vedení hloubené z trub z plastických hmot nebo sklolaminátových Příplatek k cenám za zvětšený přesun přes vymezenou největší dopravní vzdálenost do 500 m</t>
  </si>
  <si>
    <t>Hodinové zúčtovací sazby</t>
  </si>
  <si>
    <t>HZS</t>
  </si>
  <si>
    <t>HZS2222</t>
  </si>
  <si>
    <t>Hodinová zúčtovací sazba elektrikář odborný
Hodinové zúčtovací sazby profesí PSV  provádění stavebních instalací elektrikář odborný</t>
  </si>
  <si>
    <t>SO 301.2</t>
  </si>
  <si>
    <t>Stoka 2</t>
  </si>
  <si>
    <t>171201211R</t>
  </si>
  <si>
    <t>895931112R</t>
  </si>
  <si>
    <t>Vpusti kanalizačních horské z betonu prostého C12/15 velikosti 1400/1600 mm včetně litinové mříže se zámkem
Vpusti kanalizačních horské z betonu prostého C12/15 velikosti 1400/1600 mm včetně litinové mříže se zámkem</t>
  </si>
  <si>
    <t>895971143R</t>
  </si>
  <si>
    <t>Zasakovací box z polypropylenu PP bez revize pro vsakování jednořadá galerie objemu do 50 m3
Zasakovací box z polypropylenu PP bez revize pro vsakování jednořadá galerie objemu do 50 m3</t>
  </si>
  <si>
    <t>VRN</t>
  </si>
  <si>
    <t>Vedlejší rozpočtové náklady</t>
  </si>
  <si>
    <t>Průzkumné, geodetické a projektové práce</t>
  </si>
  <si>
    <t>VRN1</t>
  </si>
  <si>
    <t>012002000</t>
  </si>
  <si>
    <t>Geodetické práce
Geodetické práce</t>
  </si>
  <si>
    <t>013254000</t>
  </si>
  <si>
    <t>Dokumentace skutečného provedení stavby
Dokumentace skutečného provedení stavby</t>
  </si>
  <si>
    <t>Zařízení staveniště</t>
  </si>
  <si>
    <t>VRN3</t>
  </si>
  <si>
    <t>030001000</t>
  </si>
  <si>
    <t>Zařízení staveniště
Zařízení staveniště</t>
  </si>
  <si>
    <t>Inženýrská činnost</t>
  </si>
  <si>
    <t>VRN4</t>
  </si>
  <si>
    <t>043002000</t>
  </si>
  <si>
    <t>Zkoušky a ostatní měření
Zkoušky a ostatní měření</t>
  </si>
  <si>
    <t>Územní vlivy</t>
  </si>
  <si>
    <t>VRN6</t>
  </si>
  <si>
    <t>060001000</t>
  </si>
  <si>
    <t>Územní vlivy
Územní vlivy</t>
  </si>
  <si>
    <t>Provozní vlivy</t>
  </si>
  <si>
    <t>VRN7</t>
  </si>
  <si>
    <t>070001000</t>
  </si>
  <si>
    <t>Provozní vlivy
Provozní vlivy</t>
  </si>
  <si>
    <t>SO 432</t>
  </si>
  <si>
    <t>Osvětlení přechodů</t>
  </si>
  <si>
    <t>02910</t>
  </si>
  <si>
    <t>OSTATNÍ POŽADAVKY - ZEMĚMĚŘIČSKÁ MĚŘENÍ
vytyčení nového VO
zaměření skutečného provedení</t>
  </si>
  <si>
    <t>02943</t>
  </si>
  <si>
    <t>OSTATNÍ POŽADAVKY - VYPRACOVÁNÍ RDS</t>
  </si>
  <si>
    <t>02944</t>
  </si>
  <si>
    <t>OSTAT POŽADAVKY - DOKUMENTACE SKUTEČ PROVEDENÍ V DIGIT FORMĚ
v digitální i tištěné formě</t>
  </si>
  <si>
    <t>13173</t>
  </si>
  <si>
    <t xml:space="preserve">HLOUBENÍ JAM ZAPAŽ I NEPAŽ TŘ. I
pro rozpojovací skříň </t>
  </si>
  <si>
    <t>131738</t>
  </si>
  <si>
    <t xml:space="preserve">HLOUBENÍ JAM ZAPAŽ I NEPAŽ TŘ. I, ODVOZ DO 20KM
základy stožárů </t>
  </si>
  <si>
    <t>13273</t>
  </si>
  <si>
    <t>HLOUBENÍ RÝH ŠÍŘ DO 2M PAŽ I NEPAŽ TŘ. I
kabelová rýha 35x80 cm</t>
  </si>
  <si>
    <t>132738</t>
  </si>
  <si>
    <t>HLOUBENÍ RÝH ŠÍŘ DO 2M PAŽ I NEPAŽ TŘ. I, ODVOZ DO 20KM
kabelová rýha 35x80 cm</t>
  </si>
  <si>
    <t>ULOŽENÍ SYPANINY DO NÁSYPŮ A NA SKLÁDKY BEZ ZHUTNĚNÍ
přebytečná zemina, složení na skládce</t>
  </si>
  <si>
    <t>17411</t>
  </si>
  <si>
    <t>ZÁSYP JAM A RÝH ZEMINOU SE ZHUTNĚNÍM</t>
  </si>
  <si>
    <t>17581</t>
  </si>
  <si>
    <t>OBSYP POTRUBÍ A OBJEKTŮ Z NAKUPOVANÝCH MATERIÁLŮ
pískové lože</t>
  </si>
  <si>
    <t>2018_OTSKP</t>
  </si>
  <si>
    <t>18210</t>
  </si>
  <si>
    <t>ÚPRAVA POVRCHŮ SROVNÁNÍM ÚZEMÍ
srovnání kabelové rýhy po hutněném záhozu</t>
  </si>
  <si>
    <t>Základy</t>
  </si>
  <si>
    <t>272314</t>
  </si>
  <si>
    <t>ZÁKLADY Z PROSTÉHO BETONU DO C25/30
základ stožárů VO, včeně pouzdra a chrániček na kabel
beton C25/30 - XF2</t>
  </si>
  <si>
    <t>272315</t>
  </si>
  <si>
    <t>ZÁKLADY Z PROSTÉHO BETONU DO C30/37
beton C30/37-XF4</t>
  </si>
  <si>
    <t>Přidružená stavební výroba</t>
  </si>
  <si>
    <t>702331</t>
  </si>
  <si>
    <t>ZAKRYTÍ KABELŮ PLASTOVOU DESKOU/PÁSEM ŠÍŘKY DO 20 CM
červená</t>
  </si>
  <si>
    <t>742H12</t>
  </si>
  <si>
    <t xml:space="preserve">KABEL NN ČTYŘ- A PĚTIŽÍLOVÝ CU S PLASTOVOU IZOLACÍ OD 4 DO 16 MM2
kabel CYKY 4-Jx16 mm
</t>
  </si>
  <si>
    <t>742L12</t>
  </si>
  <si>
    <t>UKONČENÍ DVOU AŽ PĚTIŽÍLOVÉHO KABELU V ROZVADĚČI NEBO NA PŘÍSTROJI OD 4 DO 16 MM2
kabelová koncovka pro 4-vodičové zakončení do 4x16</t>
  </si>
  <si>
    <t>742L22</t>
  </si>
  <si>
    <t>UKONČENÍ DVOU AŽ PĚTIŽÍLOVÉHO KABELU KABELOVOU SPOJKOU OD 4 DO 16 MM2
kabelová spojka v místě nové rozpojovací skříně
dodávka a montáž</t>
  </si>
  <si>
    <t>743141</t>
  </si>
  <si>
    <t xml:space="preserve">OSVĚTLOVACÍ STOŽÁR PŘECHODOVÝ DÉLKY DO 8 M
stožár přechod. osvětlovací 6m, 
vetknutý, bezpatic., ocel., třístupň., žár. zik., např. stožár PDC6-159/133/114
dodávka a montáž
     vč. svorkovnice se svork. poj. 4A
     připojovací kabel svítidla CYKY 3x1,5. </t>
  </si>
  <si>
    <t>743312</t>
  </si>
  <si>
    <t xml:space="preserve">VÝLOŽNÍK PRO MONTÁŽ SVÍTIDLA NA STOŽÁR JEDNORAMENNÝ DÉLKA VYLOŽENÍ PŘES 1 DO 2 M
žárově zinkovaný dl. 2,0m např. PDC - 2000/114
 - dodávka a montáž
</t>
  </si>
  <si>
    <t>743313</t>
  </si>
  <si>
    <t>VÝLOŽNÍK PRO MONTÁŽ SVÍTIDLA NA STOŽÁR JEDNORAMENNÝ DÉLKA VYLOŽENÍ PŘES 2 M
žárově zinkovaný dl. 3,5m např. PDC - 3500/114
 - dodávka a montáž</t>
  </si>
  <si>
    <t>A</t>
  </si>
  <si>
    <t>VÝLOŽNÍK PRO MONTÁŽ SVÍTIDLA NA STOŽÁR JEDNORAMENNÝ DÉLKA VYLOŽENÍ PŘES 2 M
žárově zinkovaný dl. 4,5m např. PDC - 4500/114
 - dodávka a montáž</t>
  </si>
  <si>
    <t>743554</t>
  </si>
  <si>
    <t>SVÍTIDLO VENKOVNÍ VŠEOBECNÉ LED, MIN. IP 44, PŘES 45 W
svítidlo s LED zdrojem světla, např. Phillips Luma BGP623
dodávka a montáž</t>
  </si>
  <si>
    <t>743D12</t>
  </si>
  <si>
    <t>SKŘÍŇ PŘÍPOJKOVÁ POJISTKOVÁ KOMPAKTNÍ PILÍŘOVÁ DO 63 A, DO 50 MM2, SE 3-4 SADAMI JISTÍCÍCH PRVKŮ
rozpojovací skříň
vč. pojistkových spodků dodávka a montáž</t>
  </si>
  <si>
    <t>747213</t>
  </si>
  <si>
    <t>CELKOVÁ PROHLÍDKA, ZKOUŠENÍ, MĚŘENÍ A VYHOTOVENÍ VÝCHOZÍ REVIZNÍ ZPRÁVY, PRO OBJEM IN PŘES 500 DO 1000 TIS. KČ</t>
  </si>
  <si>
    <t>75IG51</t>
  </si>
  <si>
    <t>VEDENÍ UZEMŇOVACÍ NA POVRCHU Z FEZN DRÁTU DO 120 MM2
propojení stožáru a strojeného zemniče, drát FeZn pr. 10 mm, včetně svorek</t>
  </si>
  <si>
    <t>75IG71</t>
  </si>
  <si>
    <t>VEDENÍ UZEMŇOVACÍ V ZEMI Z FEZN DRÁTU PRŮMĚRU DO 10 MM
FeZn pr. 10, včetně svorek
dodávka a montáž</t>
  </si>
  <si>
    <t>78311</t>
  </si>
  <si>
    <t>PROTIKOROZ OCHRANA OCEL KONSTR NÁTĚREM JEDNOVRST
ochranný antikorozní nátěr spodní části osvětlovacích stožárů RENOLAK ALN) -
vně i uvnitř</t>
  </si>
  <si>
    <t>87614</t>
  </si>
  <si>
    <t>CHRÁNIČKY Z TRUB PLAST DN DO 40MM
chránička HDPE/LDPE do základu stožáru, profil 40/33</t>
  </si>
  <si>
    <t>87627</t>
  </si>
  <si>
    <t>CHRÁNIČKY Z TRUB PLASTOVÝCH DN DO 100MM
chránička HDPE/LDPE 11/94 vč. zatahovacího lanka</t>
  </si>
  <si>
    <t>899522</t>
  </si>
  <si>
    <t>OBETONOVÁNÍ POTRUBÍ Z PROSTÉHO BETONU DO C12/15
podkladní beton C12/15-X0</t>
  </si>
  <si>
    <t>899524</t>
  </si>
  <si>
    <t>OBETONOVÁNÍ POTRUBÍ Z PROSTÉHO BETONU DO C25/30
beton C25/30-XA1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</si>
</sst>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2" ht="12.75" customHeight="1">
      <c r="A1" s="5" t="s">
        <v>13</v>
      </c>
      <c t="s">
        <v>14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SUM(C11:C15)</f>
      </c>
      <c r="G7" t="s">
        <v>6</v>
      </c>
      <c>
        <v>15</v>
      </c>
    </row>
    <row r="8" spans="2:8" ht="12.75" customHeight="1">
      <c r="B8" s="3" t="s">
        <v>4</v>
      </c>
      <c s="2">
        <f>SUM(E11:E15)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21</v>
      </c>
      <c s="7" t="s">
        <v>22</v>
      </c>
      <c s="13">
        <f>'SO 124'!I60</f>
      </c>
      <c s="13">
        <f>'SO 124'!P60</f>
      </c>
      <c s="13">
        <f>C11+D11</f>
      </c>
    </row>
    <row r="12" spans="1:5" ht="12.75" customHeight="1">
      <c r="A12" s="7" t="s">
        <v>116</v>
      </c>
      <c s="7" t="s">
        <v>117</v>
      </c>
      <c s="13">
        <f>'SO 301.1'!I124</f>
      </c>
      <c s="13">
        <f>'SO 301.1'!P124</f>
      </c>
      <c s="13">
        <f>C12+D12</f>
      </c>
    </row>
    <row r="13" spans="1:5" ht="12.75" customHeight="1">
      <c r="A13" s="7" t="s">
        <v>298</v>
      </c>
      <c s="7" t="s">
        <v>299</v>
      </c>
      <c s="13">
        <f>'SO 301.2'!I116</f>
      </c>
      <c s="13">
        <f>'SO 301.2'!P116</f>
      </c>
      <c s="13">
        <f>C13+D13</f>
      </c>
    </row>
    <row r="14" spans="1:5" ht="12.75" customHeight="1">
      <c r="A14" s="7" t="s">
        <v>305</v>
      </c>
      <c s="7" t="s">
        <v>306</v>
      </c>
      <c s="13">
        <f>VRN!I41</f>
      </c>
      <c s="13">
        <f>VRN!P41</f>
      </c>
      <c s="13">
        <f>C14+D14</f>
      </c>
    </row>
    <row r="15" spans="1:5" ht="12.75" customHeight="1">
      <c r="A15" s="7" t="s">
        <v>329</v>
      </c>
      <c s="7" t="s">
        <v>330</v>
      </c>
      <c s="13">
        <f>'SO 432'!I67</f>
      </c>
      <c s="13">
        <f>'SO 432'!P67</f>
      </c>
      <c s="13">
        <f>C15+D15</f>
      </c>
    </row>
  </sheetData>
  <sheetProtection formatColumns="0"/>
  <hyperlinks>
    <hyperlink ref="A11" location="#'SO 124'!A1" tooltip="Odkaz na stranku objektu [SO 124]" display="SO 124"/>
    <hyperlink ref="A12" location="#'SO 301.1'!A1" tooltip="Odkaz na stranku objektu [SO 301.1]" display="SO 301.1"/>
    <hyperlink ref="A13" location="#'SO 301.2'!A1" tooltip="Odkaz na stranku objektu [SO 301.2]" display="SO 301.2"/>
    <hyperlink ref="A14" location="#'VRN'!A1" tooltip="Odkaz na stranku objektu [VRN]" display="VRN"/>
    <hyperlink ref="A15" location="#'SO 432'!A1" tooltip="Odkaz na stranku objektu [SO 432]" display="SO 432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21</v>
      </c>
      <c s="5"/>
      <c s="5" t="s">
        <v>22</v>
      </c>
    </row>
    <row r="6" spans="1:5" ht="12.75" customHeight="1">
      <c r="A6" t="s">
        <v>18</v>
      </c>
      <c r="C6" s="5" t="s">
        <v>21</v>
      </c>
      <c s="5"/>
      <c s="5" t="s">
        <v>22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45</v>
      </c>
      <c s="7" t="s">
        <v>46</v>
      </c>
      <c s="7" t="s">
        <v>47</v>
      </c>
      <c s="7" t="s">
        <v>48</v>
      </c>
      <c s="7" t="s">
        <v>49</v>
      </c>
      <c s="10">
        <v>70.046</v>
      </c>
      <c s="14">
        <v>350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50</v>
      </c>
      <c s="7" t="s">
        <v>47</v>
      </c>
      <c s="7" t="s">
        <v>51</v>
      </c>
      <c s="7" t="s">
        <v>52</v>
      </c>
      <c s="10">
        <v>364.315</v>
      </c>
      <c s="14">
        <v>84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53</v>
      </c>
      <c s="7" t="s">
        <v>47</v>
      </c>
      <c s="7" t="s">
        <v>54</v>
      </c>
      <c s="7" t="s">
        <v>52</v>
      </c>
      <c s="10">
        <v>10.727</v>
      </c>
      <c s="14">
        <v>100</v>
      </c>
      <c s="13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9"/>
      <c s="9"/>
      <c s="9" t="s">
        <v>24</v>
      </c>
      <c s="9"/>
      <c s="9" t="s">
        <v>55</v>
      </c>
      <c s="9"/>
      <c s="11"/>
      <c s="9"/>
      <c s="11"/>
    </row>
    <row r="18" spans="1:16" ht="12.75">
      <c r="A18" s="7">
        <v>4</v>
      </c>
      <c s="7" t="s">
        <v>47</v>
      </c>
      <c s="7" t="s">
        <v>56</v>
      </c>
      <c s="7" t="s">
        <v>47</v>
      </c>
      <c s="7" t="s">
        <v>57</v>
      </c>
      <c s="7" t="s">
        <v>58</v>
      </c>
      <c s="10">
        <v>2</v>
      </c>
      <c s="14">
        <v>15000</v>
      </c>
      <c s="13">
        <f>ROUND((H18*G18),2)</f>
      </c>
      <c r="O18">
        <f>rekapitulace!H8</f>
      </c>
      <c>
        <f>O18/100*I18</f>
      </c>
    </row>
    <row r="19" spans="1:16" ht="12.75">
      <c r="A19" s="7">
        <v>5</v>
      </c>
      <c s="7" t="s">
        <v>47</v>
      </c>
      <c s="7" t="s">
        <v>59</v>
      </c>
      <c s="7" t="s">
        <v>47</v>
      </c>
      <c s="7" t="s">
        <v>60</v>
      </c>
      <c s="7" t="s">
        <v>58</v>
      </c>
      <c s="10">
        <v>2</v>
      </c>
      <c s="14">
        <v>25000</v>
      </c>
      <c s="13">
        <f>ROUND((H19*G19),2)</f>
      </c>
      <c r="O19">
        <f>rekapitulace!H8</f>
      </c>
      <c>
        <f>O19/100*I19</f>
      </c>
    </row>
    <row r="20" spans="1:16" ht="12.75">
      <c r="A20" s="7">
        <v>6</v>
      </c>
      <c s="7" t="s">
        <v>45</v>
      </c>
      <c s="7" t="s">
        <v>61</v>
      </c>
      <c s="7" t="s">
        <v>47</v>
      </c>
      <c s="7" t="s">
        <v>62</v>
      </c>
      <c s="7" t="s">
        <v>63</v>
      </c>
      <c s="10">
        <v>28.1</v>
      </c>
      <c s="14">
        <v>41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45</v>
      </c>
      <c s="7" t="s">
        <v>64</v>
      </c>
      <c s="7" t="s">
        <v>47</v>
      </c>
      <c s="7" t="s">
        <v>65</v>
      </c>
      <c s="7" t="s">
        <v>63</v>
      </c>
      <c s="10">
        <v>774.29</v>
      </c>
      <c s="14">
        <v>27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45</v>
      </c>
      <c s="7" t="s">
        <v>66</v>
      </c>
      <c s="7" t="s">
        <v>47</v>
      </c>
      <c s="7" t="s">
        <v>67</v>
      </c>
      <c s="7" t="s">
        <v>58</v>
      </c>
      <c s="10">
        <v>3</v>
      </c>
      <c s="14">
        <v>1640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45</v>
      </c>
      <c s="7" t="s">
        <v>68</v>
      </c>
      <c s="7" t="s">
        <v>47</v>
      </c>
      <c s="7" t="s">
        <v>69</v>
      </c>
      <c s="7" t="s">
        <v>49</v>
      </c>
      <c s="10">
        <v>2.602</v>
      </c>
      <c s="14">
        <v>790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45</v>
      </c>
      <c s="7" t="s">
        <v>70</v>
      </c>
      <c s="7" t="s">
        <v>47</v>
      </c>
      <c s="7" t="s">
        <v>71</v>
      </c>
      <c s="7" t="s">
        <v>49</v>
      </c>
      <c s="10">
        <v>10.409</v>
      </c>
      <c s="14">
        <v>231</v>
      </c>
      <c s="13">
        <f>ROUND((H24*G24),2)</f>
      </c>
      <c r="O24">
        <f>rekapitulace!H8</f>
      </c>
      <c>
        <f>O24/100*I24</f>
      </c>
    </row>
    <row r="25" spans="1:16" ht="12.75">
      <c r="A25" s="7">
        <v>11</v>
      </c>
      <c s="7" t="s">
        <v>45</v>
      </c>
      <c s="7" t="s">
        <v>72</v>
      </c>
      <c s="7" t="s">
        <v>47</v>
      </c>
      <c s="7" t="s">
        <v>73</v>
      </c>
      <c s="7" t="s">
        <v>74</v>
      </c>
      <c s="10">
        <v>31.81</v>
      </c>
      <c s="14">
        <v>39</v>
      </c>
      <c s="13">
        <f>ROUND((H25*G25),2)</f>
      </c>
      <c r="O25">
        <f>rekapitulace!H8</f>
      </c>
      <c>
        <f>O25/100*I25</f>
      </c>
    </row>
    <row r="26" spans="1:16" ht="12.75">
      <c r="A26" s="7">
        <v>12</v>
      </c>
      <c s="7" t="s">
        <v>45</v>
      </c>
      <c s="7" t="s">
        <v>75</v>
      </c>
      <c s="7" t="s">
        <v>47</v>
      </c>
      <c s="7" t="s">
        <v>76</v>
      </c>
      <c s="7" t="s">
        <v>74</v>
      </c>
      <c s="10">
        <v>29</v>
      </c>
      <c s="14">
        <v>87</v>
      </c>
      <c s="13">
        <f>ROUND((H26*G26),2)</f>
      </c>
      <c r="O26">
        <f>rekapitulace!H8</f>
      </c>
      <c>
        <f>O26/100*I26</f>
      </c>
    </row>
    <row r="27" spans="1:16" ht="12.75">
      <c r="A27" s="7">
        <v>13</v>
      </c>
      <c s="7" t="s">
        <v>45</v>
      </c>
      <c s="7" t="s">
        <v>77</v>
      </c>
      <c s="7" t="s">
        <v>47</v>
      </c>
      <c s="7" t="s">
        <v>78</v>
      </c>
      <c s="7" t="s">
        <v>49</v>
      </c>
      <c s="10">
        <v>9.904</v>
      </c>
      <c s="14">
        <v>51</v>
      </c>
      <c s="13">
        <f>ROUND((H27*G27),2)</f>
      </c>
      <c r="O27">
        <f>rekapitulace!H8</f>
      </c>
      <c>
        <f>O27/100*I27</f>
      </c>
    </row>
    <row r="28" spans="1:16" ht="12.75">
      <c r="A28" s="7">
        <v>14</v>
      </c>
      <c s="7" t="s">
        <v>45</v>
      </c>
      <c s="7" t="s">
        <v>79</v>
      </c>
      <c s="7" t="s">
        <v>47</v>
      </c>
      <c s="7" t="s">
        <v>80</v>
      </c>
      <c s="7" t="s">
        <v>49</v>
      </c>
      <c s="10">
        <v>17.411</v>
      </c>
      <c s="14">
        <v>171</v>
      </c>
      <c s="13">
        <f>ROUND((H28*G28),2)</f>
      </c>
      <c r="O28">
        <f>rekapitulace!H8</f>
      </c>
      <c>
        <f>O28/100*I28</f>
      </c>
    </row>
    <row r="29" spans="1:16" ht="12.75">
      <c r="A29" s="7">
        <v>15</v>
      </c>
      <c s="7" t="s">
        <v>45</v>
      </c>
      <c s="7" t="s">
        <v>81</v>
      </c>
      <c s="7" t="s">
        <v>47</v>
      </c>
      <c s="7" t="s">
        <v>82</v>
      </c>
      <c s="7" t="s">
        <v>49</v>
      </c>
      <c s="10">
        <v>79.95</v>
      </c>
      <c s="14">
        <v>89</v>
      </c>
      <c s="13">
        <f>ROUND((H29*G29),2)</f>
      </c>
      <c r="O29">
        <f>rekapitulace!H8</f>
      </c>
      <c>
        <f>O29/100*I29</f>
      </c>
    </row>
    <row r="30" spans="1:16" ht="12.75">
      <c r="A30" s="7">
        <v>16</v>
      </c>
      <c s="7" t="s">
        <v>45</v>
      </c>
      <c s="7" t="s">
        <v>83</v>
      </c>
      <c s="7" t="s">
        <v>47</v>
      </c>
      <c s="7" t="s">
        <v>84</v>
      </c>
      <c s="7" t="s">
        <v>49</v>
      </c>
      <c s="10">
        <v>27.315</v>
      </c>
      <c s="14">
        <v>16</v>
      </c>
      <c s="13">
        <f>ROUND((H30*G30),2)</f>
      </c>
      <c r="O30">
        <f>rekapitulace!H8</f>
      </c>
      <c>
        <f>O30/100*I30</f>
      </c>
    </row>
    <row r="31" spans="1:16" ht="12.75">
      <c r="A31" s="7">
        <v>17</v>
      </c>
      <c s="7" t="s">
        <v>45</v>
      </c>
      <c s="7" t="s">
        <v>85</v>
      </c>
      <c s="7" t="s">
        <v>47</v>
      </c>
      <c s="7" t="s">
        <v>86</v>
      </c>
      <c s="7" t="s">
        <v>49</v>
      </c>
      <c s="10">
        <v>348.079</v>
      </c>
      <c s="14">
        <v>541</v>
      </c>
      <c s="13">
        <f>ROUND((H31*G31),2)</f>
      </c>
      <c r="O31">
        <f>rekapitulace!H8</f>
      </c>
      <c>
        <f>O31/100*I31</f>
      </c>
    </row>
    <row r="32" spans="1:16" ht="12.75">
      <c r="A32" s="7">
        <v>18</v>
      </c>
      <c s="7" t="s">
        <v>45</v>
      </c>
      <c s="7" t="s">
        <v>87</v>
      </c>
      <c s="7" t="s">
        <v>47</v>
      </c>
      <c s="7" t="s">
        <v>88</v>
      </c>
      <c s="7" t="s">
        <v>63</v>
      </c>
      <c s="10">
        <v>577.32</v>
      </c>
      <c s="14">
        <v>13</v>
      </c>
      <c s="13">
        <f>ROUND((H32*G32),2)</f>
      </c>
      <c r="O32">
        <f>rekapitulace!H8</f>
      </c>
      <c>
        <f>O32/100*I32</f>
      </c>
    </row>
    <row r="33" spans="1:16" ht="12.75">
      <c r="A33" s="7">
        <v>19</v>
      </c>
      <c s="7" t="s">
        <v>45</v>
      </c>
      <c s="7" t="s">
        <v>89</v>
      </c>
      <c s="7" t="s">
        <v>47</v>
      </c>
      <c s="7" t="s">
        <v>90</v>
      </c>
      <c s="7" t="s">
        <v>63</v>
      </c>
      <c s="10">
        <v>533</v>
      </c>
      <c s="14">
        <v>32</v>
      </c>
      <c s="13">
        <f>ROUND((H33*G33),2)</f>
      </c>
      <c r="O33">
        <f>rekapitulace!H8</f>
      </c>
      <c>
        <f>O33/100*I33</f>
      </c>
    </row>
    <row r="34" spans="1:16" ht="12.75">
      <c r="A34" s="7">
        <v>20</v>
      </c>
      <c s="7" t="s">
        <v>45</v>
      </c>
      <c s="7" t="s">
        <v>91</v>
      </c>
      <c s="7" t="s">
        <v>47</v>
      </c>
      <c s="7" t="s">
        <v>92</v>
      </c>
      <c s="7" t="s">
        <v>63</v>
      </c>
      <c s="10">
        <v>533</v>
      </c>
      <c s="14">
        <v>14</v>
      </c>
      <c s="13">
        <f>ROUND((H34*G34),2)</f>
      </c>
      <c r="O34">
        <f>rekapitulace!H8</f>
      </c>
      <c>
        <f>O34/100*I34</f>
      </c>
    </row>
    <row r="35" spans="1:16" ht="12.75" customHeight="1">
      <c r="A35" s="15"/>
      <c s="15"/>
      <c s="15" t="s">
        <v>24</v>
      </c>
      <c s="15"/>
      <c s="15" t="s">
        <v>55</v>
      </c>
      <c s="15"/>
      <c s="15"/>
      <c s="15"/>
      <c s="15">
        <f>SUM(I18:I34)</f>
      </c>
      <c r="P35">
        <f>ROUND(SUM(P18:P34),2)</f>
      </c>
    </row>
    <row r="37" spans="1:9" ht="12.75" customHeight="1">
      <c r="A37" s="9"/>
      <c s="9"/>
      <c s="9" t="s">
        <v>38</v>
      </c>
      <c s="9"/>
      <c s="9" t="s">
        <v>93</v>
      </c>
      <c s="9"/>
      <c s="11"/>
      <c s="9"/>
      <c s="11"/>
    </row>
    <row r="38" spans="1:16" ht="12.75">
      <c r="A38" s="7">
        <v>21</v>
      </c>
      <c s="7" t="s">
        <v>45</v>
      </c>
      <c s="7" t="s">
        <v>94</v>
      </c>
      <c s="7" t="s">
        <v>47</v>
      </c>
      <c s="7" t="s">
        <v>95</v>
      </c>
      <c s="7" t="s">
        <v>63</v>
      </c>
      <c s="10">
        <v>577.32</v>
      </c>
      <c s="14">
        <v>142</v>
      </c>
      <c s="13">
        <f>ROUND((H38*G38),2)</f>
      </c>
      <c r="O38">
        <f>rekapitulace!H8</f>
      </c>
      <c>
        <f>O38/100*I38</f>
      </c>
    </row>
    <row r="39" spans="1:16" ht="12.75">
      <c r="A39" s="7">
        <v>22</v>
      </c>
      <c s="7" t="s">
        <v>45</v>
      </c>
      <c s="7" t="s">
        <v>96</v>
      </c>
      <c s="7" t="s">
        <v>47</v>
      </c>
      <c s="7" t="s">
        <v>97</v>
      </c>
      <c s="7" t="s">
        <v>63</v>
      </c>
      <c s="10">
        <v>527.32</v>
      </c>
      <c s="14">
        <v>418</v>
      </c>
      <c s="13">
        <f>ROUND((H39*G39),2)</f>
      </c>
      <c r="O39">
        <f>rekapitulace!H8</f>
      </c>
      <c>
        <f>O39/100*I39</f>
      </c>
    </row>
    <row r="40" spans="1:16" ht="12.75">
      <c r="A40" s="7">
        <v>23</v>
      </c>
      <c s="7" t="s">
        <v>45</v>
      </c>
      <c s="7" t="s">
        <v>98</v>
      </c>
      <c s="7" t="s">
        <v>47</v>
      </c>
      <c s="7" t="s">
        <v>99</v>
      </c>
      <c s="7" t="s">
        <v>63</v>
      </c>
      <c s="10">
        <v>50</v>
      </c>
      <c s="14">
        <v>812</v>
      </c>
      <c s="13">
        <f>ROUND((H40*G40),2)</f>
      </c>
      <c r="O40">
        <f>rekapitulace!H8</f>
      </c>
      <c>
        <f>O40/100*I40</f>
      </c>
    </row>
    <row r="41" spans="1:16" ht="12.75" customHeight="1">
      <c r="A41" s="15"/>
      <c s="15"/>
      <c s="15" t="s">
        <v>38</v>
      </c>
      <c s="15"/>
      <c s="15" t="s">
        <v>93</v>
      </c>
      <c s="15"/>
      <c s="15"/>
      <c s="15"/>
      <c s="15">
        <f>SUM(I38:I40)</f>
      </c>
      <c r="P41">
        <f>ROUND(SUM(P38:P40),2)</f>
      </c>
    </row>
    <row r="43" spans="1:9" ht="12.75" customHeight="1">
      <c r="A43" s="9"/>
      <c s="9"/>
      <c s="9" t="s">
        <v>41</v>
      </c>
      <c s="9"/>
      <c s="9" t="s">
        <v>100</v>
      </c>
      <c s="9"/>
      <c s="11"/>
      <c s="9"/>
      <c s="11"/>
    </row>
    <row r="44" spans="1:16" ht="12.75">
      <c r="A44" s="7">
        <v>24</v>
      </c>
      <c s="7" t="s">
        <v>45</v>
      </c>
      <c s="7" t="s">
        <v>101</v>
      </c>
      <c s="7" t="s">
        <v>47</v>
      </c>
      <c s="7" t="s">
        <v>102</v>
      </c>
      <c s="7" t="s">
        <v>58</v>
      </c>
      <c s="10">
        <v>4</v>
      </c>
      <c s="14">
        <v>834</v>
      </c>
      <c s="13">
        <f>ROUND((H44*G44),2)</f>
      </c>
      <c r="O44">
        <f>rekapitulace!H8</f>
      </c>
      <c>
        <f>O44/100*I44</f>
      </c>
    </row>
    <row r="45" spans="1:16" ht="12.75" customHeight="1">
      <c r="A45" s="15"/>
      <c s="15"/>
      <c s="15" t="s">
        <v>41</v>
      </c>
      <c s="15"/>
      <c s="15" t="s">
        <v>103</v>
      </c>
      <c s="15"/>
      <c s="15"/>
      <c s="15"/>
      <c s="15">
        <f>SUM(I44:I44)</f>
      </c>
      <c r="P45">
        <f>ROUND(SUM(P44:P44),2)</f>
      </c>
    </row>
    <row r="47" spans="1:9" ht="12.75" customHeight="1">
      <c r="A47" s="9"/>
      <c s="9"/>
      <c s="9" t="s">
        <v>42</v>
      </c>
      <c s="9"/>
      <c s="9" t="s">
        <v>104</v>
      </c>
      <c s="9"/>
      <c s="11"/>
      <c s="9"/>
      <c s="11"/>
    </row>
    <row r="48" spans="1:16" ht="12.75">
      <c r="A48" s="7">
        <v>25</v>
      </c>
      <c s="7" t="s">
        <v>45</v>
      </c>
      <c s="7" t="s">
        <v>105</v>
      </c>
      <c s="7" t="s">
        <v>47</v>
      </c>
      <c s="7" t="s">
        <v>106</v>
      </c>
      <c s="7" t="s">
        <v>74</v>
      </c>
      <c s="10">
        <v>328</v>
      </c>
      <c s="14">
        <v>246</v>
      </c>
      <c s="13">
        <f>ROUND((H48*G48),2)</f>
      </c>
      <c r="O48">
        <f>rekapitulace!H8</f>
      </c>
      <c>
        <f>O48/100*I48</f>
      </c>
    </row>
    <row r="49" spans="1:16" ht="12.75" customHeight="1">
      <c r="A49" s="15"/>
      <c s="15"/>
      <c s="15" t="s">
        <v>42</v>
      </c>
      <c s="15"/>
      <c s="15" t="s">
        <v>104</v>
      </c>
      <c s="15"/>
      <c s="15"/>
      <c s="15"/>
      <c s="15">
        <f>SUM(I48:I48)</f>
      </c>
      <c r="P49">
        <f>ROUND(SUM(P48:P48),2)</f>
      </c>
    </row>
    <row r="51" spans="1:16" ht="12.75" customHeight="1">
      <c r="A51" s="15"/>
      <c s="15"/>
      <c s="15"/>
      <c s="15"/>
      <c s="15" t="s">
        <v>107</v>
      </c>
      <c s="15"/>
      <c s="15"/>
      <c s="15"/>
      <c s="15">
        <f>+I15+I35+I41+I45+I49</f>
      </c>
      <c r="P51">
        <f>+P15+P35+P41+P45+P49</f>
      </c>
    </row>
    <row r="53" spans="1:9" ht="12.75" customHeight="1">
      <c r="A53" s="9" t="s">
        <v>108</v>
      </c>
      <c s="9"/>
      <c s="9"/>
      <c s="9"/>
      <c s="9"/>
      <c s="9"/>
      <c s="9"/>
      <c s="9"/>
      <c s="9"/>
    </row>
    <row r="54" spans="1:9" ht="12.75" customHeight="1">
      <c r="A54" s="9"/>
      <c s="9"/>
      <c s="9"/>
      <c s="9"/>
      <c s="9" t="s">
        <v>109</v>
      </c>
      <c s="9"/>
      <c s="9"/>
      <c s="9"/>
      <c s="9"/>
    </row>
    <row r="55" spans="1:16" ht="12.75" customHeight="1">
      <c r="A55" s="15"/>
      <c s="15"/>
      <c s="15"/>
      <c s="15"/>
      <c s="15" t="s">
        <v>110</v>
      </c>
      <c s="15"/>
      <c s="15"/>
      <c s="15"/>
      <c s="15">
        <v>0</v>
      </c>
      <c r="P55">
        <v>0</v>
      </c>
    </row>
    <row r="56" spans="1:9" ht="12.75" customHeight="1">
      <c r="A56" s="15"/>
      <c s="15"/>
      <c s="15"/>
      <c s="15"/>
      <c s="15" t="s">
        <v>111</v>
      </c>
      <c s="15"/>
      <c s="15"/>
      <c s="15"/>
      <c s="15"/>
    </row>
    <row r="57" spans="1:16" ht="12.75" customHeight="1">
      <c r="A57" s="15"/>
      <c s="15"/>
      <c s="15"/>
      <c s="15"/>
      <c s="15" t="s">
        <v>112</v>
      </c>
      <c s="15"/>
      <c s="15"/>
      <c s="15"/>
      <c s="15">
        <v>0</v>
      </c>
      <c r="P57">
        <v>0</v>
      </c>
    </row>
    <row r="58" spans="1:16" ht="12.75" customHeight="1">
      <c r="A58" s="15"/>
      <c s="15"/>
      <c s="15"/>
      <c s="15"/>
      <c s="15" t="s">
        <v>113</v>
      </c>
      <c s="15"/>
      <c s="15"/>
      <c s="15"/>
      <c s="15">
        <f>I55+I57</f>
      </c>
      <c r="P58">
        <f>P55+P57</f>
      </c>
    </row>
    <row r="60" spans="1:16" ht="12.75" customHeight="1">
      <c r="A60" s="15"/>
      <c s="15"/>
      <c s="15"/>
      <c s="15"/>
      <c s="15" t="s">
        <v>113</v>
      </c>
      <c s="15"/>
      <c s="15"/>
      <c s="15"/>
      <c s="15">
        <f>I51+I58</f>
      </c>
      <c r="P60">
        <f>P51+P58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114</v>
      </c>
      <c s="5"/>
      <c s="5" t="s">
        <v>115</v>
      </c>
    </row>
    <row r="6" spans="1:5" ht="12.75" customHeight="1">
      <c r="A6" t="s">
        <v>18</v>
      </c>
      <c r="C6" s="5" t="s">
        <v>116</v>
      </c>
      <c s="5"/>
      <c s="5" t="s">
        <v>117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24</v>
      </c>
      <c s="9"/>
      <c s="9" t="s">
        <v>55</v>
      </c>
      <c s="9"/>
      <c s="11"/>
      <c s="9"/>
      <c s="11"/>
    </row>
    <row r="12" spans="1:16" ht="12.75">
      <c r="A12" s="7">
        <v>1</v>
      </c>
      <c s="7" t="s">
        <v>118</v>
      </c>
      <c s="7" t="s">
        <v>119</v>
      </c>
      <c s="7" t="s">
        <v>47</v>
      </c>
      <c s="7" t="s">
        <v>120</v>
      </c>
      <c s="7" t="s">
        <v>74</v>
      </c>
      <c s="10">
        <v>24.464</v>
      </c>
      <c s="14">
        <v>536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118</v>
      </c>
      <c s="7" t="s">
        <v>121</v>
      </c>
      <c s="7" t="s">
        <v>47</v>
      </c>
      <c s="7" t="s">
        <v>122</v>
      </c>
      <c s="7" t="s">
        <v>123</v>
      </c>
      <c s="10">
        <v>587.136</v>
      </c>
      <c s="14">
        <v>70.7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118</v>
      </c>
      <c s="7" t="s">
        <v>124</v>
      </c>
      <c s="7" t="s">
        <v>47</v>
      </c>
      <c s="7" t="s">
        <v>125</v>
      </c>
      <c s="7" t="s">
        <v>126</v>
      </c>
      <c s="10">
        <v>24.464</v>
      </c>
      <c s="14">
        <v>44.3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118</v>
      </c>
      <c s="7" t="s">
        <v>127</v>
      </c>
      <c s="7" t="s">
        <v>47</v>
      </c>
      <c s="7" t="s">
        <v>128</v>
      </c>
      <c s="7" t="s">
        <v>74</v>
      </c>
      <c s="10">
        <v>7.645</v>
      </c>
      <c s="14">
        <v>273</v>
      </c>
      <c s="13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118</v>
      </c>
      <c s="7" t="s">
        <v>129</v>
      </c>
      <c s="7" t="s">
        <v>47</v>
      </c>
      <c s="7" t="s">
        <v>130</v>
      </c>
      <c s="7" t="s">
        <v>74</v>
      </c>
      <c s="10">
        <v>7.645</v>
      </c>
      <c s="14">
        <v>229</v>
      </c>
      <c s="13">
        <f>ROUND((H16*G16),2)</f>
      </c>
      <c r="O16">
        <f>rekapitulace!H8</f>
      </c>
      <c>
        <f>O16/100*I16</f>
      </c>
    </row>
    <row r="17" spans="1:16" ht="12.75">
      <c r="A17" s="7">
        <v>6</v>
      </c>
      <c s="7" t="s">
        <v>118</v>
      </c>
      <c s="7" t="s">
        <v>131</v>
      </c>
      <c s="7" t="s">
        <v>47</v>
      </c>
      <c s="7" t="s">
        <v>132</v>
      </c>
      <c s="7" t="s">
        <v>74</v>
      </c>
      <c s="10">
        <v>10.091</v>
      </c>
      <c s="14">
        <v>430</v>
      </c>
      <c s="13">
        <f>ROUND((H17*G17),2)</f>
      </c>
      <c r="O17">
        <f>rekapitulace!H8</f>
      </c>
      <c>
        <f>O17/100*I17</f>
      </c>
    </row>
    <row r="18" spans="1:16" ht="12.75">
      <c r="A18" s="7">
        <v>7</v>
      </c>
      <c s="7" t="s">
        <v>118</v>
      </c>
      <c s="7" t="s">
        <v>133</v>
      </c>
      <c s="7" t="s">
        <v>47</v>
      </c>
      <c s="7" t="s">
        <v>134</v>
      </c>
      <c s="7" t="s">
        <v>74</v>
      </c>
      <c s="10">
        <v>14.25</v>
      </c>
      <c s="14">
        <v>300</v>
      </c>
      <c s="13">
        <f>ROUND((H18*G18),2)</f>
      </c>
      <c r="O18">
        <f>rekapitulace!H8</f>
      </c>
      <c>
        <f>O18/100*I18</f>
      </c>
    </row>
    <row r="19" spans="1:16" ht="12.75">
      <c r="A19" s="7">
        <v>8</v>
      </c>
      <c s="7" t="s">
        <v>118</v>
      </c>
      <c s="7" t="s">
        <v>135</v>
      </c>
      <c s="7" t="s">
        <v>47</v>
      </c>
      <c s="7" t="s">
        <v>136</v>
      </c>
      <c s="7" t="s">
        <v>74</v>
      </c>
      <c s="10">
        <v>329.769</v>
      </c>
      <c s="14">
        <v>28.8</v>
      </c>
      <c s="13">
        <f>ROUND((H19*G19),2)</f>
      </c>
      <c r="O19">
        <f>rekapitulace!H8</f>
      </c>
      <c>
        <f>O19/100*I19</f>
      </c>
    </row>
    <row r="20" spans="1:16" ht="12.75">
      <c r="A20" s="7">
        <v>9</v>
      </c>
      <c s="7" t="s">
        <v>118</v>
      </c>
      <c s="7" t="s">
        <v>137</v>
      </c>
      <c s="7" t="s">
        <v>47</v>
      </c>
      <c s="7" t="s">
        <v>138</v>
      </c>
      <c s="7" t="s">
        <v>74</v>
      </c>
      <c s="10">
        <v>329.769</v>
      </c>
      <c s="14">
        <v>11.6</v>
      </c>
      <c s="13">
        <f>ROUND((H20*G20),2)</f>
      </c>
      <c r="O20">
        <f>rekapitulace!H8</f>
      </c>
      <c>
        <f>O20/100*I20</f>
      </c>
    </row>
    <row r="21" spans="1:16" ht="12.75">
      <c r="A21" s="7">
        <v>10</v>
      </c>
      <c s="7" t="s">
        <v>118</v>
      </c>
      <c s="7" t="s">
        <v>139</v>
      </c>
      <c s="7" t="s">
        <v>47</v>
      </c>
      <c s="7" t="s">
        <v>140</v>
      </c>
      <c s="7" t="s">
        <v>49</v>
      </c>
      <c s="10">
        <v>134.575</v>
      </c>
      <c s="14">
        <v>453</v>
      </c>
      <c s="13">
        <f>ROUND((H21*G21),2)</f>
      </c>
      <c r="O21">
        <f>rekapitulace!H8</f>
      </c>
      <c>
        <f>O21/100*I21</f>
      </c>
    </row>
    <row r="22" spans="1:16" ht="12.75">
      <c r="A22" s="7">
        <v>11</v>
      </c>
      <c s="7" t="s">
        <v>118</v>
      </c>
      <c s="7" t="s">
        <v>141</v>
      </c>
      <c s="7" t="s">
        <v>47</v>
      </c>
      <c s="7" t="s">
        <v>142</v>
      </c>
      <c s="7" t="s">
        <v>49</v>
      </c>
      <c s="10">
        <v>127.328</v>
      </c>
      <c s="14">
        <v>174</v>
      </c>
      <c s="13">
        <f>ROUND((H22*G22),2)</f>
      </c>
      <c r="O22">
        <f>rekapitulace!H8</f>
      </c>
      <c>
        <f>O22/100*I22</f>
      </c>
    </row>
    <row r="23" spans="1:16" ht="12.75">
      <c r="A23" s="7">
        <v>12</v>
      </c>
      <c s="7" t="s">
        <v>118</v>
      </c>
      <c s="7" t="s">
        <v>143</v>
      </c>
      <c s="7" t="s">
        <v>47</v>
      </c>
      <c s="7" t="s">
        <v>144</v>
      </c>
      <c s="7" t="s">
        <v>49</v>
      </c>
      <c s="10">
        <v>63.664</v>
      </c>
      <c s="14">
        <v>23</v>
      </c>
      <c s="13">
        <f>ROUND((H23*G23),2)</f>
      </c>
      <c r="O23">
        <f>rekapitulace!H8</f>
      </c>
      <c>
        <f>O23/100*I23</f>
      </c>
    </row>
    <row r="24" spans="1:16" ht="12.75">
      <c r="A24" s="7">
        <v>13</v>
      </c>
      <c s="7" t="s">
        <v>118</v>
      </c>
      <c s="7" t="s">
        <v>145</v>
      </c>
      <c s="7" t="s">
        <v>47</v>
      </c>
      <c s="7" t="s">
        <v>146</v>
      </c>
      <c s="7" t="s">
        <v>49</v>
      </c>
      <c s="10">
        <v>54.569</v>
      </c>
      <c s="14">
        <v>213</v>
      </c>
      <c s="13">
        <f>ROUND((H24*G24),2)</f>
      </c>
      <c r="O24">
        <f>rekapitulace!H8</f>
      </c>
      <c>
        <f>O24/100*I24</f>
      </c>
    </row>
    <row r="25" spans="1:16" ht="12.75">
      <c r="A25" s="7">
        <v>14</v>
      </c>
      <c s="7" t="s">
        <v>118</v>
      </c>
      <c s="7" t="s">
        <v>147</v>
      </c>
      <c s="7" t="s">
        <v>47</v>
      </c>
      <c s="7" t="s">
        <v>148</v>
      </c>
      <c s="7" t="s">
        <v>49</v>
      </c>
      <c s="10">
        <v>27.285</v>
      </c>
      <c s="14">
        <v>48.5</v>
      </c>
      <c s="13">
        <f>ROUND((H25*G25),2)</f>
      </c>
      <c r="O25">
        <f>rekapitulace!H8</f>
      </c>
      <c>
        <f>O25/100*I25</f>
      </c>
    </row>
    <row r="26" spans="1:16" ht="12.75">
      <c r="A26" s="7">
        <v>15</v>
      </c>
      <c s="7" t="s">
        <v>118</v>
      </c>
      <c s="7" t="s">
        <v>149</v>
      </c>
      <c s="7" t="s">
        <v>47</v>
      </c>
      <c s="7" t="s">
        <v>150</v>
      </c>
      <c s="7" t="s">
        <v>49</v>
      </c>
      <c s="10">
        <v>249.48</v>
      </c>
      <c s="14">
        <v>269</v>
      </c>
      <c s="13">
        <f>ROUND((H26*G26),2)</f>
      </c>
      <c r="O26">
        <f>rekapitulace!H8</f>
      </c>
      <c>
        <f>O26/100*I26</f>
      </c>
    </row>
    <row r="27" spans="1:16" ht="12.75">
      <c r="A27" s="7">
        <v>16</v>
      </c>
      <c s="7" t="s">
        <v>118</v>
      </c>
      <c s="7" t="s">
        <v>151</v>
      </c>
      <c s="7" t="s">
        <v>47</v>
      </c>
      <c s="7" t="s">
        <v>152</v>
      </c>
      <c s="7" t="s">
        <v>49</v>
      </c>
      <c s="10">
        <v>124.74</v>
      </c>
      <c s="14">
        <v>27.5</v>
      </c>
      <c s="13">
        <f>ROUND((H27*G27),2)</f>
      </c>
      <c r="O27">
        <f>rekapitulace!H8</f>
      </c>
      <c>
        <f>O27/100*I27</f>
      </c>
    </row>
    <row r="28" spans="1:16" ht="12.75">
      <c r="A28" s="7">
        <v>17</v>
      </c>
      <c s="7" t="s">
        <v>118</v>
      </c>
      <c s="7" t="s">
        <v>153</v>
      </c>
      <c s="7" t="s">
        <v>47</v>
      </c>
      <c s="7" t="s">
        <v>154</v>
      </c>
      <c s="7" t="s">
        <v>49</v>
      </c>
      <c s="10">
        <v>106.92</v>
      </c>
      <c s="14">
        <v>608</v>
      </c>
      <c s="13">
        <f>ROUND((H28*G28),2)</f>
      </c>
      <c r="O28">
        <f>rekapitulace!H8</f>
      </c>
      <c>
        <f>O28/100*I28</f>
      </c>
    </row>
    <row r="29" spans="1:16" ht="12.75">
      <c r="A29" s="7">
        <v>18</v>
      </c>
      <c s="7" t="s">
        <v>118</v>
      </c>
      <c s="7" t="s">
        <v>155</v>
      </c>
      <c s="7" t="s">
        <v>47</v>
      </c>
      <c s="7" t="s">
        <v>156</v>
      </c>
      <c s="7" t="s">
        <v>49</v>
      </c>
      <c s="10">
        <v>53.46</v>
      </c>
      <c s="14">
        <v>66.6</v>
      </c>
      <c s="13">
        <f>ROUND((H29*G29),2)</f>
      </c>
      <c r="O29">
        <f>rekapitulace!H8</f>
      </c>
      <c>
        <f>O29/100*I29</f>
      </c>
    </row>
    <row r="30" spans="1:16" ht="12.75">
      <c r="A30" s="7">
        <v>19</v>
      </c>
      <c s="7" t="s">
        <v>118</v>
      </c>
      <c s="7" t="s">
        <v>157</v>
      </c>
      <c s="7" t="s">
        <v>47</v>
      </c>
      <c s="7" t="s">
        <v>158</v>
      </c>
      <c s="7" t="s">
        <v>49</v>
      </c>
      <c s="10">
        <v>23.662</v>
      </c>
      <c s="14">
        <v>1490</v>
      </c>
      <c s="13">
        <f>ROUND((H30*G30),2)</f>
      </c>
      <c r="O30">
        <f>rekapitulace!H8</f>
      </c>
      <c>
        <f>O30/100*I30</f>
      </c>
    </row>
    <row r="31" spans="1:16" ht="12.75">
      <c r="A31" s="7">
        <v>20</v>
      </c>
      <c s="7" t="s">
        <v>118</v>
      </c>
      <c s="7" t="s">
        <v>159</v>
      </c>
      <c s="7" t="s">
        <v>47</v>
      </c>
      <c s="7" t="s">
        <v>160</v>
      </c>
      <c s="7" t="s">
        <v>49</v>
      </c>
      <c s="10">
        <v>11.831</v>
      </c>
      <c s="14">
        <v>300</v>
      </c>
      <c s="13">
        <f>ROUND((H31*G31),2)</f>
      </c>
      <c r="O31">
        <f>rekapitulace!H8</f>
      </c>
      <c>
        <f>O31/100*I31</f>
      </c>
    </row>
    <row r="32" spans="1:16" ht="12.75">
      <c r="A32" s="7">
        <v>21</v>
      </c>
      <c s="7" t="s">
        <v>47</v>
      </c>
      <c s="7" t="s">
        <v>161</v>
      </c>
      <c s="7" t="s">
        <v>47</v>
      </c>
      <c s="7" t="s">
        <v>162</v>
      </c>
      <c s="7" t="s">
        <v>58</v>
      </c>
      <c s="10">
        <v>3.058</v>
      </c>
      <c s="14">
        <v>8000</v>
      </c>
      <c s="13">
        <f>ROUND((H32*G32),2)</f>
      </c>
      <c r="O32">
        <f>rekapitulace!H8</f>
      </c>
      <c>
        <f>O32/100*I32</f>
      </c>
    </row>
    <row r="33" spans="1:16" ht="12.75">
      <c r="A33" s="7">
        <v>22</v>
      </c>
      <c s="7" t="s">
        <v>118</v>
      </c>
      <c s="7" t="s">
        <v>163</v>
      </c>
      <c s="7" t="s">
        <v>47</v>
      </c>
      <c s="7" t="s">
        <v>164</v>
      </c>
      <c s="7" t="s">
        <v>63</v>
      </c>
      <c s="10">
        <v>30.719</v>
      </c>
      <c s="14">
        <v>105</v>
      </c>
      <c s="13">
        <f>ROUND((H33*G33),2)</f>
      </c>
      <c r="O33">
        <f>rekapitulace!H8</f>
      </c>
      <c>
        <f>O33/100*I33</f>
      </c>
    </row>
    <row r="34" spans="1:16" ht="12.75">
      <c r="A34" s="7">
        <v>23</v>
      </c>
      <c s="7" t="s">
        <v>118</v>
      </c>
      <c s="7" t="s">
        <v>165</v>
      </c>
      <c s="7" t="s">
        <v>47</v>
      </c>
      <c s="7" t="s">
        <v>166</v>
      </c>
      <c s="7" t="s">
        <v>63</v>
      </c>
      <c s="10">
        <v>651.345</v>
      </c>
      <c s="14">
        <v>186</v>
      </c>
      <c s="13">
        <f>ROUND((H34*G34),2)</f>
      </c>
      <c r="O34">
        <f>rekapitulace!H8</f>
      </c>
      <c>
        <f>O34/100*I34</f>
      </c>
    </row>
    <row r="35" spans="1:16" ht="12.75">
      <c r="A35" s="7">
        <v>24</v>
      </c>
      <c s="7" t="s">
        <v>118</v>
      </c>
      <c s="7" t="s">
        <v>167</v>
      </c>
      <c s="7" t="s">
        <v>47</v>
      </c>
      <c s="7" t="s">
        <v>168</v>
      </c>
      <c s="7" t="s">
        <v>63</v>
      </c>
      <c s="10">
        <v>30.719</v>
      </c>
      <c s="14">
        <v>61.3</v>
      </c>
      <c s="13">
        <f>ROUND((H35*G35),2)</f>
      </c>
      <c r="O35">
        <f>rekapitulace!H8</f>
      </c>
      <c>
        <f>O35/100*I35</f>
      </c>
    </row>
    <row r="36" spans="1:16" ht="12.75">
      <c r="A36" s="7">
        <v>25</v>
      </c>
      <c s="7" t="s">
        <v>118</v>
      </c>
      <c s="7" t="s">
        <v>169</v>
      </c>
      <c s="7" t="s">
        <v>47</v>
      </c>
      <c s="7" t="s">
        <v>170</v>
      </c>
      <c s="7" t="s">
        <v>63</v>
      </c>
      <c s="10">
        <v>651.345</v>
      </c>
      <c s="14">
        <v>92.8</v>
      </c>
      <c s="13">
        <f>ROUND((H36*G36),2)</f>
      </c>
      <c r="O36">
        <f>rekapitulace!H8</f>
      </c>
      <c>
        <f>O36/100*I36</f>
      </c>
    </row>
    <row r="37" spans="1:16" ht="12.75">
      <c r="A37" s="7">
        <v>26</v>
      </c>
      <c s="7" t="s">
        <v>118</v>
      </c>
      <c s="7" t="s">
        <v>171</v>
      </c>
      <c s="7" t="s">
        <v>47</v>
      </c>
      <c s="7" t="s">
        <v>172</v>
      </c>
      <c s="7" t="s">
        <v>49</v>
      </c>
      <c s="10">
        <v>538.298</v>
      </c>
      <c s="14">
        <v>88.7</v>
      </c>
      <c s="13">
        <f>ROUND((H37*G37),2)</f>
      </c>
      <c r="O37">
        <f>rekapitulace!H8</f>
      </c>
      <c>
        <f>O37/100*I37</f>
      </c>
    </row>
    <row r="38" spans="1:16" ht="12.75">
      <c r="A38" s="7">
        <v>27</v>
      </c>
      <c s="7" t="s">
        <v>118</v>
      </c>
      <c s="7" t="s">
        <v>173</v>
      </c>
      <c s="7" t="s">
        <v>47</v>
      </c>
      <c s="7" t="s">
        <v>174</v>
      </c>
      <c s="7" t="s">
        <v>49</v>
      </c>
      <c s="10">
        <v>901.825</v>
      </c>
      <c s="14">
        <v>71.1</v>
      </c>
      <c s="13">
        <f>ROUND((H38*G38),2)</f>
      </c>
      <c r="O38">
        <f>rekapitulace!H8</f>
      </c>
      <c>
        <f>O38/100*I38</f>
      </c>
    </row>
    <row r="39" spans="1:16" ht="12.75">
      <c r="A39" s="7">
        <v>28</v>
      </c>
      <c s="7" t="s">
        <v>118</v>
      </c>
      <c s="7" t="s">
        <v>175</v>
      </c>
      <c s="7" t="s">
        <v>47</v>
      </c>
      <c s="7" t="s">
        <v>176</v>
      </c>
      <c s="7" t="s">
        <v>49</v>
      </c>
      <c s="10">
        <v>222.096</v>
      </c>
      <c s="14">
        <v>262</v>
      </c>
      <c s="13">
        <f>ROUND((H39*G39),2)</f>
      </c>
      <c r="O39">
        <f>rekapitulace!H8</f>
      </c>
      <c>
        <f>O39/100*I39</f>
      </c>
    </row>
    <row r="40" spans="1:16" ht="12.75">
      <c r="A40" s="7">
        <v>29</v>
      </c>
      <c s="7" t="s">
        <v>118</v>
      </c>
      <c s="7" t="s">
        <v>177</v>
      </c>
      <c s="7" t="s">
        <v>47</v>
      </c>
      <c s="7" t="s">
        <v>178</v>
      </c>
      <c s="7" t="s">
        <v>49</v>
      </c>
      <c s="10">
        <v>2220.955</v>
      </c>
      <c s="14">
        <v>20.2</v>
      </c>
      <c s="13">
        <f>ROUND((H40*G40),2)</f>
      </c>
      <c r="O40">
        <f>rekapitulace!H8</f>
      </c>
      <c>
        <f>O40/100*I40</f>
      </c>
    </row>
    <row r="41" spans="1:16" ht="12.75">
      <c r="A41" s="7">
        <v>30</v>
      </c>
      <c s="7" t="s">
        <v>118</v>
      </c>
      <c s="7" t="s">
        <v>179</v>
      </c>
      <c s="7" t="s">
        <v>47</v>
      </c>
      <c s="7" t="s">
        <v>180</v>
      </c>
      <c s="7" t="s">
        <v>49</v>
      </c>
      <c s="10">
        <v>561.96</v>
      </c>
      <c s="14">
        <v>61.8</v>
      </c>
      <c s="13">
        <f>ROUND((H41*G41),2)</f>
      </c>
      <c r="O41">
        <f>rekapitulace!H8</f>
      </c>
      <c>
        <f>O41/100*I41</f>
      </c>
    </row>
    <row r="42" spans="1:16" ht="12.75">
      <c r="A42" s="7">
        <v>31</v>
      </c>
      <c s="7" t="s">
        <v>118</v>
      </c>
      <c s="7" t="s">
        <v>181</v>
      </c>
      <c s="7" t="s">
        <v>47</v>
      </c>
      <c s="7" t="s">
        <v>182</v>
      </c>
      <c s="7" t="s">
        <v>49</v>
      </c>
      <c s="10">
        <v>222.096</v>
      </c>
      <c s="14">
        <v>17.2</v>
      </c>
      <c s="13">
        <f>ROUND((H42*G42),2)</f>
      </c>
      <c r="O42">
        <f>rekapitulace!H8</f>
      </c>
      <c>
        <f>O42/100*I42</f>
      </c>
    </row>
    <row r="43" spans="1:16" ht="12.75">
      <c r="A43" s="7">
        <v>32</v>
      </c>
      <c s="7" t="s">
        <v>118</v>
      </c>
      <c s="7" t="s">
        <v>183</v>
      </c>
      <c s="7" t="s">
        <v>47</v>
      </c>
      <c s="7" t="s">
        <v>184</v>
      </c>
      <c s="7" t="s">
        <v>52</v>
      </c>
      <c s="10">
        <v>410.877</v>
      </c>
      <c s="14">
        <v>290</v>
      </c>
      <c s="13">
        <f>ROUND((H43*G43),2)</f>
      </c>
      <c r="O43">
        <f>rekapitulace!H8</f>
      </c>
      <c>
        <f>O43/100*I43</f>
      </c>
    </row>
    <row r="44" spans="1:16" ht="12.75">
      <c r="A44" s="7">
        <v>33</v>
      </c>
      <c s="7" t="s">
        <v>47</v>
      </c>
      <c s="7" t="s">
        <v>185</v>
      </c>
      <c s="7" t="s">
        <v>47</v>
      </c>
      <c s="7" t="s">
        <v>186</v>
      </c>
      <c s="7" t="s">
        <v>52</v>
      </c>
      <c s="10">
        <v>561.96</v>
      </c>
      <c s="14">
        <v>95</v>
      </c>
      <c s="13">
        <f>ROUND((H44*G44),2)</f>
      </c>
      <c r="O44">
        <f>rekapitulace!H8</f>
      </c>
      <c>
        <f>O44/100*I44</f>
      </c>
    </row>
    <row r="45" spans="1:16" ht="12.75">
      <c r="A45" s="7">
        <v>34</v>
      </c>
      <c s="7" t="s">
        <v>118</v>
      </c>
      <c s="7" t="s">
        <v>187</v>
      </c>
      <c s="7" t="s">
        <v>47</v>
      </c>
      <c s="7" t="s">
        <v>188</v>
      </c>
      <c s="7" t="s">
        <v>49</v>
      </c>
      <c s="10">
        <v>339.865</v>
      </c>
      <c s="14">
        <v>95</v>
      </c>
      <c s="13">
        <f>ROUND((H45*G45),2)</f>
      </c>
      <c r="O45">
        <f>rekapitulace!H8</f>
      </c>
      <c>
        <f>O45/100*I45</f>
      </c>
    </row>
    <row r="46" spans="1:16" ht="12.75">
      <c r="A46" s="7">
        <v>35</v>
      </c>
      <c s="7" t="s">
        <v>118</v>
      </c>
      <c s="7" t="s">
        <v>189</v>
      </c>
      <c s="7" t="s">
        <v>47</v>
      </c>
      <c s="7" t="s">
        <v>190</v>
      </c>
      <c s="7" t="s">
        <v>49</v>
      </c>
      <c s="10">
        <v>32.135</v>
      </c>
      <c s="14">
        <v>402</v>
      </c>
      <c s="13">
        <f>ROUND((H46*G46),2)</f>
      </c>
      <c r="O46">
        <f>rekapitulace!H8</f>
      </c>
      <c>
        <f>O46/100*I46</f>
      </c>
    </row>
    <row r="47" spans="1:16" ht="12.75">
      <c r="A47" s="7">
        <v>36</v>
      </c>
      <c s="7" t="s">
        <v>118</v>
      </c>
      <c s="7" t="s">
        <v>191</v>
      </c>
      <c s="7" t="s">
        <v>47</v>
      </c>
      <c s="7" t="s">
        <v>192</v>
      </c>
      <c s="7" t="s">
        <v>49</v>
      </c>
      <c s="10">
        <v>107.116</v>
      </c>
      <c s="14">
        <v>206</v>
      </c>
      <c s="13">
        <f>ROUND((H47*G47),2)</f>
      </c>
      <c r="O47">
        <f>rekapitulace!H8</f>
      </c>
      <c>
        <f>O47/100*I47</f>
      </c>
    </row>
    <row r="48" spans="1:16" ht="12.75">
      <c r="A48" s="7">
        <v>37</v>
      </c>
      <c s="7" t="s">
        <v>118</v>
      </c>
      <c s="7" t="s">
        <v>193</v>
      </c>
      <c s="7" t="s">
        <v>47</v>
      </c>
      <c s="7" t="s">
        <v>194</v>
      </c>
      <c s="7" t="s">
        <v>63</v>
      </c>
      <c s="10">
        <v>275.52</v>
      </c>
      <c s="14">
        <v>11.4</v>
      </c>
      <c s="13">
        <f>ROUND((H48*G48),2)</f>
      </c>
      <c r="O48">
        <f>rekapitulace!H8</f>
      </c>
      <c>
        <f>O48/100*I48</f>
      </c>
    </row>
    <row r="49" spans="1:16" ht="12.75">
      <c r="A49" s="7">
        <v>52</v>
      </c>
      <c s="7" t="s">
        <v>118</v>
      </c>
      <c s="7" t="s">
        <v>195</v>
      </c>
      <c s="7" t="s">
        <v>47</v>
      </c>
      <c s="7" t="s">
        <v>196</v>
      </c>
      <c s="7" t="s">
        <v>52</v>
      </c>
      <c s="10">
        <v>215.304</v>
      </c>
      <c s="14">
        <v>260</v>
      </c>
      <c s="13">
        <f>ROUND((H49*G49),2)</f>
      </c>
      <c r="O49">
        <f>rekapitulace!H8</f>
      </c>
      <c>
        <f>O49/100*I49</f>
      </c>
    </row>
    <row r="50" spans="1:16" ht="12.75" customHeight="1">
      <c r="A50" s="15"/>
      <c s="15"/>
      <c s="15" t="s">
        <v>24</v>
      </c>
      <c s="15"/>
      <c s="15" t="s">
        <v>55</v>
      </c>
      <c s="15"/>
      <c s="15"/>
      <c s="15"/>
      <c s="15">
        <f>SUM(I12:I49)</f>
      </c>
      <c r="P50">
        <f>ROUND(SUM(P12:P49),2)</f>
      </c>
    </row>
    <row r="52" spans="1:9" ht="12.75" customHeight="1">
      <c r="A52" s="9"/>
      <c s="9"/>
      <c s="9" t="s">
        <v>35</v>
      </c>
      <c s="9"/>
      <c s="9" t="s">
        <v>197</v>
      </c>
      <c s="9"/>
      <c s="11"/>
      <c s="9"/>
      <c s="11"/>
    </row>
    <row r="53" spans="1:16" ht="12.75">
      <c r="A53" s="7">
        <v>38</v>
      </c>
      <c s="7" t="s">
        <v>118</v>
      </c>
      <c s="7" t="s">
        <v>198</v>
      </c>
      <c s="7" t="s">
        <v>47</v>
      </c>
      <c s="7" t="s">
        <v>199</v>
      </c>
      <c s="7" t="s">
        <v>49</v>
      </c>
      <c s="10">
        <v>12.122</v>
      </c>
      <c s="14">
        <v>1090</v>
      </c>
      <c s="13">
        <f>ROUND((H53*G53),2)</f>
      </c>
      <c r="O53">
        <f>rekapitulace!H8</f>
      </c>
      <c>
        <f>O53/100*I53</f>
      </c>
    </row>
    <row r="54" spans="1:16" ht="12.75">
      <c r="A54" s="7">
        <v>39</v>
      </c>
      <c s="7" t="s">
        <v>118</v>
      </c>
      <c s="7" t="s">
        <v>200</v>
      </c>
      <c s="7" t="s">
        <v>47</v>
      </c>
      <c s="7" t="s">
        <v>201</v>
      </c>
      <c s="7" t="s">
        <v>74</v>
      </c>
      <c s="10">
        <v>140.521</v>
      </c>
      <c s="14">
        <v>170</v>
      </c>
      <c s="13">
        <f>ROUND((H54*G54),2)</f>
      </c>
      <c r="O54">
        <f>rekapitulace!H8</f>
      </c>
      <c>
        <f>O54/100*I54</f>
      </c>
    </row>
    <row r="55" spans="1:16" ht="12.75" customHeight="1">
      <c r="A55" s="15"/>
      <c s="15"/>
      <c s="15" t="s">
        <v>35</v>
      </c>
      <c s="15"/>
      <c s="15" t="s">
        <v>197</v>
      </c>
      <c s="15"/>
      <c s="15"/>
      <c s="15"/>
      <c s="15">
        <f>SUM(I53:I54)</f>
      </c>
      <c r="P55">
        <f>ROUND(SUM(P53:P54),2)</f>
      </c>
    </row>
    <row r="57" spans="1:9" ht="12.75" customHeight="1">
      <c r="A57" s="9"/>
      <c s="9"/>
      <c s="9" t="s">
        <v>37</v>
      </c>
      <c s="9"/>
      <c s="9" t="s">
        <v>202</v>
      </c>
      <c s="9"/>
      <c s="11"/>
      <c s="9"/>
      <c s="11"/>
    </row>
    <row r="58" spans="1:16" ht="12.75">
      <c r="A58" s="7">
        <v>48</v>
      </c>
      <c s="7" t="s">
        <v>118</v>
      </c>
      <c s="7" t="s">
        <v>203</v>
      </c>
      <c s="7" t="s">
        <v>47</v>
      </c>
      <c s="7" t="s">
        <v>204</v>
      </c>
      <c s="7" t="s">
        <v>49</v>
      </c>
      <c s="10">
        <v>1.468</v>
      </c>
      <c s="14">
        <v>900</v>
      </c>
      <c s="13">
        <f>ROUND((H58*G58),2)</f>
      </c>
      <c r="O58">
        <f>rekapitulace!H8</f>
      </c>
      <c>
        <f>O58/100*I58</f>
      </c>
    </row>
    <row r="59" spans="1:16" ht="12.75">
      <c r="A59" s="7">
        <v>49</v>
      </c>
      <c s="7" t="s">
        <v>118</v>
      </c>
      <c s="7" t="s">
        <v>205</v>
      </c>
      <c s="7" t="s">
        <v>47</v>
      </c>
      <c s="7" t="s">
        <v>206</v>
      </c>
      <c s="7" t="s">
        <v>49</v>
      </c>
      <c s="10">
        <v>29.301</v>
      </c>
      <c s="14">
        <v>864</v>
      </c>
      <c s="13">
        <f>ROUND((H59*G59),2)</f>
      </c>
      <c r="O59">
        <f>rekapitulace!H8</f>
      </c>
      <c>
        <f>O59/100*I59</f>
      </c>
    </row>
    <row r="60" spans="1:16" ht="12.75">
      <c r="A60" s="7">
        <v>50</v>
      </c>
      <c s="7" t="s">
        <v>118</v>
      </c>
      <c s="7" t="s">
        <v>207</v>
      </c>
      <c s="7" t="s">
        <v>47</v>
      </c>
      <c s="7" t="s">
        <v>208</v>
      </c>
      <c s="7" t="s">
        <v>49</v>
      </c>
      <c s="10">
        <v>2.691</v>
      </c>
      <c s="14">
        <v>2740</v>
      </c>
      <c s="13">
        <f>ROUND((H60*G60),2)</f>
      </c>
      <c r="O60">
        <f>rekapitulace!H8</f>
      </c>
      <c>
        <f>O60/100*I60</f>
      </c>
    </row>
    <row r="61" spans="1:16" ht="12.75">
      <c r="A61" s="7">
        <v>51</v>
      </c>
      <c s="7" t="s">
        <v>118</v>
      </c>
      <c s="7" t="s">
        <v>209</v>
      </c>
      <c s="7" t="s">
        <v>47</v>
      </c>
      <c s="7" t="s">
        <v>210</v>
      </c>
      <c s="7" t="s">
        <v>63</v>
      </c>
      <c s="10">
        <v>6.361</v>
      </c>
      <c s="14">
        <v>335</v>
      </c>
      <c s="13">
        <f>ROUND((H61*G61),2)</f>
      </c>
      <c r="O61">
        <f>rekapitulace!H8</f>
      </c>
      <c>
        <f>O61/100*I61</f>
      </c>
    </row>
    <row r="62" spans="1:16" ht="12.75" customHeight="1">
      <c r="A62" s="15"/>
      <c s="15"/>
      <c s="15" t="s">
        <v>37</v>
      </c>
      <c s="15"/>
      <c s="15" t="s">
        <v>202</v>
      </c>
      <c s="15"/>
      <c s="15"/>
      <c s="15"/>
      <c s="15">
        <f>SUM(I58:I61)</f>
      </c>
      <c r="P62">
        <f>ROUND(SUM(P58:P61),2)</f>
      </c>
    </row>
    <row r="64" spans="1:9" ht="12.75" customHeight="1">
      <c r="A64" s="9"/>
      <c s="9"/>
      <c s="9" t="s">
        <v>41</v>
      </c>
      <c s="9"/>
      <c s="9" t="s">
        <v>211</v>
      </c>
      <c s="9"/>
      <c s="11"/>
      <c s="9"/>
      <c s="11"/>
    </row>
    <row r="65" spans="1:16" ht="12.75">
      <c r="A65" s="7">
        <v>40</v>
      </c>
      <c s="7" t="s">
        <v>118</v>
      </c>
      <c s="7" t="s">
        <v>212</v>
      </c>
      <c s="7" t="s">
        <v>47</v>
      </c>
      <c s="7" t="s">
        <v>213</v>
      </c>
      <c s="7" t="s">
        <v>58</v>
      </c>
      <c s="10">
        <v>11.009</v>
      </c>
      <c s="14">
        <v>222</v>
      </c>
      <c s="13">
        <f>ROUND((H65*G65),2)</f>
      </c>
      <c r="O65">
        <f>rekapitulace!H8</f>
      </c>
      <c>
        <f>O65/100*I65</f>
      </c>
    </row>
    <row r="66" spans="1:16" ht="12.75">
      <c r="A66" s="7">
        <v>41</v>
      </c>
      <c s="7" t="s">
        <v>118</v>
      </c>
      <c s="7" t="s">
        <v>214</v>
      </c>
      <c s="7" t="s">
        <v>47</v>
      </c>
      <c s="7" t="s">
        <v>215</v>
      </c>
      <c s="7" t="s">
        <v>58</v>
      </c>
      <c s="10">
        <v>3.67</v>
      </c>
      <c s="14">
        <v>242</v>
      </c>
      <c s="13">
        <f>ROUND((H66*G66),2)</f>
      </c>
      <c r="O66">
        <f>rekapitulace!H8</f>
      </c>
      <c>
        <f>O66/100*I66</f>
      </c>
    </row>
    <row r="67" spans="1:16" ht="12.75">
      <c r="A67" s="7">
        <v>42</v>
      </c>
      <c s="7" t="s">
        <v>118</v>
      </c>
      <c s="7" t="s">
        <v>216</v>
      </c>
      <c s="7" t="s">
        <v>47</v>
      </c>
      <c s="7" t="s">
        <v>217</v>
      </c>
      <c s="7" t="s">
        <v>58</v>
      </c>
      <c s="10">
        <v>5.504</v>
      </c>
      <c s="14">
        <v>269</v>
      </c>
      <c s="13">
        <f>ROUND((H67*G67),2)</f>
      </c>
      <c r="O67">
        <f>rekapitulace!H8</f>
      </c>
      <c>
        <f>O67/100*I67</f>
      </c>
    </row>
    <row r="68" spans="1:16" ht="12.75">
      <c r="A68" s="7">
        <v>43</v>
      </c>
      <c s="7" t="s">
        <v>118</v>
      </c>
      <c s="7" t="s">
        <v>218</v>
      </c>
      <c s="7" t="s">
        <v>47</v>
      </c>
      <c s="7" t="s">
        <v>219</v>
      </c>
      <c s="7" t="s">
        <v>58</v>
      </c>
      <c s="10">
        <v>0.917</v>
      </c>
      <c s="14">
        <v>890</v>
      </c>
      <c s="13">
        <f>ROUND((H68*G68),2)</f>
      </c>
      <c r="O68">
        <f>rekapitulace!H8</f>
      </c>
      <c>
        <f>O68/100*I68</f>
      </c>
    </row>
    <row r="69" spans="1:16" ht="12.75">
      <c r="A69" s="7">
        <v>44</v>
      </c>
      <c s="7" t="s">
        <v>118</v>
      </c>
      <c s="7" t="s">
        <v>220</v>
      </c>
      <c s="7" t="s">
        <v>47</v>
      </c>
      <c s="7" t="s">
        <v>221</v>
      </c>
      <c s="7" t="s">
        <v>58</v>
      </c>
      <c s="10">
        <v>0.917</v>
      </c>
      <c s="14">
        <v>909</v>
      </c>
      <c s="13">
        <f>ROUND((H69*G69),2)</f>
      </c>
      <c r="O69">
        <f>rekapitulace!H8</f>
      </c>
      <c>
        <f>O69/100*I69</f>
      </c>
    </row>
    <row r="70" spans="1:16" ht="12.75">
      <c r="A70" s="7">
        <v>45</v>
      </c>
      <c s="7" t="s">
        <v>118</v>
      </c>
      <c s="7" t="s">
        <v>222</v>
      </c>
      <c s="7" t="s">
        <v>47</v>
      </c>
      <c s="7" t="s">
        <v>223</v>
      </c>
      <c s="7" t="s">
        <v>58</v>
      </c>
      <c s="10">
        <v>0.612</v>
      </c>
      <c s="14">
        <v>1160</v>
      </c>
      <c s="13">
        <f>ROUND((H70*G70),2)</f>
      </c>
      <c r="O70">
        <f>rekapitulace!H8</f>
      </c>
      <c>
        <f>O70/100*I70</f>
      </c>
    </row>
    <row r="71" spans="1:16" ht="12.75">
      <c r="A71" s="7">
        <v>46</v>
      </c>
      <c s="7" t="s">
        <v>118</v>
      </c>
      <c s="7" t="s">
        <v>224</v>
      </c>
      <c s="7" t="s">
        <v>47</v>
      </c>
      <c s="7" t="s">
        <v>225</v>
      </c>
      <c s="7" t="s">
        <v>58</v>
      </c>
      <c s="10">
        <v>0.306</v>
      </c>
      <c s="14">
        <v>512</v>
      </c>
      <c s="13">
        <f>ROUND((H71*G71),2)</f>
      </c>
      <c r="O71">
        <f>rekapitulace!H8</f>
      </c>
      <c>
        <f>O71/100*I71</f>
      </c>
    </row>
    <row r="72" spans="1:16" ht="12.75">
      <c r="A72" s="7">
        <v>47</v>
      </c>
      <c s="7" t="s">
        <v>118</v>
      </c>
      <c s="7" t="s">
        <v>226</v>
      </c>
      <c s="7" t="s">
        <v>47</v>
      </c>
      <c s="7" t="s">
        <v>227</v>
      </c>
      <c s="7" t="s">
        <v>58</v>
      </c>
      <c s="10">
        <v>4.587</v>
      </c>
      <c s="14">
        <v>2930</v>
      </c>
      <c s="13">
        <f>ROUND((H72*G72),2)</f>
      </c>
      <c r="O72">
        <f>rekapitulace!H8</f>
      </c>
      <c>
        <f>O72/100*I72</f>
      </c>
    </row>
    <row r="73" spans="1:16" ht="12.75">
      <c r="A73" s="7">
        <v>53</v>
      </c>
      <c s="7" t="s">
        <v>47</v>
      </c>
      <c s="7" t="s">
        <v>228</v>
      </c>
      <c s="7" t="s">
        <v>47</v>
      </c>
      <c s="7" t="s">
        <v>229</v>
      </c>
      <c s="7" t="s">
        <v>58</v>
      </c>
      <c s="10">
        <v>4.893</v>
      </c>
      <c s="14">
        <v>656</v>
      </c>
      <c s="13">
        <f>ROUND((H73*G73),2)</f>
      </c>
      <c r="O73">
        <f>rekapitulace!H8</f>
      </c>
      <c>
        <f>O73/100*I73</f>
      </c>
    </row>
    <row r="74" spans="1:16" ht="12.75">
      <c r="A74" s="7">
        <v>54</v>
      </c>
      <c s="7" t="s">
        <v>47</v>
      </c>
      <c s="7" t="s">
        <v>230</v>
      </c>
      <c s="7" t="s">
        <v>47</v>
      </c>
      <c s="7" t="s">
        <v>231</v>
      </c>
      <c s="7" t="s">
        <v>58</v>
      </c>
      <c s="10">
        <v>4.893</v>
      </c>
      <c s="14">
        <v>395</v>
      </c>
      <c s="13">
        <f>ROUND((H74*G74),2)</f>
      </c>
      <c r="O74">
        <f>rekapitulace!H8</f>
      </c>
      <c>
        <f>O74/100*I74</f>
      </c>
    </row>
    <row r="75" spans="1:16" ht="12.75">
      <c r="A75" s="7">
        <v>55</v>
      </c>
      <c s="7" t="s">
        <v>47</v>
      </c>
      <c s="7" t="s">
        <v>232</v>
      </c>
      <c s="7" t="s">
        <v>47</v>
      </c>
      <c s="7" t="s">
        <v>233</v>
      </c>
      <c s="7" t="s">
        <v>58</v>
      </c>
      <c s="10">
        <v>4.893</v>
      </c>
      <c s="14">
        <v>395</v>
      </c>
      <c s="13">
        <f>ROUND((H75*G75),2)</f>
      </c>
      <c r="O75">
        <f>rekapitulace!H8</f>
      </c>
      <c>
        <f>O75/100*I75</f>
      </c>
    </row>
    <row r="76" spans="1:16" ht="12.75">
      <c r="A76" s="7">
        <v>56</v>
      </c>
      <c s="7" t="s">
        <v>47</v>
      </c>
      <c s="7" t="s">
        <v>234</v>
      </c>
      <c s="7" t="s">
        <v>47</v>
      </c>
      <c s="7" t="s">
        <v>235</v>
      </c>
      <c s="7" t="s">
        <v>58</v>
      </c>
      <c s="10">
        <v>4.893</v>
      </c>
      <c s="14">
        <v>260</v>
      </c>
      <c s="13">
        <f>ROUND((H76*G76),2)</f>
      </c>
      <c r="O76">
        <f>rekapitulace!H8</f>
      </c>
      <c>
        <f>O76/100*I76</f>
      </c>
    </row>
    <row r="77" spans="1:16" ht="12.75">
      <c r="A77" s="7">
        <v>57</v>
      </c>
      <c s="7" t="s">
        <v>47</v>
      </c>
      <c s="7" t="s">
        <v>236</v>
      </c>
      <c s="7" t="s">
        <v>47</v>
      </c>
      <c s="7" t="s">
        <v>237</v>
      </c>
      <c s="7" t="s">
        <v>58</v>
      </c>
      <c s="10">
        <v>4.893</v>
      </c>
      <c s="14">
        <v>360</v>
      </c>
      <c s="13">
        <f>ROUND((H77*G77),2)</f>
      </c>
      <c r="O77">
        <f>rekapitulace!H8</f>
      </c>
      <c>
        <f>O77/100*I77</f>
      </c>
    </row>
    <row r="78" spans="1:16" ht="12.75">
      <c r="A78" s="7">
        <v>58</v>
      </c>
      <c s="7" t="s">
        <v>47</v>
      </c>
      <c s="7" t="s">
        <v>238</v>
      </c>
      <c s="7" t="s">
        <v>47</v>
      </c>
      <c s="7" t="s">
        <v>239</v>
      </c>
      <c s="7" t="s">
        <v>58</v>
      </c>
      <c s="10">
        <v>4.893</v>
      </c>
      <c s="14">
        <v>669.99</v>
      </c>
      <c s="13">
        <f>ROUND((H78*G78),2)</f>
      </c>
      <c r="O78">
        <f>rekapitulace!H8</f>
      </c>
      <c>
        <f>O78/100*I78</f>
      </c>
    </row>
    <row r="79" spans="1:16" ht="12.75">
      <c r="A79" s="7">
        <v>59</v>
      </c>
      <c s="7" t="s">
        <v>47</v>
      </c>
      <c s="7" t="s">
        <v>240</v>
      </c>
      <c s="7" t="s">
        <v>47</v>
      </c>
      <c s="7" t="s">
        <v>241</v>
      </c>
      <c s="7" t="s">
        <v>58</v>
      </c>
      <c s="10">
        <v>4.893</v>
      </c>
      <c s="14">
        <v>4501.1</v>
      </c>
      <c s="13">
        <f>ROUND((H79*G79),2)</f>
      </c>
      <c r="O79">
        <f>rekapitulace!H8</f>
      </c>
      <c>
        <f>O79/100*I79</f>
      </c>
    </row>
    <row r="80" spans="1:16" ht="12.75">
      <c r="A80" s="7">
        <v>60</v>
      </c>
      <c s="7" t="s">
        <v>47</v>
      </c>
      <c s="7" t="s">
        <v>242</v>
      </c>
      <c s="7" t="s">
        <v>47</v>
      </c>
      <c s="7" t="s">
        <v>243</v>
      </c>
      <c s="7" t="s">
        <v>58</v>
      </c>
      <c s="10">
        <v>4.893</v>
      </c>
      <c s="14">
        <v>4559.75</v>
      </c>
      <c s="13">
        <f>ROUND((H80*G80),2)</f>
      </c>
      <c r="O80">
        <f>rekapitulace!H8</f>
      </c>
      <c>
        <f>O80/100*I80</f>
      </c>
    </row>
    <row r="81" spans="1:16" ht="12.75">
      <c r="A81" s="7">
        <v>61</v>
      </c>
      <c s="7" t="s">
        <v>118</v>
      </c>
      <c s="7" t="s">
        <v>244</v>
      </c>
      <c s="7" t="s">
        <v>47</v>
      </c>
      <c s="7" t="s">
        <v>245</v>
      </c>
      <c s="7" t="s">
        <v>74</v>
      </c>
      <c s="10">
        <v>29.103</v>
      </c>
      <c s="14">
        <v>550</v>
      </c>
      <c s="13">
        <f>ROUND((H81*G81),2)</f>
      </c>
      <c r="O81">
        <f>rekapitulace!H8</f>
      </c>
      <c>
        <f>O81/100*I81</f>
      </c>
    </row>
    <row r="82" spans="1:16" ht="12.75">
      <c r="A82" s="7">
        <v>62</v>
      </c>
      <c s="7" t="s">
        <v>118</v>
      </c>
      <c s="7" t="s">
        <v>246</v>
      </c>
      <c s="7" t="s">
        <v>47</v>
      </c>
      <c s="7" t="s">
        <v>247</v>
      </c>
      <c s="7" t="s">
        <v>74</v>
      </c>
      <c s="10">
        <v>127.678</v>
      </c>
      <c s="14">
        <v>1120</v>
      </c>
      <c s="13">
        <f>ROUND((H82*G82),2)</f>
      </c>
      <c r="O82">
        <f>rekapitulace!H8</f>
      </c>
      <c>
        <f>O82/100*I82</f>
      </c>
    </row>
    <row r="83" spans="1:16" ht="12.75">
      <c r="A83" s="7">
        <v>63</v>
      </c>
      <c s="7" t="s">
        <v>118</v>
      </c>
      <c s="7" t="s">
        <v>248</v>
      </c>
      <c s="7" t="s">
        <v>47</v>
      </c>
      <c s="7" t="s">
        <v>249</v>
      </c>
      <c s="7" t="s">
        <v>58</v>
      </c>
      <c s="10">
        <v>20.183</v>
      </c>
      <c s="14">
        <v>226</v>
      </c>
      <c s="13">
        <f>ROUND((H83*G83),2)</f>
      </c>
      <c r="O83">
        <f>rekapitulace!H8</f>
      </c>
      <c>
        <f>O83/100*I83</f>
      </c>
    </row>
    <row r="84" spans="1:16" ht="12.75">
      <c r="A84" s="7">
        <v>64</v>
      </c>
      <c s="7" t="s">
        <v>118</v>
      </c>
      <c s="7" t="s">
        <v>250</v>
      </c>
      <c s="7" t="s">
        <v>47</v>
      </c>
      <c s="7" t="s">
        <v>251</v>
      </c>
      <c s="7" t="s">
        <v>58</v>
      </c>
      <c s="10">
        <v>0.306</v>
      </c>
      <c s="14">
        <v>374</v>
      </c>
      <c s="13">
        <f>ROUND((H84*G84),2)</f>
      </c>
      <c r="O84">
        <f>rekapitulace!H8</f>
      </c>
      <c>
        <f>O84/100*I84</f>
      </c>
    </row>
    <row r="85" spans="1:16" ht="12.75">
      <c r="A85" s="7">
        <v>65</v>
      </c>
      <c s="7" t="s">
        <v>118</v>
      </c>
      <c s="7" t="s">
        <v>252</v>
      </c>
      <c s="7" t="s">
        <v>47</v>
      </c>
      <c s="7" t="s">
        <v>253</v>
      </c>
      <c s="7" t="s">
        <v>58</v>
      </c>
      <c s="10">
        <v>2.446</v>
      </c>
      <c s="14">
        <v>369</v>
      </c>
      <c s="13">
        <f>ROUND((H85*G85),2)</f>
      </c>
      <c r="O85">
        <f>rekapitulace!H8</f>
      </c>
      <c>
        <f>O85/100*I85</f>
      </c>
    </row>
    <row r="86" spans="1:16" ht="12.75">
      <c r="A86" s="7">
        <v>66</v>
      </c>
      <c s="7" t="s">
        <v>118</v>
      </c>
      <c s="7" t="s">
        <v>254</v>
      </c>
      <c s="7" t="s">
        <v>47</v>
      </c>
      <c s="7" t="s">
        <v>255</v>
      </c>
      <c s="7" t="s">
        <v>58</v>
      </c>
      <c s="10">
        <v>4.587</v>
      </c>
      <c s="14">
        <v>569</v>
      </c>
      <c s="13">
        <f>ROUND((H86*G86),2)</f>
      </c>
      <c r="O86">
        <f>rekapitulace!H8</f>
      </c>
      <c>
        <f>O86/100*I86</f>
      </c>
    </row>
    <row r="87" spans="1:16" ht="12.75">
      <c r="A87" s="7">
        <v>67</v>
      </c>
      <c s="7" t="s">
        <v>118</v>
      </c>
      <c s="7" t="s">
        <v>256</v>
      </c>
      <c s="7" t="s">
        <v>47</v>
      </c>
      <c s="7" t="s">
        <v>257</v>
      </c>
      <c s="7" t="s">
        <v>258</v>
      </c>
      <c s="10">
        <v>5.504</v>
      </c>
      <c s="14">
        <v>714</v>
      </c>
      <c s="13">
        <f>ROUND((H87*G87),2)</f>
      </c>
      <c r="O87">
        <f>rekapitulace!H8</f>
      </c>
      <c>
        <f>O87/100*I87</f>
      </c>
    </row>
    <row r="88" spans="1:16" ht="12.75">
      <c r="A88" s="7">
        <v>68</v>
      </c>
      <c s="7" t="s">
        <v>118</v>
      </c>
      <c s="7" t="s">
        <v>259</v>
      </c>
      <c s="7" t="s">
        <v>47</v>
      </c>
      <c s="7" t="s">
        <v>260</v>
      </c>
      <c s="7" t="s">
        <v>258</v>
      </c>
      <c s="10">
        <v>3.67</v>
      </c>
      <c s="14">
        <v>932</v>
      </c>
      <c s="13">
        <f>ROUND((H88*G88),2)</f>
      </c>
      <c r="O88">
        <f>rekapitulace!H8</f>
      </c>
      <c>
        <f>O88/100*I88</f>
      </c>
    </row>
    <row r="89" spans="1:16" ht="12.75">
      <c r="A89" s="7">
        <v>69</v>
      </c>
      <c s="7" t="s">
        <v>47</v>
      </c>
      <c s="7" t="s">
        <v>261</v>
      </c>
      <c s="7" t="s">
        <v>47</v>
      </c>
      <c s="7" t="s">
        <v>262</v>
      </c>
      <c s="7" t="s">
        <v>58</v>
      </c>
      <c s="10">
        <v>3.67</v>
      </c>
      <c s="14">
        <v>5500</v>
      </c>
      <c s="13">
        <f>ROUND((H89*G89),2)</f>
      </c>
      <c r="O89">
        <f>rekapitulace!H8</f>
      </c>
      <c>
        <f>O89/100*I89</f>
      </c>
    </row>
    <row r="90" spans="1:16" ht="12.75">
      <c r="A90" s="7">
        <v>70</v>
      </c>
      <c s="7" t="s">
        <v>47</v>
      </c>
      <c s="7" t="s">
        <v>263</v>
      </c>
      <c s="7" t="s">
        <v>47</v>
      </c>
      <c s="7" t="s">
        <v>264</v>
      </c>
      <c s="7" t="s">
        <v>265</v>
      </c>
      <c s="10">
        <v>0.306</v>
      </c>
      <c s="14">
        <v>21615</v>
      </c>
      <c s="13">
        <f>ROUND((H90*G90),2)</f>
      </c>
      <c r="O90">
        <f>rekapitulace!H8</f>
      </c>
      <c>
        <f>O90/100*I90</f>
      </c>
    </row>
    <row r="91" spans="1:16" ht="12.75">
      <c r="A91" s="7">
        <v>71</v>
      </c>
      <c s="7" t="s">
        <v>47</v>
      </c>
      <c s="7" t="s">
        <v>266</v>
      </c>
      <c s="7" t="s">
        <v>47</v>
      </c>
      <c s="7" t="s">
        <v>267</v>
      </c>
      <c s="7" t="s">
        <v>265</v>
      </c>
      <c s="10">
        <v>0.306</v>
      </c>
      <c s="14">
        <v>26745</v>
      </c>
      <c s="13">
        <f>ROUND((H91*G91),2)</f>
      </c>
      <c r="O91">
        <f>rekapitulace!H8</f>
      </c>
      <c>
        <f>O91/100*I91</f>
      </c>
    </row>
    <row r="92" spans="1:16" ht="12.75">
      <c r="A92" s="7">
        <v>72</v>
      </c>
      <c s="7" t="s">
        <v>47</v>
      </c>
      <c s="7" t="s">
        <v>268</v>
      </c>
      <c s="7" t="s">
        <v>47</v>
      </c>
      <c s="7" t="s">
        <v>269</v>
      </c>
      <c s="7" t="s">
        <v>265</v>
      </c>
      <c s="10">
        <v>0.612</v>
      </c>
      <c s="14">
        <v>30985</v>
      </c>
      <c s="13">
        <f>ROUND((H92*G92),2)</f>
      </c>
      <c r="O92">
        <f>rekapitulace!H8</f>
      </c>
      <c>
        <f>O92/100*I92</f>
      </c>
    </row>
    <row r="93" spans="1:16" ht="12.75">
      <c r="A93" s="7">
        <v>73</v>
      </c>
      <c s="7" t="s">
        <v>47</v>
      </c>
      <c s="7" t="s">
        <v>270</v>
      </c>
      <c s="7" t="s">
        <v>47</v>
      </c>
      <c s="7" t="s">
        <v>271</v>
      </c>
      <c s="7" t="s">
        <v>265</v>
      </c>
      <c s="10">
        <v>2.141</v>
      </c>
      <c s="14">
        <v>35615</v>
      </c>
      <c s="13">
        <f>ROUND((H93*G93),2)</f>
      </c>
      <c r="O93">
        <f>rekapitulace!H8</f>
      </c>
      <c>
        <f>O93/100*I93</f>
      </c>
    </row>
    <row r="94" spans="1:16" ht="12.75">
      <c r="A94" s="7">
        <v>74</v>
      </c>
      <c s="7" t="s">
        <v>47</v>
      </c>
      <c s="7" t="s">
        <v>272</v>
      </c>
      <c s="7" t="s">
        <v>47</v>
      </c>
      <c s="7" t="s">
        <v>273</v>
      </c>
      <c s="7" t="s">
        <v>265</v>
      </c>
      <c s="10">
        <v>0.306</v>
      </c>
      <c s="14">
        <v>39247</v>
      </c>
      <c s="13">
        <f>ROUND((H94*G94),2)</f>
      </c>
      <c r="O94">
        <f>rekapitulace!H8</f>
      </c>
      <c>
        <f>O94/100*I94</f>
      </c>
    </row>
    <row r="95" spans="1:16" ht="12.75">
      <c r="A95" s="7">
        <v>75</v>
      </c>
      <c s="7" t="s">
        <v>118</v>
      </c>
      <c s="7" t="s">
        <v>274</v>
      </c>
      <c s="7" t="s">
        <v>47</v>
      </c>
      <c s="7" t="s">
        <v>275</v>
      </c>
      <c s="7" t="s">
        <v>58</v>
      </c>
      <c s="10">
        <v>4.893</v>
      </c>
      <c s="14">
        <v>1290</v>
      </c>
      <c s="13">
        <f>ROUND((H95*G95),2)</f>
      </c>
      <c r="O95">
        <f>rekapitulace!H8</f>
      </c>
      <c>
        <f>O95/100*I95</f>
      </c>
    </row>
    <row r="96" spans="1:16" ht="12.75">
      <c r="A96" s="7">
        <v>76</v>
      </c>
      <c s="7" t="s">
        <v>47</v>
      </c>
      <c s="7" t="s">
        <v>276</v>
      </c>
      <c s="7" t="s">
        <v>47</v>
      </c>
      <c s="7" t="s">
        <v>277</v>
      </c>
      <c s="7" t="s">
        <v>278</v>
      </c>
      <c s="10">
        <v>0.306</v>
      </c>
      <c s="14">
        <v>682271</v>
      </c>
      <c s="13">
        <f>ROUND((H96*G96),2)</f>
      </c>
      <c r="O96">
        <f>rekapitulace!H8</f>
      </c>
      <c>
        <f>O96/100*I96</f>
      </c>
    </row>
    <row r="97" spans="1:16" ht="12.75">
      <c r="A97" s="7">
        <v>77</v>
      </c>
      <c s="7" t="s">
        <v>118</v>
      </c>
      <c s="7" t="s">
        <v>279</v>
      </c>
      <c s="7" t="s">
        <v>47</v>
      </c>
      <c s="7" t="s">
        <v>280</v>
      </c>
      <c s="7" t="s">
        <v>58</v>
      </c>
      <c s="10">
        <v>4.893</v>
      </c>
      <c s="14">
        <v>1090</v>
      </c>
      <c s="13">
        <f>ROUND((H97*G97),2)</f>
      </c>
      <c r="O97">
        <f>rekapitulace!H8</f>
      </c>
      <c>
        <f>O97/100*I97</f>
      </c>
    </row>
    <row r="98" spans="1:16" ht="12.75">
      <c r="A98" s="7">
        <v>78</v>
      </c>
      <c s="7" t="s">
        <v>118</v>
      </c>
      <c s="7" t="s">
        <v>281</v>
      </c>
      <c s="7" t="s">
        <v>47</v>
      </c>
      <c s="7" t="s">
        <v>282</v>
      </c>
      <c s="7" t="s">
        <v>74</v>
      </c>
      <c s="10">
        <v>29.103</v>
      </c>
      <c s="14">
        <v>12.3</v>
      </c>
      <c s="13">
        <f>ROUND((H98*G98),2)</f>
      </c>
      <c r="O98">
        <f>rekapitulace!H8</f>
      </c>
      <c>
        <f>O98/100*I98</f>
      </c>
    </row>
    <row r="99" spans="1:16" ht="12.75">
      <c r="A99" s="7">
        <v>79</v>
      </c>
      <c s="7" t="s">
        <v>118</v>
      </c>
      <c s="7" t="s">
        <v>283</v>
      </c>
      <c s="7" t="s">
        <v>47</v>
      </c>
      <c s="7" t="s">
        <v>284</v>
      </c>
      <c s="7" t="s">
        <v>74</v>
      </c>
      <c s="10">
        <v>127.678</v>
      </c>
      <c s="14">
        <v>16</v>
      </c>
      <c s="13">
        <f>ROUND((H99*G99),2)</f>
      </c>
      <c r="O99">
        <f>rekapitulace!H8</f>
      </c>
      <c>
        <f>O99/100*I99</f>
      </c>
    </row>
    <row r="100" spans="1:16" ht="12.75" customHeight="1">
      <c r="A100" s="15"/>
      <c s="15"/>
      <c s="15" t="s">
        <v>41</v>
      </c>
      <c s="15"/>
      <c s="15" t="s">
        <v>211</v>
      </c>
      <c s="15"/>
      <c s="15"/>
      <c s="15"/>
      <c s="15">
        <f>SUM(I65:I99)</f>
      </c>
      <c r="P100">
        <f>ROUND(SUM(P65:P99),2)</f>
      </c>
    </row>
    <row r="102" spans="1:9" ht="12.75" customHeight="1">
      <c r="A102" s="9"/>
      <c s="9"/>
      <c s="9" t="s">
        <v>42</v>
      </c>
      <c s="9"/>
      <c s="9" t="s">
        <v>285</v>
      </c>
      <c s="9"/>
      <c s="11"/>
      <c s="9"/>
      <c s="11"/>
    </row>
    <row r="103" spans="1:16" ht="12.75">
      <c r="A103" s="7">
        <v>80</v>
      </c>
      <c s="7" t="s">
        <v>47</v>
      </c>
      <c s="7" t="s">
        <v>286</v>
      </c>
      <c s="7" t="s">
        <v>47</v>
      </c>
      <c s="7" t="s">
        <v>287</v>
      </c>
      <c s="7" t="s">
        <v>265</v>
      </c>
      <c s="10">
        <v>0.306</v>
      </c>
      <c s="14">
        <v>125750</v>
      </c>
      <c s="13">
        <f>ROUND((H103*G103),2)</f>
      </c>
      <c r="O103">
        <f>rekapitulace!H8</f>
      </c>
      <c>
        <f>O103/100*I103</f>
      </c>
    </row>
    <row r="104" spans="1:16" ht="12.75" customHeight="1">
      <c r="A104" s="15"/>
      <c s="15"/>
      <c s="15" t="s">
        <v>42</v>
      </c>
      <c s="15"/>
      <c s="15" t="s">
        <v>285</v>
      </c>
      <c s="15"/>
      <c s="15"/>
      <c s="15"/>
      <c s="15">
        <f>SUM(I103:I103)</f>
      </c>
      <c r="P104">
        <f>ROUND(SUM(P103:P103),2)</f>
      </c>
    </row>
    <row r="106" spans="1:9" ht="12.75" customHeight="1">
      <c r="A106" s="9"/>
      <c s="9"/>
      <c s="9" t="s">
        <v>289</v>
      </c>
      <c s="9"/>
      <c s="9" t="s">
        <v>288</v>
      </c>
      <c s="9"/>
      <c s="11"/>
      <c s="9"/>
      <c s="11"/>
    </row>
    <row r="107" spans="1:16" ht="12.75">
      <c r="A107" s="7">
        <v>81</v>
      </c>
      <c s="7" t="s">
        <v>118</v>
      </c>
      <c s="7" t="s">
        <v>290</v>
      </c>
      <c s="7" t="s">
        <v>47</v>
      </c>
      <c s="7" t="s">
        <v>291</v>
      </c>
      <c s="7" t="s">
        <v>52</v>
      </c>
      <c s="10">
        <v>50.551</v>
      </c>
      <c s="14">
        <v>947</v>
      </c>
      <c s="13">
        <f>ROUND((H107*G107),2)</f>
      </c>
      <c r="O107">
        <f>rekapitulace!H8</f>
      </c>
      <c>
        <f>O107/100*I107</f>
      </c>
    </row>
    <row r="108" spans="1:16" ht="12.75">
      <c r="A108" s="7">
        <v>82</v>
      </c>
      <c s="7" t="s">
        <v>118</v>
      </c>
      <c s="7" t="s">
        <v>292</v>
      </c>
      <c s="7" t="s">
        <v>47</v>
      </c>
      <c s="7" t="s">
        <v>293</v>
      </c>
      <c s="7" t="s">
        <v>52</v>
      </c>
      <c s="10">
        <v>50.551</v>
      </c>
      <c s="14">
        <v>799</v>
      </c>
      <c s="13">
        <f>ROUND((H108*G108),2)</f>
      </c>
      <c r="O108">
        <f>rekapitulace!H8</f>
      </c>
      <c>
        <f>O108/100*I108</f>
      </c>
    </row>
    <row r="109" spans="1:16" ht="12.75" customHeight="1">
      <c r="A109" s="15"/>
      <c s="15"/>
      <c s="15" t="s">
        <v>289</v>
      </c>
      <c s="15"/>
      <c s="15" t="s">
        <v>288</v>
      </c>
      <c s="15"/>
      <c s="15"/>
      <c s="15"/>
      <c s="15">
        <f>SUM(I107:I108)</f>
      </c>
      <c r="P109">
        <f>ROUND(SUM(P107:P108),2)</f>
      </c>
    </row>
    <row r="111" spans="1:9" ht="12.75" customHeight="1">
      <c r="A111" s="9"/>
      <c s="9"/>
      <c s="9" t="s">
        <v>295</v>
      </c>
      <c s="9"/>
      <c s="9" t="s">
        <v>294</v>
      </c>
      <c s="9"/>
      <c s="11"/>
      <c s="9"/>
      <c s="11"/>
    </row>
    <row r="112" spans="1:16" ht="12.75">
      <c r="A112" s="7">
        <v>83</v>
      </c>
      <c s="7" t="s">
        <v>118</v>
      </c>
      <c s="7" t="s">
        <v>296</v>
      </c>
      <c s="7" t="s">
        <v>47</v>
      </c>
      <c s="7" t="s">
        <v>297</v>
      </c>
      <c s="7" t="s">
        <v>123</v>
      </c>
      <c s="10">
        <v>24.464</v>
      </c>
      <c s="14">
        <v>443</v>
      </c>
      <c s="13">
        <f>ROUND((H112*G112),2)</f>
      </c>
      <c r="O112">
        <f>rekapitulace!H8</f>
      </c>
      <c>
        <f>O112/100*I112</f>
      </c>
    </row>
    <row r="113" spans="1:16" ht="12.75" customHeight="1">
      <c r="A113" s="15"/>
      <c s="15"/>
      <c s="15" t="s">
        <v>295</v>
      </c>
      <c s="15"/>
      <c s="15" t="s">
        <v>294</v>
      </c>
      <c s="15"/>
      <c s="15"/>
      <c s="15"/>
      <c s="15">
        <f>SUM(I112:I112)</f>
      </c>
      <c r="P113">
        <f>ROUND(SUM(P112:P112),2)</f>
      </c>
    </row>
    <row r="115" spans="1:16" ht="12.75" customHeight="1">
      <c r="A115" s="15"/>
      <c s="15"/>
      <c s="15"/>
      <c s="15"/>
      <c s="15" t="s">
        <v>107</v>
      </c>
      <c s="15"/>
      <c s="15"/>
      <c s="15"/>
      <c s="15">
        <f>+I50+I55+I62+I100+I104+I109+I113</f>
      </c>
      <c r="P115">
        <f>+P50+P55+P62+P100+P104+P109+P113</f>
      </c>
    </row>
    <row r="117" spans="1:9" ht="12.75" customHeight="1">
      <c r="A117" s="9" t="s">
        <v>108</v>
      </c>
      <c s="9"/>
      <c s="9"/>
      <c s="9"/>
      <c s="9"/>
      <c s="9"/>
      <c s="9"/>
      <c s="9"/>
      <c s="9"/>
    </row>
    <row r="118" spans="1:9" ht="12.75" customHeight="1">
      <c r="A118" s="9"/>
      <c s="9"/>
      <c s="9"/>
      <c s="9"/>
      <c s="9" t="s">
        <v>109</v>
      </c>
      <c s="9"/>
      <c s="9"/>
      <c s="9"/>
      <c s="9"/>
    </row>
    <row r="119" spans="1:16" ht="12.75" customHeight="1">
      <c r="A119" s="15"/>
      <c s="15"/>
      <c s="15"/>
      <c s="15"/>
      <c s="15" t="s">
        <v>110</v>
      </c>
      <c s="15"/>
      <c s="15"/>
      <c s="15"/>
      <c s="15">
        <v>0</v>
      </c>
      <c r="P119">
        <v>0</v>
      </c>
    </row>
    <row r="120" spans="1:9" ht="12.75" customHeight="1">
      <c r="A120" s="15"/>
      <c s="15"/>
      <c s="15"/>
      <c s="15"/>
      <c s="15" t="s">
        <v>111</v>
      </c>
      <c s="15"/>
      <c s="15"/>
      <c s="15"/>
      <c s="15"/>
    </row>
    <row r="121" spans="1:16" ht="12.75" customHeight="1">
      <c r="A121" s="15"/>
      <c s="15"/>
      <c s="15"/>
      <c s="15"/>
      <c s="15" t="s">
        <v>112</v>
      </c>
      <c s="15"/>
      <c s="15"/>
      <c s="15"/>
      <c s="15">
        <v>0</v>
      </c>
      <c r="P121">
        <v>0</v>
      </c>
    </row>
    <row r="122" spans="1:16" ht="12.75" customHeight="1">
      <c r="A122" s="15"/>
      <c s="15"/>
      <c s="15"/>
      <c s="15"/>
      <c s="15" t="s">
        <v>113</v>
      </c>
      <c s="15"/>
      <c s="15"/>
      <c s="15"/>
      <c s="15">
        <f>I119+I121</f>
      </c>
      <c r="P122">
        <f>P119+P121</f>
      </c>
    </row>
    <row r="124" spans="1:16" ht="12.75" customHeight="1">
      <c r="A124" s="15"/>
      <c s="15"/>
      <c s="15"/>
      <c s="15"/>
      <c s="15" t="s">
        <v>113</v>
      </c>
      <c s="15"/>
      <c s="15"/>
      <c s="15"/>
      <c s="15">
        <f>I115+I122</f>
      </c>
      <c r="P124">
        <f>P115+P122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114</v>
      </c>
      <c s="5"/>
      <c s="5" t="s">
        <v>115</v>
      </c>
    </row>
    <row r="6" spans="1:5" ht="12.75" customHeight="1">
      <c r="A6" t="s">
        <v>18</v>
      </c>
      <c r="C6" s="5" t="s">
        <v>298</v>
      </c>
      <c s="5"/>
      <c s="5" t="s">
        <v>299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24</v>
      </c>
      <c s="9"/>
      <c s="9" t="s">
        <v>55</v>
      </c>
      <c s="9"/>
      <c s="11"/>
      <c s="9"/>
      <c s="11"/>
    </row>
    <row r="12" spans="1:16" ht="12.75">
      <c r="A12" s="7">
        <v>1</v>
      </c>
      <c s="7" t="s">
        <v>118</v>
      </c>
      <c s="7" t="s">
        <v>119</v>
      </c>
      <c s="7" t="s">
        <v>47</v>
      </c>
      <c s="7" t="s">
        <v>120</v>
      </c>
      <c s="7" t="s">
        <v>74</v>
      </c>
      <c s="10">
        <v>12.232</v>
      </c>
      <c s="14">
        <v>536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118</v>
      </c>
      <c s="7" t="s">
        <v>121</v>
      </c>
      <c s="7" t="s">
        <v>47</v>
      </c>
      <c s="7" t="s">
        <v>122</v>
      </c>
      <c s="7" t="s">
        <v>123</v>
      </c>
      <c s="10">
        <v>220.176</v>
      </c>
      <c s="14">
        <v>70.7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118</v>
      </c>
      <c s="7" t="s">
        <v>124</v>
      </c>
      <c s="7" t="s">
        <v>47</v>
      </c>
      <c s="7" t="s">
        <v>125</v>
      </c>
      <c s="7" t="s">
        <v>126</v>
      </c>
      <c s="10">
        <v>9.174</v>
      </c>
      <c s="14">
        <v>44.3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118</v>
      </c>
      <c s="7" t="s">
        <v>127</v>
      </c>
      <c s="7" t="s">
        <v>47</v>
      </c>
      <c s="7" t="s">
        <v>128</v>
      </c>
      <c s="7" t="s">
        <v>74</v>
      </c>
      <c s="10">
        <v>4.587</v>
      </c>
      <c s="14">
        <v>273</v>
      </c>
      <c s="13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118</v>
      </c>
      <c s="7" t="s">
        <v>129</v>
      </c>
      <c s="7" t="s">
        <v>47</v>
      </c>
      <c s="7" t="s">
        <v>130</v>
      </c>
      <c s="7" t="s">
        <v>74</v>
      </c>
      <c s="10">
        <v>4.587</v>
      </c>
      <c s="14">
        <v>229</v>
      </c>
      <c s="13">
        <f>ROUND((H16*G16),2)</f>
      </c>
      <c r="O16">
        <f>rekapitulace!H8</f>
      </c>
      <c>
        <f>O16/100*I16</f>
      </c>
    </row>
    <row r="17" spans="1:16" ht="12.75">
      <c r="A17" s="7">
        <v>6</v>
      </c>
      <c s="7" t="s">
        <v>118</v>
      </c>
      <c s="7" t="s">
        <v>131</v>
      </c>
      <c s="7" t="s">
        <v>47</v>
      </c>
      <c s="7" t="s">
        <v>132</v>
      </c>
      <c s="7" t="s">
        <v>74</v>
      </c>
      <c s="10">
        <v>5.199</v>
      </c>
      <c s="14">
        <v>430</v>
      </c>
      <c s="13">
        <f>ROUND((H17*G17),2)</f>
      </c>
      <c r="O17">
        <f>rekapitulace!H8</f>
      </c>
      <c>
        <f>O17/100*I17</f>
      </c>
    </row>
    <row r="18" spans="1:16" ht="12.75">
      <c r="A18" s="7">
        <v>7</v>
      </c>
      <c s="7" t="s">
        <v>118</v>
      </c>
      <c s="7" t="s">
        <v>133</v>
      </c>
      <c s="7" t="s">
        <v>47</v>
      </c>
      <c s="7" t="s">
        <v>134</v>
      </c>
      <c s="7" t="s">
        <v>74</v>
      </c>
      <c s="10">
        <v>5.29</v>
      </c>
      <c s="14">
        <v>300</v>
      </c>
      <c s="13">
        <f>ROUND((H18*G18),2)</f>
      </c>
      <c r="O18">
        <f>rekapitulace!H8</f>
      </c>
      <c>
        <f>O18/100*I18</f>
      </c>
    </row>
    <row r="19" spans="1:16" ht="12.75">
      <c r="A19" s="7">
        <v>8</v>
      </c>
      <c s="7" t="s">
        <v>118</v>
      </c>
      <c s="7" t="s">
        <v>135</v>
      </c>
      <c s="7" t="s">
        <v>47</v>
      </c>
      <c s="7" t="s">
        <v>136</v>
      </c>
      <c s="7" t="s">
        <v>74</v>
      </c>
      <c s="10">
        <v>122.149</v>
      </c>
      <c s="14">
        <v>28.8</v>
      </c>
      <c s="13">
        <f>ROUND((H19*G19),2)</f>
      </c>
      <c r="O19">
        <f>rekapitulace!H8</f>
      </c>
      <c>
        <f>O19/100*I19</f>
      </c>
    </row>
    <row r="20" spans="1:16" ht="12.75">
      <c r="A20" s="7">
        <v>9</v>
      </c>
      <c s="7" t="s">
        <v>118</v>
      </c>
      <c s="7" t="s">
        <v>137</v>
      </c>
      <c s="7" t="s">
        <v>47</v>
      </c>
      <c s="7" t="s">
        <v>138</v>
      </c>
      <c s="7" t="s">
        <v>74</v>
      </c>
      <c s="10">
        <v>122.149</v>
      </c>
      <c s="14">
        <v>11.6</v>
      </c>
      <c s="13">
        <f>ROUND((H20*G20),2)</f>
      </c>
      <c r="O20">
        <f>rekapitulace!H8</f>
      </c>
      <c>
        <f>O20/100*I20</f>
      </c>
    </row>
    <row r="21" spans="1:16" ht="12.75">
      <c r="A21" s="7">
        <v>10</v>
      </c>
      <c s="7" t="s">
        <v>118</v>
      </c>
      <c s="7" t="s">
        <v>139</v>
      </c>
      <c s="7" t="s">
        <v>47</v>
      </c>
      <c s="7" t="s">
        <v>140</v>
      </c>
      <c s="7" t="s">
        <v>49</v>
      </c>
      <c s="10">
        <v>52.289</v>
      </c>
      <c s="14">
        <v>453</v>
      </c>
      <c s="13">
        <f>ROUND((H21*G21),2)</f>
      </c>
      <c r="O21">
        <f>rekapitulace!H8</f>
      </c>
      <c>
        <f>O21/100*I21</f>
      </c>
    </row>
    <row r="22" spans="1:16" ht="12.75">
      <c r="A22" s="7">
        <v>11</v>
      </c>
      <c s="7" t="s">
        <v>118</v>
      </c>
      <c s="7" t="s">
        <v>141</v>
      </c>
      <c s="7" t="s">
        <v>47</v>
      </c>
      <c s="7" t="s">
        <v>142</v>
      </c>
      <c s="7" t="s">
        <v>49</v>
      </c>
      <c s="10">
        <v>72.333</v>
      </c>
      <c s="14">
        <v>174</v>
      </c>
      <c s="13">
        <f>ROUND((H22*G22),2)</f>
      </c>
      <c r="O22">
        <f>rekapitulace!H8</f>
      </c>
      <c>
        <f>O22/100*I22</f>
      </c>
    </row>
    <row r="23" spans="1:16" ht="12.75">
      <c r="A23" s="7">
        <v>12</v>
      </c>
      <c s="7" t="s">
        <v>118</v>
      </c>
      <c s="7" t="s">
        <v>143</v>
      </c>
      <c s="7" t="s">
        <v>47</v>
      </c>
      <c s="7" t="s">
        <v>144</v>
      </c>
      <c s="7" t="s">
        <v>49</v>
      </c>
      <c s="10">
        <v>36.167</v>
      </c>
      <c s="14">
        <v>23</v>
      </c>
      <c s="13">
        <f>ROUND((H23*G23),2)</f>
      </c>
      <c r="O23">
        <f>rekapitulace!H8</f>
      </c>
      <c>
        <f>O23/100*I23</f>
      </c>
    </row>
    <row r="24" spans="1:16" ht="12.75">
      <c r="A24" s="7">
        <v>13</v>
      </c>
      <c s="7" t="s">
        <v>118</v>
      </c>
      <c s="7" t="s">
        <v>145</v>
      </c>
      <c s="7" t="s">
        <v>47</v>
      </c>
      <c s="7" t="s">
        <v>146</v>
      </c>
      <c s="7" t="s">
        <v>49</v>
      </c>
      <c s="10">
        <v>31</v>
      </c>
      <c s="14">
        <v>213</v>
      </c>
      <c s="13">
        <f>ROUND((H24*G24),2)</f>
      </c>
      <c r="O24">
        <f>rekapitulace!H8</f>
      </c>
      <c>
        <f>O24/100*I24</f>
      </c>
    </row>
    <row r="25" spans="1:16" ht="12.75">
      <c r="A25" s="7">
        <v>14</v>
      </c>
      <c s="7" t="s">
        <v>118</v>
      </c>
      <c s="7" t="s">
        <v>147</v>
      </c>
      <c s="7" t="s">
        <v>47</v>
      </c>
      <c s="7" t="s">
        <v>148</v>
      </c>
      <c s="7" t="s">
        <v>49</v>
      </c>
      <c s="10">
        <v>15.5</v>
      </c>
      <c s="14">
        <v>48.5</v>
      </c>
      <c s="13">
        <f>ROUND((H25*G25),2)</f>
      </c>
      <c r="O25">
        <f>rekapitulace!H8</f>
      </c>
      <c>
        <f>O25/100*I25</f>
      </c>
    </row>
    <row r="26" spans="1:16" ht="12.75">
      <c r="A26" s="7">
        <v>15</v>
      </c>
      <c s="7" t="s">
        <v>118</v>
      </c>
      <c s="7" t="s">
        <v>149</v>
      </c>
      <c s="7" t="s">
        <v>47</v>
      </c>
      <c s="7" t="s">
        <v>150</v>
      </c>
      <c s="7" t="s">
        <v>49</v>
      </c>
      <c s="10">
        <v>74.075</v>
      </c>
      <c s="14">
        <v>269</v>
      </c>
      <c s="13">
        <f>ROUND((H26*G26),2)</f>
      </c>
      <c r="O26">
        <f>rekapitulace!H8</f>
      </c>
      <c>
        <f>O26/100*I26</f>
      </c>
    </row>
    <row r="27" spans="1:16" ht="12.75">
      <c r="A27" s="7">
        <v>16</v>
      </c>
      <c s="7" t="s">
        <v>118</v>
      </c>
      <c s="7" t="s">
        <v>151</v>
      </c>
      <c s="7" t="s">
        <v>47</v>
      </c>
      <c s="7" t="s">
        <v>152</v>
      </c>
      <c s="7" t="s">
        <v>49</v>
      </c>
      <c s="10">
        <v>37.038</v>
      </c>
      <c s="14">
        <v>27.5</v>
      </c>
      <c s="13">
        <f>ROUND((H27*G27),2)</f>
      </c>
      <c r="O27">
        <f>rekapitulace!H8</f>
      </c>
      <c>
        <f>O27/100*I27</f>
      </c>
    </row>
    <row r="28" spans="1:16" ht="12.75">
      <c r="A28" s="7">
        <v>17</v>
      </c>
      <c s="7" t="s">
        <v>118</v>
      </c>
      <c s="7" t="s">
        <v>153</v>
      </c>
      <c s="7" t="s">
        <v>47</v>
      </c>
      <c s="7" t="s">
        <v>154</v>
      </c>
      <c s="7" t="s">
        <v>49</v>
      </c>
      <c s="10">
        <v>31.747</v>
      </c>
      <c s="14">
        <v>608</v>
      </c>
      <c s="13">
        <f>ROUND((H28*G28),2)</f>
      </c>
      <c r="O28">
        <f>rekapitulace!H8</f>
      </c>
      <c>
        <f>O28/100*I28</f>
      </c>
    </row>
    <row r="29" spans="1:16" ht="12.75">
      <c r="A29" s="7">
        <v>18</v>
      </c>
      <c s="7" t="s">
        <v>118</v>
      </c>
      <c s="7" t="s">
        <v>155</v>
      </c>
      <c s="7" t="s">
        <v>47</v>
      </c>
      <c s="7" t="s">
        <v>156</v>
      </c>
      <c s="7" t="s">
        <v>49</v>
      </c>
      <c s="10">
        <v>15.873</v>
      </c>
      <c s="14">
        <v>66.6</v>
      </c>
      <c s="13">
        <f>ROUND((H29*G29),2)</f>
      </c>
      <c r="O29">
        <f>rekapitulace!H8</f>
      </c>
      <c>
        <f>O29/100*I29</f>
      </c>
    </row>
    <row r="30" spans="1:16" ht="12.75">
      <c r="A30" s="7">
        <v>19</v>
      </c>
      <c s="7" t="s">
        <v>118</v>
      </c>
      <c s="7" t="s">
        <v>157</v>
      </c>
      <c s="7" t="s">
        <v>47</v>
      </c>
      <c s="7" t="s">
        <v>158</v>
      </c>
      <c s="7" t="s">
        <v>49</v>
      </c>
      <c s="10">
        <v>7.82</v>
      </c>
      <c s="14">
        <v>1490</v>
      </c>
      <c s="13">
        <f>ROUND((H30*G30),2)</f>
      </c>
      <c r="O30">
        <f>rekapitulace!H8</f>
      </c>
      <c>
        <f>O30/100*I30</f>
      </c>
    </row>
    <row r="31" spans="1:16" ht="12.75">
      <c r="A31" s="7">
        <v>20</v>
      </c>
      <c s="7" t="s">
        <v>118</v>
      </c>
      <c s="7" t="s">
        <v>159</v>
      </c>
      <c s="7" t="s">
        <v>47</v>
      </c>
      <c s="7" t="s">
        <v>160</v>
      </c>
      <c s="7" t="s">
        <v>49</v>
      </c>
      <c s="10">
        <v>3.91</v>
      </c>
      <c s="14">
        <v>300</v>
      </c>
      <c s="13">
        <f>ROUND((H31*G31),2)</f>
      </c>
      <c r="O31">
        <f>rekapitulace!H8</f>
      </c>
      <c>
        <f>O31/100*I31</f>
      </c>
    </row>
    <row r="32" spans="1:16" ht="12.75">
      <c r="A32" s="7">
        <v>21</v>
      </c>
      <c s="7" t="s">
        <v>47</v>
      </c>
      <c s="7" t="s">
        <v>161</v>
      </c>
      <c s="7" t="s">
        <v>47</v>
      </c>
      <c s="7" t="s">
        <v>162</v>
      </c>
      <c s="7" t="s">
        <v>58</v>
      </c>
      <c s="10">
        <v>1.223</v>
      </c>
      <c s="14">
        <v>8000</v>
      </c>
      <c s="13">
        <f>ROUND((H32*G32),2)</f>
      </c>
      <c r="O32">
        <f>rekapitulace!H8</f>
      </c>
      <c>
        <f>O32/100*I32</f>
      </c>
    </row>
    <row r="33" spans="1:16" ht="12.75">
      <c r="A33" s="7">
        <v>22</v>
      </c>
      <c s="7" t="s">
        <v>118</v>
      </c>
      <c s="7" t="s">
        <v>163</v>
      </c>
      <c s="7" t="s">
        <v>47</v>
      </c>
      <c s="7" t="s">
        <v>164</v>
      </c>
      <c s="7" t="s">
        <v>63</v>
      </c>
      <c s="10">
        <v>14.667</v>
      </c>
      <c s="14">
        <v>105</v>
      </c>
      <c s="13">
        <f>ROUND((H33*G33),2)</f>
      </c>
      <c r="O33">
        <f>rekapitulace!H8</f>
      </c>
      <c>
        <f>O33/100*I33</f>
      </c>
    </row>
    <row r="34" spans="1:16" ht="12.75">
      <c r="A34" s="7">
        <v>23</v>
      </c>
      <c s="7" t="s">
        <v>118</v>
      </c>
      <c s="7" t="s">
        <v>165</v>
      </c>
      <c s="7" t="s">
        <v>47</v>
      </c>
      <c s="7" t="s">
        <v>166</v>
      </c>
      <c s="7" t="s">
        <v>63</v>
      </c>
      <c s="10">
        <v>182.136</v>
      </c>
      <c s="14">
        <v>186</v>
      </c>
      <c s="13">
        <f>ROUND((H34*G34),2)</f>
      </c>
      <c r="O34">
        <f>rekapitulace!H8</f>
      </c>
      <c>
        <f>O34/100*I34</f>
      </c>
    </row>
    <row r="35" spans="1:16" ht="12.75">
      <c r="A35" s="7">
        <v>24</v>
      </c>
      <c s="7" t="s">
        <v>118</v>
      </c>
      <c s="7" t="s">
        <v>167</v>
      </c>
      <c s="7" t="s">
        <v>47</v>
      </c>
      <c s="7" t="s">
        <v>168</v>
      </c>
      <c s="7" t="s">
        <v>63</v>
      </c>
      <c s="10">
        <v>14.667</v>
      </c>
      <c s="14">
        <v>61.3</v>
      </c>
      <c s="13">
        <f>ROUND((H35*G35),2)</f>
      </c>
      <c r="O35">
        <f>rekapitulace!H8</f>
      </c>
      <c>
        <f>O35/100*I35</f>
      </c>
    </row>
    <row r="36" spans="1:16" ht="12.75">
      <c r="A36" s="7">
        <v>25</v>
      </c>
      <c s="7" t="s">
        <v>118</v>
      </c>
      <c s="7" t="s">
        <v>169</v>
      </c>
      <c s="7" t="s">
        <v>47</v>
      </c>
      <c s="7" t="s">
        <v>170</v>
      </c>
      <c s="7" t="s">
        <v>63</v>
      </c>
      <c s="10">
        <v>182.136</v>
      </c>
      <c s="14">
        <v>92.8</v>
      </c>
      <c s="13">
        <f>ROUND((H36*G36),2)</f>
      </c>
      <c r="O36">
        <f>rekapitulace!H8</f>
      </c>
      <c>
        <f>O36/100*I36</f>
      </c>
    </row>
    <row r="37" spans="1:16" ht="12.75">
      <c r="A37" s="7">
        <v>26</v>
      </c>
      <c s="7" t="s">
        <v>118</v>
      </c>
      <c s="7" t="s">
        <v>171</v>
      </c>
      <c s="7" t="s">
        <v>47</v>
      </c>
      <c s="7" t="s">
        <v>172</v>
      </c>
      <c s="7" t="s">
        <v>49</v>
      </c>
      <c s="10">
        <v>209.156</v>
      </c>
      <c s="14">
        <v>88.7</v>
      </c>
      <c s="13">
        <f>ROUND((H37*G37),2)</f>
      </c>
      <c r="O37">
        <f>rekapitulace!H8</f>
      </c>
      <c>
        <f>O37/100*I37</f>
      </c>
    </row>
    <row r="38" spans="1:16" ht="12.75">
      <c r="A38" s="7">
        <v>27</v>
      </c>
      <c s="7" t="s">
        <v>118</v>
      </c>
      <c s="7" t="s">
        <v>173</v>
      </c>
      <c s="7" t="s">
        <v>47</v>
      </c>
      <c s="7" t="s">
        <v>174</v>
      </c>
      <c s="7" t="s">
        <v>49</v>
      </c>
      <c s="10">
        <v>355.477</v>
      </c>
      <c s="14">
        <v>71.1</v>
      </c>
      <c s="13">
        <f>ROUND((H38*G38),2)</f>
      </c>
      <c r="O38">
        <f>rekapitulace!H8</f>
      </c>
      <c>
        <f>O38/100*I38</f>
      </c>
    </row>
    <row r="39" spans="1:16" ht="12.75">
      <c r="A39" s="7">
        <v>28</v>
      </c>
      <c s="7" t="s">
        <v>118</v>
      </c>
      <c s="7" t="s">
        <v>175</v>
      </c>
      <c s="7" t="s">
        <v>47</v>
      </c>
      <c s="7" t="s">
        <v>176</v>
      </c>
      <c s="7" t="s">
        <v>49</v>
      </c>
      <c s="10">
        <v>78.474</v>
      </c>
      <c s="14">
        <v>262</v>
      </c>
      <c s="13">
        <f>ROUND((H39*G39),2)</f>
      </c>
      <c r="O39">
        <f>rekapitulace!H8</f>
      </c>
      <c>
        <f>O39/100*I39</f>
      </c>
    </row>
    <row r="40" spans="1:16" ht="12.75">
      <c r="A40" s="7">
        <v>29</v>
      </c>
      <c s="7" t="s">
        <v>118</v>
      </c>
      <c s="7" t="s">
        <v>177</v>
      </c>
      <c s="7" t="s">
        <v>47</v>
      </c>
      <c s="7" t="s">
        <v>178</v>
      </c>
      <c s="7" t="s">
        <v>49</v>
      </c>
      <c s="10">
        <v>784.741</v>
      </c>
      <c s="14">
        <v>20.2</v>
      </c>
      <c s="13">
        <f>ROUND((H40*G40),2)</f>
      </c>
      <c r="O40">
        <f>rekapitulace!H8</f>
      </c>
      <c>
        <f>O40/100*I40</f>
      </c>
    </row>
    <row r="41" spans="1:16" ht="12.75">
      <c r="A41" s="7">
        <v>30</v>
      </c>
      <c s="7" t="s">
        <v>118</v>
      </c>
      <c s="7" t="s">
        <v>179</v>
      </c>
      <c s="7" t="s">
        <v>47</v>
      </c>
      <c s="7" t="s">
        <v>180</v>
      </c>
      <c s="7" t="s">
        <v>49</v>
      </c>
      <c s="10">
        <v>216.975</v>
      </c>
      <c s="14">
        <v>61.8</v>
      </c>
      <c s="13">
        <f>ROUND((H41*G41),2)</f>
      </c>
      <c r="O41">
        <f>rekapitulace!H8</f>
      </c>
      <c>
        <f>O41/100*I41</f>
      </c>
    </row>
    <row r="42" spans="1:16" ht="12.75">
      <c r="A42" s="7">
        <v>31</v>
      </c>
      <c s="7" t="s">
        <v>118</v>
      </c>
      <c s="7" t="s">
        <v>181</v>
      </c>
      <c s="7" t="s">
        <v>47</v>
      </c>
      <c s="7" t="s">
        <v>182</v>
      </c>
      <c s="7" t="s">
        <v>49</v>
      </c>
      <c s="10">
        <v>78.474</v>
      </c>
      <c s="14">
        <v>17.2</v>
      </c>
      <c s="13">
        <f>ROUND((H42*G42),2)</f>
      </c>
      <c r="O42">
        <f>rekapitulace!H8</f>
      </c>
      <c>
        <f>O42/100*I42</f>
      </c>
    </row>
    <row r="43" spans="1:16" ht="12.75">
      <c r="A43" s="7">
        <v>32</v>
      </c>
      <c s="7" t="s">
        <v>118</v>
      </c>
      <c s="7" t="s">
        <v>183</v>
      </c>
      <c s="7" t="s">
        <v>47</v>
      </c>
      <c s="7" t="s">
        <v>184</v>
      </c>
      <c s="7" t="s">
        <v>52</v>
      </c>
      <c s="10">
        <v>145.177</v>
      </c>
      <c s="14">
        <v>290</v>
      </c>
      <c s="13">
        <f>ROUND((H43*G43),2)</f>
      </c>
      <c r="O43">
        <f>rekapitulace!H8</f>
      </c>
      <c>
        <f>O43/100*I43</f>
      </c>
    </row>
    <row r="44" spans="1:16" ht="12.75">
      <c r="A44" s="7">
        <v>33</v>
      </c>
      <c s="7" t="s">
        <v>47</v>
      </c>
      <c s="7" t="s">
        <v>300</v>
      </c>
      <c s="7" t="s">
        <v>47</v>
      </c>
      <c s="7" t="s">
        <v>186</v>
      </c>
      <c s="7" t="s">
        <v>49</v>
      </c>
      <c s="10">
        <v>216.975</v>
      </c>
      <c s="14">
        <v>95</v>
      </c>
      <c s="13">
        <f>ROUND((H44*G44),2)</f>
      </c>
      <c r="O44">
        <f>rekapitulace!H8</f>
      </c>
      <c>
        <f>O44/100*I44</f>
      </c>
    </row>
    <row r="45" spans="1:16" ht="12.75">
      <c r="A45" s="7">
        <v>34</v>
      </c>
      <c s="7" t="s">
        <v>118</v>
      </c>
      <c s="7" t="s">
        <v>187</v>
      </c>
      <c s="7" t="s">
        <v>47</v>
      </c>
      <c s="7" t="s">
        <v>188</v>
      </c>
      <c s="7" t="s">
        <v>49</v>
      </c>
      <c s="10">
        <v>138.501</v>
      </c>
      <c s="14">
        <v>95</v>
      </c>
      <c s="13">
        <f>ROUND((H45*G45),2)</f>
      </c>
      <c r="O45">
        <f>rekapitulace!H8</f>
      </c>
      <c>
        <f>O45/100*I45</f>
      </c>
    </row>
    <row r="46" spans="1:16" ht="12.75">
      <c r="A46" s="7">
        <v>35</v>
      </c>
      <c s="7" t="s">
        <v>118</v>
      </c>
      <c s="7" t="s">
        <v>189</v>
      </c>
      <c s="7" t="s">
        <v>47</v>
      </c>
      <c s="7" t="s">
        <v>190</v>
      </c>
      <c s="7" t="s">
        <v>49</v>
      </c>
      <c s="10">
        <v>10.192</v>
      </c>
      <c s="14">
        <v>402</v>
      </c>
      <c s="13">
        <f>ROUND((H46*G46),2)</f>
      </c>
      <c r="O46">
        <f>rekapitulace!H8</f>
      </c>
      <c>
        <f>O46/100*I46</f>
      </c>
    </row>
    <row r="47" spans="1:16" ht="12.75">
      <c r="A47" s="7">
        <v>36</v>
      </c>
      <c s="7" t="s">
        <v>118</v>
      </c>
      <c s="7" t="s">
        <v>191</v>
      </c>
      <c s="7" t="s">
        <v>47</v>
      </c>
      <c s="7" t="s">
        <v>192</v>
      </c>
      <c s="7" t="s">
        <v>49</v>
      </c>
      <c s="10">
        <v>33.973</v>
      </c>
      <c s="14">
        <v>206</v>
      </c>
      <c s="13">
        <f>ROUND((H47*G47),2)</f>
      </c>
      <c r="O47">
        <f>rekapitulace!H8</f>
      </c>
      <c>
        <f>O47/100*I47</f>
      </c>
    </row>
    <row r="48" spans="1:16" ht="12.75">
      <c r="A48" s="7">
        <v>37</v>
      </c>
      <c s="7" t="s">
        <v>118</v>
      </c>
      <c s="7" t="s">
        <v>193</v>
      </c>
      <c s="7" t="s">
        <v>47</v>
      </c>
      <c s="7" t="s">
        <v>194</v>
      </c>
      <c s="7" t="s">
        <v>63</v>
      </c>
      <c s="10">
        <v>114.271</v>
      </c>
      <c s="14">
        <v>11.4</v>
      </c>
      <c s="13">
        <f>ROUND((H48*G48),2)</f>
      </c>
      <c r="O48">
        <f>rekapitulace!H8</f>
      </c>
      <c>
        <f>O48/100*I48</f>
      </c>
    </row>
    <row r="49" spans="1:16" ht="12.75">
      <c r="A49" s="7">
        <v>51</v>
      </c>
      <c s="7" t="s">
        <v>118</v>
      </c>
      <c s="7" t="s">
        <v>195</v>
      </c>
      <c s="7" t="s">
        <v>47</v>
      </c>
      <c s="7" t="s">
        <v>196</v>
      </c>
      <c s="7" t="s">
        <v>52</v>
      </c>
      <c s="10">
        <v>68.285</v>
      </c>
      <c s="14">
        <v>260</v>
      </c>
      <c s="13">
        <f>ROUND((H49*G49),2)</f>
      </c>
      <c r="O49">
        <f>rekapitulace!H8</f>
      </c>
      <c>
        <f>O49/100*I49</f>
      </c>
    </row>
    <row r="50" spans="1:16" ht="12.75" customHeight="1">
      <c r="A50" s="15"/>
      <c s="15"/>
      <c s="15" t="s">
        <v>24</v>
      </c>
      <c s="15"/>
      <c s="15" t="s">
        <v>55</v>
      </c>
      <c s="15"/>
      <c s="15"/>
      <c s="15"/>
      <c s="15">
        <f>SUM(I12:I49)</f>
      </c>
      <c r="P50">
        <f>ROUND(SUM(P12:P49),2)</f>
      </c>
    </row>
    <row r="52" spans="1:9" ht="12.75" customHeight="1">
      <c r="A52" s="9"/>
      <c s="9"/>
      <c s="9" t="s">
        <v>35</v>
      </c>
      <c s="9"/>
      <c s="9" t="s">
        <v>197</v>
      </c>
      <c s="9"/>
      <c s="11"/>
      <c s="9"/>
      <c s="11"/>
    </row>
    <row r="53" spans="1:16" ht="12.75">
      <c r="A53" s="7">
        <v>38</v>
      </c>
      <c s="7" t="s">
        <v>118</v>
      </c>
      <c s="7" t="s">
        <v>198</v>
      </c>
      <c s="7" t="s">
        <v>47</v>
      </c>
      <c s="7" t="s">
        <v>199</v>
      </c>
      <c s="7" t="s">
        <v>49</v>
      </c>
      <c s="10">
        <v>7.125</v>
      </c>
      <c s="14">
        <v>1090</v>
      </c>
      <c s="13">
        <f>ROUND((H53*G53),2)</f>
      </c>
      <c r="O53">
        <f>rekapitulace!H8</f>
      </c>
      <c>
        <f>O53/100*I53</f>
      </c>
    </row>
    <row r="54" spans="1:16" ht="12.75">
      <c r="A54" s="7">
        <v>39</v>
      </c>
      <c s="7" t="s">
        <v>118</v>
      </c>
      <c s="7" t="s">
        <v>200</v>
      </c>
      <c s="7" t="s">
        <v>47</v>
      </c>
      <c s="7" t="s">
        <v>201</v>
      </c>
      <c s="7" t="s">
        <v>74</v>
      </c>
      <c s="10">
        <v>46.965</v>
      </c>
      <c s="14">
        <v>170</v>
      </c>
      <c s="13">
        <f>ROUND((H54*G54),2)</f>
      </c>
      <c r="O54">
        <f>rekapitulace!H8</f>
      </c>
      <c>
        <f>O54/100*I54</f>
      </c>
    </row>
    <row r="55" spans="1:16" ht="12.75" customHeight="1">
      <c r="A55" s="15"/>
      <c s="15"/>
      <c s="15" t="s">
        <v>35</v>
      </c>
      <c s="15"/>
      <c s="15" t="s">
        <v>197</v>
      </c>
      <c s="15"/>
      <c s="15"/>
      <c s="15"/>
      <c s="15">
        <f>SUM(I53:I54)</f>
      </c>
      <c r="P55">
        <f>ROUND(SUM(P53:P54),2)</f>
      </c>
    </row>
    <row r="57" spans="1:9" ht="12.75" customHeight="1">
      <c r="A57" s="9"/>
      <c s="9"/>
      <c s="9" t="s">
        <v>37</v>
      </c>
      <c s="9"/>
      <c s="9" t="s">
        <v>202</v>
      </c>
      <c s="9"/>
      <c s="11"/>
      <c s="9"/>
      <c s="11"/>
    </row>
    <row r="58" spans="1:16" ht="12.75">
      <c r="A58" s="7">
        <v>47</v>
      </c>
      <c s="7" t="s">
        <v>118</v>
      </c>
      <c s="7" t="s">
        <v>203</v>
      </c>
      <c s="7" t="s">
        <v>47</v>
      </c>
      <c s="7" t="s">
        <v>204</v>
      </c>
      <c s="7" t="s">
        <v>49</v>
      </c>
      <c s="10">
        <v>0.612</v>
      </c>
      <c s="14">
        <v>900</v>
      </c>
      <c s="13">
        <f>ROUND((H58*G58),2)</f>
      </c>
      <c r="O58">
        <f>rekapitulace!H8</f>
      </c>
      <c>
        <f>O58/100*I58</f>
      </c>
    </row>
    <row r="59" spans="1:16" ht="12.75">
      <c r="A59" s="7">
        <v>48</v>
      </c>
      <c s="7" t="s">
        <v>118</v>
      </c>
      <c s="7" t="s">
        <v>205</v>
      </c>
      <c s="7" t="s">
        <v>47</v>
      </c>
      <c s="7" t="s">
        <v>206</v>
      </c>
      <c s="7" t="s">
        <v>49</v>
      </c>
      <c s="10">
        <v>12.119</v>
      </c>
      <c s="14">
        <v>864</v>
      </c>
      <c s="13">
        <f>ROUND((H59*G59),2)</f>
      </c>
      <c r="O59">
        <f>rekapitulace!H8</f>
      </c>
      <c>
        <f>O59/100*I59</f>
      </c>
    </row>
    <row r="60" spans="1:16" ht="12.75">
      <c r="A60" s="7">
        <v>49</v>
      </c>
      <c s="7" t="s">
        <v>118</v>
      </c>
      <c s="7" t="s">
        <v>207</v>
      </c>
      <c s="7" t="s">
        <v>47</v>
      </c>
      <c s="7" t="s">
        <v>208</v>
      </c>
      <c s="7" t="s">
        <v>49</v>
      </c>
      <c s="10">
        <v>1.302</v>
      </c>
      <c s="14">
        <v>2740</v>
      </c>
      <c s="13">
        <f>ROUND((H60*G60),2)</f>
      </c>
      <c r="O60">
        <f>rekapitulace!H8</f>
      </c>
      <c>
        <f>O60/100*I60</f>
      </c>
    </row>
    <row r="61" spans="1:16" ht="12.75">
      <c r="A61" s="7">
        <v>50</v>
      </c>
      <c s="7" t="s">
        <v>118</v>
      </c>
      <c s="7" t="s">
        <v>209</v>
      </c>
      <c s="7" t="s">
        <v>47</v>
      </c>
      <c s="7" t="s">
        <v>210</v>
      </c>
      <c s="7" t="s">
        <v>63</v>
      </c>
      <c s="10">
        <v>2.642</v>
      </c>
      <c s="14">
        <v>335</v>
      </c>
      <c s="13">
        <f>ROUND((H61*G61),2)</f>
      </c>
      <c r="O61">
        <f>rekapitulace!H8</f>
      </c>
      <c>
        <f>O61/100*I61</f>
      </c>
    </row>
    <row r="62" spans="1:16" ht="12.75" customHeight="1">
      <c r="A62" s="15"/>
      <c s="15"/>
      <c s="15" t="s">
        <v>37</v>
      </c>
      <c s="15"/>
      <c s="15" t="s">
        <v>202</v>
      </c>
      <c s="15"/>
      <c s="15"/>
      <c s="15"/>
      <c s="15">
        <f>SUM(I58:I61)</f>
      </c>
      <c r="P62">
        <f>ROUND(SUM(P58:P61),2)</f>
      </c>
    </row>
    <row r="64" spans="1:9" ht="12.75" customHeight="1">
      <c r="A64" s="9"/>
      <c s="9"/>
      <c s="9" t="s">
        <v>41</v>
      </c>
      <c s="9"/>
      <c s="9" t="s">
        <v>211</v>
      </c>
      <c s="9"/>
      <c s="11"/>
      <c s="9"/>
      <c s="11"/>
    </row>
    <row r="65" spans="1:16" ht="12.75">
      <c r="A65" s="7">
        <v>40</v>
      </c>
      <c s="7" t="s">
        <v>118</v>
      </c>
      <c s="7" t="s">
        <v>212</v>
      </c>
      <c s="7" t="s">
        <v>47</v>
      </c>
      <c s="7" t="s">
        <v>213</v>
      </c>
      <c s="7" t="s">
        <v>58</v>
      </c>
      <c s="10">
        <v>2.446</v>
      </c>
      <c s="14">
        <v>222</v>
      </c>
      <c s="13">
        <f>ROUND((H65*G65),2)</f>
      </c>
      <c r="O65">
        <f>rekapitulace!H8</f>
      </c>
      <c>
        <f>O65/100*I65</f>
      </c>
    </row>
    <row r="66" spans="1:16" ht="12.75">
      <c r="A66" s="7">
        <v>41</v>
      </c>
      <c s="7" t="s">
        <v>118</v>
      </c>
      <c s="7" t="s">
        <v>214</v>
      </c>
      <c s="7" t="s">
        <v>47</v>
      </c>
      <c s="7" t="s">
        <v>215</v>
      </c>
      <c s="7" t="s">
        <v>58</v>
      </c>
      <c s="10">
        <v>0.612</v>
      </c>
      <c s="14">
        <v>242</v>
      </c>
      <c s="13">
        <f>ROUND((H66*G66),2)</f>
      </c>
      <c r="O66">
        <f>rekapitulace!H8</f>
      </c>
      <c>
        <f>O66/100*I66</f>
      </c>
    </row>
    <row r="67" spans="1:16" ht="12.75">
      <c r="A67" s="7">
        <v>42</v>
      </c>
      <c s="7" t="s">
        <v>118</v>
      </c>
      <c s="7" t="s">
        <v>216</v>
      </c>
      <c s="7" t="s">
        <v>47</v>
      </c>
      <c s="7" t="s">
        <v>217</v>
      </c>
      <c s="7" t="s">
        <v>58</v>
      </c>
      <c s="10">
        <v>1.223</v>
      </c>
      <c s="14">
        <v>269</v>
      </c>
      <c s="13">
        <f>ROUND((H67*G67),2)</f>
      </c>
      <c r="O67">
        <f>rekapitulace!H8</f>
      </c>
      <c>
        <f>O67/100*I67</f>
      </c>
    </row>
    <row r="68" spans="1:16" ht="12.75">
      <c r="A68" s="7">
        <v>43</v>
      </c>
      <c s="7" t="s">
        <v>118</v>
      </c>
      <c s="7" t="s">
        <v>218</v>
      </c>
      <c s="7" t="s">
        <v>47</v>
      </c>
      <c s="7" t="s">
        <v>219</v>
      </c>
      <c s="7" t="s">
        <v>58</v>
      </c>
      <c s="10">
        <v>0.612</v>
      </c>
      <c s="14">
        <v>890</v>
      </c>
      <c s="13">
        <f>ROUND((H68*G68),2)</f>
      </c>
      <c r="O68">
        <f>rekapitulace!H8</f>
      </c>
      <c>
        <f>O68/100*I68</f>
      </c>
    </row>
    <row r="69" spans="1:16" ht="12.75">
      <c r="A69" s="7">
        <v>44</v>
      </c>
      <c s="7" t="s">
        <v>118</v>
      </c>
      <c s="7" t="s">
        <v>220</v>
      </c>
      <c s="7" t="s">
        <v>47</v>
      </c>
      <c s="7" t="s">
        <v>221</v>
      </c>
      <c s="7" t="s">
        <v>58</v>
      </c>
      <c s="10">
        <v>0.612</v>
      </c>
      <c s="14">
        <v>909</v>
      </c>
      <c s="13">
        <f>ROUND((H69*G69),2)</f>
      </c>
      <c r="O69">
        <f>rekapitulace!H8</f>
      </c>
      <c>
        <f>O69/100*I69</f>
      </c>
    </row>
    <row r="70" spans="1:16" ht="12.75">
      <c r="A70" s="7">
        <v>45</v>
      </c>
      <c s="7" t="s">
        <v>118</v>
      </c>
      <c s="7" t="s">
        <v>222</v>
      </c>
      <c s="7" t="s">
        <v>47</v>
      </c>
      <c s="7" t="s">
        <v>223</v>
      </c>
      <c s="7" t="s">
        <v>58</v>
      </c>
      <c s="10">
        <v>0.306</v>
      </c>
      <c s="14">
        <v>1160</v>
      </c>
      <c s="13">
        <f>ROUND((H70*G70),2)</f>
      </c>
      <c r="O70">
        <f>rekapitulace!H8</f>
      </c>
      <c>
        <f>O70/100*I70</f>
      </c>
    </row>
    <row r="71" spans="1:16" ht="12.75">
      <c r="A71" s="7">
        <v>46</v>
      </c>
      <c s="7" t="s">
        <v>118</v>
      </c>
      <c s="7" t="s">
        <v>226</v>
      </c>
      <c s="7" t="s">
        <v>47</v>
      </c>
      <c s="7" t="s">
        <v>227</v>
      </c>
      <c s="7" t="s">
        <v>58</v>
      </c>
      <c s="10">
        <v>0.917</v>
      </c>
      <c s="14">
        <v>2930</v>
      </c>
      <c s="13">
        <f>ROUND((H71*G71),2)</f>
      </c>
      <c r="O71">
        <f>rekapitulace!H8</f>
      </c>
      <c>
        <f>O71/100*I71</f>
      </c>
    </row>
    <row r="72" spans="1:16" ht="12.75">
      <c r="A72" s="7">
        <v>52</v>
      </c>
      <c s="7" t="s">
        <v>47</v>
      </c>
      <c s="7" t="s">
        <v>228</v>
      </c>
      <c s="7" t="s">
        <v>47</v>
      </c>
      <c s="7" t="s">
        <v>229</v>
      </c>
      <c s="7" t="s">
        <v>58</v>
      </c>
      <c s="10">
        <v>0.612</v>
      </c>
      <c s="14">
        <v>656</v>
      </c>
      <c s="13">
        <f>ROUND((H72*G72),2)</f>
      </c>
      <c r="O72">
        <f>rekapitulace!H8</f>
      </c>
      <c>
        <f>O72/100*I72</f>
      </c>
    </row>
    <row r="73" spans="1:16" ht="12.75">
      <c r="A73" s="7">
        <v>53</v>
      </c>
      <c s="7" t="s">
        <v>47</v>
      </c>
      <c s="7" t="s">
        <v>230</v>
      </c>
      <c s="7" t="s">
        <v>47</v>
      </c>
      <c s="7" t="s">
        <v>231</v>
      </c>
      <c s="7" t="s">
        <v>58</v>
      </c>
      <c s="10">
        <v>0.612</v>
      </c>
      <c s="14">
        <v>395</v>
      </c>
      <c s="13">
        <f>ROUND((H73*G73),2)</f>
      </c>
      <c r="O73">
        <f>rekapitulace!H8</f>
      </c>
      <c>
        <f>O73/100*I73</f>
      </c>
    </row>
    <row r="74" spans="1:16" ht="12.75">
      <c r="A74" s="7">
        <v>54</v>
      </c>
      <c s="7" t="s">
        <v>47</v>
      </c>
      <c s="7" t="s">
        <v>232</v>
      </c>
      <c s="7" t="s">
        <v>47</v>
      </c>
      <c s="7" t="s">
        <v>233</v>
      </c>
      <c s="7" t="s">
        <v>58</v>
      </c>
      <c s="10">
        <v>0.612</v>
      </c>
      <c s="14">
        <v>395</v>
      </c>
      <c s="13">
        <f>ROUND((H74*G74),2)</f>
      </c>
      <c r="O74">
        <f>rekapitulace!H8</f>
      </c>
      <c>
        <f>O74/100*I74</f>
      </c>
    </row>
    <row r="75" spans="1:16" ht="12.75">
      <c r="A75" s="7">
        <v>55</v>
      </c>
      <c s="7" t="s">
        <v>47</v>
      </c>
      <c s="7" t="s">
        <v>234</v>
      </c>
      <c s="7" t="s">
        <v>47</v>
      </c>
      <c s="7" t="s">
        <v>235</v>
      </c>
      <c s="7" t="s">
        <v>58</v>
      </c>
      <c s="10">
        <v>0.612</v>
      </c>
      <c s="14">
        <v>260</v>
      </c>
      <c s="13">
        <f>ROUND((H75*G75),2)</f>
      </c>
      <c r="O75">
        <f>rekapitulace!H8</f>
      </c>
      <c>
        <f>O75/100*I75</f>
      </c>
    </row>
    <row r="76" spans="1:16" ht="12.75">
      <c r="A76" s="7">
        <v>56</v>
      </c>
      <c s="7" t="s">
        <v>47</v>
      </c>
      <c s="7" t="s">
        <v>236</v>
      </c>
      <c s="7" t="s">
        <v>47</v>
      </c>
      <c s="7" t="s">
        <v>237</v>
      </c>
      <c s="7" t="s">
        <v>58</v>
      </c>
      <c s="10">
        <v>0.612</v>
      </c>
      <c s="14">
        <v>360</v>
      </c>
      <c s="13">
        <f>ROUND((H76*G76),2)</f>
      </c>
      <c r="O76">
        <f>rekapitulace!H8</f>
      </c>
      <c>
        <f>O76/100*I76</f>
      </c>
    </row>
    <row r="77" spans="1:16" ht="12.75">
      <c r="A77" s="7">
        <v>57</v>
      </c>
      <c s="7" t="s">
        <v>47</v>
      </c>
      <c s="7" t="s">
        <v>238</v>
      </c>
      <c s="7" t="s">
        <v>47</v>
      </c>
      <c s="7" t="s">
        <v>239</v>
      </c>
      <c s="7" t="s">
        <v>58</v>
      </c>
      <c s="10">
        <v>0.612</v>
      </c>
      <c s="14">
        <v>669.99</v>
      </c>
      <c s="13">
        <f>ROUND((H77*G77),2)</f>
      </c>
      <c r="O77">
        <f>rekapitulace!H8</f>
      </c>
      <c>
        <f>O77/100*I77</f>
      </c>
    </row>
    <row r="78" spans="1:16" ht="12.75">
      <c r="A78" s="7">
        <v>58</v>
      </c>
      <c s="7" t="s">
        <v>47</v>
      </c>
      <c s="7" t="s">
        <v>240</v>
      </c>
      <c s="7" t="s">
        <v>47</v>
      </c>
      <c s="7" t="s">
        <v>241</v>
      </c>
      <c s="7" t="s">
        <v>58</v>
      </c>
      <c s="10">
        <v>0.612</v>
      </c>
      <c s="14">
        <v>4501.1</v>
      </c>
      <c s="13">
        <f>ROUND((H78*G78),2)</f>
      </c>
      <c r="O78">
        <f>rekapitulace!H8</f>
      </c>
      <c>
        <f>O78/100*I78</f>
      </c>
    </row>
    <row r="79" spans="1:16" ht="12.75">
      <c r="A79" s="7">
        <v>59</v>
      </c>
      <c s="7" t="s">
        <v>47</v>
      </c>
      <c s="7" t="s">
        <v>242</v>
      </c>
      <c s="7" t="s">
        <v>47</v>
      </c>
      <c s="7" t="s">
        <v>243</v>
      </c>
      <c s="7" t="s">
        <v>58</v>
      </c>
      <c s="10">
        <v>0.612</v>
      </c>
      <c s="14">
        <v>4559.75</v>
      </c>
      <c s="13">
        <f>ROUND((H79*G79),2)</f>
      </c>
      <c r="O79">
        <f>rekapitulace!H8</f>
      </c>
      <c>
        <f>O79/100*I79</f>
      </c>
    </row>
    <row r="80" spans="1:16" ht="12.75">
      <c r="A80" s="7">
        <v>60</v>
      </c>
      <c s="7" t="s">
        <v>118</v>
      </c>
      <c s="7" t="s">
        <v>244</v>
      </c>
      <c s="7" t="s">
        <v>47</v>
      </c>
      <c s="7" t="s">
        <v>245</v>
      </c>
      <c s="7" t="s">
        <v>74</v>
      </c>
      <c s="10">
        <v>8.024</v>
      </c>
      <c s="14">
        <v>550</v>
      </c>
      <c s="13">
        <f>ROUND((H80*G80),2)</f>
      </c>
      <c r="O80">
        <f>rekapitulace!H8</f>
      </c>
      <c>
        <f>O80/100*I80</f>
      </c>
    </row>
    <row r="81" spans="1:16" ht="12.75">
      <c r="A81" s="7">
        <v>61</v>
      </c>
      <c s="7" t="s">
        <v>118</v>
      </c>
      <c s="7" t="s">
        <v>246</v>
      </c>
      <c s="7" t="s">
        <v>47</v>
      </c>
      <c s="7" t="s">
        <v>247</v>
      </c>
      <c s="7" t="s">
        <v>74</v>
      </c>
      <c s="10">
        <v>41.46</v>
      </c>
      <c s="14">
        <v>1120</v>
      </c>
      <c s="13">
        <f>ROUND((H81*G81),2)</f>
      </c>
      <c r="O81">
        <f>rekapitulace!H8</f>
      </c>
      <c>
        <f>O81/100*I81</f>
      </c>
    </row>
    <row r="82" spans="1:16" ht="12.75">
      <c r="A82" s="7">
        <v>62</v>
      </c>
      <c s="7" t="s">
        <v>118</v>
      </c>
      <c s="7" t="s">
        <v>248</v>
      </c>
      <c s="7" t="s">
        <v>47</v>
      </c>
      <c s="7" t="s">
        <v>249</v>
      </c>
      <c s="7" t="s">
        <v>58</v>
      </c>
      <c s="10">
        <v>4.281</v>
      </c>
      <c s="14">
        <v>226</v>
      </c>
      <c s="13">
        <f>ROUND((H82*G82),2)</f>
      </c>
      <c r="O82">
        <f>rekapitulace!H8</f>
      </c>
      <c>
        <f>O82/100*I82</f>
      </c>
    </row>
    <row r="83" spans="1:16" ht="12.75">
      <c r="A83" s="7">
        <v>63</v>
      </c>
      <c s="7" t="s">
        <v>118</v>
      </c>
      <c s="7" t="s">
        <v>252</v>
      </c>
      <c s="7" t="s">
        <v>47</v>
      </c>
      <c s="7" t="s">
        <v>253</v>
      </c>
      <c s="7" t="s">
        <v>58</v>
      </c>
      <c s="10">
        <v>1.529</v>
      </c>
      <c s="14">
        <v>369</v>
      </c>
      <c s="13">
        <f>ROUND((H83*G83),2)</f>
      </c>
      <c r="O83">
        <f>rekapitulace!H8</f>
      </c>
      <c>
        <f>O83/100*I83</f>
      </c>
    </row>
    <row r="84" spans="1:16" ht="12.75">
      <c r="A84" s="7">
        <v>64</v>
      </c>
      <c s="7" t="s">
        <v>118</v>
      </c>
      <c s="7" t="s">
        <v>254</v>
      </c>
      <c s="7" t="s">
        <v>47</v>
      </c>
      <c s="7" t="s">
        <v>255</v>
      </c>
      <c s="7" t="s">
        <v>58</v>
      </c>
      <c s="10">
        <v>0.917</v>
      </c>
      <c s="14">
        <v>569</v>
      </c>
      <c s="13">
        <f>ROUND((H84*G84),2)</f>
      </c>
      <c r="O84">
        <f>rekapitulace!H8</f>
      </c>
      <c>
        <f>O84/100*I84</f>
      </c>
    </row>
    <row r="85" spans="1:16" ht="12.75">
      <c r="A85" s="7">
        <v>65</v>
      </c>
      <c s="7" t="s">
        <v>118</v>
      </c>
      <c s="7" t="s">
        <v>256</v>
      </c>
      <c s="7" t="s">
        <v>47</v>
      </c>
      <c s="7" t="s">
        <v>257</v>
      </c>
      <c s="7" t="s">
        <v>258</v>
      </c>
      <c s="10">
        <v>1.223</v>
      </c>
      <c s="14">
        <v>714</v>
      </c>
      <c s="13">
        <f>ROUND((H85*G85),2)</f>
      </c>
      <c r="O85">
        <f>rekapitulace!H8</f>
      </c>
      <c>
        <f>O85/100*I85</f>
      </c>
    </row>
    <row r="86" spans="1:16" ht="12.75">
      <c r="A86" s="7">
        <v>66</v>
      </c>
      <c s="7" t="s">
        <v>118</v>
      </c>
      <c s="7" t="s">
        <v>259</v>
      </c>
      <c s="7" t="s">
        <v>47</v>
      </c>
      <c s="7" t="s">
        <v>260</v>
      </c>
      <c s="7" t="s">
        <v>258</v>
      </c>
      <c s="10">
        <v>1.223</v>
      </c>
      <c s="14">
        <v>932</v>
      </c>
      <c s="13">
        <f>ROUND((H86*G86),2)</f>
      </c>
      <c r="O86">
        <f>rekapitulace!H8</f>
      </c>
      <c>
        <f>O86/100*I86</f>
      </c>
    </row>
    <row r="87" spans="1:16" ht="12.75">
      <c r="A87" s="7">
        <v>67</v>
      </c>
      <c s="7" t="s">
        <v>47</v>
      </c>
      <c s="7" t="s">
        <v>261</v>
      </c>
      <c s="7" t="s">
        <v>47</v>
      </c>
      <c s="7" t="s">
        <v>262</v>
      </c>
      <c s="7" t="s">
        <v>58</v>
      </c>
      <c s="10">
        <v>1.529</v>
      </c>
      <c s="14">
        <v>5500</v>
      </c>
      <c s="13">
        <f>ROUND((H87*G87),2)</f>
      </c>
      <c r="O87">
        <f>rekapitulace!H8</f>
      </c>
      <c>
        <f>O87/100*I87</f>
      </c>
    </row>
    <row r="88" spans="1:16" ht="12.75">
      <c r="A88" s="7">
        <v>68</v>
      </c>
      <c s="7" t="s">
        <v>47</v>
      </c>
      <c s="7" t="s">
        <v>268</v>
      </c>
      <c s="7" t="s">
        <v>47</v>
      </c>
      <c s="7" t="s">
        <v>269</v>
      </c>
      <c s="7" t="s">
        <v>265</v>
      </c>
      <c s="10">
        <v>0.612</v>
      </c>
      <c s="14">
        <v>30985</v>
      </c>
      <c s="13">
        <f>ROUND((H88*G88),2)</f>
      </c>
      <c r="O88">
        <f>rekapitulace!H8</f>
      </c>
      <c>
        <f>O88/100*I88</f>
      </c>
    </row>
    <row r="89" spans="1:16" ht="12.75">
      <c r="A89" s="7">
        <v>69</v>
      </c>
      <c s="7" t="s">
        <v>47</v>
      </c>
      <c s="7" t="s">
        <v>270</v>
      </c>
      <c s="7" t="s">
        <v>47</v>
      </c>
      <c s="7" t="s">
        <v>271</v>
      </c>
      <c s="7" t="s">
        <v>265</v>
      </c>
      <c s="10">
        <v>0.917</v>
      </c>
      <c s="14">
        <v>35615</v>
      </c>
      <c s="13">
        <f>ROUND((H89*G89),2)</f>
      </c>
      <c r="O89">
        <f>rekapitulace!H8</f>
      </c>
      <c>
        <f>O89/100*I89</f>
      </c>
    </row>
    <row r="90" spans="1:16" ht="12.75">
      <c r="A90" s="7">
        <v>70</v>
      </c>
      <c s="7" t="s">
        <v>47</v>
      </c>
      <c s="7" t="s">
        <v>301</v>
      </c>
      <c s="7" t="s">
        <v>47</v>
      </c>
      <c s="7" t="s">
        <v>302</v>
      </c>
      <c s="7" t="s">
        <v>58</v>
      </c>
      <c s="10">
        <v>0.612</v>
      </c>
      <c s="14">
        <v>33218</v>
      </c>
      <c s="13">
        <f>ROUND((H90*G90),2)</f>
      </c>
      <c r="O90">
        <f>rekapitulace!H8</f>
      </c>
      <c>
        <f>O90/100*I90</f>
      </c>
    </row>
    <row r="91" spans="1:16" ht="12.75">
      <c r="A91" s="7">
        <v>71</v>
      </c>
      <c s="7" t="s">
        <v>118</v>
      </c>
      <c s="7" t="s">
        <v>274</v>
      </c>
      <c s="7" t="s">
        <v>47</v>
      </c>
      <c s="7" t="s">
        <v>275</v>
      </c>
      <c s="7" t="s">
        <v>58</v>
      </c>
      <c s="10">
        <v>0.612</v>
      </c>
      <c s="14">
        <v>1290</v>
      </c>
      <c s="13">
        <f>ROUND((H91*G91),2)</f>
      </c>
      <c r="O91">
        <f>rekapitulace!H8</f>
      </c>
      <c>
        <f>O91/100*I91</f>
      </c>
    </row>
    <row r="92" spans="1:16" ht="12.75">
      <c r="A92" s="7">
        <v>72</v>
      </c>
      <c s="7" t="s">
        <v>47</v>
      </c>
      <c s="7" t="s">
        <v>303</v>
      </c>
      <c s="7" t="s">
        <v>47</v>
      </c>
      <c s="7" t="s">
        <v>304</v>
      </c>
      <c s="7" t="s">
        <v>278</v>
      </c>
      <c s="10">
        <v>0.306</v>
      </c>
      <c s="14">
        <v>241737</v>
      </c>
      <c s="13">
        <f>ROUND((H92*G92),2)</f>
      </c>
      <c r="O92">
        <f>rekapitulace!H8</f>
      </c>
      <c>
        <f>O92/100*I92</f>
      </c>
    </row>
    <row r="93" spans="1:16" ht="12.75">
      <c r="A93" s="7">
        <v>73</v>
      </c>
      <c s="7" t="s">
        <v>118</v>
      </c>
      <c s="7" t="s">
        <v>279</v>
      </c>
      <c s="7" t="s">
        <v>47</v>
      </c>
      <c s="7" t="s">
        <v>280</v>
      </c>
      <c s="7" t="s">
        <v>58</v>
      </c>
      <c s="10">
        <v>0.612</v>
      </c>
      <c s="14">
        <v>1090</v>
      </c>
      <c s="13">
        <f>ROUND((H93*G93),2)</f>
      </c>
      <c r="O93">
        <f>rekapitulace!H8</f>
      </c>
      <c>
        <f>O93/100*I93</f>
      </c>
    </row>
    <row r="94" spans="1:16" ht="12.75">
      <c r="A94" s="7">
        <v>74</v>
      </c>
      <c s="7" t="s">
        <v>118</v>
      </c>
      <c s="7" t="s">
        <v>281</v>
      </c>
      <c s="7" t="s">
        <v>47</v>
      </c>
      <c s="7" t="s">
        <v>282</v>
      </c>
      <c s="7" t="s">
        <v>74</v>
      </c>
      <c s="10">
        <v>8.024</v>
      </c>
      <c s="14">
        <v>12.3</v>
      </c>
      <c s="13">
        <f>ROUND((H94*G94),2)</f>
      </c>
      <c r="O94">
        <f>rekapitulace!H8</f>
      </c>
      <c>
        <f>O94/100*I94</f>
      </c>
    </row>
    <row r="95" spans="1:16" ht="12.75">
      <c r="A95" s="7">
        <v>75</v>
      </c>
      <c s="7" t="s">
        <v>118</v>
      </c>
      <c s="7" t="s">
        <v>283</v>
      </c>
      <c s="7" t="s">
        <v>47</v>
      </c>
      <c s="7" t="s">
        <v>284</v>
      </c>
      <c s="7" t="s">
        <v>74</v>
      </c>
      <c s="10">
        <v>41.46</v>
      </c>
      <c s="14">
        <v>16</v>
      </c>
      <c s="13">
        <f>ROUND((H95*G95),2)</f>
      </c>
      <c r="O95">
        <f>rekapitulace!H8</f>
      </c>
      <c>
        <f>O95/100*I95</f>
      </c>
    </row>
    <row r="96" spans="1:16" ht="12.75" customHeight="1">
      <c r="A96" s="15"/>
      <c s="15"/>
      <c s="15" t="s">
        <v>41</v>
      </c>
      <c s="15"/>
      <c s="15" t="s">
        <v>211</v>
      </c>
      <c s="15"/>
      <c s="15"/>
      <c s="15"/>
      <c s="15">
        <f>SUM(I65:I95)</f>
      </c>
      <c r="P96">
        <f>ROUND(SUM(P65:P95),2)</f>
      </c>
    </row>
    <row r="98" spans="1:9" ht="12.75" customHeight="1">
      <c r="A98" s="9"/>
      <c s="9"/>
      <c s="9" t="s">
        <v>289</v>
      </c>
      <c s="9"/>
      <c s="9" t="s">
        <v>288</v>
      </c>
      <c s="9"/>
      <c s="11"/>
      <c s="9"/>
      <c s="11"/>
    </row>
    <row r="99" spans="1:16" ht="12.75">
      <c r="A99" s="7">
        <v>76</v>
      </c>
      <c s="7" t="s">
        <v>118</v>
      </c>
      <c s="7" t="s">
        <v>290</v>
      </c>
      <c s="7" t="s">
        <v>47</v>
      </c>
      <c s="7" t="s">
        <v>291</v>
      </c>
      <c s="7" t="s">
        <v>52</v>
      </c>
      <c s="10">
        <v>19.726</v>
      </c>
      <c s="14">
        <v>947</v>
      </c>
      <c s="13">
        <f>ROUND((H99*G99),2)</f>
      </c>
      <c r="O99">
        <f>rekapitulace!H8</f>
      </c>
      <c>
        <f>O99/100*I99</f>
      </c>
    </row>
    <row r="100" spans="1:16" ht="12.75">
      <c r="A100" s="7">
        <v>77</v>
      </c>
      <c s="7" t="s">
        <v>118</v>
      </c>
      <c s="7" t="s">
        <v>292</v>
      </c>
      <c s="7" t="s">
        <v>47</v>
      </c>
      <c s="7" t="s">
        <v>293</v>
      </c>
      <c s="7" t="s">
        <v>52</v>
      </c>
      <c s="10">
        <v>19.726</v>
      </c>
      <c s="14">
        <v>799</v>
      </c>
      <c s="13">
        <f>ROUND((H100*G100),2)</f>
      </c>
      <c r="O100">
        <f>rekapitulace!H8</f>
      </c>
      <c>
        <f>O100/100*I100</f>
      </c>
    </row>
    <row r="101" spans="1:16" ht="12.75" customHeight="1">
      <c r="A101" s="15"/>
      <c s="15"/>
      <c s="15" t="s">
        <v>289</v>
      </c>
      <c s="15"/>
      <c s="15" t="s">
        <v>288</v>
      </c>
      <c s="15"/>
      <c s="15"/>
      <c s="15"/>
      <c s="15">
        <f>SUM(I99:I100)</f>
      </c>
      <c r="P101">
        <f>ROUND(SUM(P99:P100),2)</f>
      </c>
    </row>
    <row r="103" spans="1:9" ht="12.75" customHeight="1">
      <c r="A103" s="9"/>
      <c s="9"/>
      <c s="9" t="s">
        <v>295</v>
      </c>
      <c s="9"/>
      <c s="9" t="s">
        <v>294</v>
      </c>
      <c s="9"/>
      <c s="11"/>
      <c s="9"/>
      <c s="11"/>
    </row>
    <row r="104" spans="1:16" ht="12.75">
      <c r="A104" s="7">
        <v>78</v>
      </c>
      <c s="7" t="s">
        <v>118</v>
      </c>
      <c s="7" t="s">
        <v>296</v>
      </c>
      <c s="7" t="s">
        <v>47</v>
      </c>
      <c s="7" t="s">
        <v>297</v>
      </c>
      <c s="7" t="s">
        <v>123</v>
      </c>
      <c s="10">
        <v>9.174</v>
      </c>
      <c s="14">
        <v>443</v>
      </c>
      <c s="13">
        <f>ROUND((H104*G104),2)</f>
      </c>
      <c r="O104">
        <f>rekapitulace!H8</f>
      </c>
      <c>
        <f>O104/100*I104</f>
      </c>
    </row>
    <row r="105" spans="1:16" ht="12.75" customHeight="1">
      <c r="A105" s="15"/>
      <c s="15"/>
      <c s="15" t="s">
        <v>295</v>
      </c>
      <c s="15"/>
      <c s="15" t="s">
        <v>294</v>
      </c>
      <c s="15"/>
      <c s="15"/>
      <c s="15"/>
      <c s="15">
        <f>SUM(I104:I104)</f>
      </c>
      <c r="P105">
        <f>ROUND(SUM(P104:P104),2)</f>
      </c>
    </row>
    <row r="107" spans="1:16" ht="12.75" customHeight="1">
      <c r="A107" s="15"/>
      <c s="15"/>
      <c s="15"/>
      <c s="15"/>
      <c s="15" t="s">
        <v>107</v>
      </c>
      <c s="15"/>
      <c s="15"/>
      <c s="15"/>
      <c s="15">
        <f>+I50+I55+I62+I96+I101+I105</f>
      </c>
      <c r="P107">
        <f>+P50+P55+P62+P96+P101+P105</f>
      </c>
    </row>
    <row r="109" spans="1:9" ht="12.75" customHeight="1">
      <c r="A109" s="9" t="s">
        <v>108</v>
      </c>
      <c s="9"/>
      <c s="9"/>
      <c s="9"/>
      <c s="9"/>
      <c s="9"/>
      <c s="9"/>
      <c s="9"/>
      <c s="9"/>
    </row>
    <row r="110" spans="1:9" ht="12.75" customHeight="1">
      <c r="A110" s="9"/>
      <c s="9"/>
      <c s="9"/>
      <c s="9"/>
      <c s="9" t="s">
        <v>109</v>
      </c>
      <c s="9"/>
      <c s="9"/>
      <c s="9"/>
      <c s="9"/>
    </row>
    <row r="111" spans="1:16" ht="12.75" customHeight="1">
      <c r="A111" s="15"/>
      <c s="15"/>
      <c s="15"/>
      <c s="15"/>
      <c s="15" t="s">
        <v>110</v>
      </c>
      <c s="15"/>
      <c s="15"/>
      <c s="15"/>
      <c s="15">
        <v>0</v>
      </c>
      <c r="P111">
        <v>0</v>
      </c>
    </row>
    <row r="112" spans="1:9" ht="12.75" customHeight="1">
      <c r="A112" s="15"/>
      <c s="15"/>
      <c s="15"/>
      <c s="15"/>
      <c s="15" t="s">
        <v>111</v>
      </c>
      <c s="15"/>
      <c s="15"/>
      <c s="15"/>
      <c s="15"/>
    </row>
    <row r="113" spans="1:16" ht="12.75" customHeight="1">
      <c r="A113" s="15"/>
      <c s="15"/>
      <c s="15"/>
      <c s="15"/>
      <c s="15" t="s">
        <v>112</v>
      </c>
      <c s="15"/>
      <c s="15"/>
      <c s="15"/>
      <c s="15">
        <v>0</v>
      </c>
      <c r="P113">
        <v>0</v>
      </c>
    </row>
    <row r="114" spans="1:16" ht="12.75" customHeight="1">
      <c r="A114" s="15"/>
      <c s="15"/>
      <c s="15"/>
      <c s="15"/>
      <c s="15" t="s">
        <v>113</v>
      </c>
      <c s="15"/>
      <c s="15"/>
      <c s="15"/>
      <c s="15">
        <f>I111+I113</f>
      </c>
      <c r="P114">
        <f>P111+P113</f>
      </c>
    </row>
    <row r="116" spans="1:16" ht="12.75" customHeight="1">
      <c r="A116" s="15"/>
      <c s="15"/>
      <c s="15"/>
      <c s="15"/>
      <c s="15" t="s">
        <v>113</v>
      </c>
      <c s="15"/>
      <c s="15"/>
      <c s="15"/>
      <c s="15">
        <f>I107+I114</f>
      </c>
      <c r="P116">
        <f>P107+P114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114</v>
      </c>
      <c s="5"/>
      <c s="5" t="s">
        <v>115</v>
      </c>
    </row>
    <row r="6" spans="1:5" ht="12.75" customHeight="1">
      <c r="A6" t="s">
        <v>18</v>
      </c>
      <c r="C6" s="5" t="s">
        <v>305</v>
      </c>
      <c s="5"/>
      <c s="5" t="s">
        <v>306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308</v>
      </c>
      <c s="9"/>
      <c s="9" t="s">
        <v>307</v>
      </c>
      <c s="9"/>
      <c s="11"/>
      <c s="9"/>
      <c s="11"/>
    </row>
    <row r="12" spans="1:16" ht="12.75">
      <c r="A12" s="7">
        <v>1</v>
      </c>
      <c s="7" t="s">
        <v>118</v>
      </c>
      <c s="7" t="s">
        <v>309</v>
      </c>
      <c s="7" t="s">
        <v>47</v>
      </c>
      <c s="7" t="s">
        <v>310</v>
      </c>
      <c s="7" t="s">
        <v>265</v>
      </c>
      <c s="10">
        <v>0.306</v>
      </c>
      <c s="14">
        <v>60000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118</v>
      </c>
      <c s="7" t="s">
        <v>311</v>
      </c>
      <c s="7" t="s">
        <v>47</v>
      </c>
      <c s="7" t="s">
        <v>312</v>
      </c>
      <c s="7" t="s">
        <v>265</v>
      </c>
      <c s="10">
        <v>0.306</v>
      </c>
      <c s="14">
        <v>52000</v>
      </c>
      <c s="13">
        <f>ROUND((H13*G13),2)</f>
      </c>
      <c r="O13">
        <f>rekapitulace!H8</f>
      </c>
      <c>
        <f>O13/100*I13</f>
      </c>
    </row>
    <row r="14" spans="1:16" ht="12.75" customHeight="1">
      <c r="A14" s="15"/>
      <c s="15"/>
      <c s="15" t="s">
        <v>308</v>
      </c>
      <c s="15"/>
      <c s="15" t="s">
        <v>307</v>
      </c>
      <c s="15"/>
      <c s="15"/>
      <c s="15"/>
      <c s="15">
        <f>SUM(I12:I13)</f>
      </c>
      <c r="P14">
        <f>ROUND(SUM(P12:P13),2)</f>
      </c>
    </row>
    <row r="16" spans="1:9" ht="12.75" customHeight="1">
      <c r="A16" s="9"/>
      <c s="9"/>
      <c s="9" t="s">
        <v>314</v>
      </c>
      <c s="9"/>
      <c s="9" t="s">
        <v>313</v>
      </c>
      <c s="9"/>
      <c s="11"/>
      <c s="9"/>
      <c s="11"/>
    </row>
    <row r="17" spans="1:16" ht="12.75">
      <c r="A17" s="7">
        <v>3</v>
      </c>
      <c s="7" t="s">
        <v>118</v>
      </c>
      <c s="7" t="s">
        <v>315</v>
      </c>
      <c s="7" t="s">
        <v>47</v>
      </c>
      <c s="7" t="s">
        <v>316</v>
      </c>
      <c s="7" t="s">
        <v>265</v>
      </c>
      <c s="10">
        <v>0.306</v>
      </c>
      <c s="14">
        <v>255000</v>
      </c>
      <c s="13">
        <f>ROUND((H17*G17),2)</f>
      </c>
      <c r="O17">
        <f>rekapitulace!H8</f>
      </c>
      <c>
        <f>O17/100*I17</f>
      </c>
    </row>
    <row r="18" spans="1:16" ht="12.75" customHeight="1">
      <c r="A18" s="15"/>
      <c s="15"/>
      <c s="15" t="s">
        <v>314</v>
      </c>
      <c s="15"/>
      <c s="15" t="s">
        <v>313</v>
      </c>
      <c s="15"/>
      <c s="15"/>
      <c s="15"/>
      <c s="15">
        <f>SUM(I17:I17)</f>
      </c>
      <c r="P18">
        <f>ROUND(SUM(P17:P17),2)</f>
      </c>
    </row>
    <row r="20" spans="1:9" ht="12.75" customHeight="1">
      <c r="A20" s="9"/>
      <c s="9"/>
      <c s="9" t="s">
        <v>318</v>
      </c>
      <c s="9"/>
      <c s="9" t="s">
        <v>317</v>
      </c>
      <c s="9"/>
      <c s="11"/>
      <c s="9"/>
      <c s="11"/>
    </row>
    <row r="21" spans="1:16" ht="12.75">
      <c r="A21" s="7">
        <v>4</v>
      </c>
      <c s="7" t="s">
        <v>118</v>
      </c>
      <c s="7" t="s">
        <v>319</v>
      </c>
      <c s="7" t="s">
        <v>47</v>
      </c>
      <c s="7" t="s">
        <v>320</v>
      </c>
      <c s="7" t="s">
        <v>265</v>
      </c>
      <c s="10">
        <v>0.306</v>
      </c>
      <c s="14">
        <v>35000</v>
      </c>
      <c s="13">
        <f>ROUND((H21*G21),2)</f>
      </c>
      <c r="O21">
        <f>rekapitulace!H8</f>
      </c>
      <c>
        <f>O21/100*I21</f>
      </c>
    </row>
    <row r="22" spans="1:16" ht="12.75" customHeight="1">
      <c r="A22" s="15"/>
      <c s="15"/>
      <c s="15" t="s">
        <v>318</v>
      </c>
      <c s="15"/>
      <c s="15" t="s">
        <v>317</v>
      </c>
      <c s="15"/>
      <c s="15"/>
      <c s="15"/>
      <c s="15">
        <f>SUM(I21:I21)</f>
      </c>
      <c r="P22">
        <f>ROUND(SUM(P21:P21),2)</f>
      </c>
    </row>
    <row r="24" spans="1:9" ht="12.75" customHeight="1">
      <c r="A24" s="9"/>
      <c s="9"/>
      <c s="9" t="s">
        <v>322</v>
      </c>
      <c s="9"/>
      <c s="9" t="s">
        <v>321</v>
      </c>
      <c s="9"/>
      <c s="11"/>
      <c s="9"/>
      <c s="11"/>
    </row>
    <row r="25" spans="1:16" ht="12.75">
      <c r="A25" s="7">
        <v>5</v>
      </c>
      <c s="7" t="s">
        <v>118</v>
      </c>
      <c s="7" t="s">
        <v>323</v>
      </c>
      <c s="7" t="s">
        <v>47</v>
      </c>
      <c s="7" t="s">
        <v>324</v>
      </c>
      <c s="7" t="s">
        <v>265</v>
      </c>
      <c s="10">
        <v>0.306</v>
      </c>
      <c s="14">
        <v>85000</v>
      </c>
      <c s="13">
        <f>ROUND((H25*G25),2)</f>
      </c>
      <c r="O25">
        <f>rekapitulace!H8</f>
      </c>
      <c>
        <f>O25/100*I25</f>
      </c>
    </row>
    <row r="26" spans="1:16" ht="12.75" customHeight="1">
      <c r="A26" s="15"/>
      <c s="15"/>
      <c s="15" t="s">
        <v>322</v>
      </c>
      <c s="15"/>
      <c s="15" t="s">
        <v>321</v>
      </c>
      <c s="15"/>
      <c s="15"/>
      <c s="15"/>
      <c s="15">
        <f>SUM(I25:I25)</f>
      </c>
      <c r="P26">
        <f>ROUND(SUM(P25:P25),2)</f>
      </c>
    </row>
    <row r="28" spans="1:9" ht="12.75" customHeight="1">
      <c r="A28" s="9"/>
      <c s="9"/>
      <c s="9" t="s">
        <v>326</v>
      </c>
      <c s="9"/>
      <c s="9" t="s">
        <v>325</v>
      </c>
      <c s="9"/>
      <c s="11"/>
      <c s="9"/>
      <c s="11"/>
    </row>
    <row r="29" spans="1:16" ht="12.75">
      <c r="A29" s="7">
        <v>6</v>
      </c>
      <c s="7" t="s">
        <v>118</v>
      </c>
      <c s="7" t="s">
        <v>327</v>
      </c>
      <c s="7" t="s">
        <v>47</v>
      </c>
      <c s="7" t="s">
        <v>328</v>
      </c>
      <c s="7" t="s">
        <v>265</v>
      </c>
      <c s="10">
        <v>0.306</v>
      </c>
      <c s="14">
        <v>85000</v>
      </c>
      <c s="13">
        <f>ROUND((H29*G29),2)</f>
      </c>
      <c r="O29">
        <f>rekapitulace!H8</f>
      </c>
      <c>
        <f>O29/100*I29</f>
      </c>
    </row>
    <row r="30" spans="1:16" ht="12.75" customHeight="1">
      <c r="A30" s="15"/>
      <c s="15"/>
      <c s="15" t="s">
        <v>326</v>
      </c>
      <c s="15"/>
      <c s="15" t="s">
        <v>325</v>
      </c>
      <c s="15"/>
      <c s="15"/>
      <c s="15"/>
      <c s="15">
        <f>SUM(I29:I29)</f>
      </c>
      <c r="P30">
        <f>ROUND(SUM(P29:P29),2)</f>
      </c>
    </row>
    <row r="32" spans="1:16" ht="12.75" customHeight="1">
      <c r="A32" s="15"/>
      <c s="15"/>
      <c s="15"/>
      <c s="15"/>
      <c s="15" t="s">
        <v>107</v>
      </c>
      <c s="15"/>
      <c s="15"/>
      <c s="15"/>
      <c s="15">
        <f>+I14+I18+I22+I26+I30</f>
      </c>
      <c r="P32">
        <f>+P14+P18+P22+P26+P30</f>
      </c>
    </row>
    <row r="34" spans="1:9" ht="12.75" customHeight="1">
      <c r="A34" s="9" t="s">
        <v>108</v>
      </c>
      <c s="9"/>
      <c s="9"/>
      <c s="9"/>
      <c s="9"/>
      <c s="9"/>
      <c s="9"/>
      <c s="9"/>
      <c s="9"/>
    </row>
    <row r="35" spans="1:9" ht="12.75" customHeight="1">
      <c r="A35" s="9"/>
      <c s="9"/>
      <c s="9"/>
      <c s="9"/>
      <c s="9" t="s">
        <v>109</v>
      </c>
      <c s="9"/>
      <c s="9"/>
      <c s="9"/>
      <c s="9"/>
    </row>
    <row r="36" spans="1:16" ht="12.75" customHeight="1">
      <c r="A36" s="15"/>
      <c s="15"/>
      <c s="15"/>
      <c s="15"/>
      <c s="15" t="s">
        <v>110</v>
      </c>
      <c s="15"/>
      <c s="15"/>
      <c s="15"/>
      <c s="15">
        <v>0</v>
      </c>
      <c r="P36">
        <v>0</v>
      </c>
    </row>
    <row r="37" spans="1:9" ht="12.75" customHeight="1">
      <c r="A37" s="15"/>
      <c s="15"/>
      <c s="15"/>
      <c s="15"/>
      <c s="15" t="s">
        <v>111</v>
      </c>
      <c s="15"/>
      <c s="15"/>
      <c s="15"/>
      <c s="15"/>
    </row>
    <row r="38" spans="1:16" ht="12.75" customHeight="1">
      <c r="A38" s="15"/>
      <c s="15"/>
      <c s="15"/>
      <c s="15"/>
      <c s="15" t="s">
        <v>112</v>
      </c>
      <c s="15"/>
      <c s="15"/>
      <c s="15"/>
      <c s="15">
        <v>0</v>
      </c>
      <c r="P38">
        <v>0</v>
      </c>
    </row>
    <row r="39" spans="1:16" ht="12.75" customHeight="1">
      <c r="A39" s="15"/>
      <c s="15"/>
      <c s="15"/>
      <c s="15"/>
      <c s="15" t="s">
        <v>113</v>
      </c>
      <c s="15"/>
      <c s="15"/>
      <c s="15"/>
      <c s="15">
        <f>I36+I38</f>
      </c>
      <c r="P39">
        <f>P36+P38</f>
      </c>
    </row>
    <row r="41" spans="1:16" ht="12.75" customHeight="1">
      <c r="A41" s="15"/>
      <c s="15"/>
      <c s="15"/>
      <c s="15"/>
      <c s="15" t="s">
        <v>113</v>
      </c>
      <c s="15"/>
      <c s="15"/>
      <c s="15"/>
      <c s="15">
        <f>I32+I39</f>
      </c>
      <c r="P41">
        <f>P32+P39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329</v>
      </c>
      <c s="5"/>
      <c s="5" t="s">
        <v>330</v>
      </c>
    </row>
    <row r="6" spans="1:5" ht="12.75" customHeight="1">
      <c r="A6" t="s">
        <v>18</v>
      </c>
      <c r="C6" s="5" t="s">
        <v>329</v>
      </c>
      <c s="5"/>
      <c s="5" t="s">
        <v>330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9"/>
      <c s="9"/>
      <c s="9" t="s">
        <v>44</v>
      </c>
      <c s="9"/>
      <c s="9" t="s">
        <v>43</v>
      </c>
      <c s="9"/>
      <c s="11"/>
      <c s="9"/>
      <c s="11"/>
    </row>
    <row r="12" spans="1:16" ht="12.75">
      <c r="A12" s="7">
        <v>1</v>
      </c>
      <c s="7" t="s">
        <v>45</v>
      </c>
      <c s="7" t="s">
        <v>50</v>
      </c>
      <c s="7" t="s">
        <v>47</v>
      </c>
      <c s="7" t="s">
        <v>51</v>
      </c>
      <c s="7" t="s">
        <v>52</v>
      </c>
      <c s="10">
        <v>16.7</v>
      </c>
      <c s="14">
        <v>84</v>
      </c>
      <c s="13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331</v>
      </c>
      <c s="7" t="s">
        <v>47</v>
      </c>
      <c s="7" t="s">
        <v>332</v>
      </c>
      <c s="7" t="s">
        <v>265</v>
      </c>
      <c s="10">
        <v>1</v>
      </c>
      <c s="14">
        <v>5000</v>
      </c>
      <c s="13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333</v>
      </c>
      <c s="7" t="s">
        <v>47</v>
      </c>
      <c s="7" t="s">
        <v>334</v>
      </c>
      <c s="7" t="s">
        <v>265</v>
      </c>
      <c s="10">
        <v>1</v>
      </c>
      <c s="14">
        <v>14000</v>
      </c>
      <c s="13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45</v>
      </c>
      <c s="7" t="s">
        <v>335</v>
      </c>
      <c s="7" t="s">
        <v>47</v>
      </c>
      <c s="7" t="s">
        <v>336</v>
      </c>
      <c s="7" t="s">
        <v>265</v>
      </c>
      <c s="10">
        <v>1</v>
      </c>
      <c s="14">
        <v>3000</v>
      </c>
      <c s="13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9"/>
      <c s="9"/>
      <c s="9" t="s">
        <v>24</v>
      </c>
      <c s="9"/>
      <c s="9" t="s">
        <v>55</v>
      </c>
      <c s="9"/>
      <c s="11"/>
      <c s="9"/>
      <c s="11"/>
    </row>
    <row r="19" spans="1:16" ht="12.75">
      <c r="A19" s="7">
        <v>5</v>
      </c>
      <c s="7" t="s">
        <v>45</v>
      </c>
      <c s="7" t="s">
        <v>337</v>
      </c>
      <c s="7" t="s">
        <v>47</v>
      </c>
      <c s="7" t="s">
        <v>338</v>
      </c>
      <c s="7" t="s">
        <v>49</v>
      </c>
      <c s="10">
        <v>0.36</v>
      </c>
      <c s="14">
        <v>212</v>
      </c>
      <c s="13">
        <f>ROUND((H19*G19),2)</f>
      </c>
      <c r="O19">
        <f>rekapitulace!H8</f>
      </c>
      <c>
        <f>O19/100*I19</f>
      </c>
    </row>
    <row r="20" spans="1:16" ht="12.75">
      <c r="A20" s="7">
        <v>6</v>
      </c>
      <c s="7" t="s">
        <v>45</v>
      </c>
      <c s="7" t="s">
        <v>339</v>
      </c>
      <c s="7" t="s">
        <v>47</v>
      </c>
      <c s="7" t="s">
        <v>340</v>
      </c>
      <c s="7" t="s">
        <v>49</v>
      </c>
      <c s="10">
        <v>4.608</v>
      </c>
      <c s="14">
        <v>462</v>
      </c>
      <c s="13">
        <f>ROUND((H20*G20),2)</f>
      </c>
      <c r="O20">
        <f>rekapitulace!H8</f>
      </c>
      <c>
        <f>O20/100*I20</f>
      </c>
    </row>
    <row r="21" spans="1:16" ht="12.75">
      <c r="A21" s="7">
        <v>7</v>
      </c>
      <c s="7" t="s">
        <v>45</v>
      </c>
      <c s="7" t="s">
        <v>341</v>
      </c>
      <c s="7" t="s">
        <v>47</v>
      </c>
      <c s="7" t="s">
        <v>342</v>
      </c>
      <c s="7" t="s">
        <v>49</v>
      </c>
      <c s="10">
        <v>15.87</v>
      </c>
      <c s="14">
        <v>256</v>
      </c>
      <c s="13">
        <f>ROUND((H21*G21),2)</f>
      </c>
      <c r="O21">
        <f>rekapitulace!H8</f>
      </c>
      <c>
        <f>O21/100*I21</f>
      </c>
    </row>
    <row r="22" spans="1:16" ht="12.75">
      <c r="A22" s="7">
        <v>8</v>
      </c>
      <c s="7" t="s">
        <v>45</v>
      </c>
      <c s="7" t="s">
        <v>343</v>
      </c>
      <c s="7" t="s">
        <v>47</v>
      </c>
      <c s="7" t="s">
        <v>344</v>
      </c>
      <c s="7" t="s">
        <v>49</v>
      </c>
      <c s="10">
        <v>4.67</v>
      </c>
      <c s="14">
        <v>472</v>
      </c>
      <c s="13">
        <f>ROUND((H22*G22),2)</f>
      </c>
      <c r="O22">
        <f>rekapitulace!H8</f>
      </c>
      <c>
        <f>O22/100*I22</f>
      </c>
    </row>
    <row r="23" spans="1:16" ht="12.75">
      <c r="A23" s="7">
        <v>9</v>
      </c>
      <c s="7" t="s">
        <v>45</v>
      </c>
      <c s="7" t="s">
        <v>83</v>
      </c>
      <c s="7" t="s">
        <v>47</v>
      </c>
      <c s="7" t="s">
        <v>345</v>
      </c>
      <c s="7" t="s">
        <v>49</v>
      </c>
      <c s="10">
        <v>9.278</v>
      </c>
      <c s="14">
        <v>16</v>
      </c>
      <c s="13">
        <f>ROUND((H23*G23),2)</f>
      </c>
      <c r="O23">
        <f>rekapitulace!H8</f>
      </c>
      <c>
        <f>O23/100*I23</f>
      </c>
    </row>
    <row r="24" spans="1:16" ht="12.75">
      <c r="A24" s="7">
        <v>10</v>
      </c>
      <c s="7" t="s">
        <v>45</v>
      </c>
      <c s="7" t="s">
        <v>346</v>
      </c>
      <c s="7" t="s">
        <v>47</v>
      </c>
      <c s="7" t="s">
        <v>347</v>
      </c>
      <c s="7" t="s">
        <v>49</v>
      </c>
      <c s="10">
        <v>16.23</v>
      </c>
      <c s="14">
        <v>109</v>
      </c>
      <c s="13">
        <f>ROUND((H24*G24),2)</f>
      </c>
      <c r="O24">
        <f>rekapitulace!H8</f>
      </c>
      <c>
        <f>O24/100*I24</f>
      </c>
    </row>
    <row r="25" spans="1:16" ht="12.75">
      <c r="A25" s="7">
        <v>11</v>
      </c>
      <c s="7" t="s">
        <v>45</v>
      </c>
      <c s="7" t="s">
        <v>348</v>
      </c>
      <c s="7" t="s">
        <v>47</v>
      </c>
      <c s="7" t="s">
        <v>349</v>
      </c>
      <c s="7" t="s">
        <v>49</v>
      </c>
      <c s="10">
        <v>2.345</v>
      </c>
      <c s="14">
        <v>750</v>
      </c>
      <c s="13">
        <f>ROUND((H25*G25),2)</f>
      </c>
      <c r="O25">
        <f>rekapitulace!H8</f>
      </c>
      <c>
        <f>O25/100*I25</f>
      </c>
    </row>
    <row r="26" spans="1:16" ht="12.75">
      <c r="A26" s="7">
        <v>12</v>
      </c>
      <c s="7" t="s">
        <v>350</v>
      </c>
      <c s="7" t="s">
        <v>351</v>
      </c>
      <c s="7" t="s">
        <v>47</v>
      </c>
      <c s="7" t="s">
        <v>352</v>
      </c>
      <c s="7" t="s">
        <v>49</v>
      </c>
      <c s="10">
        <v>0.858</v>
      </c>
      <c s="14">
        <v>20</v>
      </c>
      <c s="13">
        <f>ROUND((H26*G26),2)</f>
      </c>
      <c r="O26">
        <f>rekapitulace!H8</f>
      </c>
      <c>
        <f>O26/100*I26</f>
      </c>
    </row>
    <row r="27" spans="1:16" ht="12.75" customHeight="1">
      <c r="A27" s="15"/>
      <c s="15"/>
      <c s="15" t="s">
        <v>24</v>
      </c>
      <c s="15"/>
      <c s="15" t="s">
        <v>55</v>
      </c>
      <c s="15"/>
      <c s="15"/>
      <c s="15"/>
      <c s="15">
        <f>SUM(I19:I26)</f>
      </c>
      <c r="P27">
        <f>ROUND(SUM(P19:P26),2)</f>
      </c>
    </row>
    <row r="29" spans="1:9" ht="12.75" customHeight="1">
      <c r="A29" s="9"/>
      <c s="9"/>
      <c s="9" t="s">
        <v>35</v>
      </c>
      <c s="9"/>
      <c s="9" t="s">
        <v>353</v>
      </c>
      <c s="9"/>
      <c s="11"/>
      <c s="9"/>
      <c s="11"/>
    </row>
    <row r="30" spans="1:16" ht="12.75">
      <c r="A30" s="7">
        <v>13</v>
      </c>
      <c s="7" t="s">
        <v>45</v>
      </c>
      <c s="7" t="s">
        <v>354</v>
      </c>
      <c s="7" t="s">
        <v>47</v>
      </c>
      <c s="7" t="s">
        <v>355</v>
      </c>
      <c s="7" t="s">
        <v>49</v>
      </c>
      <c s="10">
        <v>4.992</v>
      </c>
      <c s="14">
        <v>3420</v>
      </c>
      <c s="13">
        <f>ROUND((H30*G30),2)</f>
      </c>
      <c r="O30">
        <f>rekapitulace!H8</f>
      </c>
      <c>
        <f>O30/100*I30</f>
      </c>
    </row>
    <row r="31" spans="1:16" ht="12.75">
      <c r="A31" s="7">
        <v>14</v>
      </c>
      <c s="7" t="s">
        <v>45</v>
      </c>
      <c s="7" t="s">
        <v>356</v>
      </c>
      <c s="7" t="s">
        <v>47</v>
      </c>
      <c s="7" t="s">
        <v>357</v>
      </c>
      <c s="7" t="s">
        <v>49</v>
      </c>
      <c s="10">
        <v>0.384</v>
      </c>
      <c s="14">
        <v>3600</v>
      </c>
      <c s="13">
        <f>ROUND((H31*G31),2)</f>
      </c>
      <c r="O31">
        <f>rekapitulace!H8</f>
      </c>
      <c>
        <f>O31/100*I31</f>
      </c>
    </row>
    <row r="32" spans="1:16" ht="12.75" customHeight="1">
      <c r="A32" s="15"/>
      <c s="15"/>
      <c s="15" t="s">
        <v>35</v>
      </c>
      <c s="15"/>
      <c s="15" t="s">
        <v>353</v>
      </c>
      <c s="15"/>
      <c s="15"/>
      <c s="15"/>
      <c s="15">
        <f>SUM(I30:I31)</f>
      </c>
      <c r="P32">
        <f>ROUND(SUM(P30:P31),2)</f>
      </c>
    </row>
    <row r="34" spans="1:9" ht="12.75" customHeight="1">
      <c r="A34" s="9"/>
      <c s="9"/>
      <c s="9" t="s">
        <v>40</v>
      </c>
      <c s="9"/>
      <c s="9" t="s">
        <v>358</v>
      </c>
      <c s="9"/>
      <c s="11"/>
      <c s="9"/>
      <c s="11"/>
    </row>
    <row r="35" spans="1:16" ht="12.75">
      <c r="A35" s="7">
        <v>15</v>
      </c>
      <c s="7" t="s">
        <v>45</v>
      </c>
      <c s="7" t="s">
        <v>359</v>
      </c>
      <c s="7" t="s">
        <v>47</v>
      </c>
      <c s="7" t="s">
        <v>360</v>
      </c>
      <c s="7" t="s">
        <v>74</v>
      </c>
      <c s="10">
        <v>34.505</v>
      </c>
      <c s="14">
        <v>81</v>
      </c>
      <c s="13">
        <f>ROUND((H35*G35),2)</f>
      </c>
      <c r="O35">
        <f>rekapitulace!H8</f>
      </c>
      <c>
        <f>O35/100*I35</f>
      </c>
    </row>
    <row r="36" spans="1:16" ht="12.75">
      <c r="A36" s="7">
        <v>16</v>
      </c>
      <c s="7" t="s">
        <v>45</v>
      </c>
      <c s="7" t="s">
        <v>361</v>
      </c>
      <c s="7" t="s">
        <v>47</v>
      </c>
      <c s="7" t="s">
        <v>362</v>
      </c>
      <c s="7" t="s">
        <v>74</v>
      </c>
      <c s="10">
        <v>65.155</v>
      </c>
      <c s="14">
        <v>105</v>
      </c>
      <c s="13">
        <f>ROUND((H36*G36),2)</f>
      </c>
      <c r="O36">
        <f>rekapitulace!H8</f>
      </c>
      <c>
        <f>O36/100*I36</f>
      </c>
    </row>
    <row r="37" spans="1:16" ht="12.75">
      <c r="A37" s="7">
        <v>17</v>
      </c>
      <c s="7" t="s">
        <v>45</v>
      </c>
      <c s="7" t="s">
        <v>363</v>
      </c>
      <c s="7" t="s">
        <v>47</v>
      </c>
      <c s="7" t="s">
        <v>364</v>
      </c>
      <c s="7" t="s">
        <v>58</v>
      </c>
      <c s="10">
        <v>10</v>
      </c>
      <c s="14">
        <v>186</v>
      </c>
      <c s="13">
        <f>ROUND((H37*G37),2)</f>
      </c>
      <c r="O37">
        <f>rekapitulace!H8</f>
      </c>
      <c>
        <f>O37/100*I37</f>
      </c>
    </row>
    <row r="38" spans="1:16" ht="12.75">
      <c r="A38" s="7">
        <v>18</v>
      </c>
      <c s="7" t="s">
        <v>45</v>
      </c>
      <c s="7" t="s">
        <v>365</v>
      </c>
      <c s="7" t="s">
        <v>47</v>
      </c>
      <c s="7" t="s">
        <v>366</v>
      </c>
      <c s="7" t="s">
        <v>58</v>
      </c>
      <c s="10">
        <v>2</v>
      </c>
      <c s="14">
        <v>571</v>
      </c>
      <c s="13">
        <f>ROUND((H38*G38),2)</f>
      </c>
      <c r="O38">
        <f>rekapitulace!H8</f>
      </c>
      <c>
        <f>O38/100*I38</f>
      </c>
    </row>
    <row r="39" spans="1:16" ht="12.75">
      <c r="A39" s="7">
        <v>19</v>
      </c>
      <c s="7" t="s">
        <v>45</v>
      </c>
      <c s="7" t="s">
        <v>367</v>
      </c>
      <c s="7" t="s">
        <v>47</v>
      </c>
      <c s="7" t="s">
        <v>368</v>
      </c>
      <c s="7" t="s">
        <v>58</v>
      </c>
      <c s="10">
        <v>6</v>
      </c>
      <c s="14">
        <v>21070</v>
      </c>
      <c s="13">
        <f>ROUND((H39*G39),2)</f>
      </c>
      <c r="O39">
        <f>rekapitulace!H8</f>
      </c>
      <c>
        <f>O39/100*I39</f>
      </c>
    </row>
    <row r="40" spans="1:16" ht="12.75">
      <c r="A40" s="7">
        <v>20</v>
      </c>
      <c s="7" t="s">
        <v>45</v>
      </c>
      <c s="7" t="s">
        <v>369</v>
      </c>
      <c s="7" t="s">
        <v>47</v>
      </c>
      <c s="7" t="s">
        <v>370</v>
      </c>
      <c s="7" t="s">
        <v>58</v>
      </c>
      <c s="10">
        <v>2</v>
      </c>
      <c s="14">
        <v>1720</v>
      </c>
      <c s="13">
        <f>ROUND((H40*G40),2)</f>
      </c>
      <c r="O40">
        <f>rekapitulace!H8</f>
      </c>
      <c>
        <f>O40/100*I40</f>
      </c>
    </row>
    <row r="41" spans="1:16" ht="12.75">
      <c r="A41" s="7">
        <v>21</v>
      </c>
      <c s="7" t="s">
        <v>45</v>
      </c>
      <c s="7" t="s">
        <v>371</v>
      </c>
      <c s="7" t="s">
        <v>47</v>
      </c>
      <c s="7" t="s">
        <v>372</v>
      </c>
      <c s="7" t="s">
        <v>58</v>
      </c>
      <c s="10">
        <v>3</v>
      </c>
      <c s="14">
        <v>2610</v>
      </c>
      <c s="13">
        <f>ROUND((H41*G41),2)</f>
      </c>
      <c r="O41">
        <f>rekapitulace!H8</f>
      </c>
      <c>
        <f>O41/100*I41</f>
      </c>
    </row>
    <row r="42" spans="1:16" ht="12.75">
      <c r="A42" s="7">
        <v>22</v>
      </c>
      <c s="7" t="s">
        <v>45</v>
      </c>
      <c s="7" t="s">
        <v>371</v>
      </c>
      <c s="7" t="s">
        <v>373</v>
      </c>
      <c s="7" t="s">
        <v>374</v>
      </c>
      <c s="7" t="s">
        <v>58</v>
      </c>
      <c s="10">
        <v>1</v>
      </c>
      <c s="14">
        <v>2610</v>
      </c>
      <c s="13">
        <f>ROUND((H42*G42),2)</f>
      </c>
      <c r="O42">
        <f>rekapitulace!H8</f>
      </c>
      <c>
        <f>O42/100*I42</f>
      </c>
    </row>
    <row r="43" spans="1:16" ht="12.75">
      <c r="A43" s="7">
        <v>23</v>
      </c>
      <c s="7" t="s">
        <v>45</v>
      </c>
      <c s="7" t="s">
        <v>375</v>
      </c>
      <c s="7" t="s">
        <v>373</v>
      </c>
      <c s="7" t="s">
        <v>376</v>
      </c>
      <c s="7" t="s">
        <v>58</v>
      </c>
      <c s="10">
        <v>6</v>
      </c>
      <c s="14">
        <v>19320</v>
      </c>
      <c s="13">
        <f>ROUND((H43*G43),2)</f>
      </c>
      <c r="O43">
        <f>rekapitulace!H8</f>
      </c>
      <c>
        <f>O43/100*I43</f>
      </c>
    </row>
    <row r="44" spans="1:16" ht="12.75">
      <c r="A44" s="7">
        <v>24</v>
      </c>
      <c s="7" t="s">
        <v>45</v>
      </c>
      <c s="7" t="s">
        <v>377</v>
      </c>
      <c s="7" t="s">
        <v>47</v>
      </c>
      <c s="7" t="s">
        <v>378</v>
      </c>
      <c s="7" t="s">
        <v>58</v>
      </c>
      <c s="10">
        <v>1</v>
      </c>
      <c s="14">
        <v>19760</v>
      </c>
      <c s="13">
        <f>ROUND((H44*G44),2)</f>
      </c>
      <c r="O44">
        <f>rekapitulace!H8</f>
      </c>
      <c>
        <f>O44/100*I44</f>
      </c>
    </row>
    <row r="45" spans="1:16" ht="12.75">
      <c r="A45" s="7">
        <v>25</v>
      </c>
      <c s="7" t="s">
        <v>45</v>
      </c>
      <c s="7" t="s">
        <v>379</v>
      </c>
      <c s="7" t="s">
        <v>47</v>
      </c>
      <c s="7" t="s">
        <v>380</v>
      </c>
      <c s="7" t="s">
        <v>58</v>
      </c>
      <c s="10">
        <v>1</v>
      </c>
      <c s="14">
        <v>18385</v>
      </c>
      <c s="13">
        <f>ROUND((H45*G45),2)</f>
      </c>
      <c r="O45">
        <f>rekapitulace!H8</f>
      </c>
      <c>
        <f>O45/100*I45</f>
      </c>
    </row>
    <row r="46" spans="1:16" ht="12.75">
      <c r="A46" s="7">
        <v>26</v>
      </c>
      <c s="7" t="s">
        <v>45</v>
      </c>
      <c s="7" t="s">
        <v>381</v>
      </c>
      <c s="7" t="s">
        <v>47</v>
      </c>
      <c s="7" t="s">
        <v>382</v>
      </c>
      <c s="7" t="s">
        <v>74</v>
      </c>
      <c s="10">
        <v>9</v>
      </c>
      <c s="14">
        <v>69</v>
      </c>
      <c s="13">
        <f>ROUND((H46*G46),2)</f>
      </c>
      <c r="O46">
        <f>rekapitulace!H8</f>
      </c>
      <c>
        <f>O46/100*I46</f>
      </c>
    </row>
    <row r="47" spans="1:16" ht="12.75">
      <c r="A47" s="7">
        <v>27</v>
      </c>
      <c s="7" t="s">
        <v>45</v>
      </c>
      <c s="7" t="s">
        <v>383</v>
      </c>
      <c s="7" t="s">
        <v>47</v>
      </c>
      <c s="7" t="s">
        <v>384</v>
      </c>
      <c s="7" t="s">
        <v>74</v>
      </c>
      <c s="10">
        <v>59.47</v>
      </c>
      <c s="14">
        <v>31</v>
      </c>
      <c s="13">
        <f>ROUND((H47*G47),2)</f>
      </c>
      <c r="O47">
        <f>rekapitulace!H8</f>
      </c>
      <c>
        <f>O47/100*I47</f>
      </c>
    </row>
    <row r="48" spans="1:16" ht="12.75">
      <c r="A48" s="7">
        <v>28</v>
      </c>
      <c s="7" t="s">
        <v>45</v>
      </c>
      <c s="7" t="s">
        <v>385</v>
      </c>
      <c s="7" t="s">
        <v>47</v>
      </c>
      <c s="7" t="s">
        <v>386</v>
      </c>
      <c s="7" t="s">
        <v>63</v>
      </c>
      <c s="10">
        <v>5.991</v>
      </c>
      <c s="14">
        <v>216</v>
      </c>
      <c s="13">
        <f>ROUND((H48*G48),2)</f>
      </c>
      <c r="O48">
        <f>rekapitulace!H8</f>
      </c>
      <c>
        <f>O48/100*I48</f>
      </c>
    </row>
    <row r="49" spans="1:16" ht="12.75" customHeight="1">
      <c r="A49" s="15"/>
      <c s="15"/>
      <c s="15" t="s">
        <v>40</v>
      </c>
      <c s="15"/>
      <c s="15" t="s">
        <v>358</v>
      </c>
      <c s="15"/>
      <c s="15"/>
      <c s="15"/>
      <c s="15">
        <f>SUM(I35:I48)</f>
      </c>
      <c r="P49">
        <f>ROUND(SUM(P35:P48),2)</f>
      </c>
    </row>
    <row r="51" spans="1:9" ht="12.75" customHeight="1">
      <c r="A51" s="9"/>
      <c s="9"/>
      <c s="9" t="s">
        <v>41</v>
      </c>
      <c s="9"/>
      <c s="9" t="s">
        <v>100</v>
      </c>
      <c s="9"/>
      <c s="11"/>
      <c s="9"/>
      <c s="11"/>
    </row>
    <row r="52" spans="1:16" ht="12.75">
      <c r="A52" s="7">
        <v>29</v>
      </c>
      <c s="7" t="s">
        <v>45</v>
      </c>
      <c s="7" t="s">
        <v>387</v>
      </c>
      <c s="7" t="s">
        <v>47</v>
      </c>
      <c s="7" t="s">
        <v>388</v>
      </c>
      <c s="7" t="s">
        <v>74</v>
      </c>
      <c s="10">
        <v>18</v>
      </c>
      <c s="14">
        <v>42</v>
      </c>
      <c s="13">
        <f>ROUND((H52*G52),2)</f>
      </c>
      <c r="O52">
        <f>rekapitulace!H8</f>
      </c>
      <c>
        <f>O52/100*I52</f>
      </c>
    </row>
    <row r="53" spans="1:16" ht="12.75">
      <c r="A53" s="7">
        <v>30</v>
      </c>
      <c s="7" t="s">
        <v>45</v>
      </c>
      <c s="7" t="s">
        <v>389</v>
      </c>
      <c s="7" t="s">
        <v>47</v>
      </c>
      <c s="7" t="s">
        <v>390</v>
      </c>
      <c s="7" t="s">
        <v>74</v>
      </c>
      <c s="10">
        <v>31</v>
      </c>
      <c s="14">
        <v>154</v>
      </c>
      <c s="13">
        <f>ROUND((H53*G53),2)</f>
      </c>
      <c r="O53">
        <f>rekapitulace!H8</f>
      </c>
      <c>
        <f>O53/100*I53</f>
      </c>
    </row>
    <row r="54" spans="1:16" ht="12.75">
      <c r="A54" s="7">
        <v>31</v>
      </c>
      <c s="7" t="s">
        <v>45</v>
      </c>
      <c s="7" t="s">
        <v>391</v>
      </c>
      <c s="7" t="s">
        <v>47</v>
      </c>
      <c s="7" t="s">
        <v>392</v>
      </c>
      <c s="7" t="s">
        <v>49</v>
      </c>
      <c s="10">
        <v>0.465</v>
      </c>
      <c s="14">
        <v>2350</v>
      </c>
      <c s="13">
        <f>ROUND((H54*G54),2)</f>
      </c>
      <c r="O54">
        <f>rekapitulace!H8</f>
      </c>
      <c>
        <f>O54/100*I54</f>
      </c>
    </row>
    <row r="55" spans="1:16" ht="12.75">
      <c r="A55" s="7">
        <v>32</v>
      </c>
      <c s="7" t="s">
        <v>45</v>
      </c>
      <c s="7" t="s">
        <v>393</v>
      </c>
      <c s="7" t="s">
        <v>47</v>
      </c>
      <c s="7" t="s">
        <v>394</v>
      </c>
      <c s="7" t="s">
        <v>49</v>
      </c>
      <c s="10">
        <v>1.566</v>
      </c>
      <c s="14">
        <v>2820</v>
      </c>
      <c s="13">
        <f>ROUND((H55*G55),2)</f>
      </c>
      <c r="O55">
        <f>rekapitulace!H8</f>
      </c>
      <c>
        <f>O55/100*I55</f>
      </c>
    </row>
    <row r="56" spans="1:16" ht="12.75" customHeight="1">
      <c r="A56" s="15"/>
      <c s="15"/>
      <c s="15" t="s">
        <v>41</v>
      </c>
      <c s="15"/>
      <c s="15" t="s">
        <v>103</v>
      </c>
      <c s="15"/>
      <c s="15"/>
      <c s="15"/>
      <c s="15">
        <f>SUM(I52:I55)</f>
      </c>
      <c r="P56">
        <f>ROUND(SUM(P52:P55),2)</f>
      </c>
    </row>
    <row r="58" spans="1:16" ht="12.75" customHeight="1">
      <c r="A58" s="15"/>
      <c s="15"/>
      <c s="15"/>
      <c s="15"/>
      <c s="15" t="s">
        <v>107</v>
      </c>
      <c s="15"/>
      <c s="15"/>
      <c s="15"/>
      <c s="15">
        <f>+I16+I27+I32+I49+I56</f>
      </c>
      <c r="P58">
        <f>+P16+P27+P32+P49+P56</f>
      </c>
    </row>
    <row r="60" spans="1:9" ht="12.75" customHeight="1">
      <c r="A60" s="9" t="s">
        <v>108</v>
      </c>
      <c s="9"/>
      <c s="9"/>
      <c s="9"/>
      <c s="9"/>
      <c s="9"/>
      <c s="9"/>
      <c s="9"/>
      <c s="9"/>
    </row>
    <row r="61" spans="1:9" ht="12.75" customHeight="1">
      <c r="A61" s="9"/>
      <c s="9"/>
      <c s="9"/>
      <c s="9"/>
      <c s="9" t="s">
        <v>109</v>
      </c>
      <c s="9"/>
      <c s="9"/>
      <c s="9"/>
      <c s="9"/>
    </row>
    <row r="62" spans="1:16" ht="12.75" customHeight="1">
      <c r="A62" s="15"/>
      <c s="15"/>
      <c s="15"/>
      <c s="15"/>
      <c s="15" t="s">
        <v>110</v>
      </c>
      <c s="15"/>
      <c s="15"/>
      <c s="15"/>
      <c s="15">
        <v>0</v>
      </c>
      <c r="P62">
        <v>0</v>
      </c>
    </row>
    <row r="63" spans="1:9" ht="12.75" customHeight="1">
      <c r="A63" s="15"/>
      <c s="15"/>
      <c s="15"/>
      <c s="15"/>
      <c s="15" t="s">
        <v>111</v>
      </c>
      <c s="15"/>
      <c s="15"/>
      <c s="15"/>
      <c s="15"/>
    </row>
    <row r="64" spans="1:16" ht="12.75" customHeight="1">
      <c r="A64" s="15"/>
      <c s="15"/>
      <c s="15"/>
      <c s="15"/>
      <c s="15" t="s">
        <v>112</v>
      </c>
      <c s="15"/>
      <c s="15"/>
      <c s="15"/>
      <c s="15">
        <v>0</v>
      </c>
      <c r="P64">
        <v>0</v>
      </c>
    </row>
    <row r="65" spans="1:16" ht="12.75" customHeight="1">
      <c r="A65" s="15"/>
      <c s="15"/>
      <c s="15"/>
      <c s="15"/>
      <c s="15" t="s">
        <v>113</v>
      </c>
      <c s="15"/>
      <c s="15"/>
      <c s="15"/>
      <c s="15">
        <f>I62+I64</f>
      </c>
      <c r="P65">
        <f>P62+P64</f>
      </c>
    </row>
    <row r="67" spans="1:16" ht="12.75" customHeight="1">
      <c r="A67" s="15"/>
      <c s="15"/>
      <c s="15"/>
      <c s="15"/>
      <c s="15" t="s">
        <v>113</v>
      </c>
      <c s="15"/>
      <c s="15"/>
      <c s="15"/>
      <c s="15">
        <f>I58+I65</f>
      </c>
      <c r="P67">
        <f>P58+P65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