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nislav.Doleza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9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<sst xmlns="http://schemas.openxmlformats.org/spreadsheetml/2006/main" count="591" uniqueCount="310">
  <si>
    <t>Soupis objektů s DPH</t>
  </si>
  <si>
    <t>Stavba:119 024 - II/114 Dobříš, most ev.č. 114-017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</si>
  <si>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</si>
  <si>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</si>
  <si>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</si>
  <si>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</si>
  <si>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</si>
  <si>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</si>
  <si>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</si>
  <si>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</si>
  <si>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</si>
  <si>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</si>
  <si>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</si>
  <si>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</si>
  <si>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</si>
  <si>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</si>
  <si>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</si>
  <si>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</si>
  <si>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119 024</t>
  </si>
  <si>
    <t>II/114 Dobříš, most ev.č. 114-017</t>
  </si>
  <si>
    <t>SO 000</t>
  </si>
  <si>
    <t>Všeobecné konstrukce a práce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</si>
  <si>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</si>
  <si>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</si>
  <si>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</si>
  <si>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</si>
  <si>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</si>
  <si>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</si>
  <si>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</si>
  <si>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</si>
  <si>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</si>
  <si>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</si>
  <si>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</si>
  <si>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</si>
  <si>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</si>
  <si>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</si>
  <si>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</si>
  <si>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</si>
  <si>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</si>
  <si>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</si>
  <si>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0</t>
  </si>
  <si>
    <t>02910.1</t>
  </si>
  <si>
    <t/>
  </si>
  <si>
    <t>OSTATNÍ POŽADAVKY - ZEMĚMĚŘIČSKÁ MĚŘENÍ
geometrický plán v počtu 10 ks</t>
  </si>
  <si>
    <t xml:space="preserve">KČ        </t>
  </si>
  <si>
    <t>02910.2</t>
  </si>
  <si>
    <t>OSTATNÍ POŽADAVKY - ZEMĚMĚŘIČSKÁ MĚŘENÍ
zaměření skutečného provedení stavby, geodetické práce během výstavby</t>
  </si>
  <si>
    <t>02910.3</t>
  </si>
  <si>
    <t>OSTATNÍ POŽADAVKY - ZEMĚMĚŘIČSKÁ MĚŘENÍ
zaměření skutečného stavu zachované konstrukce po demolici a jejím odkrytí</t>
  </si>
  <si>
    <t>029412</t>
  </si>
  <si>
    <t>OSTATNÍ POŽADAVKY - VYPRACOVÁNÍ MOSTNÍHO LISTU</t>
  </si>
  <si>
    <t xml:space="preserve">KUS       </t>
  </si>
  <si>
    <t>02943</t>
  </si>
  <si>
    <t>OSTATNÍ POŽADAVKY - VYPRACOVÁNÍ RDS
vč. potřebných VTD</t>
  </si>
  <si>
    <t>02944</t>
  </si>
  <si>
    <t>OSTAT POŽADAVKY - DOKUMENTACE SKUTEČ PROVEDENÍ V DIGIT FORMĚ
vypracování DSPS - 4 paré pro potřeby objednatele</t>
  </si>
  <si>
    <t>02946</t>
  </si>
  <si>
    <t>OSTAT POŽADAVKY - FOTODOKUMENTACE
dokumentování odhalených částí konstrukce po odstranění torkretu v průběhu stavby
podklad pro státní památkovou péči</t>
  </si>
  <si>
    <t xml:space="preserve">KPL       </t>
  </si>
  <si>
    <t>02953</t>
  </si>
  <si>
    <t>OSTATNÍ POŽADAVKY - HLAVNÍ MOSTNÍ PROHLÍDKA</t>
  </si>
  <si>
    <t>02960</t>
  </si>
  <si>
    <t>OSTATNÍ POŽADAVKY - ODBORNÝ DOZOR
zajištění geologa, geotechnika, biologický dozor v průběhu stavby
se souhlasem investora</t>
  </si>
  <si>
    <t>02991</t>
  </si>
  <si>
    <t>OSTATNÍ POŽADAVKY - INFORMAČNÍ TABULE</t>
  </si>
  <si>
    <t>03100</t>
  </si>
  <si>
    <t>ZAŘÍZENÍ STAVENIŠTĚ - ZŘÍZENÍ, PROVOZ, DEMONTÁŽ</t>
  </si>
  <si>
    <t>C e l k e m</t>
  </si>
  <si>
    <t>SO 191</t>
  </si>
  <si>
    <t>DIO</t>
  </si>
  <si>
    <t>Ostatní konstrukce a práce</t>
  </si>
  <si>
    <t>9</t>
  </si>
  <si>
    <t>99999</t>
  </si>
  <si>
    <t>R</t>
  </si>
  <si>
    <t>DIO
- pronájem
- kompletní dopravní opatření při stavbě
- včetně návrhu a projednání dočasného dopravního značení s policií ČR a dopravním úřadem, včetně návrhu značení na objízdných trasách v dostatečném předstihu před zahájením stavby
- kompletní provedení (dopravní značky, směrovací desky, výstražná světla, vodící desky, vodorovné značky vč. Odstranění, atd.)
- včetně nákladů na případné doplnění značení dle aktuálního požadavku Policie ČR
- včetně případného doplnění značek IP22 (viz. vyjádření Policie ČR v dokladové části)
- včetně případného zakrytí (ne pouze přeškrtnutí!) nebo demontáže dočasně zneplatněného značení, včetně zpětného odkrytí a montáže
- včetně nákladů na přesuny dopravního značení dle jednotlivých fází výstavby, resp. dle potřeby
- dopravní značení musí splňovat vnitropodnikové předpisy ŘSD PPK-PRE, PPK-FOL a TP 143
- položka je pouze se souhlasem objednatele!
- bude fakturováno dle skutečnosti</t>
  </si>
  <si>
    <t>SO 201</t>
  </si>
  <si>
    <t>REKONSTRUKCE MOSTU EV. Č. 114-017 DOBŘÍŠ</t>
  </si>
  <si>
    <t>014101</t>
  </si>
  <si>
    <t>POPLATKY ZA SKLÁDKU
zemina</t>
  </si>
  <si>
    <t xml:space="preserve">M3        </t>
  </si>
  <si>
    <t>dle pol.č. 17120:  974,23=974,230 [A]</t>
  </si>
  <si>
    <t>POPLATKY ZA SKLÁDKU
kámen</t>
  </si>
  <si>
    <t>dle pol.č. 96613:  207,25=207,250 [A]</t>
  </si>
  <si>
    <t>POPLATKY ZA SKLÁDKU
beton</t>
  </si>
  <si>
    <t>dle pol.č. 96616:  13,2=13,200 [A]
z. pol.č. 11421: 19,5=19,500 [B]
Celkem: A+B=32,700 [C]</t>
  </si>
  <si>
    <t>POPLATKY ZA SKLÁDKU
asfaltová vrstvy</t>
  </si>
  <si>
    <t>dle pol.č. 11343:  136,59=136,590 [A]</t>
  </si>
  <si>
    <t>03770</t>
  </si>
  <si>
    <t xml:space="preserve">POMOC PRÁCE ZAJIŠŤ NEBO ZŘÍZ ČERPÁNÍ VODY
Dočasné zatrubnění vodoteče bude provedeno pomocí dvou hrází z volně ložených betonových panelů, pevné plastové fólie </t>
  </si>
  <si>
    <t>Zemní práce</t>
  </si>
  <si>
    <t>11343</t>
  </si>
  <si>
    <t>ODSTRAN KRYTU ZPEVNĚNÝCH PLOCH S ASFALT POJIVEM VČET PODKLADU</t>
  </si>
  <si>
    <t>314,0*(0,38+0,49)/2=136,590 [A]</t>
  </si>
  <si>
    <t>113765</t>
  </si>
  <si>
    <t>FRÉZOVÁNÍ DRÁŽKY PRŮŘEZU DO 600MM2 V ASFALTOVÉ VOZOVCE
podél římsy</t>
  </si>
  <si>
    <t xml:space="preserve">M         </t>
  </si>
  <si>
    <t>(20,1+20,2)=40,300 [A]</t>
  </si>
  <si>
    <t>11421</t>
  </si>
  <si>
    <t>ODSTRAN KONSTR VODNÍCH KORYT Z BETON DÍLCŮ
před mostem</t>
  </si>
  <si>
    <t>65,0m2*0,3m=19,500 [A]</t>
  </si>
  <si>
    <t>11528</t>
  </si>
  <si>
    <t>PŘEV VOD NA POVRCHU POTR DN DO 1600MM NEBO ŽLAB R.O. DO 5,0M</t>
  </si>
  <si>
    <t>13173</t>
  </si>
  <si>
    <t>HLOUBENÍ JAM ZAPAŽ I NEPAŽ TŘ. I</t>
  </si>
  <si>
    <t>za opěrou: 19,0*16,4+20,0*15,0=611,600 [A]
nad klenbou: 12,0*8,5=102,000 [B]
mezi pilíři: 13,8*15,0=207,000 [C]
čerpací jímky: 2*1,0*1,0*1,0=2,000 [D]
pro ŠP polštáře: (17,7+3*14,4+17,8)m2*0,6m=47,220 [E]
Celkem: A+B+C+D+E=969,820 [F]</t>
  </si>
  <si>
    <t>17120</t>
  </si>
  <si>
    <t>ULOŽENÍ SYPANINY DO NÁSYPŮ A NA SKLÁDKY BEZ ZHUTNĚNÍ</t>
  </si>
  <si>
    <t>z. pol.č. 13173:  969,82=969,820 [A]
z vrtů: 5*7,0*0,126=4,410 [B]
Celkem: A+B=974,230 [C]</t>
  </si>
  <si>
    <t>17581</t>
  </si>
  <si>
    <t>OBSYP POTRUBÍ A OBJEKTŮ Z NAKUPOVANÝCH MATERIÁLŮ</t>
  </si>
  <si>
    <t>za opěrou: 15,3*16,4+15,5*15,0=483,420 [A]
nad klenbou: 3,6*8,5=30,600 [B]
mezi pilíři: 12,5*15,0=187,500 [C]
čerpací jímky: 2*1,0*1,0*1,0=2,000 [D]
Celkem: A+B+C+D=703,520 [E]</t>
  </si>
  <si>
    <t>Základy</t>
  </si>
  <si>
    <t>21331</t>
  </si>
  <si>
    <t>DRENÁŽNÍ VRSTVY Z BETONU MEZEROVITÉHO (DRENÁŽNÍHO)
obetonování rubové drenáže</t>
  </si>
  <si>
    <t>2*0,3*0,3*13,0=2,340 [A]</t>
  </si>
  <si>
    <t>22694</t>
  </si>
  <si>
    <t>ZÁPOROVÉ PAŽENÍ Z KOVU DOČASNÉ</t>
  </si>
  <si>
    <t xml:space="preserve">T         </t>
  </si>
  <si>
    <t>HEB 300: 117,0kg/m*(5*7,0+5,8)/1000=4,774 [A]</t>
  </si>
  <si>
    <t>22695A</t>
  </si>
  <si>
    <t>VÝDŘEVA ZÁPOROVÉHO PAŽENÍ DOČASNÁ (PLOCHA)</t>
  </si>
  <si>
    <t xml:space="preserve">M2        </t>
  </si>
  <si>
    <t>19,0=19,000 [A]</t>
  </si>
  <si>
    <t>261514</t>
  </si>
  <si>
    <t>VRTY PRO KOTVENÍ A INJEKTÁŽ TŘ V NA POVRCHU D DO 35MM
sanace spodní stavby</t>
  </si>
  <si>
    <t>2*4ks/m2*(3,1+1,9)*3,9*0,5=78,000 [A]
2*4ks/m2*(0,8+0,8)*3,9*0,669=33,396 [B]
3*4ks/m2*(0,8+0,8)*3,9*0,5=37,440 [C]
4ks/m2*(1,8+0,6+1,8)*3,9*(0,331+0,316+0,327)=63,816 [D]
Celkem: A+B+C+D=212,652 [E]</t>
  </si>
  <si>
    <t>264716</t>
  </si>
  <si>
    <t>VRTY PRO PILOTY TŘ I A II D DO 400MM</t>
  </si>
  <si>
    <t>5*(7,0-2,0)=25,000 [A]</t>
  </si>
  <si>
    <t>264816</t>
  </si>
  <si>
    <t>VRTY PRO PILOTY TŘ III A IV D DO 400MM</t>
  </si>
  <si>
    <t>5*2,0=10,000 [A]</t>
  </si>
  <si>
    <t>27152</t>
  </si>
  <si>
    <t>POLŠTÁŘE POD ZÁKLADY Z KAMENIVA DRCENÉHO</t>
  </si>
  <si>
    <t>(17,7+3*14,4+17,8)m2*0,6m=47,220 [A]</t>
  </si>
  <si>
    <t>272325</t>
  </si>
  <si>
    <t>ZÁKLADY ZE ŽELEZOBETONU DO C30/37
výztuž je v pol.č. 334365</t>
  </si>
  <si>
    <t>13,9m2*0,7m+3*11,1m2*0,68m+14,0m2*0,7m=42,174 [A]</t>
  </si>
  <si>
    <t>272366</t>
  </si>
  <si>
    <t>VÝZTUŽ ZÁKLADŮ Z KARI SÍTÍ
výztuž podbetonávky pod obklad</t>
  </si>
  <si>
    <t>4,44kg/m2*(8*0,7*6,5+2*1,9)*1,1/1000=0,196 [A]</t>
  </si>
  <si>
    <t>281451</t>
  </si>
  <si>
    <t>INJEKTOVÁNÍ NÍZKOTLAKÉ Z CEMENTOVÉ MALTY NA POVRCHU
sanace spodní stavby</t>
  </si>
  <si>
    <t>2*4ks/m2*(3,1+1,9)*3,9*0,5=78,000 [A]
2*4ks/m2*(0,8+0,8)*3,9*0,669=33,396 [B]
3*4ks/m2*(0,8+0,8)*3,9*0,5=37,440 [C]
4ks/m2*(1,8+0,6+1,8)*3,9*(0,331+0,316+0,327)=63,816 [D]
Celkem: (A+B+C+D)*0,2=42,530 [E]</t>
  </si>
  <si>
    <t>285392</t>
  </si>
  <si>
    <t>DODATEČNÉ KOTVENÍ VLEPENÍM BETONÁŘSKÉ VÝZTUŽE D DO 16MM DO VRTŮ</t>
  </si>
  <si>
    <t>sloupky zábradlí: (12+10+3)*2=50,000 [A]</t>
  </si>
  <si>
    <t>285393</t>
  </si>
  <si>
    <t>DODATEČNÉ KOTVENÍ VLEPENÍM BETONÁŘSKÉ VÝZTUŽE D DO 20MM DO VRTŮ
kotvení římsy</t>
  </si>
  <si>
    <t>2*40+8=88,000 [A]</t>
  </si>
  <si>
    <t>28999</t>
  </si>
  <si>
    <t>OPLÁŠTĚNÍ (ZPEVNĚNÍ) Z FÓLIE
těsnící fólie v přechodové oblasti</t>
  </si>
  <si>
    <t>2*4,7*9,0=84,600 [A]</t>
  </si>
  <si>
    <t>R285399</t>
  </si>
  <si>
    <t>DODATEČNÉ KOTVENÍ VLEPENÍM VÝZTUŽE D DO 10MM DO VRTŮ
kotvení nerezovými trny</t>
  </si>
  <si>
    <t>podkladní beton (podbetonávka obkldu) 4 ks/m2*(8*0,7*6,5+2*1,9)=160,800 [A]
kotvení obkladu: 
stěny - obklad vpravo: 16 ks/m2*24,5m2=392,000 [C]
stěny - obklad vlevo: 16 ks/m2*23,0m2=368,000 [B]
opěry: 16 ks/m2*2*1,1*6,5=228,800 [D]
pilíře: 16 ks/m2*6*1,1*6,5=686,400 [E]
Celkem: A+C+B+D+E=1 836,000 [F]</t>
  </si>
  <si>
    <t>Svislé konstrukce</t>
  </si>
  <si>
    <t>31722</t>
  </si>
  <si>
    <t>ŘÍMSY Z KAMENIC VÝROBKŮ</t>
  </si>
  <si>
    <t>0,6*0,3*(20,1+20,2)=7,254 [A]</t>
  </si>
  <si>
    <t>327222</t>
  </si>
  <si>
    <t>OBKLAD ZDÍ OPĚRNÝCH, ZÁRUBNÍCH, NÁBŘEŽNÍCH Z HAKLÍKŮ
tloušťka obkladního kamene 200-250 mm</t>
  </si>
  <si>
    <t>obklad vpravo: 24,5m2=24,500 [A]
obklad vlevo: 23,0m2=23,000 [B]
Celkem: A+B=47,500 [C]</t>
  </si>
  <si>
    <t>333215</t>
  </si>
  <si>
    <t>PŘEZDĚNÍ OPĚR A KŘÍDEL Z KAMENNÉHO ZDIVA
vč. očištění</t>
  </si>
  <si>
    <t>LÍCNÍ KLENBA Z PŮVODNÍCH KAMENŮ: (2,0+2*1,4+2,0)*0,3=2,040 [A]
BŘIT Z PŮVODNÍCH PŘESKLÁDANÝCH KAMENŮ: 3*1,8*0,6=3,240 [B]
Celkem: A+B=5,280 [C]</t>
  </si>
  <si>
    <t>333222</t>
  </si>
  <si>
    <t>OBKLAD MOSTNÍCH OPĚR A KŘÍDEL Z HAKLÍKŮ
tloušťka obkladního kamene 200-250 mm</t>
  </si>
  <si>
    <t>2*1,1*6,5=14,300 [A]</t>
  </si>
  <si>
    <t>333325</t>
  </si>
  <si>
    <t>MOSTNÍ OPĚRY A KŘÍDLA ZE ŽELEZOVÉHO BETONU DO C30/37
výztuž je v pol.č. 334365</t>
  </si>
  <si>
    <t>opěry: 2*(2,2m2*6,4m+0,4m2*5,9)m=32,880 [A]
poprsní zdi: (25,5+24,7)m2*0,35m=17,570 [B]
Celkem: A+B=50,450 [C]</t>
  </si>
  <si>
    <t>33419</t>
  </si>
  <si>
    <t>MOSTNÍ PILÍŘE A STATIVA Z DÍLCŮ KAMENNÝCH</t>
  </si>
  <si>
    <t>klenba: 4*1,5m2*9,1m=54,600 [A]
náhrada poškozených kamenů (odhad 30%): 
LÍCNÍ KLENBA Z PŮVODNÍCH KAMENŮ: (2,0+2*1,4+2,0)*0,3=2,040 [B]
BŘIT Z PŮVODNÍCH PŘESKLÁDANÝCH KAMENŮ: 3*1,8*0,6=3,240 [C]
(B+C)*0,3=1,584 [D]
A+D=56,184 [E]</t>
  </si>
  <si>
    <t>334222</t>
  </si>
  <si>
    <t>OBKLAD MOSTNÍCH PILÍŘŮ Z HAKLÍKŮ
tloušťka obkladního kamene 200-250 mm</t>
  </si>
  <si>
    <t>6*1,1*6,5=42,900 [A]</t>
  </si>
  <si>
    <t>334325</t>
  </si>
  <si>
    <t>MOSTNÍ PILÍŘE A STATIVA ZE ŽELEZOVÉHO BETONU DO C30/37</t>
  </si>
  <si>
    <t>3*1,5m2*6,5m=29,250 [A]</t>
  </si>
  <si>
    <t>334365</t>
  </si>
  <si>
    <t>VÝZTUŽ MOSTNÍCH PILÍŘŮ A STATIV Z OCELI 10505, B500B</t>
  </si>
  <si>
    <t>10155,5/1000=10,156 [A]</t>
  </si>
  <si>
    <t>33822</t>
  </si>
  <si>
    <t>SLOUPKY OHRADNÍ A PLOTOVÉ Z DÍLCŮ Z KAMENICKÝCH VÝROBKŮ
zábradlí</t>
  </si>
  <si>
    <t>sloupky: (12+10)*1,2*0,2*0,2=1,056 [A]
podstavec: 1,5*0,6*1,2=1,080 [B]
Celkem: A+B=2,136 [C]</t>
  </si>
  <si>
    <t>348175</t>
  </si>
  <si>
    <t>ZÁBRADLÍ Z DÍLCŮ KOVOVÝCH ŽÁROVĚ STŘÍKANÉ KOVEM S NÁTĚREM</t>
  </si>
  <si>
    <t xml:space="preserve">KG        </t>
  </si>
  <si>
    <t>(11+10)*51,0=1 071,000 [A]</t>
  </si>
  <si>
    <t>Vodorovné konstrukce</t>
  </si>
  <si>
    <t>421326</t>
  </si>
  <si>
    <t>MOSTNÍ NOSNÉ DESKOVÉ KONSTRUKCE ZE ŽELEZOBETONU C40/50
C35/45</t>
  </si>
  <si>
    <t>roznášecí deska: 4,4m2*8,7m=38,280 [A]</t>
  </si>
  <si>
    <t>421365</t>
  </si>
  <si>
    <t>a</t>
  </si>
  <si>
    <t>VÝZTUŽ MOSTNÍ DESKOVÉ KONSTRUKCE Z OCELI 10505, B500B</t>
  </si>
  <si>
    <t>9338,4/1000=9,338 [A]</t>
  </si>
  <si>
    <t>b</t>
  </si>
  <si>
    <t>VÝZTUŽ MOSTNÍ DESKOVÉ KONSTRUKCE Z OCELI 10505, B500B
v dilatační spáře desky</t>
  </si>
  <si>
    <t>65*0,4*2,466kg/m/1000=0,064 [A]</t>
  </si>
  <si>
    <t>451312</t>
  </si>
  <si>
    <t>PODKLADNÍ A VÝPLŇOVÉ VRSTVY Z PROSTÉHO BETONU C12/15</t>
  </si>
  <si>
    <t>pod základy: 15,7m2*0,1m+3*12,7m2*0,1m+15,8m2*0,1m=6,960 [A]
pod drenáž: 2*1,1*0,3*8,2=5,412 [B]
podbetonávka obkladu:  8*0,7*0,2*6,5+2*1,9*0,15=7,850 [C]
Celkem: A+B+C=20,222 [D]</t>
  </si>
  <si>
    <t>45131A</t>
  </si>
  <si>
    <t>PODKLADNÍ A VÝPLŇOVÉ VRSTVY Z PROSTÉHO BETONU C20/25
pod dlažbu</t>
  </si>
  <si>
    <t>((20,5+32,2)*0,5+60,3+58,5+4*3,1*9,8)*0,1=26,667 [A]</t>
  </si>
  <si>
    <t>45157</t>
  </si>
  <si>
    <t>PODKLADNÍ A VÝPLŇOVÉ VRSTVY Z KAMENIVA TĚŽENÉHO
okolo těsnící fólie v přechodové oblasti</t>
  </si>
  <si>
    <t>2*2*4,7*9,0*0,15=25,380 [A]</t>
  </si>
  <si>
    <t>45734</t>
  </si>
  <si>
    <t>VYROVNÁVACÍ A SPÁD BETON ZVLÁŠTNÍ (PLASTBETON)</t>
  </si>
  <si>
    <t>pod sloupky zábradlí: (12+10)*0,2*0,2*0,01+1,5*0,6*0,01=0,018 [A]</t>
  </si>
  <si>
    <t>465512</t>
  </si>
  <si>
    <t>DLAŽBY Z LOMOVÉHO KAMENE NA MC</t>
  </si>
  <si>
    <t>((20,5+32,2)*0,5+60,3+58,5+4*3,1*9,8)*0,2=53,334 [A]</t>
  </si>
  <si>
    <t>467314</t>
  </si>
  <si>
    <t>STUPNĚ A PRAHY VODNÍCH KORYT Z PROSTÉHO BETONU C25/30
ukončení dlažby</t>
  </si>
  <si>
    <t>0,5*0,8*(11,3+12,0)=9,320 [A]</t>
  </si>
  <si>
    <t>Komunikace</t>
  </si>
  <si>
    <t>56214</t>
  </si>
  <si>
    <t>VOZOVKOVÉ VRSTVY Z MATERIÁLŮ STABIL CEMENTEM TL DO 200MM</t>
  </si>
  <si>
    <t>56333</t>
  </si>
  <si>
    <t>VOZOVKOVÉ VRSTVY ZE ŠTĚRKODRTI TL. DO 150MM</t>
  </si>
  <si>
    <t>572123</t>
  </si>
  <si>
    <t>INFILTRAČNÍ POSTŘIK Z EMULZE DO 1,0KG/M2</t>
  </si>
  <si>
    <t>572214</t>
  </si>
  <si>
    <t>SPOJOVACÍ POSTŘIK Z MODIFIK EMULZE DO 0,5KG/M2</t>
  </si>
  <si>
    <t>2*314,0=628,000 [A]</t>
  </si>
  <si>
    <t>574D78</t>
  </si>
  <si>
    <t>ASFALTOVÝ BETON PRO LOŽNÍ VRSTVY MODIFIK ACL 22+, 22S TL. 80MM</t>
  </si>
  <si>
    <t>574F78</t>
  </si>
  <si>
    <t>ASFALTOVÝ BETON PRO PODKLADNÍ VRSTVY MODIFIK ACP 22+, 22S TL. 80MM</t>
  </si>
  <si>
    <t>574J54</t>
  </si>
  <si>
    <t>ASFALTOVÝ KOBEREC MASTIXOVÝ MODIFIK SMA 11+, 11S TL. 40MM</t>
  </si>
  <si>
    <t>58920</t>
  </si>
  <si>
    <t>VÝPLŇ SPAR MODIFIKOVANÝM ASFALTEM</t>
  </si>
  <si>
    <t>napojení na stávající povrch: 10,7+7,5+11,4=29,600 [A]
dilatační spára ve vozovce: 2*8,6=17,200 [B]
Celkem: A+B=46,800 [C]</t>
  </si>
  <si>
    <t>Úpravy povrchů, podlahy, výplně otvorů</t>
  </si>
  <si>
    <t>62191</t>
  </si>
  <si>
    <t>ÚPRAVA POVRCHŮ VNĚJŠ PODHLEDŮ KAMENICKÝM OPRACOVÁNÍM
pemrlování říms a sloupkú zábradlí</t>
  </si>
  <si>
    <t>1,2*(20,1+20,2)=48,360 [A]
0,8*(12+10)*1,2+4,2*1,2=26,160 [B]
Celkem: A+B=74,520 [C]</t>
  </si>
  <si>
    <t>62747</t>
  </si>
  <si>
    <t>SPÁROVÁNÍ STARÉHO ZDIVA ZVLÁŠT MALTOU</t>
  </si>
  <si>
    <t xml:space="preserve">pohled: 12,1=12,100 [A]
boky opěr a pilířů: 8*1,3*3,9=40,560 [B]
Celkem: A+B=52,660 [C] </t>
  </si>
  <si>
    <t>Přidružená stavební výroba</t>
  </si>
  <si>
    <t>711112</t>
  </si>
  <si>
    <t>IZOLACE BĚŽNÝCH KONSTRUKCÍ PROTI ZEMNÍ VLHKOSTI ASFALTOVÝMI PÁSY</t>
  </si>
  <si>
    <t>rub opěr stávající část: 2*1,8*2,8=10,080 [A]
rub opěr nová část: 2*1,5*5,9=17,700 [B]
Celkem: A+B=27,780 [C]</t>
  </si>
  <si>
    <t>711412</t>
  </si>
  <si>
    <t>IZOLACE MOSTOVEK CELOPLOŠNÁ ASFALTOVÝMI PÁSY</t>
  </si>
  <si>
    <t>deska: 9,4*20,7=194,580 [A]</t>
  </si>
  <si>
    <t>711509</t>
  </si>
  <si>
    <t>OCHRANA IZOLACE NA POVRCHU TEXTILIÍ</t>
  </si>
  <si>
    <t>rub opěr stávající část: 2*1,8*2,8=10,080 [A]
rub opěr nová část: 2*1,5*5,9=17,700 [B]
deska: 9,4*20,7=194,580 [C]
Celkem: A+B+C=222,360 [D]</t>
  </si>
  <si>
    <t xml:space="preserve">Potrubí    </t>
  </si>
  <si>
    <t>863332</t>
  </si>
  <si>
    <t>POTRUBÍ Z TRUB Z NEREZ OCELI DN DO 150MM
pod odvodňovačem</t>
  </si>
  <si>
    <t>2*1,0=2,000 [A]</t>
  </si>
  <si>
    <t>87533</t>
  </si>
  <si>
    <t>POTRUBÍ DREN Z TRUB PLAST DN DO 150MM</t>
  </si>
  <si>
    <t>2*9,5=19,000 [A]</t>
  </si>
  <si>
    <t>87634</t>
  </si>
  <si>
    <t>CHRÁNIČKY Z TRUB PLASTOVÝCH DN DO 200MM
prostup drenáže křídlem</t>
  </si>
  <si>
    <t>2*0,35=0,700 [A]</t>
  </si>
  <si>
    <t>Potrubí</t>
  </si>
  <si>
    <t>9112A3</t>
  </si>
  <si>
    <t>ZÁBRADLÍ MOSTNÍ S VODOR MADLY - DEMONTÁŽ S PŘESUNEM</t>
  </si>
  <si>
    <t>2*20,3=40,600 [A]</t>
  </si>
  <si>
    <t>91345</t>
  </si>
  <si>
    <t>NIVELAČNÍ ZNAČKY KOVOVÉ</t>
  </si>
  <si>
    <t>5*2+4=14,000 [A]</t>
  </si>
  <si>
    <t>91355</t>
  </si>
  <si>
    <t>EVIDENČNÍ ČÍSLO MOSTU</t>
  </si>
  <si>
    <t>91743</t>
  </si>
  <si>
    <t>CHODNÍKOVÉ OBRUBY Z KAMENNÝCH KRAJNÍKŮ</t>
  </si>
  <si>
    <t>1,8+10,5+10,5+5,3+3,8+3,8=35,700 [A]</t>
  </si>
  <si>
    <t>919112</t>
  </si>
  <si>
    <t>ŘEZÁNÍ ASFALTOVÉHO KRYTU VOZOVEK TL DO 100MM</t>
  </si>
  <si>
    <t>931315</t>
  </si>
  <si>
    <t>TĚSNĚNÍ DILATAČ SPAR ASF ZÁLIVKOU PRŮŘ DO 600MM2
podél římsy</t>
  </si>
  <si>
    <t>93640</t>
  </si>
  <si>
    <t>DROBNÉ DOPLŇK KONSTR KAMENNÉ
chrliče</t>
  </si>
  <si>
    <t>8*0,1m2*0,5=0,400 [A]</t>
  </si>
  <si>
    <t>936501</t>
  </si>
  <si>
    <t>DROBNÉ DOPLŇK KONSTR KOVOVÉ NEREZ
ukončení izolace
vč. kotvení</t>
  </si>
  <si>
    <t>0,04*0,005*(20,2+20,1+2*8,7)*8000kg/m=92,320 [A]</t>
  </si>
  <si>
    <t>936532</t>
  </si>
  <si>
    <t>MOSTNÍ ODVODŇOVACÍ SOUPRAVA 300/500</t>
  </si>
  <si>
    <t>936541</t>
  </si>
  <si>
    <t>MOSTNÍ ODVODŇOVACÍ TRUBKA (POVRCHŮ IZOLACE) Z NEREZ OCELI</t>
  </si>
  <si>
    <t>938443</t>
  </si>
  <si>
    <t>OČIŠTĚNÍ ZDIVA OTRYSKÁNÍM TLAKOVOU VODOU DO 1000 BARŮ</t>
  </si>
  <si>
    <t>pohled: 12,1=12,100 [A]
boky opěr a pilířů: 8*1,3*3,9=40,560 [B]
Celkem: A+B=52,660 [C]</t>
  </si>
  <si>
    <t>94895</t>
  </si>
  <si>
    <t>PODPĚRNÉ SKRUŽE ZE DŘEVA</t>
  </si>
  <si>
    <t xml:space="preserve">M3OP      </t>
  </si>
  <si>
    <t>pod převedením vodoteče: 1,1*1,3*15,6=22,308 [A]
pod klenbou: 4*6,4*9,6=245,760 [B]
Podpora odhaleného vodovodu: 3,2*1,4*2,2=9,856 [C]
Celkem: A+B+C=277,924 [D]</t>
  </si>
  <si>
    <t>96613</t>
  </si>
  <si>
    <t>BOURÁNÍ KONSTRUKCÍ Z KAMENE NA MC</t>
  </si>
  <si>
    <t>klenba: 7,1m2*9,1=64,610 [A]
spodní stavba: 2*2,9m2*6,8m+3*3,0m2*6,8m=100,640 [B]
poprsní zeď: (14,1+11,3)m2*0,6m=15,240 [C]
křídla: 2*7,8m2*1,2+6,7m2*1,2=26,760 [D]
Celkem: A+B+C+D=207,250 [E]</t>
  </si>
  <si>
    <t>96616</t>
  </si>
  <si>
    <t>BOURÁNÍ KONSTRUKCÍ ZE ŽELEZOBETONU</t>
  </si>
  <si>
    <t>římsa: 0,3*(20+23)=12,900 [A]
sokl: 1,5*0,2*1=0,300 [B]
Celkem: A+B=13,200 [C]</t>
  </si>
  <si>
    <t>97811</t>
  </si>
  <si>
    <t>OTLUČENÍ OMÍTKY
odstranění betonového torkretu na části konstrukce, která zůstává</t>
  </si>
  <si>
    <t>R9319</t>
  </si>
  <si>
    <t xml:space="preserve">TĚSNĚNÍ DILATAČNÍCH SPAR POLYURETANOVÝM TMELEM
epoxidový tmel, do kterého se uloží římsy </t>
  </si>
  <si>
    <t>0,35*0,01*(20,1+20,2)=0,141 [A]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</si>
</sst>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177" fontId="4" fillId="2" borderId="0" xfId="0" applyNumberFormat="1" applyFont="1" applyFill="1" applyBorder="1" applyAlignment="1" applyProtection="1">
      <alignment/>
      <protection/>
    </xf>
    <xf numFmtId="0" fontId="0" fillId="0" borderId="0" xfId="0" applyNumberFormat="1" applyFont="1" applyFill="1" applyBorder="1" applyAlignment="1" applyProtection="1">
      <alignment wrapText="1" shrinkToFit="1"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SUM(C11:C13)</f>
      </c>
      <c r="G7" t="s">
        <v>6</v>
      </c>
      <c>
        <v>15</v>
      </c>
    </row>
    <row r="8" spans="2:8" ht="12.75" customHeight="1">
      <c r="B8" s="3" t="s">
        <v>4</v>
      </c>
      <c s="2">
        <f>SUM(E11:E13)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20</v>
      </c>
      <c s="7" t="s">
        <v>21</v>
      </c>
      <c s="12">
        <f>'SO 000'!H25</f>
      </c>
      <c s="12">
        <f>'SO 000'!P25</f>
      </c>
      <c s="12">
        <f>C11+D11</f>
      </c>
    </row>
    <row r="12" spans="1:5" ht="12.75" customHeight="1">
      <c r="A12" s="7" t="s">
        <v>68</v>
      </c>
      <c s="7" t="s">
        <v>69</v>
      </c>
      <c s="12">
        <f>'SO 191'!H15</f>
      </c>
      <c s="12">
        <f>'SO 191'!P15</f>
      </c>
      <c s="12">
        <f>C12+D12</f>
      </c>
    </row>
    <row r="13" spans="1:5" ht="12.75" customHeight="1">
      <c r="A13" s="7" t="s">
        <v>75</v>
      </c>
      <c s="7" t="s">
        <v>76</v>
      </c>
      <c s="12">
        <f>'SO 201'!H186</f>
      </c>
      <c s="12">
        <f>'SO 201'!P186</f>
      </c>
      <c s="12">
        <f>C13+D13</f>
      </c>
    </row>
  </sheetData>
  <sheetProtection formatColumns="0"/>
  <hyperlinks>
    <hyperlink ref="A11" location="#'SO 000'!A1" tooltip="Odkaz na stranku objektu [SO 000]" display="SO 000"/>
    <hyperlink ref="A12" location="#'SO 191'!A1" tooltip="Odkaz na stranku objektu [SO 191]" display="SO 191"/>
    <hyperlink ref="A13" location="#'SO 201'!A1" tooltip="Odkaz na stranku objektu [SO 201]" display="SO 20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20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40</v>
      </c>
      <c s="8" t="s">
        <v>21</v>
      </c>
      <c s="8"/>
      <c s="10"/>
      <c s="8"/>
      <c s="10"/>
    </row>
    <row r="12" spans="1:16" ht="12.75">
      <c r="A12" s="7">
        <v>1</v>
      </c>
      <c s="7" t="s">
        <v>41</v>
      </c>
      <c s="7" t="s">
        <v>42</v>
      </c>
      <c s="7" t="s">
        <v>43</v>
      </c>
      <c s="7" t="s">
        <v>44</v>
      </c>
      <c s="9">
        <v>1</v>
      </c>
      <c s="13"/>
      <c s="12">
        <f>ROUND((G12*F12),2)</f>
      </c>
      <c r="O12">
        <f>rekapitulace!H8</f>
      </c>
      <c>
        <f>O12/100*H12</f>
      </c>
    </row>
    <row r="13" spans="1:16" ht="12.75">
      <c r="A13" s="7">
        <v>2</v>
      </c>
      <c s="7" t="s">
        <v>45</v>
      </c>
      <c s="7" t="s">
        <v>42</v>
      </c>
      <c s="7" t="s">
        <v>46</v>
      </c>
      <c s="7" t="s">
        <v>44</v>
      </c>
      <c s="9">
        <v>1</v>
      </c>
      <c s="13"/>
      <c s="12">
        <f>ROUND((G13*F13),2)</f>
      </c>
      <c r="O13">
        <f>rekapitulace!H8</f>
      </c>
      <c>
        <f>O13/100*H13</f>
      </c>
    </row>
    <row r="14" spans="1:16" ht="12.75">
      <c r="A14" s="7">
        <v>3</v>
      </c>
      <c s="7" t="s">
        <v>47</v>
      </c>
      <c s="7" t="s">
        <v>42</v>
      </c>
      <c s="7" t="s">
        <v>48</v>
      </c>
      <c s="7" t="s">
        <v>44</v>
      </c>
      <c s="9">
        <v>1</v>
      </c>
      <c s="13"/>
      <c s="12">
        <f>ROUND((G14*F14),2)</f>
      </c>
      <c r="O14">
        <f>rekapitulace!H8</f>
      </c>
      <c>
        <f>O14/100*H14</f>
      </c>
    </row>
    <row r="15" spans="1:16" ht="12.75">
      <c r="A15" s="7">
        <v>4</v>
      </c>
      <c s="7" t="s">
        <v>49</v>
      </c>
      <c s="7" t="s">
        <v>42</v>
      </c>
      <c s="7" t="s">
        <v>50</v>
      </c>
      <c s="7" t="s">
        <v>51</v>
      </c>
      <c s="9">
        <v>1</v>
      </c>
      <c s="13"/>
      <c s="12">
        <f>ROUND((G15*F15),2)</f>
      </c>
      <c r="O15">
        <f>rekapitulace!H8</f>
      </c>
      <c>
        <f>O15/100*H15</f>
      </c>
    </row>
    <row r="16" spans="1:16" ht="12.75">
      <c r="A16" s="7">
        <v>5</v>
      </c>
      <c s="7" t="s">
        <v>52</v>
      </c>
      <c s="7" t="s">
        <v>42</v>
      </c>
      <c s="7" t="s">
        <v>53</v>
      </c>
      <c s="7" t="s">
        <v>44</v>
      </c>
      <c s="9">
        <v>1</v>
      </c>
      <c s="13"/>
      <c s="12">
        <f>ROUND((G16*F16),2)</f>
      </c>
      <c r="O16">
        <f>rekapitulace!H8</f>
      </c>
      <c>
        <f>O16/100*H16</f>
      </c>
    </row>
    <row r="17" spans="1:16" ht="12.75">
      <c r="A17" s="7">
        <v>6</v>
      </c>
      <c s="7" t="s">
        <v>54</v>
      </c>
      <c s="7" t="s">
        <v>42</v>
      </c>
      <c s="7" t="s">
        <v>55</v>
      </c>
      <c s="7" t="s">
        <v>44</v>
      </c>
      <c s="9">
        <v>1</v>
      </c>
      <c s="13"/>
      <c s="12">
        <f>ROUND((G17*F17),2)</f>
      </c>
      <c r="O17">
        <f>rekapitulace!H8</f>
      </c>
      <c>
        <f>O17/100*H17</f>
      </c>
    </row>
    <row r="18" spans="1:16" ht="12.75">
      <c r="A18" s="7">
        <v>7</v>
      </c>
      <c s="7" t="s">
        <v>56</v>
      </c>
      <c s="7" t="s">
        <v>42</v>
      </c>
      <c s="7" t="s">
        <v>57</v>
      </c>
      <c s="7" t="s">
        <v>58</v>
      </c>
      <c s="9">
        <v>1</v>
      </c>
      <c s="13"/>
      <c s="12">
        <f>ROUND((G18*F18),2)</f>
      </c>
      <c r="O18">
        <f>rekapitulace!H8</f>
      </c>
      <c>
        <f>O18/100*H18</f>
      </c>
    </row>
    <row r="19" spans="1:16" ht="12.75">
      <c r="A19" s="7">
        <v>8</v>
      </c>
      <c s="7" t="s">
        <v>59</v>
      </c>
      <c s="7" t="s">
        <v>42</v>
      </c>
      <c s="7" t="s">
        <v>60</v>
      </c>
      <c s="7" t="s">
        <v>51</v>
      </c>
      <c s="9">
        <v>1</v>
      </c>
      <c s="13"/>
      <c s="12">
        <f>ROUND((G19*F19),2)</f>
      </c>
      <c r="O19">
        <f>rekapitulace!H8</f>
      </c>
      <c>
        <f>O19/100*H19</f>
      </c>
    </row>
    <row r="20" spans="1:16" ht="12.75">
      <c r="A20" s="7">
        <v>9</v>
      </c>
      <c s="7" t="s">
        <v>61</v>
      </c>
      <c s="7" t="s">
        <v>42</v>
      </c>
      <c s="7" t="s">
        <v>62</v>
      </c>
      <c s="7" t="s">
        <v>44</v>
      </c>
      <c s="9">
        <v>1</v>
      </c>
      <c s="13"/>
      <c s="12">
        <f>ROUND((G20*F20),2)</f>
      </c>
      <c r="O20">
        <f>rekapitulace!H8</f>
      </c>
      <c>
        <f>O20/100*H20</f>
      </c>
    </row>
    <row r="21" spans="1:16" ht="12.75">
      <c r="A21" s="7">
        <v>10</v>
      </c>
      <c s="7" t="s">
        <v>63</v>
      </c>
      <c s="7" t="s">
        <v>42</v>
      </c>
      <c s="7" t="s">
        <v>64</v>
      </c>
      <c s="7" t="s">
        <v>51</v>
      </c>
      <c s="9">
        <v>2</v>
      </c>
      <c s="13"/>
      <c s="12">
        <f>ROUND((G21*F21),2)</f>
      </c>
      <c r="O21">
        <f>rekapitulace!H8</f>
      </c>
      <c>
        <f>O21/100*H21</f>
      </c>
    </row>
    <row r="22" spans="1:16" ht="12.75">
      <c r="A22" s="7">
        <v>11</v>
      </c>
      <c s="7" t="s">
        <v>65</v>
      </c>
      <c s="7" t="s">
        <v>42</v>
      </c>
      <c s="7" t="s">
        <v>66</v>
      </c>
      <c s="7" t="s">
        <v>58</v>
      </c>
      <c s="9">
        <v>1</v>
      </c>
      <c s="13"/>
      <c s="12">
        <f>ROUND((G22*F22),2)</f>
      </c>
      <c r="O22">
        <f>rekapitulace!H8</f>
      </c>
      <c>
        <f>O22/100*H22</f>
      </c>
    </row>
    <row r="23" spans="1:16" ht="12.75" customHeight="1">
      <c r="A23" s="14"/>
      <c s="14"/>
      <c s="14" t="s">
        <v>40</v>
      </c>
      <c s="14" t="s">
        <v>21</v>
      </c>
      <c s="14"/>
      <c s="14"/>
      <c s="14"/>
      <c s="14">
        <f>SUM(H12:H22)</f>
      </c>
      <c r="P23">
        <f>ROUND(SUM(P12:P22),2)</f>
      </c>
    </row>
    <row r="25" spans="1:16" ht="12.75" customHeight="1">
      <c r="A25" s="14"/>
      <c s="14"/>
      <c s="14"/>
      <c s="14" t="s">
        <v>67</v>
      </c>
      <c s="14"/>
      <c s="14"/>
      <c s="14"/>
      <c s="14">
        <f>+H23</f>
      </c>
      <c r="P25">
        <f>+P23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68</v>
      </c>
      <c s="5" t="s">
        <v>69</v>
      </c>
      <c s="5"/>
    </row>
    <row r="6" spans="1:5" ht="12.75" customHeight="1">
      <c r="A6" t="s">
        <v>17</v>
      </c>
      <c r="C6" s="5" t="s">
        <v>68</v>
      </c>
      <c s="5" t="s">
        <v>69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71</v>
      </c>
      <c s="8" t="s">
        <v>70</v>
      </c>
      <c s="8"/>
      <c s="10"/>
      <c s="8"/>
      <c s="10"/>
    </row>
    <row r="12" spans="1:16" ht="12.75">
      <c r="A12" s="7">
        <v>1</v>
      </c>
      <c s="7" t="s">
        <v>72</v>
      </c>
      <c s="7" t="s">
        <v>73</v>
      </c>
      <c s="7" t="s">
        <v>74</v>
      </c>
      <c s="7" t="s">
        <v>58</v>
      </c>
      <c s="9">
        <v>1</v>
      </c>
      <c s="13"/>
      <c s="12">
        <f>ROUND((G12*F12),2)</f>
      </c>
      <c r="O12">
        <f>rekapitulace!H8</f>
      </c>
      <c>
        <f>O12/100*H12</f>
      </c>
    </row>
    <row r="13" spans="1:16" ht="12.75" customHeight="1">
      <c r="A13" s="14"/>
      <c s="14"/>
      <c s="14" t="s">
        <v>71</v>
      </c>
      <c s="14" t="s">
        <v>70</v>
      </c>
      <c s="14"/>
      <c s="14"/>
      <c s="14"/>
      <c s="14">
        <f>SUM(H12:H12)</f>
      </c>
      <c r="P13">
        <f>ROUND(SUM(P12:P12),2)</f>
      </c>
    </row>
    <row r="15" spans="1:16" ht="12.75" customHeight="1">
      <c r="A15" s="14"/>
      <c s="14"/>
      <c s="14"/>
      <c s="14" t="s">
        <v>67</v>
      </c>
      <c s="14"/>
      <c s="14"/>
      <c s="14"/>
      <c s="14">
        <f>+H13</f>
      </c>
      <c r="P15">
        <f>+P13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75</v>
      </c>
      <c s="5" t="s">
        <v>76</v>
      </c>
      <c s="5"/>
    </row>
    <row r="6" spans="1:5" ht="12.75" customHeight="1">
      <c r="A6" t="s">
        <v>17</v>
      </c>
      <c r="C6" s="5" t="s">
        <v>75</v>
      </c>
      <c s="5" t="s">
        <v>76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40</v>
      </c>
      <c s="8" t="s">
        <v>21</v>
      </c>
      <c s="8"/>
      <c s="10"/>
      <c s="8"/>
      <c s="10"/>
    </row>
    <row r="12" spans="1:16" ht="12.75">
      <c r="A12" s="7">
        <v>1</v>
      </c>
      <c s="7" t="s">
        <v>77</v>
      </c>
      <c s="7" t="s">
        <v>23</v>
      </c>
      <c s="7" t="s">
        <v>78</v>
      </c>
      <c s="7" t="s">
        <v>79</v>
      </c>
      <c s="9">
        <v>974.23</v>
      </c>
      <c s="13"/>
      <c s="12">
        <f>ROUND((G12*F12),2)</f>
      </c>
      <c r="O12">
        <f>rekapitulace!H8</f>
      </c>
      <c>
        <f>O12/100*H12</f>
      </c>
    </row>
    <row r="13" spans="4:4" ht="63.75">
      <c r="D13" s="15" t="s">
        <v>80</v>
      </c>
    </row>
    <row r="14" spans="1:16" ht="12.75">
      <c r="A14" s="7">
        <v>2</v>
      </c>
      <c s="7" t="s">
        <v>77</v>
      </c>
      <c s="7" t="s">
        <v>33</v>
      </c>
      <c s="7" t="s">
        <v>81</v>
      </c>
      <c s="7" t="s">
        <v>79</v>
      </c>
      <c s="9">
        <v>207.25</v>
      </c>
      <c s="13"/>
      <c s="12">
        <f>ROUND((G14*F14),2)</f>
      </c>
      <c r="O14">
        <f>rekapitulace!H8</f>
      </c>
      <c>
        <f>O14/100*H14</f>
      </c>
    </row>
    <row r="15" spans="4:4" ht="63.75">
      <c r="D15" s="15" t="s">
        <v>82</v>
      </c>
    </row>
    <row r="16" spans="1:16" ht="12.75">
      <c r="A16" s="7">
        <v>3</v>
      </c>
      <c s="7" t="s">
        <v>77</v>
      </c>
      <c s="7" t="s">
        <v>34</v>
      </c>
      <c s="7" t="s">
        <v>83</v>
      </c>
      <c s="7" t="s">
        <v>79</v>
      </c>
      <c s="9">
        <v>32.7</v>
      </c>
      <c s="13"/>
      <c s="12">
        <f>ROUND((G16*F16),2)</f>
      </c>
      <c r="O16">
        <f>rekapitulace!H8</f>
      </c>
      <c>
        <f>O16/100*H16</f>
      </c>
    </row>
    <row r="17" spans="4:4" ht="140.25">
      <c r="D17" s="15" t="s">
        <v>84</v>
      </c>
    </row>
    <row r="18" spans="1:16" ht="12.75">
      <c r="A18" s="7">
        <v>4</v>
      </c>
      <c s="7" t="s">
        <v>77</v>
      </c>
      <c s="7" t="s">
        <v>35</v>
      </c>
      <c s="7" t="s">
        <v>85</v>
      </c>
      <c s="7" t="s">
        <v>79</v>
      </c>
      <c s="9">
        <v>136.59</v>
      </c>
      <c s="13"/>
      <c s="12">
        <f>ROUND((G18*F18),2)</f>
      </c>
      <c r="O18">
        <f>rekapitulace!H8</f>
      </c>
      <c>
        <f>O18/100*H18</f>
      </c>
    </row>
    <row r="19" spans="4:4" ht="63.75">
      <c r="D19" s="15" t="s">
        <v>86</v>
      </c>
    </row>
    <row r="20" spans="1:16" ht="12.75">
      <c r="A20" s="7">
        <v>5</v>
      </c>
      <c s="7" t="s">
        <v>87</v>
      </c>
      <c s="7" t="s">
        <v>42</v>
      </c>
      <c s="7" t="s">
        <v>88</v>
      </c>
      <c s="7" t="s">
        <v>58</v>
      </c>
      <c s="9">
        <v>1</v>
      </c>
      <c s="13"/>
      <c s="12">
        <f>ROUND((G20*F20),2)</f>
      </c>
      <c r="O20">
        <f>rekapitulace!H8</f>
      </c>
      <c>
        <f>O20/100*H20</f>
      </c>
    </row>
    <row r="21" spans="1:16" ht="12.75" customHeight="1">
      <c r="A21" s="14"/>
      <c s="14"/>
      <c s="14" t="s">
        <v>40</v>
      </c>
      <c s="14" t="s">
        <v>21</v>
      </c>
      <c s="14"/>
      <c s="14"/>
      <c s="14"/>
      <c s="14">
        <f>SUM(H12:H20)</f>
      </c>
      <c r="P21">
        <f>ROUND(SUM(P12:P20),2)</f>
      </c>
    </row>
    <row r="23" spans="1:8" ht="12.75" customHeight="1">
      <c r="A23" s="8"/>
      <c s="8"/>
      <c s="8" t="s">
        <v>23</v>
      </c>
      <c s="8" t="s">
        <v>89</v>
      </c>
      <c s="8"/>
      <c s="10"/>
      <c s="8"/>
      <c s="10"/>
    </row>
    <row r="24" spans="1:16" ht="12.75">
      <c r="A24" s="7">
        <v>6</v>
      </c>
      <c s="7" t="s">
        <v>90</v>
      </c>
      <c s="7" t="s">
        <v>42</v>
      </c>
      <c s="7" t="s">
        <v>91</v>
      </c>
      <c s="7" t="s">
        <v>79</v>
      </c>
      <c s="9">
        <v>136.59</v>
      </c>
      <c s="13"/>
      <c s="12">
        <f>ROUND((G24*F24),2)</f>
      </c>
      <c r="O24">
        <f>rekapitulace!H8</f>
      </c>
      <c>
        <f>O24/100*H24</f>
      </c>
    </row>
    <row r="25" spans="4:4" ht="51">
      <c r="D25" s="15" t="s">
        <v>92</v>
      </c>
    </row>
    <row r="26" spans="1:16" ht="12.75">
      <c r="A26" s="7">
        <v>7</v>
      </c>
      <c s="7" t="s">
        <v>93</v>
      </c>
      <c s="7" t="s">
        <v>42</v>
      </c>
      <c s="7" t="s">
        <v>94</v>
      </c>
      <c s="7" t="s">
        <v>95</v>
      </c>
      <c s="9">
        <v>40.3</v>
      </c>
      <c s="13"/>
      <c s="12">
        <f>ROUND((G26*F26),2)</f>
      </c>
      <c r="O26">
        <f>rekapitulace!H8</f>
      </c>
      <c>
        <f>O26/100*H26</f>
      </c>
    </row>
    <row r="27" spans="4:4" ht="38.25">
      <c r="D27" s="15" t="s">
        <v>96</v>
      </c>
    </row>
    <row r="28" spans="1:16" ht="12.75">
      <c r="A28" s="7">
        <v>8</v>
      </c>
      <c s="7" t="s">
        <v>97</v>
      </c>
      <c s="7" t="s">
        <v>42</v>
      </c>
      <c s="7" t="s">
        <v>98</v>
      </c>
      <c s="7" t="s">
        <v>79</v>
      </c>
      <c s="9">
        <v>19.5</v>
      </c>
      <c s="13"/>
      <c s="12">
        <f>ROUND((G28*F28),2)</f>
      </c>
      <c r="O28">
        <f>rekapitulace!H8</f>
      </c>
      <c>
        <f>O28/100*H28</f>
      </c>
    </row>
    <row r="29" spans="4:4" ht="38.25">
      <c r="D29" s="15" t="s">
        <v>99</v>
      </c>
    </row>
    <row r="30" spans="1:16" ht="12.75">
      <c r="A30" s="7">
        <v>9</v>
      </c>
      <c s="7" t="s">
        <v>100</v>
      </c>
      <c s="7" t="s">
        <v>42</v>
      </c>
      <c s="7" t="s">
        <v>101</v>
      </c>
      <c s="7" t="s">
        <v>95</v>
      </c>
      <c s="9">
        <v>24</v>
      </c>
      <c s="13"/>
      <c s="12">
        <f>ROUND((G30*F30),2)</f>
      </c>
      <c r="O30">
        <f>rekapitulace!H8</f>
      </c>
      <c>
        <f>O30/100*H30</f>
      </c>
    </row>
    <row r="31" spans="1:16" ht="12.75">
      <c r="A31" s="7">
        <v>10</v>
      </c>
      <c s="7" t="s">
        <v>102</v>
      </c>
      <c s="7" t="s">
        <v>42</v>
      </c>
      <c s="7" t="s">
        <v>103</v>
      </c>
      <c s="7" t="s">
        <v>79</v>
      </c>
      <c s="9">
        <v>969.82</v>
      </c>
      <c s="13"/>
      <c s="12">
        <f>ROUND((G31*F31),2)</f>
      </c>
      <c r="O31">
        <f>rekapitulace!H8</f>
      </c>
      <c>
        <f>O31/100*H31</f>
      </c>
    </row>
    <row r="32" spans="4:4" ht="395.25">
      <c r="D32" s="15" t="s">
        <v>104</v>
      </c>
    </row>
    <row r="33" spans="1:16" ht="12.75">
      <c r="A33" s="7">
        <v>11</v>
      </c>
      <c s="7" t="s">
        <v>105</v>
      </c>
      <c s="7" t="s">
        <v>42</v>
      </c>
      <c s="7" t="s">
        <v>106</v>
      </c>
      <c s="7" t="s">
        <v>79</v>
      </c>
      <c s="9">
        <v>974.23</v>
      </c>
      <c s="13"/>
      <c s="12">
        <f>ROUND((G33*F33),2)</f>
      </c>
      <c r="O33">
        <f>rekapitulace!H8</f>
      </c>
      <c>
        <f>O33/100*H33</f>
      </c>
    </row>
    <row r="34" spans="4:4" ht="153">
      <c r="D34" s="15" t="s">
        <v>107</v>
      </c>
    </row>
    <row r="35" spans="1:16" ht="12.75">
      <c r="A35" s="7">
        <v>12</v>
      </c>
      <c s="7" t="s">
        <v>108</v>
      </c>
      <c s="7" t="s">
        <v>42</v>
      </c>
      <c s="7" t="s">
        <v>109</v>
      </c>
      <c s="7" t="s">
        <v>79</v>
      </c>
      <c s="9">
        <v>703.52</v>
      </c>
      <c s="13"/>
      <c s="12">
        <f>ROUND((G35*F35),2)</f>
      </c>
      <c r="O35">
        <f>rekapitulace!H8</f>
      </c>
      <c>
        <f>O35/100*H35</f>
      </c>
    </row>
    <row r="36" spans="4:4" ht="293.25">
      <c r="D36" s="15" t="s">
        <v>110</v>
      </c>
    </row>
    <row r="37" spans="1:16" ht="12.75" customHeight="1">
      <c r="A37" s="14"/>
      <c s="14"/>
      <c s="14" t="s">
        <v>23</v>
      </c>
      <c s="14" t="s">
        <v>89</v>
      </c>
      <c s="14"/>
      <c s="14"/>
      <c s="14"/>
      <c s="14">
        <f>SUM(H24:H36)</f>
      </c>
      <c r="P37">
        <f>ROUND(SUM(P24:P36),2)</f>
      </c>
    </row>
    <row r="39" spans="1:8" ht="12.75" customHeight="1">
      <c r="A39" s="8"/>
      <c s="8"/>
      <c s="8" t="s">
        <v>33</v>
      </c>
      <c s="8" t="s">
        <v>111</v>
      </c>
      <c s="8"/>
      <c s="10"/>
      <c s="8"/>
      <c s="10"/>
    </row>
    <row r="40" spans="1:16" ht="12.75">
      <c r="A40" s="7">
        <v>13</v>
      </c>
      <c s="7" t="s">
        <v>112</v>
      </c>
      <c s="7" t="s">
        <v>42</v>
      </c>
      <c s="7" t="s">
        <v>113</v>
      </c>
      <c s="7" t="s">
        <v>79</v>
      </c>
      <c s="9">
        <v>2.34</v>
      </c>
      <c s="13"/>
      <c s="12">
        <f>ROUND((G40*F40),2)</f>
      </c>
      <c r="O40">
        <f>rekapitulace!H8</f>
      </c>
      <c>
        <f>O40/100*H40</f>
      </c>
    </row>
    <row r="41" spans="4:4" ht="38.25">
      <c r="D41" s="15" t="s">
        <v>114</v>
      </c>
    </row>
    <row r="42" spans="1:16" ht="12.75">
      <c r="A42" s="7">
        <v>14</v>
      </c>
      <c s="7" t="s">
        <v>115</v>
      </c>
      <c s="7" t="s">
        <v>42</v>
      </c>
      <c s="7" t="s">
        <v>116</v>
      </c>
      <c s="7" t="s">
        <v>117</v>
      </c>
      <c s="9">
        <v>4.774</v>
      </c>
      <c s="13"/>
      <c s="12">
        <f>ROUND((G42*F42),2)</f>
      </c>
      <c r="O42">
        <f>rekapitulace!H8</f>
      </c>
      <c>
        <f>O42/100*H42</f>
      </c>
    </row>
    <row r="43" spans="4:4" ht="76.5">
      <c r="D43" s="15" t="s">
        <v>118</v>
      </c>
    </row>
    <row r="44" spans="1:16" ht="12.75">
      <c r="A44" s="7">
        <v>15</v>
      </c>
      <c s="7" t="s">
        <v>119</v>
      </c>
      <c s="7" t="s">
        <v>42</v>
      </c>
      <c s="7" t="s">
        <v>120</v>
      </c>
      <c s="7" t="s">
        <v>121</v>
      </c>
      <c s="9">
        <v>19</v>
      </c>
      <c s="13"/>
      <c s="12">
        <f>ROUND((G44*F44),2)</f>
      </c>
      <c r="O44">
        <f>rekapitulace!H8</f>
      </c>
      <c>
        <f>O44/100*H44</f>
      </c>
    </row>
    <row r="45" spans="4:4" ht="25.5">
      <c r="D45" s="15" t="s">
        <v>122</v>
      </c>
    </row>
    <row r="46" spans="1:16" ht="12.75">
      <c r="A46" s="7">
        <v>16</v>
      </c>
      <c s="7" t="s">
        <v>123</v>
      </c>
      <c s="7" t="s">
        <v>42</v>
      </c>
      <c s="7" t="s">
        <v>124</v>
      </c>
      <c s="7" t="s">
        <v>95</v>
      </c>
      <c s="9">
        <v>212.652</v>
      </c>
      <c s="13"/>
      <c s="12">
        <f>ROUND((G46*F46),2)</f>
      </c>
      <c r="O46">
        <f>rekapitulace!H8</f>
      </c>
      <c>
        <f>O46/100*H46</f>
      </c>
    </row>
    <row r="47" spans="4:4" ht="331.5">
      <c r="D47" s="15" t="s">
        <v>125</v>
      </c>
    </row>
    <row r="48" spans="1:16" ht="12.75">
      <c r="A48" s="7">
        <v>17</v>
      </c>
      <c s="7" t="s">
        <v>126</v>
      </c>
      <c s="7" t="s">
        <v>42</v>
      </c>
      <c s="7" t="s">
        <v>127</v>
      </c>
      <c s="7" t="s">
        <v>95</v>
      </c>
      <c s="9">
        <v>25</v>
      </c>
      <c s="13"/>
      <c s="12">
        <f>ROUND((G48*F48),2)</f>
      </c>
      <c r="O48">
        <f>rekapitulace!H8</f>
      </c>
      <c>
        <f>O48/100*H48</f>
      </c>
    </row>
    <row r="49" spans="4:4" ht="38.25">
      <c r="D49" s="15" t="s">
        <v>128</v>
      </c>
    </row>
    <row r="50" spans="1:16" ht="12.75">
      <c r="A50" s="7">
        <v>18</v>
      </c>
      <c s="7" t="s">
        <v>129</v>
      </c>
      <c s="7" t="s">
        <v>42</v>
      </c>
      <c s="7" t="s">
        <v>130</v>
      </c>
      <c s="7" t="s">
        <v>95</v>
      </c>
      <c s="9">
        <v>10</v>
      </c>
      <c s="13"/>
      <c s="12">
        <f>ROUND((G50*F50),2)</f>
      </c>
      <c r="O50">
        <f>rekapitulace!H8</f>
      </c>
      <c>
        <f>O50/100*H50</f>
      </c>
    </row>
    <row r="51" spans="4:4" ht="25.5">
      <c r="D51" s="15" t="s">
        <v>131</v>
      </c>
    </row>
    <row r="52" spans="1:16" ht="12.75">
      <c r="A52" s="7">
        <v>19</v>
      </c>
      <c s="7" t="s">
        <v>132</v>
      </c>
      <c s="7" t="s">
        <v>42</v>
      </c>
      <c s="7" t="s">
        <v>133</v>
      </c>
      <c s="7" t="s">
        <v>79</v>
      </c>
      <c s="9">
        <v>47.22</v>
      </c>
      <c s="13"/>
      <c s="12">
        <f>ROUND((G52*F52),2)</f>
      </c>
      <c r="O52">
        <f>rekapitulace!H8</f>
      </c>
      <c>
        <f>O52/100*H52</f>
      </c>
    </row>
    <row r="53" spans="4:4" ht="63.75">
      <c r="D53" s="15" t="s">
        <v>134</v>
      </c>
    </row>
    <row r="54" spans="1:16" ht="12.75">
      <c r="A54" s="7">
        <v>20</v>
      </c>
      <c s="7" t="s">
        <v>135</v>
      </c>
      <c s="7" t="s">
        <v>42</v>
      </c>
      <c s="7" t="s">
        <v>136</v>
      </c>
      <c s="7" t="s">
        <v>79</v>
      </c>
      <c s="9">
        <v>42.174</v>
      </c>
      <c s="13"/>
      <c s="12">
        <f>ROUND((G54*F54),2)</f>
      </c>
      <c r="O54">
        <f>rekapitulace!H8</f>
      </c>
      <c>
        <f>O54/100*H54</f>
      </c>
    </row>
    <row r="55" spans="4:4" ht="76.5">
      <c r="D55" s="15" t="s">
        <v>137</v>
      </c>
    </row>
    <row r="56" spans="1:16" ht="12.75">
      <c r="A56" s="7">
        <v>21</v>
      </c>
      <c s="7" t="s">
        <v>138</v>
      </c>
      <c s="7" t="s">
        <v>42</v>
      </c>
      <c s="7" t="s">
        <v>139</v>
      </c>
      <c s="7" t="s">
        <v>117</v>
      </c>
      <c s="9">
        <v>0.196</v>
      </c>
      <c s="13"/>
      <c s="12">
        <f>ROUND((G56*F56),2)</f>
      </c>
      <c r="O56">
        <f>rekapitulace!H8</f>
      </c>
      <c>
        <f>O56/100*H56</f>
      </c>
    </row>
    <row r="57" spans="4:4" ht="76.5">
      <c r="D57" s="15" t="s">
        <v>140</v>
      </c>
    </row>
    <row r="58" spans="1:16" ht="12.75">
      <c r="A58" s="7">
        <v>22</v>
      </c>
      <c s="7" t="s">
        <v>141</v>
      </c>
      <c s="7" t="s">
        <v>42</v>
      </c>
      <c s="7" t="s">
        <v>142</v>
      </c>
      <c s="7" t="s">
        <v>79</v>
      </c>
      <c s="9">
        <v>42.53</v>
      </c>
      <c s="13"/>
      <c s="12">
        <f>ROUND((G58*F58),2)</f>
      </c>
      <c r="O58">
        <f>rekapitulace!H8</f>
      </c>
      <c>
        <f>O58/100*H58</f>
      </c>
    </row>
    <row r="59" spans="4:4" ht="331.5">
      <c r="D59" s="15" t="s">
        <v>143</v>
      </c>
    </row>
    <row r="60" spans="1:16" ht="12.75">
      <c r="A60" s="7">
        <v>23</v>
      </c>
      <c s="7" t="s">
        <v>144</v>
      </c>
      <c s="7" t="s">
        <v>42</v>
      </c>
      <c s="7" t="s">
        <v>145</v>
      </c>
      <c s="7" t="s">
        <v>51</v>
      </c>
      <c s="9">
        <v>50</v>
      </c>
      <c s="13"/>
      <c s="12">
        <f>ROUND((G60*F60),2)</f>
      </c>
      <c r="O60">
        <f>rekapitulace!H8</f>
      </c>
      <c>
        <f>O60/100*H60</f>
      </c>
    </row>
    <row r="61" spans="4:4" ht="63.75">
      <c r="D61" s="15" t="s">
        <v>146</v>
      </c>
    </row>
    <row r="62" spans="1:16" ht="12.75">
      <c r="A62" s="7">
        <v>24</v>
      </c>
      <c s="7" t="s">
        <v>147</v>
      </c>
      <c s="7" t="s">
        <v>42</v>
      </c>
      <c s="7" t="s">
        <v>148</v>
      </c>
      <c s="7" t="s">
        <v>51</v>
      </c>
      <c s="9">
        <v>88</v>
      </c>
      <c s="13"/>
      <c s="12">
        <f>ROUND((G62*F62),2)</f>
      </c>
      <c r="O62">
        <f>rekapitulace!H8</f>
      </c>
      <c>
        <f>O62/100*H62</f>
      </c>
    </row>
    <row r="63" spans="4:4" ht="25.5">
      <c r="D63" s="15" t="s">
        <v>149</v>
      </c>
    </row>
    <row r="64" spans="1:16" ht="12.75">
      <c r="A64" s="7">
        <v>25</v>
      </c>
      <c s="7" t="s">
        <v>150</v>
      </c>
      <c s="7" t="s">
        <v>42</v>
      </c>
      <c s="7" t="s">
        <v>151</v>
      </c>
      <c s="7" t="s">
        <v>121</v>
      </c>
      <c s="9">
        <v>84.6</v>
      </c>
      <c s="13"/>
      <c s="12">
        <f>ROUND((G64*F64),2)</f>
      </c>
      <c r="O64">
        <f>rekapitulace!H8</f>
      </c>
      <c>
        <f>O64/100*H64</f>
      </c>
    </row>
    <row r="65" spans="4:4" ht="38.25">
      <c r="D65" s="15" t="s">
        <v>152</v>
      </c>
    </row>
    <row r="66" spans="1:16" ht="12.75">
      <c r="A66" s="7">
        <v>77</v>
      </c>
      <c s="7" t="s">
        <v>153</v>
      </c>
      <c s="7" t="s">
        <v>42</v>
      </c>
      <c s="7" t="s">
        <v>154</v>
      </c>
      <c s="7" t="s">
        <v>51</v>
      </c>
      <c s="9">
        <v>1836</v>
      </c>
      <c s="13"/>
      <c s="12">
        <f>ROUND((G66*F66),2)</f>
      </c>
      <c r="O66">
        <f>rekapitulace!H8</f>
      </c>
      <c>
        <f>O66/100*H66</f>
      </c>
    </row>
    <row r="67" spans="4:4" ht="409.5">
      <c r="D67" s="15" t="s">
        <v>155</v>
      </c>
    </row>
    <row r="68" spans="1:16" ht="12.75" customHeight="1">
      <c r="A68" s="14"/>
      <c s="14"/>
      <c s="14" t="s">
        <v>33</v>
      </c>
      <c s="14" t="s">
        <v>111</v>
      </c>
      <c s="14"/>
      <c s="14"/>
      <c s="14"/>
      <c s="14">
        <f>SUM(H40:H67)</f>
      </c>
      <c r="P68">
        <f>ROUND(SUM(P40:P67),2)</f>
      </c>
    </row>
    <row r="70" spans="1:8" ht="12.75" customHeight="1">
      <c r="A70" s="8"/>
      <c s="8"/>
      <c s="8" t="s">
        <v>34</v>
      </c>
      <c s="8" t="s">
        <v>156</v>
      </c>
      <c s="8"/>
      <c s="10"/>
      <c s="8"/>
      <c s="10"/>
    </row>
    <row r="71" spans="1:16" ht="12.75">
      <c r="A71" s="7">
        <v>26</v>
      </c>
      <c s="7" t="s">
        <v>157</v>
      </c>
      <c s="7" t="s">
        <v>42</v>
      </c>
      <c s="7" t="s">
        <v>158</v>
      </c>
      <c s="7" t="s">
        <v>79</v>
      </c>
      <c s="9">
        <v>7.254</v>
      </c>
      <c s="13"/>
      <c s="12">
        <f>ROUND((G71*F71),2)</f>
      </c>
      <c r="O71">
        <f>rekapitulace!H8</f>
      </c>
      <c>
        <f>O71/100*H71</f>
      </c>
    </row>
    <row r="72" spans="4:4" ht="51">
      <c r="D72" s="15" t="s">
        <v>159</v>
      </c>
    </row>
    <row r="73" spans="1:16" ht="12.75">
      <c r="A73" s="7">
        <v>27</v>
      </c>
      <c s="7" t="s">
        <v>160</v>
      </c>
      <c s="7" t="s">
        <v>42</v>
      </c>
      <c s="7" t="s">
        <v>161</v>
      </c>
      <c s="7" t="s">
        <v>121</v>
      </c>
      <c s="9">
        <v>47.5</v>
      </c>
      <c s="13"/>
      <c s="12">
        <f>ROUND((G73*F73),2)</f>
      </c>
      <c r="O73">
        <f>rekapitulace!H8</f>
      </c>
      <c>
        <f>O73/100*H73</f>
      </c>
    </row>
    <row r="74" spans="4:4" ht="140.25">
      <c r="D74" s="15" t="s">
        <v>162</v>
      </c>
    </row>
    <row r="75" spans="1:16" ht="12.75">
      <c r="A75" s="7">
        <v>28</v>
      </c>
      <c s="7" t="s">
        <v>163</v>
      </c>
      <c s="7" t="s">
        <v>42</v>
      </c>
      <c s="7" t="s">
        <v>164</v>
      </c>
      <c s="7" t="s">
        <v>79</v>
      </c>
      <c s="9">
        <v>5.28</v>
      </c>
      <c s="13"/>
      <c s="12">
        <f>ROUND((G75*F75),2)</f>
      </c>
      <c r="O75">
        <f>rekapitulace!H8</f>
      </c>
      <c>
        <f>O75/100*H75</f>
      </c>
    </row>
    <row r="76" spans="4:4" ht="318.75">
      <c r="D76" s="15" t="s">
        <v>165</v>
      </c>
    </row>
    <row r="77" spans="1:16" ht="12.75">
      <c r="A77" s="7">
        <v>29</v>
      </c>
      <c s="7" t="s">
        <v>166</v>
      </c>
      <c s="7" t="s">
        <v>42</v>
      </c>
      <c s="7" t="s">
        <v>167</v>
      </c>
      <c s="7" t="s">
        <v>121</v>
      </c>
      <c s="9">
        <v>14.3</v>
      </c>
      <c s="13"/>
      <c s="12">
        <f>ROUND((G77*F77),2)</f>
      </c>
      <c r="O77">
        <f>rekapitulace!H8</f>
      </c>
      <c>
        <f>O77/100*H77</f>
      </c>
    </row>
    <row r="78" spans="4:4" ht="38.25">
      <c r="D78" s="15" t="s">
        <v>168</v>
      </c>
    </row>
    <row r="79" spans="1:16" ht="12.75">
      <c r="A79" s="7">
        <v>30</v>
      </c>
      <c s="7" t="s">
        <v>169</v>
      </c>
      <c s="7" t="s">
        <v>42</v>
      </c>
      <c s="7" t="s">
        <v>170</v>
      </c>
      <c s="7" t="s">
        <v>79</v>
      </c>
      <c s="9">
        <v>50.45</v>
      </c>
      <c s="13"/>
      <c s="12">
        <f>ROUND((G79*F79),2)</f>
      </c>
      <c r="O79">
        <f>rekapitulace!H8</f>
      </c>
      <c>
        <f>O79/100*H79</f>
      </c>
    </row>
    <row r="80" spans="4:4" ht="191.25">
      <c r="D80" s="15" t="s">
        <v>171</v>
      </c>
    </row>
    <row r="81" spans="1:16" ht="12.75">
      <c r="A81" s="7">
        <v>31</v>
      </c>
      <c s="7" t="s">
        <v>172</v>
      </c>
      <c s="7" t="s">
        <v>42</v>
      </c>
      <c s="7" t="s">
        <v>173</v>
      </c>
      <c s="7" t="s">
        <v>79</v>
      </c>
      <c s="9">
        <v>56.184</v>
      </c>
      <c s="13"/>
      <c s="12">
        <f>ROUND((G81*F81),2)</f>
      </c>
      <c r="O81">
        <f>rekapitulace!H8</f>
      </c>
      <c>
        <f>O81/100*H81</f>
      </c>
    </row>
    <row r="82" spans="4:4" ht="409.5">
      <c r="D82" s="15" t="s">
        <v>174</v>
      </c>
    </row>
    <row r="83" spans="1:16" ht="12.75">
      <c r="A83" s="7">
        <v>32</v>
      </c>
      <c s="7" t="s">
        <v>175</v>
      </c>
      <c s="7" t="s">
        <v>42</v>
      </c>
      <c s="7" t="s">
        <v>176</v>
      </c>
      <c s="7" t="s">
        <v>121</v>
      </c>
      <c s="9">
        <v>42.9</v>
      </c>
      <c s="13"/>
      <c s="12">
        <f>ROUND((G83*F83),2)</f>
      </c>
      <c r="O83">
        <f>rekapitulace!H8</f>
      </c>
      <c>
        <f>O83/100*H83</f>
      </c>
    </row>
    <row r="84" spans="4:4" ht="38.25">
      <c r="D84" s="15" t="s">
        <v>177</v>
      </c>
    </row>
    <row r="85" spans="1:16" ht="12.75">
      <c r="A85" s="7">
        <v>33</v>
      </c>
      <c s="7" t="s">
        <v>178</v>
      </c>
      <c s="7" t="s">
        <v>42</v>
      </c>
      <c s="7" t="s">
        <v>179</v>
      </c>
      <c s="7" t="s">
        <v>79</v>
      </c>
      <c s="9">
        <v>29.25</v>
      </c>
      <c s="13"/>
      <c s="12">
        <f>ROUND((G85*F85),2)</f>
      </c>
      <c r="O85">
        <f>rekapitulace!H8</f>
      </c>
      <c>
        <f>O85/100*H85</f>
      </c>
    </row>
    <row r="86" spans="4:4" ht="38.25">
      <c r="D86" s="15" t="s">
        <v>180</v>
      </c>
    </row>
    <row r="87" spans="1:16" ht="12.75">
      <c r="A87" s="7">
        <v>34</v>
      </c>
      <c s="7" t="s">
        <v>181</v>
      </c>
      <c s="7" t="s">
        <v>42</v>
      </c>
      <c s="7" t="s">
        <v>182</v>
      </c>
      <c s="7" t="s">
        <v>117</v>
      </c>
      <c s="9">
        <v>10.156</v>
      </c>
      <c s="13"/>
      <c s="12">
        <f>ROUND((G87*F87),2)</f>
      </c>
      <c r="O87">
        <f>rekapitulace!H8</f>
      </c>
      <c>
        <f>O87/100*H87</f>
      </c>
    </row>
    <row r="88" spans="4:4" ht="38.25">
      <c r="D88" s="15" t="s">
        <v>183</v>
      </c>
    </row>
    <row r="89" spans="1:16" ht="12.75">
      <c r="A89" s="7">
        <v>35</v>
      </c>
      <c s="7" t="s">
        <v>184</v>
      </c>
      <c s="7" t="s">
        <v>42</v>
      </c>
      <c s="7" t="s">
        <v>185</v>
      </c>
      <c s="7" t="s">
        <v>79</v>
      </c>
      <c s="9">
        <v>2.136</v>
      </c>
      <c s="13"/>
      <c s="12">
        <f>ROUND((G89*F89),2)</f>
      </c>
      <c r="O89">
        <f>rekapitulace!H8</f>
      </c>
      <c>
        <f>O89/100*H89</f>
      </c>
    </row>
    <row r="90" spans="4:4" ht="165.75">
      <c r="D90" s="15" t="s">
        <v>186</v>
      </c>
    </row>
    <row r="91" spans="1:16" ht="12.75">
      <c r="A91" s="7">
        <v>36</v>
      </c>
      <c s="7" t="s">
        <v>187</v>
      </c>
      <c s="7" t="s">
        <v>42</v>
      </c>
      <c s="7" t="s">
        <v>188</v>
      </c>
      <c s="7" t="s">
        <v>189</v>
      </c>
      <c s="9">
        <v>1071</v>
      </c>
      <c s="13"/>
      <c s="12">
        <f>ROUND((G91*F91),2)</f>
      </c>
      <c r="O91">
        <f>rekapitulace!H8</f>
      </c>
      <c>
        <f>O91/100*H91</f>
      </c>
    </row>
    <row r="92" spans="4:4" ht="51">
      <c r="D92" s="15" t="s">
        <v>190</v>
      </c>
    </row>
    <row r="93" spans="1:16" ht="12.75" customHeight="1">
      <c r="A93" s="14"/>
      <c s="14"/>
      <c s="14" t="s">
        <v>34</v>
      </c>
      <c s="14" t="s">
        <v>156</v>
      </c>
      <c s="14"/>
      <c s="14"/>
      <c s="14"/>
      <c s="14">
        <f>SUM(H71:H92)</f>
      </c>
      <c r="P93">
        <f>ROUND(SUM(P71:P92),2)</f>
      </c>
    </row>
    <row r="95" spans="1:8" ht="12.75" customHeight="1">
      <c r="A95" s="8"/>
      <c s="8"/>
      <c s="8" t="s">
        <v>35</v>
      </c>
      <c s="8" t="s">
        <v>191</v>
      </c>
      <c s="8"/>
      <c s="10"/>
      <c s="8"/>
      <c s="10"/>
    </row>
    <row r="96" spans="1:16" ht="12.75">
      <c r="A96" s="7">
        <v>37</v>
      </c>
      <c s="7" t="s">
        <v>192</v>
      </c>
      <c s="7" t="s">
        <v>42</v>
      </c>
      <c s="7" t="s">
        <v>193</v>
      </c>
      <c s="7" t="s">
        <v>79</v>
      </c>
      <c s="9">
        <v>38.28</v>
      </c>
      <c s="13"/>
      <c s="12">
        <f>ROUND((G96*F96),2)</f>
      </c>
      <c r="O96">
        <f>rekapitulace!H8</f>
      </c>
      <c>
        <f>O96/100*H96</f>
      </c>
    </row>
    <row r="97" spans="4:4" ht="63.75">
      <c r="D97" s="15" t="s">
        <v>194</v>
      </c>
    </row>
    <row r="98" spans="1:16" ht="12.75">
      <c r="A98" s="7">
        <v>38</v>
      </c>
      <c s="7" t="s">
        <v>195</v>
      </c>
      <c s="7" t="s">
        <v>196</v>
      </c>
      <c s="7" t="s">
        <v>197</v>
      </c>
      <c s="7" t="s">
        <v>117</v>
      </c>
      <c s="9">
        <v>9.338</v>
      </c>
      <c s="13"/>
      <c s="12">
        <f>ROUND((G98*F98),2)</f>
      </c>
      <c r="O98">
        <f>rekapitulace!H8</f>
      </c>
      <c>
        <f>O98/100*H98</f>
      </c>
    </row>
    <row r="99" spans="4:4" ht="38.25">
      <c r="D99" s="15" t="s">
        <v>198</v>
      </c>
    </row>
    <row r="100" spans="1:16" ht="12.75">
      <c r="A100" s="7">
        <v>39</v>
      </c>
      <c s="7" t="s">
        <v>195</v>
      </c>
      <c s="7" t="s">
        <v>199</v>
      </c>
      <c s="7" t="s">
        <v>200</v>
      </c>
      <c s="7" t="s">
        <v>117</v>
      </c>
      <c s="9">
        <v>0.064</v>
      </c>
      <c s="13"/>
      <c s="12">
        <f>ROUND((G100*F100),2)</f>
      </c>
      <c r="O100">
        <f>rekapitulace!H8</f>
      </c>
      <c>
        <f>O100/100*H100</f>
      </c>
    </row>
    <row r="101" spans="4:4" ht="51">
      <c r="D101" s="15" t="s">
        <v>201</v>
      </c>
    </row>
    <row r="102" spans="1:16" ht="12.75">
      <c r="A102" s="7">
        <v>40</v>
      </c>
      <c s="7" t="s">
        <v>202</v>
      </c>
      <c s="7" t="s">
        <v>42</v>
      </c>
      <c s="7" t="s">
        <v>203</v>
      </c>
      <c s="7" t="s">
        <v>79</v>
      </c>
      <c s="9">
        <v>20.222</v>
      </c>
      <c s="13"/>
      <c s="12">
        <f>ROUND((G102*F102),2)</f>
      </c>
      <c r="O102">
        <f>rekapitulace!H8</f>
      </c>
      <c>
        <f>O102/100*H102</f>
      </c>
    </row>
    <row r="103" spans="4:4" ht="293.25">
      <c r="D103" s="15" t="s">
        <v>204</v>
      </c>
    </row>
    <row r="104" spans="1:16" ht="12.75">
      <c r="A104" s="7">
        <v>41</v>
      </c>
      <c s="7" t="s">
        <v>205</v>
      </c>
      <c s="7" t="s">
        <v>42</v>
      </c>
      <c s="7" t="s">
        <v>206</v>
      </c>
      <c s="7" t="s">
        <v>79</v>
      </c>
      <c s="9">
        <v>26.667</v>
      </c>
      <c s="13"/>
      <c s="12">
        <f>ROUND((G104*F104),2)</f>
      </c>
      <c r="O104">
        <f>rekapitulace!H8</f>
      </c>
      <c>
        <f>O104/100*H104</f>
      </c>
    </row>
    <row r="105" spans="4:4" ht="76.5">
      <c r="D105" s="15" t="s">
        <v>207</v>
      </c>
    </row>
    <row r="106" spans="1:16" ht="12.75">
      <c r="A106" s="7">
        <v>42</v>
      </c>
      <c s="7" t="s">
        <v>208</v>
      </c>
      <c s="7" t="s">
        <v>42</v>
      </c>
      <c s="7" t="s">
        <v>209</v>
      </c>
      <c s="7" t="s">
        <v>79</v>
      </c>
      <c s="9">
        <v>25.38</v>
      </c>
      <c s="13"/>
      <c s="12">
        <f>ROUND((G106*F106),2)</f>
      </c>
      <c r="O106">
        <f>rekapitulace!H8</f>
      </c>
      <c>
        <f>O106/100*H106</f>
      </c>
    </row>
    <row r="107" spans="4:4" ht="38.25">
      <c r="D107" s="15" t="s">
        <v>210</v>
      </c>
    </row>
    <row r="108" spans="1:16" ht="12.75">
      <c r="A108" s="7">
        <v>43</v>
      </c>
      <c s="7" t="s">
        <v>211</v>
      </c>
      <c s="7" t="s">
        <v>42</v>
      </c>
      <c s="7" t="s">
        <v>212</v>
      </c>
      <c s="7" t="s">
        <v>79</v>
      </c>
      <c s="9">
        <v>0.018</v>
      </c>
      <c s="13"/>
      <c s="12">
        <f>ROUND((G108*F108),2)</f>
      </c>
      <c r="O108">
        <f>rekapitulace!H8</f>
      </c>
      <c>
        <f>O108/100*H108</f>
      </c>
    </row>
    <row r="109" spans="4:4" ht="102">
      <c r="D109" s="15" t="s">
        <v>213</v>
      </c>
    </row>
    <row r="110" spans="1:16" ht="12.75">
      <c r="A110" s="7">
        <v>44</v>
      </c>
      <c s="7" t="s">
        <v>214</v>
      </c>
      <c s="7" t="s">
        <v>42</v>
      </c>
      <c s="7" t="s">
        <v>215</v>
      </c>
      <c s="7" t="s">
        <v>79</v>
      </c>
      <c s="9">
        <v>53.334</v>
      </c>
      <c s="13"/>
      <c s="12">
        <f>ROUND((G110*F110),2)</f>
      </c>
      <c r="O110">
        <f>rekapitulace!H8</f>
      </c>
      <c>
        <f>O110/100*H110</f>
      </c>
    </row>
    <row r="111" spans="4:4" ht="76.5">
      <c r="D111" s="15" t="s">
        <v>216</v>
      </c>
    </row>
    <row r="112" spans="1:16" ht="12.75">
      <c r="A112" s="7">
        <v>45</v>
      </c>
      <c s="7" t="s">
        <v>217</v>
      </c>
      <c s="7" t="s">
        <v>42</v>
      </c>
      <c s="7" t="s">
        <v>218</v>
      </c>
      <c s="7" t="s">
        <v>79</v>
      </c>
      <c s="9">
        <v>9.32</v>
      </c>
      <c s="13"/>
      <c s="12">
        <f>ROUND((G112*F112),2)</f>
      </c>
      <c r="O112">
        <f>rekapitulace!H8</f>
      </c>
      <c>
        <f>O112/100*H112</f>
      </c>
    </row>
    <row r="113" spans="4:4" ht="51">
      <c r="D113" s="15" t="s">
        <v>219</v>
      </c>
    </row>
    <row r="114" spans="1:16" ht="12.75" customHeight="1">
      <c r="A114" s="14"/>
      <c s="14"/>
      <c s="14" t="s">
        <v>35</v>
      </c>
      <c s="14" t="s">
        <v>191</v>
      </c>
      <c s="14"/>
      <c s="14"/>
      <c s="14"/>
      <c s="14">
        <f>SUM(H96:H113)</f>
      </c>
      <c r="P114">
        <f>ROUND(SUM(P96:P113),2)</f>
      </c>
    </row>
    <row r="116" spans="1:8" ht="12.75" customHeight="1">
      <c r="A116" s="8"/>
      <c s="8"/>
      <c s="8" t="s">
        <v>36</v>
      </c>
      <c s="8" t="s">
        <v>220</v>
      </c>
      <c s="8"/>
      <c s="10"/>
      <c s="8"/>
      <c s="10"/>
    </row>
    <row r="117" spans="1:16" ht="12.75">
      <c r="A117" s="7">
        <v>46</v>
      </c>
      <c s="7" t="s">
        <v>221</v>
      </c>
      <c s="7" t="s">
        <v>42</v>
      </c>
      <c s="7" t="s">
        <v>222</v>
      </c>
      <c s="7" t="s">
        <v>121</v>
      </c>
      <c s="9">
        <v>314</v>
      </c>
      <c s="13"/>
      <c s="12">
        <f>ROUND((G117*F117),2)</f>
      </c>
      <c r="O117">
        <f>rekapitulace!H8</f>
      </c>
      <c>
        <f>O117/100*H117</f>
      </c>
    </row>
    <row r="118" spans="1:16" ht="12.75">
      <c r="A118" s="7">
        <v>47</v>
      </c>
      <c s="7" t="s">
        <v>223</v>
      </c>
      <c s="7" t="s">
        <v>42</v>
      </c>
      <c s="7" t="s">
        <v>224</v>
      </c>
      <c s="7" t="s">
        <v>121</v>
      </c>
      <c s="9">
        <v>314</v>
      </c>
      <c s="13"/>
      <c s="12">
        <f>ROUND((G118*F118),2)</f>
      </c>
      <c r="O118">
        <f>rekapitulace!H8</f>
      </c>
      <c>
        <f>O118/100*H118</f>
      </c>
    </row>
    <row r="119" spans="1:16" ht="12.75">
      <c r="A119" s="7">
        <v>48</v>
      </c>
      <c s="7" t="s">
        <v>225</v>
      </c>
      <c s="7" t="s">
        <v>42</v>
      </c>
      <c s="7" t="s">
        <v>226</v>
      </c>
      <c s="7" t="s">
        <v>121</v>
      </c>
      <c s="9">
        <v>314</v>
      </c>
      <c s="13"/>
      <c s="12">
        <f>ROUND((G119*F119),2)</f>
      </c>
      <c r="O119">
        <f>rekapitulace!H8</f>
      </c>
      <c>
        <f>O119/100*H119</f>
      </c>
    </row>
    <row r="120" spans="1:16" ht="12.75">
      <c r="A120" s="7">
        <v>49</v>
      </c>
      <c s="7" t="s">
        <v>227</v>
      </c>
      <c s="7" t="s">
        <v>42</v>
      </c>
      <c s="7" t="s">
        <v>228</v>
      </c>
      <c s="7" t="s">
        <v>121</v>
      </c>
      <c s="9">
        <v>628</v>
      </c>
      <c s="13"/>
      <c s="12">
        <f>ROUND((G120*F120),2)</f>
      </c>
      <c r="O120">
        <f>rekapitulace!H8</f>
      </c>
      <c>
        <f>O120/100*H120</f>
      </c>
    </row>
    <row r="121" spans="4:4" ht="38.25">
      <c r="D121" s="15" t="s">
        <v>229</v>
      </c>
    </row>
    <row r="122" spans="1:16" ht="12.75">
      <c r="A122" s="7">
        <v>50</v>
      </c>
      <c s="7" t="s">
        <v>230</v>
      </c>
      <c s="7" t="s">
        <v>42</v>
      </c>
      <c s="7" t="s">
        <v>231</v>
      </c>
      <c s="7" t="s">
        <v>121</v>
      </c>
      <c s="9">
        <v>314</v>
      </c>
      <c s="13"/>
      <c s="12">
        <f>ROUND((G122*F122),2)</f>
      </c>
      <c r="O122">
        <f>rekapitulace!H8</f>
      </c>
      <c>
        <f>O122/100*H122</f>
      </c>
    </row>
    <row r="123" spans="1:16" ht="12.75">
      <c r="A123" s="7">
        <v>51</v>
      </c>
      <c s="7" t="s">
        <v>232</v>
      </c>
      <c s="7" t="s">
        <v>42</v>
      </c>
      <c s="7" t="s">
        <v>233</v>
      </c>
      <c s="7" t="s">
        <v>121</v>
      </c>
      <c s="9">
        <v>314</v>
      </c>
      <c s="13"/>
      <c s="12">
        <f>ROUND((G123*F123),2)</f>
      </c>
      <c r="O123">
        <f>rekapitulace!H8</f>
      </c>
      <c>
        <f>O123/100*H123</f>
      </c>
    </row>
    <row r="124" spans="1:16" ht="12.75">
      <c r="A124" s="7">
        <v>52</v>
      </c>
      <c s="7" t="s">
        <v>234</v>
      </c>
      <c s="7" t="s">
        <v>42</v>
      </c>
      <c s="7" t="s">
        <v>235</v>
      </c>
      <c s="7" t="s">
        <v>121</v>
      </c>
      <c s="9">
        <v>314</v>
      </c>
      <c s="13"/>
      <c s="12">
        <f>ROUND((G124*F124),2)</f>
      </c>
      <c r="O124">
        <f>rekapitulace!H8</f>
      </c>
      <c>
        <f>O124/100*H124</f>
      </c>
    </row>
    <row r="125" spans="1:16" ht="12.75">
      <c r="A125" s="7">
        <v>53</v>
      </c>
      <c s="7" t="s">
        <v>236</v>
      </c>
      <c s="7" t="s">
        <v>42</v>
      </c>
      <c s="7" t="s">
        <v>237</v>
      </c>
      <c s="7" t="s">
        <v>95</v>
      </c>
      <c s="9">
        <v>46.8</v>
      </c>
      <c s="13"/>
      <c s="12">
        <f>ROUND((G125*F125),2)</f>
      </c>
      <c r="O125">
        <f>rekapitulace!H8</f>
      </c>
      <c>
        <f>O125/100*H125</f>
      </c>
    </row>
    <row r="126" spans="4:4" ht="191.25">
      <c r="D126" s="15" t="s">
        <v>238</v>
      </c>
    </row>
    <row r="127" spans="1:16" ht="12.75" customHeight="1">
      <c r="A127" s="14"/>
      <c s="14"/>
      <c s="14" t="s">
        <v>36</v>
      </c>
      <c s="14" t="s">
        <v>220</v>
      </c>
      <c s="14"/>
      <c s="14"/>
      <c s="14"/>
      <c s="14">
        <f>SUM(H117:H126)</f>
      </c>
      <c r="P127">
        <f>ROUND(SUM(P117:P126),2)</f>
      </c>
    </row>
    <row r="129" spans="1:8" ht="12.75" customHeight="1">
      <c r="A129" s="8"/>
      <c s="8"/>
      <c s="8" t="s">
        <v>37</v>
      </c>
      <c s="8" t="s">
        <v>239</v>
      </c>
      <c s="8"/>
      <c s="10"/>
      <c s="8"/>
      <c s="10"/>
    </row>
    <row r="130" spans="1:16" ht="12.75">
      <c r="A130" s="7">
        <v>54</v>
      </c>
      <c s="7" t="s">
        <v>240</v>
      </c>
      <c s="7" t="s">
        <v>42</v>
      </c>
      <c s="7" t="s">
        <v>241</v>
      </c>
      <c s="7" t="s">
        <v>121</v>
      </c>
      <c s="9">
        <v>74.52</v>
      </c>
      <c s="13"/>
      <c s="12">
        <f>ROUND((G130*F130),2)</f>
      </c>
      <c r="O130">
        <f>rekapitulace!H8</f>
      </c>
      <c>
        <f>O130/100*H130</f>
      </c>
    </row>
    <row r="131" spans="4:4" ht="127.5">
      <c r="D131" s="15" t="s">
        <v>242</v>
      </c>
    </row>
    <row r="132" spans="1:16" ht="12.75">
      <c r="A132" s="7">
        <v>55</v>
      </c>
      <c s="7" t="s">
        <v>243</v>
      </c>
      <c s="7" t="s">
        <v>42</v>
      </c>
      <c s="7" t="s">
        <v>244</v>
      </c>
      <c s="7" t="s">
        <v>121</v>
      </c>
      <c s="9">
        <v>52.66</v>
      </c>
      <c s="13"/>
      <c s="12">
        <f>ROUND((G132*F132),2)</f>
      </c>
      <c r="O132">
        <f>rekapitulace!H8</f>
      </c>
      <c>
        <f>O132/100*H132</f>
      </c>
    </row>
    <row r="133" spans="4:4" ht="140.25">
      <c r="D133" s="15" t="s">
        <v>245</v>
      </c>
    </row>
    <row r="134" spans="1:16" ht="12.75" customHeight="1">
      <c r="A134" s="14"/>
      <c s="14"/>
      <c s="14" t="s">
        <v>37</v>
      </c>
      <c s="14" t="s">
        <v>239</v>
      </c>
      <c s="14"/>
      <c s="14"/>
      <c s="14"/>
      <c s="14">
        <f>SUM(H130:H133)</f>
      </c>
      <c r="P134">
        <f>ROUND(SUM(P130:P133),2)</f>
      </c>
    </row>
    <row r="136" spans="1:8" ht="12.75" customHeight="1">
      <c r="A136" s="8"/>
      <c s="8"/>
      <c s="8" t="s">
        <v>38</v>
      </c>
      <c s="8" t="s">
        <v>246</v>
      </c>
      <c s="8"/>
      <c s="10"/>
      <c s="8"/>
      <c s="10"/>
    </row>
    <row r="137" spans="1:16" ht="12.75">
      <c r="A137" s="7">
        <v>56</v>
      </c>
      <c s="7" t="s">
        <v>247</v>
      </c>
      <c s="7" t="s">
        <v>42</v>
      </c>
      <c s="7" t="s">
        <v>248</v>
      </c>
      <c s="7" t="s">
        <v>121</v>
      </c>
      <c s="9">
        <v>27.78</v>
      </c>
      <c s="13"/>
      <c s="12">
        <f>ROUND((G137*F137),2)</f>
      </c>
      <c r="O137">
        <f>rekapitulace!H8</f>
      </c>
      <c>
        <f>O137/100*H137</f>
      </c>
    </row>
    <row r="138" spans="4:4" ht="178.5">
      <c r="D138" s="15" t="s">
        <v>249</v>
      </c>
    </row>
    <row r="139" spans="1:16" ht="12.75">
      <c r="A139" s="7">
        <v>57</v>
      </c>
      <c s="7" t="s">
        <v>250</v>
      </c>
      <c s="7" t="s">
        <v>42</v>
      </c>
      <c s="7" t="s">
        <v>251</v>
      </c>
      <c s="7" t="s">
        <v>121</v>
      </c>
      <c s="9">
        <v>194.58</v>
      </c>
      <c s="13"/>
      <c s="12">
        <f>ROUND((G139*F139),2)</f>
      </c>
      <c r="O139">
        <f>rekapitulace!H8</f>
      </c>
      <c>
        <f>O139/100*H139</f>
      </c>
    </row>
    <row r="140" spans="4:4" ht="51">
      <c r="D140" s="15" t="s">
        <v>252</v>
      </c>
    </row>
    <row r="141" spans="1:16" ht="12.75">
      <c r="A141" s="7">
        <v>58</v>
      </c>
      <c s="7" t="s">
        <v>253</v>
      </c>
      <c s="7" t="s">
        <v>42</v>
      </c>
      <c s="7" t="s">
        <v>254</v>
      </c>
      <c s="7" t="s">
        <v>121</v>
      </c>
      <c s="9">
        <v>222.36</v>
      </c>
      <c s="13"/>
      <c s="12">
        <f>ROUND((G141*F141),2)</f>
      </c>
      <c r="O141">
        <f>rekapitulace!H8</f>
      </c>
      <c>
        <f>O141/100*H141</f>
      </c>
    </row>
    <row r="142" spans="4:4" ht="242.25">
      <c r="D142" s="15" t="s">
        <v>255</v>
      </c>
    </row>
    <row r="143" spans="1:16" ht="12.75" customHeight="1">
      <c r="A143" s="14"/>
      <c s="14"/>
      <c s="14" t="s">
        <v>38</v>
      </c>
      <c s="14" t="s">
        <v>246</v>
      </c>
      <c s="14"/>
      <c s="14"/>
      <c s="14"/>
      <c s="14">
        <f>SUM(H137:H142)</f>
      </c>
      <c r="P143">
        <f>ROUND(SUM(P137:P142),2)</f>
      </c>
    </row>
    <row r="145" spans="1:8" ht="12.75" customHeight="1">
      <c r="A145" s="8"/>
      <c s="8"/>
      <c s="8" t="s">
        <v>39</v>
      </c>
      <c s="8" t="s">
        <v>256</v>
      </c>
      <c s="8"/>
      <c s="10"/>
      <c s="8"/>
      <c s="10"/>
    </row>
    <row r="146" spans="1:16" ht="12.75">
      <c r="A146" s="7">
        <v>59</v>
      </c>
      <c s="7" t="s">
        <v>257</v>
      </c>
      <c s="7" t="s">
        <v>42</v>
      </c>
      <c s="7" t="s">
        <v>258</v>
      </c>
      <c s="7" t="s">
        <v>95</v>
      </c>
      <c s="9">
        <v>2</v>
      </c>
      <c s="13"/>
      <c s="12">
        <f>ROUND((G146*F146),2)</f>
      </c>
      <c r="O146">
        <f>rekapitulace!H8</f>
      </c>
      <c>
        <f>O146/100*H146</f>
      </c>
    </row>
    <row r="147" spans="4:4" ht="25.5">
      <c r="D147" s="15" t="s">
        <v>259</v>
      </c>
    </row>
    <row r="148" spans="1:16" ht="12.75">
      <c r="A148" s="7">
        <v>60</v>
      </c>
      <c s="7" t="s">
        <v>260</v>
      </c>
      <c s="7" t="s">
        <v>42</v>
      </c>
      <c s="7" t="s">
        <v>261</v>
      </c>
      <c s="7" t="s">
        <v>95</v>
      </c>
      <c s="9">
        <v>19</v>
      </c>
      <c s="13"/>
      <c s="12">
        <f>ROUND((G148*F148),2)</f>
      </c>
      <c r="O148">
        <f>rekapitulace!H8</f>
      </c>
      <c>
        <f>O148/100*H148</f>
      </c>
    </row>
    <row r="149" spans="4:4" ht="25.5">
      <c r="D149" s="15" t="s">
        <v>262</v>
      </c>
    </row>
    <row r="150" spans="1:16" ht="12.75">
      <c r="A150" s="7">
        <v>61</v>
      </c>
      <c s="7" t="s">
        <v>263</v>
      </c>
      <c s="7" t="s">
        <v>42</v>
      </c>
      <c s="7" t="s">
        <v>264</v>
      </c>
      <c s="7" t="s">
        <v>95</v>
      </c>
      <c s="9">
        <v>0.7</v>
      </c>
      <c s="13"/>
      <c s="12">
        <f>ROUND((G150*F150),2)</f>
      </c>
      <c r="O150">
        <f>rekapitulace!H8</f>
      </c>
      <c>
        <f>O150/100*H150</f>
      </c>
    </row>
    <row r="151" spans="4:4" ht="25.5">
      <c r="D151" s="15" t="s">
        <v>265</v>
      </c>
    </row>
    <row r="152" spans="1:16" ht="12.75" customHeight="1">
      <c r="A152" s="14"/>
      <c s="14"/>
      <c s="14" t="s">
        <v>39</v>
      </c>
      <c s="14" t="s">
        <v>266</v>
      </c>
      <c s="14"/>
      <c s="14"/>
      <c s="14"/>
      <c s="14">
        <f>SUM(H146:H151)</f>
      </c>
      <c r="P152">
        <f>ROUND(SUM(P146:P151),2)</f>
      </c>
    </row>
    <row r="154" spans="1:8" ht="12.75" customHeight="1">
      <c r="A154" s="8"/>
      <c s="8"/>
      <c s="8" t="s">
        <v>71</v>
      </c>
      <c s="8" t="s">
        <v>70</v>
      </c>
      <c s="8"/>
      <c s="10"/>
      <c s="8"/>
      <c s="10"/>
    </row>
    <row r="155" spans="1:16" ht="12.75">
      <c r="A155" s="7">
        <v>62</v>
      </c>
      <c s="7" t="s">
        <v>267</v>
      </c>
      <c s="7" t="s">
        <v>42</v>
      </c>
      <c s="7" t="s">
        <v>268</v>
      </c>
      <c s="7" t="s">
        <v>95</v>
      </c>
      <c s="9">
        <v>40.6</v>
      </c>
      <c s="13"/>
      <c s="12">
        <f>ROUND((G155*F155),2)</f>
      </c>
      <c r="O155">
        <f>rekapitulace!H8</f>
      </c>
      <c>
        <f>O155/100*H155</f>
      </c>
    </row>
    <row r="156" spans="4:4" ht="25.5">
      <c r="D156" s="15" t="s">
        <v>269</v>
      </c>
    </row>
    <row r="157" spans="1:16" ht="12.75">
      <c r="A157" s="7">
        <v>63</v>
      </c>
      <c s="7" t="s">
        <v>270</v>
      </c>
      <c s="7" t="s">
        <v>42</v>
      </c>
      <c s="7" t="s">
        <v>271</v>
      </c>
      <c s="7" t="s">
        <v>51</v>
      </c>
      <c s="9">
        <v>14</v>
      </c>
      <c s="13"/>
      <c s="12">
        <f>ROUND((G157*F157),2)</f>
      </c>
      <c r="O157">
        <f>rekapitulace!H8</f>
      </c>
      <c>
        <f>O157/100*H157</f>
      </c>
    </row>
    <row r="158" spans="4:4" ht="25.5">
      <c r="D158" s="15" t="s">
        <v>272</v>
      </c>
    </row>
    <row r="159" spans="1:16" ht="12.75">
      <c r="A159" s="7">
        <v>64</v>
      </c>
      <c s="7" t="s">
        <v>273</v>
      </c>
      <c s="7" t="s">
        <v>42</v>
      </c>
      <c s="7" t="s">
        <v>274</v>
      </c>
      <c s="7" t="s">
        <v>51</v>
      </c>
      <c s="9">
        <v>2</v>
      </c>
      <c s="13"/>
      <c s="12">
        <f>ROUND((G159*F159),2)</f>
      </c>
      <c r="O159">
        <f>rekapitulace!H8</f>
      </c>
      <c>
        <f>O159/100*H159</f>
      </c>
    </row>
    <row r="160" spans="1:16" ht="12.75">
      <c r="A160" s="7">
        <v>65</v>
      </c>
      <c s="7" t="s">
        <v>275</v>
      </c>
      <c s="7" t="s">
        <v>42</v>
      </c>
      <c s="7" t="s">
        <v>276</v>
      </c>
      <c s="7" t="s">
        <v>95</v>
      </c>
      <c s="9">
        <v>35.7</v>
      </c>
      <c s="13"/>
      <c s="12">
        <f>ROUND((G160*F160),2)</f>
      </c>
      <c r="O160">
        <f>rekapitulace!H8</f>
      </c>
      <c>
        <f>O160/100*H160</f>
      </c>
    </row>
    <row r="161" spans="4:4" ht="51">
      <c r="D161" s="15" t="s">
        <v>277</v>
      </c>
    </row>
    <row r="162" spans="1:16" ht="12.75">
      <c r="A162" s="7">
        <v>66</v>
      </c>
      <c s="7" t="s">
        <v>278</v>
      </c>
      <c s="7" t="s">
        <v>42</v>
      </c>
      <c s="7" t="s">
        <v>279</v>
      </c>
      <c s="7" t="s">
        <v>95</v>
      </c>
      <c s="9">
        <v>46.8</v>
      </c>
      <c s="13"/>
      <c s="12">
        <f>ROUND((G162*F162),2)</f>
      </c>
      <c r="O162">
        <f>rekapitulace!H8</f>
      </c>
      <c>
        <f>O162/100*H162</f>
      </c>
    </row>
    <row r="163" spans="4:4" ht="191.25">
      <c r="D163" s="15" t="s">
        <v>238</v>
      </c>
    </row>
    <row r="164" spans="1:16" ht="12.75">
      <c r="A164" s="7">
        <v>67</v>
      </c>
      <c s="7" t="s">
        <v>280</v>
      </c>
      <c s="7" t="s">
        <v>42</v>
      </c>
      <c s="7" t="s">
        <v>281</v>
      </c>
      <c s="7" t="s">
        <v>95</v>
      </c>
      <c s="9">
        <v>40.3</v>
      </c>
      <c s="13"/>
      <c s="12">
        <f>ROUND((G164*F164),2)</f>
      </c>
      <c r="O164">
        <f>rekapitulace!H8</f>
      </c>
      <c>
        <f>O164/100*H164</f>
      </c>
    </row>
    <row r="165" spans="4:4" ht="38.25">
      <c r="D165" s="15" t="s">
        <v>96</v>
      </c>
    </row>
    <row r="166" spans="1:16" ht="12.75">
      <c r="A166" s="7">
        <v>68</v>
      </c>
      <c s="7" t="s">
        <v>282</v>
      </c>
      <c s="7" t="s">
        <v>42</v>
      </c>
      <c s="7" t="s">
        <v>283</v>
      </c>
      <c s="7" t="s">
        <v>79</v>
      </c>
      <c s="9">
        <v>0.4</v>
      </c>
      <c s="13"/>
      <c s="12">
        <f>ROUND((G166*F166),2)</f>
      </c>
      <c r="O166">
        <f>rekapitulace!H8</f>
      </c>
      <c>
        <f>O166/100*H166</f>
      </c>
    </row>
    <row r="167" spans="4:4" ht="38.25">
      <c r="D167" s="15" t="s">
        <v>284</v>
      </c>
    </row>
    <row r="168" spans="1:16" ht="12.75">
      <c r="A168" s="7">
        <v>69</v>
      </c>
      <c s="7" t="s">
        <v>285</v>
      </c>
      <c s="7" t="s">
        <v>42</v>
      </c>
      <c s="7" t="s">
        <v>286</v>
      </c>
      <c s="7" t="s">
        <v>189</v>
      </c>
      <c s="9">
        <v>92.32</v>
      </c>
      <c s="13"/>
      <c s="12">
        <f>ROUND((G168*F168),2)</f>
      </c>
      <c r="O168">
        <f>rekapitulace!H8</f>
      </c>
      <c>
        <f>O168/100*H168</f>
      </c>
    </row>
    <row r="169" spans="4:4" ht="76.5">
      <c r="D169" s="15" t="s">
        <v>287</v>
      </c>
    </row>
    <row r="170" spans="1:16" ht="12.75">
      <c r="A170" s="7">
        <v>70</v>
      </c>
      <c s="7" t="s">
        <v>288</v>
      </c>
      <c s="7" t="s">
        <v>42</v>
      </c>
      <c s="7" t="s">
        <v>289</v>
      </c>
      <c s="7" t="s">
        <v>51</v>
      </c>
      <c s="9">
        <v>2</v>
      </c>
      <c s="13"/>
      <c s="12">
        <f>ROUND((G170*F170),2)</f>
      </c>
      <c r="O170">
        <f>rekapitulace!H8</f>
      </c>
      <c>
        <f>O170/100*H170</f>
      </c>
    </row>
    <row r="171" spans="1:16" ht="12.75">
      <c r="A171" s="7">
        <v>71</v>
      </c>
      <c s="7" t="s">
        <v>290</v>
      </c>
      <c s="7" t="s">
        <v>42</v>
      </c>
      <c s="7" t="s">
        <v>291</v>
      </c>
      <c s="7" t="s">
        <v>51</v>
      </c>
      <c s="9">
        <v>4</v>
      </c>
      <c s="13"/>
      <c s="12">
        <f>ROUND((G171*F171),2)</f>
      </c>
      <c r="O171">
        <f>rekapitulace!H8</f>
      </c>
      <c>
        <f>O171/100*H171</f>
      </c>
    </row>
    <row r="172" spans="1:16" ht="12.75">
      <c r="A172" s="7">
        <v>72</v>
      </c>
      <c s="7" t="s">
        <v>292</v>
      </c>
      <c s="7" t="s">
        <v>42</v>
      </c>
      <c s="7" t="s">
        <v>293</v>
      </c>
      <c s="7" t="s">
        <v>121</v>
      </c>
      <c s="9">
        <v>52.66</v>
      </c>
      <c s="13"/>
      <c s="12">
        <f>ROUND((G172*F172),2)</f>
      </c>
      <c r="O172">
        <f>rekapitulace!H8</f>
      </c>
      <c>
        <f>O172/100*H172</f>
      </c>
    </row>
    <row r="173" spans="4:4" ht="140.25">
      <c r="D173" s="15" t="s">
        <v>294</v>
      </c>
    </row>
    <row r="174" spans="1:16" ht="12.75">
      <c r="A174" s="7">
        <v>73</v>
      </c>
      <c s="7" t="s">
        <v>295</v>
      </c>
      <c s="7" t="s">
        <v>42</v>
      </c>
      <c s="7" t="s">
        <v>296</v>
      </c>
      <c s="7" t="s">
        <v>297</v>
      </c>
      <c s="9">
        <v>277.924</v>
      </c>
      <c s="13"/>
      <c s="12">
        <f>ROUND((G174*F174),2)</f>
      </c>
      <c r="O174">
        <f>rekapitulace!H8</f>
      </c>
      <c>
        <f>O174/100*H174</f>
      </c>
    </row>
    <row r="175" spans="4:4" ht="293.25">
      <c r="D175" s="15" t="s">
        <v>298</v>
      </c>
    </row>
    <row r="176" spans="1:16" ht="12.75">
      <c r="A176" s="7">
        <v>74</v>
      </c>
      <c s="7" t="s">
        <v>299</v>
      </c>
      <c s="7" t="s">
        <v>42</v>
      </c>
      <c s="7" t="s">
        <v>300</v>
      </c>
      <c s="7" t="s">
        <v>79</v>
      </c>
      <c s="9">
        <v>207.25</v>
      </c>
      <c s="13"/>
      <c s="12">
        <f>ROUND((G176*F176),2)</f>
      </c>
      <c r="O176">
        <f>rekapitulace!H8</f>
      </c>
      <c>
        <f>O176/100*H176</f>
      </c>
    </row>
    <row r="177" spans="4:4" ht="331.5">
      <c r="D177" s="15" t="s">
        <v>301</v>
      </c>
    </row>
    <row r="178" spans="1:16" ht="12.75">
      <c r="A178" s="7">
        <v>75</v>
      </c>
      <c s="7" t="s">
        <v>302</v>
      </c>
      <c s="7" t="s">
        <v>42</v>
      </c>
      <c s="7" t="s">
        <v>303</v>
      </c>
      <c s="7" t="s">
        <v>79</v>
      </c>
      <c s="9">
        <v>13.2</v>
      </c>
      <c s="13"/>
      <c s="12">
        <f>ROUND((G178*F178),2)</f>
      </c>
      <c r="O178">
        <f>rekapitulace!H8</f>
      </c>
      <c>
        <f>O178/100*H178</f>
      </c>
    </row>
    <row r="179" spans="4:4" ht="140.25">
      <c r="D179" s="15" t="s">
        <v>304</v>
      </c>
    </row>
    <row r="180" spans="1:16" ht="12.75">
      <c r="A180" s="7">
        <v>76</v>
      </c>
      <c s="7" t="s">
        <v>305</v>
      </c>
      <c s="7" t="s">
        <v>42</v>
      </c>
      <c s="7" t="s">
        <v>306</v>
      </c>
      <c s="7" t="s">
        <v>121</v>
      </c>
      <c s="9">
        <v>52.66</v>
      </c>
      <c s="13"/>
      <c s="12">
        <f>ROUND((G180*F180),2)</f>
      </c>
      <c r="O180">
        <f>rekapitulace!H8</f>
      </c>
      <c>
        <f>O180/100*H180</f>
      </c>
    </row>
    <row r="181" spans="4:4" ht="140.25">
      <c r="D181" s="15" t="s">
        <v>294</v>
      </c>
    </row>
    <row r="182" spans="1:16" ht="12.75">
      <c r="A182" s="7">
        <v>78</v>
      </c>
      <c s="7" t="s">
        <v>307</v>
      </c>
      <c s="7" t="s">
        <v>42</v>
      </c>
      <c s="7" t="s">
        <v>308</v>
      </c>
      <c s="7" t="s">
        <v>79</v>
      </c>
      <c s="9">
        <v>0.141</v>
      </c>
      <c s="13"/>
      <c s="12">
        <f>ROUND((G182*F182),2)</f>
      </c>
      <c r="O182">
        <f>rekapitulace!H8</f>
      </c>
      <c>
        <f>O182/100*H182</f>
      </c>
    </row>
    <row r="183" spans="4:4" ht="51">
      <c r="D183" s="15" t="s">
        <v>309</v>
      </c>
    </row>
    <row r="184" spans="1:16" ht="12.75" customHeight="1">
      <c r="A184" s="14"/>
      <c s="14"/>
      <c s="14" t="s">
        <v>71</v>
      </c>
      <c s="14" t="s">
        <v>70</v>
      </c>
      <c s="14"/>
      <c s="14"/>
      <c s="14"/>
      <c s="14">
        <f>SUM(H155:H183)</f>
      </c>
      <c r="P184">
        <f>ROUND(SUM(P155:P183),2)</f>
      </c>
    </row>
    <row r="186" spans="1:16" ht="12.75" customHeight="1">
      <c r="A186" s="14"/>
      <c s="14"/>
      <c s="14"/>
      <c s="14" t="s">
        <v>67</v>
      </c>
      <c s="14"/>
      <c s="14"/>
      <c s="14"/>
      <c s="14">
        <f>+H21+H37+H68+H93+H114+H127+H134+H143+H152+H184</f>
      </c>
      <c r="P186">
        <f>+P21+P37+P68+P93+P114+P127+P134+P143+P152+P184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