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HONZAS\Desktop\Work\FILIP\Velká Dobrá\Úprava_13.12.2020\"/>
    </mc:Choice>
  </mc:AlternateContent>
  <bookViews>
    <workbookView xWindow="0" yWindow="0" windowWidth="0" windowHeight="0"/>
  </bookViews>
  <sheets>
    <sheet name="Rekapitulace stavby" sheetId="1" r:id="rId1"/>
    <sheet name="SO 102 - A - Uznatelné ná..." sheetId="2" r:id="rId2"/>
    <sheet name="SO 102 - B - Neuznatelné ..." sheetId="3" r:id="rId3"/>
    <sheet name="SO 102a - A - Uznatelné n..." sheetId="4" r:id="rId4"/>
    <sheet name="SO 102a - B - Neuznatelné..." sheetId="5" r:id="rId5"/>
    <sheet name="SO 402 - A - Uznatelné ná..." sheetId="6" r:id="rId6"/>
    <sheet name="SO 402 - B - Neuznatelné ..." sheetId="7" r:id="rId7"/>
    <sheet name="VRN - A - Uznatelné náklady" sheetId="8" r:id="rId8"/>
    <sheet name="VRN - B - Neuznatelné nák..." sheetId="9" r:id="rId9"/>
  </sheets>
  <definedNames>
    <definedName name="_xlnm.Print_Area" localSheetId="0">'Rekapitulace stavby'!$D$4:$AO$76,'Rekapitulace stavby'!$C$82:$AQ$107</definedName>
    <definedName name="_xlnm.Print_Titles" localSheetId="0">'Rekapitulace stavby'!$92:$92</definedName>
    <definedName name="_xlnm._FilterDatabase" localSheetId="1" hidden="1">'SO 102 - A - Uznatelné ná...'!$C$128:$K$511</definedName>
    <definedName name="_xlnm.Print_Area" localSheetId="1">'SO 102 - A - Uznatelné ná...'!$C$4:$J$76,'SO 102 - A - Uznatelné ná...'!$C$114:$K$511</definedName>
    <definedName name="_xlnm.Print_Titles" localSheetId="1">'SO 102 - A - Uznatelné ná...'!$128:$128</definedName>
    <definedName name="_xlnm._FilterDatabase" localSheetId="2" hidden="1">'SO 102 - B - Neuznatelné ...'!$C$127:$K$454</definedName>
    <definedName name="_xlnm.Print_Area" localSheetId="2">'SO 102 - B - Neuznatelné ...'!$C$4:$J$76,'SO 102 - B - Neuznatelné ...'!$C$113:$K$454</definedName>
    <definedName name="_xlnm.Print_Titles" localSheetId="2">'SO 102 - B - Neuznatelné ...'!$127:$127</definedName>
    <definedName name="_xlnm._FilterDatabase" localSheetId="3" hidden="1">'SO 102a - A - Uznatelné n...'!$C$124:$K$160</definedName>
    <definedName name="_xlnm.Print_Area" localSheetId="3">'SO 102a - A - Uznatelné n...'!$C$4:$J$76,'SO 102a - A - Uznatelné n...'!$C$110:$K$160</definedName>
    <definedName name="_xlnm.Print_Titles" localSheetId="3">'SO 102a - A - Uznatelné n...'!$124:$124</definedName>
    <definedName name="_xlnm._FilterDatabase" localSheetId="4" hidden="1">'SO 102a - B - Neuznatelné...'!$C$124:$K$160</definedName>
    <definedName name="_xlnm.Print_Area" localSheetId="4">'SO 102a - B - Neuznatelné...'!$C$4:$J$76,'SO 102a - B - Neuznatelné...'!$C$110:$K$160</definedName>
    <definedName name="_xlnm.Print_Titles" localSheetId="4">'SO 102a - B - Neuznatelné...'!$124:$124</definedName>
    <definedName name="_xlnm._FilterDatabase" localSheetId="5" hidden="1">'SO 402 - A - Uznatelné ná...'!$C$126:$K$182</definedName>
    <definedName name="_xlnm.Print_Area" localSheetId="5">'SO 402 - A - Uznatelné ná...'!$C$4:$J$76,'SO 402 - A - Uznatelné ná...'!$C$112:$K$182</definedName>
    <definedName name="_xlnm.Print_Titles" localSheetId="5">'SO 402 - A - Uznatelné ná...'!$126:$126</definedName>
    <definedName name="_xlnm._FilterDatabase" localSheetId="6" hidden="1">'SO 402 - B - Neuznatelné ...'!$C$126:$K$307</definedName>
    <definedName name="_xlnm.Print_Area" localSheetId="6">'SO 402 - B - Neuznatelné ...'!$C$4:$J$76,'SO 402 - B - Neuznatelné ...'!$C$112:$K$307</definedName>
    <definedName name="_xlnm.Print_Titles" localSheetId="6">'SO 402 - B - Neuznatelné ...'!$126:$126</definedName>
    <definedName name="_xlnm._FilterDatabase" localSheetId="7" hidden="1">'VRN - A - Uznatelné náklady'!$C$122:$K$132</definedName>
    <definedName name="_xlnm.Print_Area" localSheetId="7">'VRN - A - Uznatelné náklady'!$C$4:$J$76,'VRN - A - Uznatelné náklady'!$C$108:$K$132</definedName>
    <definedName name="_xlnm.Print_Titles" localSheetId="7">'VRN - A - Uznatelné náklady'!$122:$122</definedName>
    <definedName name="_xlnm._FilterDatabase" localSheetId="8" hidden="1">'VRN - B - Neuznatelné nák...'!$C$123:$K$153</definedName>
    <definedName name="_xlnm.Print_Area" localSheetId="8">'VRN - B - Neuznatelné nák...'!$C$4:$J$76,'VRN - B - Neuznatelné nák...'!$C$109:$K$153</definedName>
    <definedName name="_xlnm.Print_Titles" localSheetId="8">'VRN - B - Neuznatelné nák...'!$123:$123</definedName>
  </definedNames>
  <calcPr/>
</workbook>
</file>

<file path=xl/calcChain.xml><?xml version="1.0" encoding="utf-8"?>
<calcChain xmlns="http://schemas.openxmlformats.org/spreadsheetml/2006/main">
  <c i="9" l="1" r="J39"/>
  <c r="J38"/>
  <c i="1" r="AY106"/>
  <c i="9" r="J37"/>
  <c i="1" r="AX106"/>
  <c i="9"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2"/>
  <c r="BH132"/>
  <c r="BG132"/>
  <c r="BF132"/>
  <c r="T132"/>
  <c r="T131"/>
  <c r="R132"/>
  <c r="R131"/>
  <c r="P132"/>
  <c r="P131"/>
  <c r="BI129"/>
  <c r="BH129"/>
  <c r="BG129"/>
  <c r="BF129"/>
  <c r="T129"/>
  <c r="R129"/>
  <c r="P129"/>
  <c r="BI127"/>
  <c r="BH127"/>
  <c r="BG127"/>
  <c r="BF127"/>
  <c r="T127"/>
  <c r="R127"/>
  <c r="P127"/>
  <c r="J120"/>
  <c r="F118"/>
  <c r="E116"/>
  <c r="J93"/>
  <c r="F91"/>
  <c r="E89"/>
  <c r="J26"/>
  <c r="E26"/>
  <c r="J121"/>
  <c r="J25"/>
  <c r="J20"/>
  <c r="E20"/>
  <c r="F121"/>
  <c r="J19"/>
  <c r="J17"/>
  <c r="E17"/>
  <c r="F120"/>
  <c r="J16"/>
  <c r="J14"/>
  <c r="J91"/>
  <c r="E7"/>
  <c r="E112"/>
  <c i="8" r="J39"/>
  <c r="J38"/>
  <c i="1" r="AY105"/>
  <c i="8" r="J37"/>
  <c i="1" r="AX105"/>
  <c i="8" r="BI131"/>
  <c r="BH131"/>
  <c r="BG131"/>
  <c r="BF131"/>
  <c r="T131"/>
  <c r="R131"/>
  <c r="P131"/>
  <c r="BI129"/>
  <c r="BH129"/>
  <c r="BG129"/>
  <c r="BF129"/>
  <c r="T129"/>
  <c r="R129"/>
  <c r="P129"/>
  <c r="BI126"/>
  <c r="BH126"/>
  <c r="BG126"/>
  <c r="BF126"/>
  <c r="T126"/>
  <c r="T125"/>
  <c r="R126"/>
  <c r="R125"/>
  <c r="P126"/>
  <c r="P125"/>
  <c r="J119"/>
  <c r="F117"/>
  <c r="E115"/>
  <c r="J93"/>
  <c r="F91"/>
  <c r="E89"/>
  <c r="J26"/>
  <c r="E26"/>
  <c r="J94"/>
  <c r="J25"/>
  <c r="J20"/>
  <c r="E20"/>
  <c r="F120"/>
  <c r="J19"/>
  <c r="J17"/>
  <c r="E17"/>
  <c r="F93"/>
  <c r="J16"/>
  <c r="J14"/>
  <c r="J117"/>
  <c r="E7"/>
  <c r="E111"/>
  <c i="7" r="J39"/>
  <c r="J38"/>
  <c i="1" r="AY103"/>
  <c i="7" r="J37"/>
  <c i="1" r="AX103"/>
  <c i="7" r="BI306"/>
  <c r="BH306"/>
  <c r="BG306"/>
  <c r="BF306"/>
  <c r="T306"/>
  <c r="R306"/>
  <c r="P306"/>
  <c r="BI304"/>
  <c r="BH304"/>
  <c r="BG304"/>
  <c r="BF304"/>
  <c r="T304"/>
  <c r="R304"/>
  <c r="P304"/>
  <c r="BI302"/>
  <c r="BH302"/>
  <c r="BG302"/>
  <c r="BF302"/>
  <c r="T302"/>
  <c r="R302"/>
  <c r="P302"/>
  <c r="BI299"/>
  <c r="BH299"/>
  <c r="BG299"/>
  <c r="BF299"/>
  <c r="T299"/>
  <c r="R299"/>
  <c r="P299"/>
  <c r="BI296"/>
  <c r="BH296"/>
  <c r="BG296"/>
  <c r="BF296"/>
  <c r="T296"/>
  <c r="R296"/>
  <c r="P296"/>
  <c r="BI294"/>
  <c r="BH294"/>
  <c r="BG294"/>
  <c r="BF294"/>
  <c r="T294"/>
  <c r="R294"/>
  <c r="P294"/>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1"/>
  <c r="BH281"/>
  <c r="BG281"/>
  <c r="BF281"/>
  <c r="T281"/>
  <c r="R281"/>
  <c r="P281"/>
  <c r="BI278"/>
  <c r="BH278"/>
  <c r="BG278"/>
  <c r="BF278"/>
  <c r="T278"/>
  <c r="R278"/>
  <c r="P278"/>
  <c r="BI276"/>
  <c r="BH276"/>
  <c r="BG276"/>
  <c r="BF276"/>
  <c r="T276"/>
  <c r="R276"/>
  <c r="P276"/>
  <c r="BI274"/>
  <c r="BH274"/>
  <c r="BG274"/>
  <c r="BF274"/>
  <c r="T274"/>
  <c r="R274"/>
  <c r="P274"/>
  <c r="BI272"/>
  <c r="BH272"/>
  <c r="BG272"/>
  <c r="BF272"/>
  <c r="T272"/>
  <c r="R272"/>
  <c r="P272"/>
  <c r="BI270"/>
  <c r="BH270"/>
  <c r="BG270"/>
  <c r="BF270"/>
  <c r="T270"/>
  <c r="R270"/>
  <c r="P270"/>
  <c r="BI267"/>
  <c r="BH267"/>
  <c r="BG267"/>
  <c r="BF267"/>
  <c r="T267"/>
  <c r="R267"/>
  <c r="P267"/>
  <c r="BI264"/>
  <c r="BH264"/>
  <c r="BG264"/>
  <c r="BF264"/>
  <c r="T264"/>
  <c r="R264"/>
  <c r="P264"/>
  <c r="BI262"/>
  <c r="BH262"/>
  <c r="BG262"/>
  <c r="BF262"/>
  <c r="T262"/>
  <c r="R262"/>
  <c r="P262"/>
  <c r="BI259"/>
  <c r="BH259"/>
  <c r="BG259"/>
  <c r="BF259"/>
  <c r="T259"/>
  <c r="R259"/>
  <c r="P259"/>
  <c r="BI256"/>
  <c r="BH256"/>
  <c r="BG256"/>
  <c r="BF256"/>
  <c r="T256"/>
  <c r="R256"/>
  <c r="P256"/>
  <c r="BI254"/>
  <c r="BH254"/>
  <c r="BG254"/>
  <c r="BF254"/>
  <c r="T254"/>
  <c r="R254"/>
  <c r="P254"/>
  <c r="BI252"/>
  <c r="BH252"/>
  <c r="BG252"/>
  <c r="BF252"/>
  <c r="T252"/>
  <c r="R252"/>
  <c r="P252"/>
  <c r="BI249"/>
  <c r="BH249"/>
  <c r="BG249"/>
  <c r="BF249"/>
  <c r="T249"/>
  <c r="R249"/>
  <c r="P249"/>
  <c r="BI246"/>
  <c r="BH246"/>
  <c r="BG246"/>
  <c r="BF246"/>
  <c r="T246"/>
  <c r="R246"/>
  <c r="P246"/>
  <c r="BI243"/>
  <c r="BH243"/>
  <c r="BG243"/>
  <c r="BF243"/>
  <c r="T243"/>
  <c r="R243"/>
  <c r="P243"/>
  <c r="BI240"/>
  <c r="BH240"/>
  <c r="BG240"/>
  <c r="BF240"/>
  <c r="T240"/>
  <c r="R240"/>
  <c r="P240"/>
  <c r="BI238"/>
  <c r="BH238"/>
  <c r="BG238"/>
  <c r="BF238"/>
  <c r="T238"/>
  <c r="R238"/>
  <c r="P238"/>
  <c r="BI236"/>
  <c r="BH236"/>
  <c r="BG236"/>
  <c r="BF236"/>
  <c r="T236"/>
  <c r="R236"/>
  <c r="P236"/>
  <c r="BI234"/>
  <c r="BH234"/>
  <c r="BG234"/>
  <c r="BF234"/>
  <c r="T234"/>
  <c r="R234"/>
  <c r="P234"/>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19"/>
  <c r="BH219"/>
  <c r="BG219"/>
  <c r="BF219"/>
  <c r="T219"/>
  <c r="R219"/>
  <c r="P219"/>
  <c r="BI217"/>
  <c r="BH217"/>
  <c r="BG217"/>
  <c r="BF217"/>
  <c r="T217"/>
  <c r="R217"/>
  <c r="P217"/>
  <c r="BI215"/>
  <c r="BH215"/>
  <c r="BG215"/>
  <c r="BF215"/>
  <c r="T215"/>
  <c r="R215"/>
  <c r="P215"/>
  <c r="BI213"/>
  <c r="BH213"/>
  <c r="BG213"/>
  <c r="BF213"/>
  <c r="T213"/>
  <c r="R213"/>
  <c r="P213"/>
  <c r="BI211"/>
  <c r="BH211"/>
  <c r="BG211"/>
  <c r="BF211"/>
  <c r="T211"/>
  <c r="R211"/>
  <c r="P211"/>
  <c r="BI209"/>
  <c r="BH209"/>
  <c r="BG209"/>
  <c r="BF209"/>
  <c r="T209"/>
  <c r="R209"/>
  <c r="P209"/>
  <c r="BI207"/>
  <c r="BH207"/>
  <c r="BG207"/>
  <c r="BF207"/>
  <c r="T207"/>
  <c r="R207"/>
  <c r="P207"/>
  <c r="BI205"/>
  <c r="BH205"/>
  <c r="BG205"/>
  <c r="BF205"/>
  <c r="T205"/>
  <c r="R205"/>
  <c r="P205"/>
  <c r="BI202"/>
  <c r="BH202"/>
  <c r="BG202"/>
  <c r="BF202"/>
  <c r="T202"/>
  <c r="R202"/>
  <c r="P202"/>
  <c r="BI200"/>
  <c r="BH200"/>
  <c r="BG200"/>
  <c r="BF200"/>
  <c r="T200"/>
  <c r="R200"/>
  <c r="P200"/>
  <c r="BI198"/>
  <c r="BH198"/>
  <c r="BG198"/>
  <c r="BF198"/>
  <c r="T198"/>
  <c r="R198"/>
  <c r="P198"/>
  <c r="BI196"/>
  <c r="BH196"/>
  <c r="BG196"/>
  <c r="BF196"/>
  <c r="T196"/>
  <c r="R196"/>
  <c r="P196"/>
  <c r="BI193"/>
  <c r="BH193"/>
  <c r="BG193"/>
  <c r="BF193"/>
  <c r="T193"/>
  <c r="R193"/>
  <c r="P193"/>
  <c r="BI190"/>
  <c r="BH190"/>
  <c r="BG190"/>
  <c r="BF190"/>
  <c r="T190"/>
  <c r="R190"/>
  <c r="P190"/>
  <c r="BI186"/>
  <c r="BH186"/>
  <c r="BG186"/>
  <c r="BF186"/>
  <c r="T186"/>
  <c r="R186"/>
  <c r="P186"/>
  <c r="BI184"/>
  <c r="BH184"/>
  <c r="BG184"/>
  <c r="BF184"/>
  <c r="T184"/>
  <c r="R184"/>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3"/>
  <c r="BH133"/>
  <c r="BG133"/>
  <c r="BF133"/>
  <c r="T133"/>
  <c r="R133"/>
  <c r="P133"/>
  <c r="BI130"/>
  <c r="BH130"/>
  <c r="BG130"/>
  <c r="BF130"/>
  <c r="T130"/>
  <c r="R130"/>
  <c r="P130"/>
  <c r="F121"/>
  <c r="E119"/>
  <c r="F91"/>
  <c r="E89"/>
  <c r="J26"/>
  <c r="E26"/>
  <c r="J124"/>
  <c r="J25"/>
  <c r="J23"/>
  <c r="E23"/>
  <c r="J93"/>
  <c r="J22"/>
  <c r="J20"/>
  <c r="E20"/>
  <c r="F124"/>
  <c r="J19"/>
  <c r="J17"/>
  <c r="E17"/>
  <c r="F93"/>
  <c r="J16"/>
  <c r="J14"/>
  <c r="J121"/>
  <c r="E7"/>
  <c r="E115"/>
  <c i="6" r="J39"/>
  <c r="J38"/>
  <c i="1" r="AY102"/>
  <c i="6" r="J37"/>
  <c i="1" r="AX102"/>
  <c i="6"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9"/>
  <c r="BH169"/>
  <c r="BG169"/>
  <c r="BF169"/>
  <c r="T169"/>
  <c r="R169"/>
  <c r="P169"/>
  <c r="BI167"/>
  <c r="BH167"/>
  <c r="BG167"/>
  <c r="BF167"/>
  <c r="T167"/>
  <c r="R167"/>
  <c r="P167"/>
  <c r="BI165"/>
  <c r="BH165"/>
  <c r="BG165"/>
  <c r="BF165"/>
  <c r="T165"/>
  <c r="R165"/>
  <c r="P165"/>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3"/>
  <c r="BH143"/>
  <c r="BG143"/>
  <c r="BF143"/>
  <c r="T143"/>
  <c r="R143"/>
  <c r="P143"/>
  <c r="BI141"/>
  <c r="BH141"/>
  <c r="BG141"/>
  <c r="BF141"/>
  <c r="T141"/>
  <c r="R141"/>
  <c r="P141"/>
  <c r="BI138"/>
  <c r="BH138"/>
  <c r="BG138"/>
  <c r="BF138"/>
  <c r="T138"/>
  <c r="R138"/>
  <c r="P138"/>
  <c r="BI136"/>
  <c r="BH136"/>
  <c r="BG136"/>
  <c r="BF136"/>
  <c r="T136"/>
  <c r="R136"/>
  <c r="P136"/>
  <c r="BI132"/>
  <c r="BH132"/>
  <c r="BG132"/>
  <c r="BF132"/>
  <c r="T132"/>
  <c r="R132"/>
  <c r="P132"/>
  <c r="BI130"/>
  <c r="BH130"/>
  <c r="BG130"/>
  <c r="BF130"/>
  <c r="T130"/>
  <c r="R130"/>
  <c r="P130"/>
  <c r="F121"/>
  <c r="E119"/>
  <c r="F91"/>
  <c r="E89"/>
  <c r="J26"/>
  <c r="E26"/>
  <c r="J124"/>
  <c r="J25"/>
  <c r="J23"/>
  <c r="E23"/>
  <c r="J93"/>
  <c r="J22"/>
  <c r="J20"/>
  <c r="E20"/>
  <c r="F94"/>
  <c r="J19"/>
  <c r="J17"/>
  <c r="E17"/>
  <c r="F123"/>
  <c r="J16"/>
  <c r="J14"/>
  <c r="J121"/>
  <c r="E7"/>
  <c r="E115"/>
  <c i="5" r="J39"/>
  <c r="J38"/>
  <c i="1" r="AY100"/>
  <c i="5" r="J37"/>
  <c i="1" r="AX100"/>
  <c i="5" r="BI158"/>
  <c r="BH158"/>
  <c r="BG158"/>
  <c r="BF158"/>
  <c r="T158"/>
  <c r="T157"/>
  <c r="R158"/>
  <c r="R157"/>
  <c r="P158"/>
  <c r="P157"/>
  <c r="BI153"/>
  <c r="BH153"/>
  <c r="BG153"/>
  <c r="BF153"/>
  <c r="T153"/>
  <c r="T152"/>
  <c r="R153"/>
  <c r="R152"/>
  <c r="P153"/>
  <c r="P152"/>
  <c r="BI149"/>
  <c r="BH149"/>
  <c r="BG149"/>
  <c r="BF149"/>
  <c r="T149"/>
  <c r="T148"/>
  <c r="R149"/>
  <c r="R148"/>
  <c r="P149"/>
  <c r="P148"/>
  <c r="BI144"/>
  <c r="BH144"/>
  <c r="BG144"/>
  <c r="BF144"/>
  <c r="T144"/>
  <c r="R144"/>
  <c r="P144"/>
  <c r="BI140"/>
  <c r="BH140"/>
  <c r="BG140"/>
  <c r="BF140"/>
  <c r="T140"/>
  <c r="R140"/>
  <c r="P140"/>
  <c r="BI136"/>
  <c r="BH136"/>
  <c r="BG136"/>
  <c r="BF136"/>
  <c r="T136"/>
  <c r="R136"/>
  <c r="P136"/>
  <c r="BI132"/>
  <c r="BH132"/>
  <c r="BG132"/>
  <c r="BF132"/>
  <c r="T132"/>
  <c r="R132"/>
  <c r="P132"/>
  <c r="BI128"/>
  <c r="BH128"/>
  <c r="BG128"/>
  <c r="BF128"/>
  <c r="T128"/>
  <c r="R128"/>
  <c r="P128"/>
  <c r="J121"/>
  <c r="F119"/>
  <c r="E117"/>
  <c r="J93"/>
  <c r="F91"/>
  <c r="E89"/>
  <c r="J26"/>
  <c r="E26"/>
  <c r="J122"/>
  <c r="J25"/>
  <c r="J20"/>
  <c r="E20"/>
  <c r="F94"/>
  <c r="J19"/>
  <c r="J17"/>
  <c r="E17"/>
  <c r="F93"/>
  <c r="J16"/>
  <c r="J14"/>
  <c r="J91"/>
  <c r="E7"/>
  <c r="E85"/>
  <c i="4" r="J39"/>
  <c r="J38"/>
  <c i="1" r="AY99"/>
  <c i="4" r="J37"/>
  <c i="1" r="AX99"/>
  <c i="4" r="BI158"/>
  <c r="BH158"/>
  <c r="BG158"/>
  <c r="BF158"/>
  <c r="T158"/>
  <c r="T157"/>
  <c r="R158"/>
  <c r="R157"/>
  <c r="P158"/>
  <c r="P157"/>
  <c r="BI153"/>
  <c r="BH153"/>
  <c r="BG153"/>
  <c r="BF153"/>
  <c r="T153"/>
  <c r="T152"/>
  <c r="R153"/>
  <c r="R152"/>
  <c r="P153"/>
  <c r="P152"/>
  <c r="BI149"/>
  <c r="BH149"/>
  <c r="BG149"/>
  <c r="BF149"/>
  <c r="T149"/>
  <c r="T148"/>
  <c r="R149"/>
  <c r="R148"/>
  <c r="P149"/>
  <c r="P148"/>
  <c r="BI144"/>
  <c r="BH144"/>
  <c r="BG144"/>
  <c r="BF144"/>
  <c r="T144"/>
  <c r="R144"/>
  <c r="P144"/>
  <c r="BI140"/>
  <c r="BH140"/>
  <c r="BG140"/>
  <c r="BF140"/>
  <c r="T140"/>
  <c r="R140"/>
  <c r="P140"/>
  <c r="BI136"/>
  <c r="BH136"/>
  <c r="BG136"/>
  <c r="BF136"/>
  <c r="T136"/>
  <c r="R136"/>
  <c r="P136"/>
  <c r="BI132"/>
  <c r="BH132"/>
  <c r="BG132"/>
  <c r="BF132"/>
  <c r="T132"/>
  <c r="R132"/>
  <c r="P132"/>
  <c r="BI128"/>
  <c r="BH128"/>
  <c r="BG128"/>
  <c r="BF128"/>
  <c r="T128"/>
  <c r="R128"/>
  <c r="P128"/>
  <c r="J121"/>
  <c r="F119"/>
  <c r="E117"/>
  <c r="J93"/>
  <c r="F91"/>
  <c r="E89"/>
  <c r="J26"/>
  <c r="E26"/>
  <c r="J94"/>
  <c r="J25"/>
  <c r="J20"/>
  <c r="E20"/>
  <c r="F94"/>
  <c r="J19"/>
  <c r="J17"/>
  <c r="E17"/>
  <c r="F121"/>
  <c r="J16"/>
  <c r="J14"/>
  <c r="J119"/>
  <c r="E7"/>
  <c r="E85"/>
  <c i="3" r="J39"/>
  <c r="J38"/>
  <c i="1" r="AY97"/>
  <c i="3" r="J37"/>
  <c i="1" r="AX97"/>
  <c i="3" r="BI453"/>
  <c r="BH453"/>
  <c r="BG453"/>
  <c r="BF453"/>
  <c r="T453"/>
  <c r="T452"/>
  <c r="R453"/>
  <c r="R452"/>
  <c r="P453"/>
  <c r="P452"/>
  <c r="BI447"/>
  <c r="BH447"/>
  <c r="BG447"/>
  <c r="BF447"/>
  <c r="T447"/>
  <c r="T446"/>
  <c r="R447"/>
  <c r="R446"/>
  <c r="P447"/>
  <c r="P446"/>
  <c r="BI442"/>
  <c r="BH442"/>
  <c r="BG442"/>
  <c r="BF442"/>
  <c r="T442"/>
  <c r="R442"/>
  <c r="P442"/>
  <c r="BI438"/>
  <c r="BH438"/>
  <c r="BG438"/>
  <c r="BF438"/>
  <c r="T438"/>
  <c r="R438"/>
  <c r="P438"/>
  <c r="BI434"/>
  <c r="BH434"/>
  <c r="BG434"/>
  <c r="BF434"/>
  <c r="T434"/>
  <c r="R434"/>
  <c r="P434"/>
  <c r="BI428"/>
  <c r="BH428"/>
  <c r="BG428"/>
  <c r="BF428"/>
  <c r="T428"/>
  <c r="R428"/>
  <c r="P428"/>
  <c r="BI425"/>
  <c r="BH425"/>
  <c r="BG425"/>
  <c r="BF425"/>
  <c r="T425"/>
  <c r="R425"/>
  <c r="P425"/>
  <c r="BI420"/>
  <c r="BH420"/>
  <c r="BG420"/>
  <c r="BF420"/>
  <c r="T420"/>
  <c r="R420"/>
  <c r="P420"/>
  <c r="BI416"/>
  <c r="BH416"/>
  <c r="BG416"/>
  <c r="BF416"/>
  <c r="T416"/>
  <c r="R416"/>
  <c r="P416"/>
  <c r="BI412"/>
  <c r="BH412"/>
  <c r="BG412"/>
  <c r="BF412"/>
  <c r="T412"/>
  <c r="R412"/>
  <c r="P412"/>
  <c r="BI403"/>
  <c r="BH403"/>
  <c r="BG403"/>
  <c r="BF403"/>
  <c r="T403"/>
  <c r="R403"/>
  <c r="P403"/>
  <c r="BI399"/>
  <c r="BH399"/>
  <c r="BG399"/>
  <c r="BF399"/>
  <c r="T399"/>
  <c r="R399"/>
  <c r="P399"/>
  <c r="BI395"/>
  <c r="BH395"/>
  <c r="BG395"/>
  <c r="BF395"/>
  <c r="T395"/>
  <c r="R395"/>
  <c r="P395"/>
  <c r="BI391"/>
  <c r="BH391"/>
  <c r="BG391"/>
  <c r="BF391"/>
  <c r="T391"/>
  <c r="R391"/>
  <c r="P391"/>
  <c r="BI387"/>
  <c r="BH387"/>
  <c r="BG387"/>
  <c r="BF387"/>
  <c r="T387"/>
  <c r="R387"/>
  <c r="P387"/>
  <c r="BI383"/>
  <c r="BH383"/>
  <c r="BG383"/>
  <c r="BF383"/>
  <c r="T383"/>
  <c r="R383"/>
  <c r="P383"/>
  <c r="BI379"/>
  <c r="BH379"/>
  <c r="BG379"/>
  <c r="BF379"/>
  <c r="T379"/>
  <c r="R379"/>
  <c r="P379"/>
  <c r="BI375"/>
  <c r="BH375"/>
  <c r="BG375"/>
  <c r="BF375"/>
  <c r="T375"/>
  <c r="R375"/>
  <c r="P375"/>
  <c r="BI371"/>
  <c r="BH371"/>
  <c r="BG371"/>
  <c r="BF371"/>
  <c r="T371"/>
  <c r="R371"/>
  <c r="P371"/>
  <c r="BI367"/>
  <c r="BH367"/>
  <c r="BG367"/>
  <c r="BF367"/>
  <c r="T367"/>
  <c r="R367"/>
  <c r="P367"/>
  <c r="BI364"/>
  <c r="BH364"/>
  <c r="BG364"/>
  <c r="BF364"/>
  <c r="T364"/>
  <c r="R364"/>
  <c r="P364"/>
  <c r="BI360"/>
  <c r="BH360"/>
  <c r="BG360"/>
  <c r="BF360"/>
  <c r="T360"/>
  <c r="R360"/>
  <c r="P360"/>
  <c r="BI356"/>
  <c r="BH356"/>
  <c r="BG356"/>
  <c r="BF356"/>
  <c r="T356"/>
  <c r="R356"/>
  <c r="P356"/>
  <c r="BI353"/>
  <c r="BH353"/>
  <c r="BG353"/>
  <c r="BF353"/>
  <c r="T353"/>
  <c r="R353"/>
  <c r="P353"/>
  <c r="BI350"/>
  <c r="BH350"/>
  <c r="BG350"/>
  <c r="BF350"/>
  <c r="T350"/>
  <c r="R350"/>
  <c r="P350"/>
  <c r="BI346"/>
  <c r="BH346"/>
  <c r="BG346"/>
  <c r="BF346"/>
  <c r="T346"/>
  <c r="T345"/>
  <c r="R346"/>
  <c r="R345"/>
  <c r="P346"/>
  <c r="P345"/>
  <c r="BI341"/>
  <c r="BH341"/>
  <c r="BG341"/>
  <c r="BF341"/>
  <c r="T341"/>
  <c r="R341"/>
  <c r="P341"/>
  <c r="BI337"/>
  <c r="BH337"/>
  <c r="BG337"/>
  <c r="BF337"/>
  <c r="T337"/>
  <c r="R337"/>
  <c r="P337"/>
  <c r="BI333"/>
  <c r="BH333"/>
  <c r="BG333"/>
  <c r="BF333"/>
  <c r="T333"/>
  <c r="R333"/>
  <c r="P333"/>
  <c r="BI329"/>
  <c r="BH329"/>
  <c r="BG329"/>
  <c r="BF329"/>
  <c r="T329"/>
  <c r="R329"/>
  <c r="P329"/>
  <c r="BI326"/>
  <c r="BH326"/>
  <c r="BG326"/>
  <c r="BF326"/>
  <c r="T326"/>
  <c r="R326"/>
  <c r="P326"/>
  <c r="BI322"/>
  <c r="BH322"/>
  <c r="BG322"/>
  <c r="BF322"/>
  <c r="T322"/>
  <c r="R322"/>
  <c r="P322"/>
  <c r="BI319"/>
  <c r="BH319"/>
  <c r="BG319"/>
  <c r="BF319"/>
  <c r="T319"/>
  <c r="R319"/>
  <c r="P319"/>
  <c r="BI316"/>
  <c r="BH316"/>
  <c r="BG316"/>
  <c r="BF316"/>
  <c r="T316"/>
  <c r="R316"/>
  <c r="P316"/>
  <c r="BI313"/>
  <c r="BH313"/>
  <c r="BG313"/>
  <c r="BF313"/>
  <c r="T313"/>
  <c r="R313"/>
  <c r="P313"/>
  <c r="BI310"/>
  <c r="BH310"/>
  <c r="BG310"/>
  <c r="BF310"/>
  <c r="T310"/>
  <c r="R310"/>
  <c r="P310"/>
  <c r="BI307"/>
  <c r="BH307"/>
  <c r="BG307"/>
  <c r="BF307"/>
  <c r="T307"/>
  <c r="R307"/>
  <c r="P307"/>
  <c r="BI304"/>
  <c r="BH304"/>
  <c r="BG304"/>
  <c r="BF304"/>
  <c r="T304"/>
  <c r="R304"/>
  <c r="P304"/>
  <c r="BI299"/>
  <c r="BH299"/>
  <c r="BG299"/>
  <c r="BF299"/>
  <c r="T299"/>
  <c r="R299"/>
  <c r="P299"/>
  <c r="BI294"/>
  <c r="BH294"/>
  <c r="BG294"/>
  <c r="BF294"/>
  <c r="T294"/>
  <c r="R294"/>
  <c r="P294"/>
  <c r="BI289"/>
  <c r="BH289"/>
  <c r="BG289"/>
  <c r="BF289"/>
  <c r="T289"/>
  <c r="R289"/>
  <c r="P289"/>
  <c r="BI285"/>
  <c r="BH285"/>
  <c r="BG285"/>
  <c r="BF285"/>
  <c r="T285"/>
  <c r="R285"/>
  <c r="P285"/>
  <c r="BI278"/>
  <c r="BH278"/>
  <c r="BG278"/>
  <c r="BF278"/>
  <c r="T278"/>
  <c r="R278"/>
  <c r="P278"/>
  <c r="BI272"/>
  <c r="BH272"/>
  <c r="BG272"/>
  <c r="BF272"/>
  <c r="T272"/>
  <c r="R272"/>
  <c r="P272"/>
  <c r="BI266"/>
  <c r="BH266"/>
  <c r="BG266"/>
  <c r="BF266"/>
  <c r="T266"/>
  <c r="R266"/>
  <c r="P266"/>
  <c r="BI261"/>
  <c r="BH261"/>
  <c r="BG261"/>
  <c r="BF261"/>
  <c r="T261"/>
  <c r="R261"/>
  <c r="P261"/>
  <c r="BI258"/>
  <c r="BH258"/>
  <c r="BG258"/>
  <c r="BF258"/>
  <c r="T258"/>
  <c r="R258"/>
  <c r="P258"/>
  <c r="BI253"/>
  <c r="BH253"/>
  <c r="BG253"/>
  <c r="BF253"/>
  <c r="T253"/>
  <c r="T246"/>
  <c r="R253"/>
  <c r="R246"/>
  <c r="P253"/>
  <c r="P246"/>
  <c r="BI247"/>
  <c r="BH247"/>
  <c r="BG247"/>
  <c r="BF247"/>
  <c r="T247"/>
  <c r="R247"/>
  <c r="P247"/>
  <c r="BI242"/>
  <c r="BH242"/>
  <c r="BG242"/>
  <c r="BF242"/>
  <c r="T242"/>
  <c r="R242"/>
  <c r="P242"/>
  <c r="BI239"/>
  <c r="BH239"/>
  <c r="BG239"/>
  <c r="BF239"/>
  <c r="T239"/>
  <c r="R239"/>
  <c r="P239"/>
  <c r="BI235"/>
  <c r="BH235"/>
  <c r="BG235"/>
  <c r="BF235"/>
  <c r="T235"/>
  <c r="R235"/>
  <c r="P235"/>
  <c r="BI231"/>
  <c r="BH231"/>
  <c r="BG231"/>
  <c r="BF231"/>
  <c r="T231"/>
  <c r="R231"/>
  <c r="P231"/>
  <c r="BI222"/>
  <c r="BH222"/>
  <c r="BG222"/>
  <c r="BF222"/>
  <c r="T222"/>
  <c r="R222"/>
  <c r="P222"/>
  <c r="BI219"/>
  <c r="BH219"/>
  <c r="BG219"/>
  <c r="BF219"/>
  <c r="T219"/>
  <c r="R219"/>
  <c r="P219"/>
  <c r="BI215"/>
  <c r="BH215"/>
  <c r="BG215"/>
  <c r="BF215"/>
  <c r="T215"/>
  <c r="R215"/>
  <c r="P215"/>
  <c r="BI210"/>
  <c r="BH210"/>
  <c r="BG210"/>
  <c r="BF210"/>
  <c r="T210"/>
  <c r="R210"/>
  <c r="P210"/>
  <c r="BI205"/>
  <c r="BH205"/>
  <c r="BG205"/>
  <c r="BF205"/>
  <c r="T205"/>
  <c r="R205"/>
  <c r="P205"/>
  <c r="BI201"/>
  <c r="BH201"/>
  <c r="BG201"/>
  <c r="BF201"/>
  <c r="T201"/>
  <c r="R201"/>
  <c r="P201"/>
  <c r="BI197"/>
  <c r="BH197"/>
  <c r="BG197"/>
  <c r="BF197"/>
  <c r="T197"/>
  <c r="R197"/>
  <c r="P197"/>
  <c r="BI193"/>
  <c r="BH193"/>
  <c r="BG193"/>
  <c r="BF193"/>
  <c r="T193"/>
  <c r="R193"/>
  <c r="P193"/>
  <c r="BI189"/>
  <c r="BH189"/>
  <c r="BG189"/>
  <c r="BF189"/>
  <c r="T189"/>
  <c r="R189"/>
  <c r="P189"/>
  <c r="BI182"/>
  <c r="BH182"/>
  <c r="BG182"/>
  <c r="BF182"/>
  <c r="T182"/>
  <c r="R182"/>
  <c r="P182"/>
  <c r="BI178"/>
  <c r="BH178"/>
  <c r="BG178"/>
  <c r="BF178"/>
  <c r="T178"/>
  <c r="R178"/>
  <c r="P178"/>
  <c r="BI174"/>
  <c r="BH174"/>
  <c r="BG174"/>
  <c r="BF174"/>
  <c r="T174"/>
  <c r="R174"/>
  <c r="P174"/>
  <c r="BI170"/>
  <c r="BH170"/>
  <c r="BG170"/>
  <c r="BF170"/>
  <c r="T170"/>
  <c r="R170"/>
  <c r="P170"/>
  <c r="BI166"/>
  <c r="BH166"/>
  <c r="BG166"/>
  <c r="BF166"/>
  <c r="T166"/>
  <c r="R166"/>
  <c r="P166"/>
  <c r="BI162"/>
  <c r="BH162"/>
  <c r="BG162"/>
  <c r="BF162"/>
  <c r="T162"/>
  <c r="R162"/>
  <c r="P162"/>
  <c r="BI158"/>
  <c r="BH158"/>
  <c r="BG158"/>
  <c r="BF158"/>
  <c r="T158"/>
  <c r="R158"/>
  <c r="P158"/>
  <c r="BI154"/>
  <c r="BH154"/>
  <c r="BG154"/>
  <c r="BF154"/>
  <c r="T154"/>
  <c r="R154"/>
  <c r="P154"/>
  <c r="BI150"/>
  <c r="BH150"/>
  <c r="BG150"/>
  <c r="BF150"/>
  <c r="T150"/>
  <c r="R150"/>
  <c r="P150"/>
  <c r="BI144"/>
  <c r="BH144"/>
  <c r="BG144"/>
  <c r="BF144"/>
  <c r="T144"/>
  <c r="R144"/>
  <c r="P144"/>
  <c r="BI140"/>
  <c r="BH140"/>
  <c r="BG140"/>
  <c r="BF140"/>
  <c r="T140"/>
  <c r="R140"/>
  <c r="P140"/>
  <c r="BI131"/>
  <c r="BH131"/>
  <c r="BG131"/>
  <c r="BF131"/>
  <c r="T131"/>
  <c r="R131"/>
  <c r="P131"/>
  <c r="J124"/>
  <c r="F122"/>
  <c r="E120"/>
  <c r="J93"/>
  <c r="F91"/>
  <c r="E89"/>
  <c r="J26"/>
  <c r="E26"/>
  <c r="J125"/>
  <c r="J25"/>
  <c r="J20"/>
  <c r="E20"/>
  <c r="F125"/>
  <c r="J19"/>
  <c r="J17"/>
  <c r="E17"/>
  <c r="F93"/>
  <c r="J16"/>
  <c r="J14"/>
  <c r="J122"/>
  <c r="E7"/>
  <c r="E116"/>
  <c i="2" r="J39"/>
  <c r="J38"/>
  <c i="1" r="AY96"/>
  <c i="2" r="J37"/>
  <c i="1" r="AX96"/>
  <c i="2" r="BI510"/>
  <c r="BH510"/>
  <c r="BG510"/>
  <c r="BF510"/>
  <c r="T510"/>
  <c r="T509"/>
  <c r="R510"/>
  <c r="R509"/>
  <c r="P510"/>
  <c r="P509"/>
  <c r="BI505"/>
  <c r="BH505"/>
  <c r="BG505"/>
  <c r="BF505"/>
  <c r="T505"/>
  <c r="R505"/>
  <c r="P505"/>
  <c r="BI501"/>
  <c r="BH501"/>
  <c r="BG501"/>
  <c r="BF501"/>
  <c r="T501"/>
  <c r="R501"/>
  <c r="P501"/>
  <c r="BI497"/>
  <c r="BH497"/>
  <c r="BG497"/>
  <c r="BF497"/>
  <c r="T497"/>
  <c r="R497"/>
  <c r="P497"/>
  <c r="BI493"/>
  <c r="BH493"/>
  <c r="BG493"/>
  <c r="BF493"/>
  <c r="T493"/>
  <c r="R493"/>
  <c r="P493"/>
  <c r="BI489"/>
  <c r="BH489"/>
  <c r="BG489"/>
  <c r="BF489"/>
  <c r="T489"/>
  <c r="R489"/>
  <c r="P489"/>
  <c r="BI485"/>
  <c r="BH485"/>
  <c r="BG485"/>
  <c r="BF485"/>
  <c r="T485"/>
  <c r="R485"/>
  <c r="P485"/>
  <c r="BI479"/>
  <c r="BH479"/>
  <c r="BG479"/>
  <c r="BF479"/>
  <c r="T479"/>
  <c r="R479"/>
  <c r="P479"/>
  <c r="BI473"/>
  <c r="BH473"/>
  <c r="BG473"/>
  <c r="BF473"/>
  <c r="T473"/>
  <c r="R473"/>
  <c r="P473"/>
  <c r="BI469"/>
  <c r="BH469"/>
  <c r="BG469"/>
  <c r="BF469"/>
  <c r="T469"/>
  <c r="R469"/>
  <c r="P469"/>
  <c r="BI464"/>
  <c r="BH464"/>
  <c r="BG464"/>
  <c r="BF464"/>
  <c r="T464"/>
  <c r="R464"/>
  <c r="P464"/>
  <c r="BI458"/>
  <c r="BH458"/>
  <c r="BG458"/>
  <c r="BF458"/>
  <c r="T458"/>
  <c r="R458"/>
  <c r="P458"/>
  <c r="BI454"/>
  <c r="BH454"/>
  <c r="BG454"/>
  <c r="BF454"/>
  <c r="T454"/>
  <c r="R454"/>
  <c r="P454"/>
  <c r="BI450"/>
  <c r="BH450"/>
  <c r="BG450"/>
  <c r="BF450"/>
  <c r="T450"/>
  <c r="R450"/>
  <c r="P450"/>
  <c r="BI446"/>
  <c r="BH446"/>
  <c r="BG446"/>
  <c r="BF446"/>
  <c r="T446"/>
  <c r="R446"/>
  <c r="P446"/>
  <c r="BI442"/>
  <c r="BH442"/>
  <c r="BG442"/>
  <c r="BF442"/>
  <c r="T442"/>
  <c r="R442"/>
  <c r="P442"/>
  <c r="BI438"/>
  <c r="BH438"/>
  <c r="BG438"/>
  <c r="BF438"/>
  <c r="T438"/>
  <c r="R438"/>
  <c r="P438"/>
  <c r="BI434"/>
  <c r="BH434"/>
  <c r="BG434"/>
  <c r="BF434"/>
  <c r="T434"/>
  <c r="R434"/>
  <c r="P434"/>
  <c r="BI430"/>
  <c r="BH430"/>
  <c r="BG430"/>
  <c r="BF430"/>
  <c r="T430"/>
  <c r="R430"/>
  <c r="P430"/>
  <c r="BI426"/>
  <c r="BH426"/>
  <c r="BG426"/>
  <c r="BF426"/>
  <c r="T426"/>
  <c r="R426"/>
  <c r="P426"/>
  <c r="BI422"/>
  <c r="BH422"/>
  <c r="BG422"/>
  <c r="BF422"/>
  <c r="T422"/>
  <c r="R422"/>
  <c r="P422"/>
  <c r="BI413"/>
  <c r="BH413"/>
  <c r="BG413"/>
  <c r="BF413"/>
  <c r="T413"/>
  <c r="R413"/>
  <c r="P413"/>
  <c r="BI409"/>
  <c r="BH409"/>
  <c r="BG409"/>
  <c r="BF409"/>
  <c r="T409"/>
  <c r="R409"/>
  <c r="P409"/>
  <c r="BI405"/>
  <c r="BH405"/>
  <c r="BG405"/>
  <c r="BF405"/>
  <c r="T405"/>
  <c r="R405"/>
  <c r="P405"/>
  <c r="BI400"/>
  <c r="BH400"/>
  <c r="BG400"/>
  <c r="BF400"/>
  <c r="T400"/>
  <c r="R400"/>
  <c r="P400"/>
  <c r="BI396"/>
  <c r="BH396"/>
  <c r="BG396"/>
  <c r="BF396"/>
  <c r="T396"/>
  <c r="R396"/>
  <c r="P396"/>
  <c r="BI392"/>
  <c r="BH392"/>
  <c r="BG392"/>
  <c r="BF392"/>
  <c r="T392"/>
  <c r="R392"/>
  <c r="P392"/>
  <c r="BI388"/>
  <c r="BH388"/>
  <c r="BG388"/>
  <c r="BF388"/>
  <c r="T388"/>
  <c r="R388"/>
  <c r="P388"/>
  <c r="BI384"/>
  <c r="BH384"/>
  <c r="BG384"/>
  <c r="BF384"/>
  <c r="T384"/>
  <c r="R384"/>
  <c r="P384"/>
  <c r="BI380"/>
  <c r="BH380"/>
  <c r="BG380"/>
  <c r="BF380"/>
  <c r="T380"/>
  <c r="R380"/>
  <c r="P380"/>
  <c r="BI376"/>
  <c r="BH376"/>
  <c r="BG376"/>
  <c r="BF376"/>
  <c r="T376"/>
  <c r="R376"/>
  <c r="P376"/>
  <c r="BI369"/>
  <c r="BH369"/>
  <c r="BG369"/>
  <c r="BF369"/>
  <c r="T369"/>
  <c r="R369"/>
  <c r="P369"/>
  <c r="BI364"/>
  <c r="BH364"/>
  <c r="BG364"/>
  <c r="BF364"/>
  <c r="T364"/>
  <c r="R364"/>
  <c r="P364"/>
  <c r="BI359"/>
  <c r="BH359"/>
  <c r="BG359"/>
  <c r="BF359"/>
  <c r="T359"/>
  <c r="R359"/>
  <c r="P359"/>
  <c r="BI355"/>
  <c r="BH355"/>
  <c r="BG355"/>
  <c r="BF355"/>
  <c r="T355"/>
  <c r="R355"/>
  <c r="P355"/>
  <c r="BI351"/>
  <c r="BH351"/>
  <c r="BG351"/>
  <c r="BF351"/>
  <c r="T351"/>
  <c r="R351"/>
  <c r="P351"/>
  <c r="BI345"/>
  <c r="BH345"/>
  <c r="BG345"/>
  <c r="BF345"/>
  <c r="T345"/>
  <c r="R345"/>
  <c r="P345"/>
  <c r="BI341"/>
  <c r="BH341"/>
  <c r="BG341"/>
  <c r="BF341"/>
  <c r="T341"/>
  <c r="R341"/>
  <c r="P341"/>
  <c r="BI336"/>
  <c r="BH336"/>
  <c r="BG336"/>
  <c r="BF336"/>
  <c r="T336"/>
  <c r="R336"/>
  <c r="P336"/>
  <c r="BI332"/>
  <c r="BH332"/>
  <c r="BG332"/>
  <c r="BF332"/>
  <c r="T332"/>
  <c r="R332"/>
  <c r="P332"/>
  <c r="BI328"/>
  <c r="BH328"/>
  <c r="BG328"/>
  <c r="BF328"/>
  <c r="T328"/>
  <c r="R328"/>
  <c r="P328"/>
  <c r="BI319"/>
  <c r="BH319"/>
  <c r="BG319"/>
  <c r="BF319"/>
  <c r="T319"/>
  <c r="R319"/>
  <c r="P319"/>
  <c r="BI314"/>
  <c r="BH314"/>
  <c r="BG314"/>
  <c r="BF314"/>
  <c r="T314"/>
  <c r="R314"/>
  <c r="P314"/>
  <c r="BI310"/>
  <c r="BH310"/>
  <c r="BG310"/>
  <c r="BF310"/>
  <c r="T310"/>
  <c r="R310"/>
  <c r="P310"/>
  <c r="BI306"/>
  <c r="BH306"/>
  <c r="BG306"/>
  <c r="BF306"/>
  <c r="T306"/>
  <c r="R306"/>
  <c r="P306"/>
  <c r="BI302"/>
  <c r="BH302"/>
  <c r="BG302"/>
  <c r="BF302"/>
  <c r="T302"/>
  <c r="R302"/>
  <c r="P302"/>
  <c r="BI298"/>
  <c r="BH298"/>
  <c r="BG298"/>
  <c r="BF298"/>
  <c r="T298"/>
  <c r="R298"/>
  <c r="P298"/>
  <c r="BI294"/>
  <c r="BH294"/>
  <c r="BG294"/>
  <c r="BF294"/>
  <c r="T294"/>
  <c r="R294"/>
  <c r="P294"/>
  <c r="BI290"/>
  <c r="BH290"/>
  <c r="BG290"/>
  <c r="BF290"/>
  <c r="T290"/>
  <c r="R290"/>
  <c r="P290"/>
  <c r="BI286"/>
  <c r="BH286"/>
  <c r="BG286"/>
  <c r="BF286"/>
  <c r="T286"/>
  <c r="R286"/>
  <c r="P286"/>
  <c r="BI283"/>
  <c r="BH283"/>
  <c r="BG283"/>
  <c r="BF283"/>
  <c r="T283"/>
  <c r="R283"/>
  <c r="P283"/>
  <c r="BI279"/>
  <c r="BH279"/>
  <c r="BG279"/>
  <c r="BF279"/>
  <c r="T279"/>
  <c r="R279"/>
  <c r="P279"/>
  <c r="BI275"/>
  <c r="BH275"/>
  <c r="BG275"/>
  <c r="BF275"/>
  <c r="T275"/>
  <c r="R275"/>
  <c r="P275"/>
  <c r="BI272"/>
  <c r="BH272"/>
  <c r="BG272"/>
  <c r="BF272"/>
  <c r="T272"/>
  <c r="R272"/>
  <c r="P272"/>
  <c r="BI269"/>
  <c r="BH269"/>
  <c r="BG269"/>
  <c r="BF269"/>
  <c r="T269"/>
  <c r="R269"/>
  <c r="P269"/>
  <c r="BI263"/>
  <c r="BH263"/>
  <c r="BG263"/>
  <c r="BF263"/>
  <c r="T263"/>
  <c r="R263"/>
  <c r="P263"/>
  <c r="BI258"/>
  <c r="BH258"/>
  <c r="BG258"/>
  <c r="BF258"/>
  <c r="T258"/>
  <c r="R258"/>
  <c r="P258"/>
  <c r="BI254"/>
  <c r="BH254"/>
  <c r="BG254"/>
  <c r="BF254"/>
  <c r="T254"/>
  <c r="R254"/>
  <c r="P254"/>
  <c r="BI249"/>
  <c r="BH249"/>
  <c r="BG249"/>
  <c r="BF249"/>
  <c r="T249"/>
  <c r="R249"/>
  <c r="P249"/>
  <c r="BI245"/>
  <c r="BH245"/>
  <c r="BG245"/>
  <c r="BF245"/>
  <c r="T245"/>
  <c r="R245"/>
  <c r="P245"/>
  <c r="BI238"/>
  <c r="BH238"/>
  <c r="BG238"/>
  <c r="BF238"/>
  <c r="T238"/>
  <c r="R238"/>
  <c r="P238"/>
  <c r="BI232"/>
  <c r="BH232"/>
  <c r="BG232"/>
  <c r="BF232"/>
  <c r="T232"/>
  <c r="R232"/>
  <c r="P232"/>
  <c r="BI226"/>
  <c r="BH226"/>
  <c r="BG226"/>
  <c r="BF226"/>
  <c r="T226"/>
  <c r="R226"/>
  <c r="P226"/>
  <c r="BI220"/>
  <c r="BH220"/>
  <c r="BG220"/>
  <c r="BF220"/>
  <c r="T220"/>
  <c r="R220"/>
  <c r="P220"/>
  <c r="BI213"/>
  <c r="BH213"/>
  <c r="BG213"/>
  <c r="BF213"/>
  <c r="T213"/>
  <c r="R213"/>
  <c r="P213"/>
  <c r="BI209"/>
  <c r="BH209"/>
  <c r="BG209"/>
  <c r="BF209"/>
  <c r="T209"/>
  <c r="R209"/>
  <c r="P209"/>
  <c r="BI202"/>
  <c r="BH202"/>
  <c r="BG202"/>
  <c r="BF202"/>
  <c r="T202"/>
  <c r="R202"/>
  <c r="P202"/>
  <c r="BI196"/>
  <c r="BH196"/>
  <c r="BG196"/>
  <c r="BF196"/>
  <c r="T196"/>
  <c r="R196"/>
  <c r="P196"/>
  <c r="BI190"/>
  <c r="BH190"/>
  <c r="BG190"/>
  <c r="BF190"/>
  <c r="T190"/>
  <c r="R190"/>
  <c r="P190"/>
  <c r="BI187"/>
  <c r="BH187"/>
  <c r="BG187"/>
  <c r="BF187"/>
  <c r="T187"/>
  <c r="R187"/>
  <c r="P187"/>
  <c r="BI184"/>
  <c r="BH184"/>
  <c r="BG184"/>
  <c r="BF184"/>
  <c r="T184"/>
  <c r="R184"/>
  <c r="P184"/>
  <c r="BI181"/>
  <c r="BH181"/>
  <c r="BG181"/>
  <c r="BF181"/>
  <c r="T181"/>
  <c r="R181"/>
  <c r="P181"/>
  <c r="BI178"/>
  <c r="BH178"/>
  <c r="BG178"/>
  <c r="BF178"/>
  <c r="T178"/>
  <c r="R178"/>
  <c r="P178"/>
  <c r="BI173"/>
  <c r="BH173"/>
  <c r="BG173"/>
  <c r="BF173"/>
  <c r="T173"/>
  <c r="T166"/>
  <c r="R173"/>
  <c r="R166"/>
  <c r="P173"/>
  <c r="P166"/>
  <c r="BI167"/>
  <c r="BH167"/>
  <c r="BG167"/>
  <c r="BF167"/>
  <c r="T167"/>
  <c r="R167"/>
  <c r="P167"/>
  <c r="BI157"/>
  <c r="BH157"/>
  <c r="BG157"/>
  <c r="BF157"/>
  <c r="T157"/>
  <c r="R157"/>
  <c r="P157"/>
  <c r="BI153"/>
  <c r="BH153"/>
  <c r="BG153"/>
  <c r="BF153"/>
  <c r="T153"/>
  <c r="R153"/>
  <c r="P153"/>
  <c r="BI149"/>
  <c r="BH149"/>
  <c r="BG149"/>
  <c r="BF149"/>
  <c r="T149"/>
  <c r="R149"/>
  <c r="P149"/>
  <c r="BI145"/>
  <c r="BH145"/>
  <c r="BG145"/>
  <c r="BF145"/>
  <c r="T145"/>
  <c r="R145"/>
  <c r="P145"/>
  <c r="BI141"/>
  <c r="BH141"/>
  <c r="BG141"/>
  <c r="BF141"/>
  <c r="T141"/>
  <c r="R141"/>
  <c r="P141"/>
  <c r="BI132"/>
  <c r="BH132"/>
  <c r="BG132"/>
  <c r="BF132"/>
  <c r="T132"/>
  <c r="R132"/>
  <c r="P132"/>
  <c r="J125"/>
  <c r="F123"/>
  <c r="E121"/>
  <c r="J93"/>
  <c r="F91"/>
  <c r="E89"/>
  <c r="J26"/>
  <c r="E26"/>
  <c r="J126"/>
  <c r="J25"/>
  <c r="J20"/>
  <c r="E20"/>
  <c r="F126"/>
  <c r="J19"/>
  <c r="J17"/>
  <c r="E17"/>
  <c r="F93"/>
  <c r="J16"/>
  <c r="J14"/>
  <c r="J123"/>
  <c r="E7"/>
  <c r="E117"/>
  <c i="1" r="L90"/>
  <c r="AM90"/>
  <c r="AM89"/>
  <c r="L89"/>
  <c r="AM87"/>
  <c r="L87"/>
  <c r="L85"/>
  <c r="L84"/>
  <c i="9" r="J150"/>
  <c r="J132"/>
  <c r="BK129"/>
  <c r="J127"/>
  <c i="8" r="J131"/>
  <c i="7" r="J302"/>
  <c r="BK292"/>
  <c r="BK290"/>
  <c r="BK286"/>
  <c r="BK276"/>
  <c r="BK267"/>
  <c r="J264"/>
  <c r="J254"/>
  <c r="BK249"/>
  <c r="J246"/>
  <c r="BK243"/>
  <c r="BK230"/>
  <c r="J228"/>
  <c r="BK226"/>
  <c r="BK219"/>
  <c r="BK217"/>
  <c r="J213"/>
  <c r="BK207"/>
  <c r="J205"/>
  <c r="BK202"/>
  <c r="J196"/>
  <c r="BK193"/>
  <c r="BK184"/>
  <c r="BK182"/>
  <c r="BK178"/>
  <c r="BK176"/>
  <c r="J174"/>
  <c r="BK170"/>
  <c r="BK166"/>
  <c r="BK158"/>
  <c r="J154"/>
  <c r="J152"/>
  <c r="BK144"/>
  <c r="J142"/>
  <c r="BK140"/>
  <c r="J138"/>
  <c r="BK136"/>
  <c r="J133"/>
  <c r="J130"/>
  <c i="6" r="BK177"/>
  <c r="BK173"/>
  <c r="BK167"/>
  <c r="BK165"/>
  <c r="J163"/>
  <c r="BK159"/>
  <c r="J157"/>
  <c r="BK155"/>
  <c r="J153"/>
  <c r="BK151"/>
  <c r="J149"/>
  <c r="J147"/>
  <c r="J143"/>
  <c r="BK141"/>
  <c r="BK138"/>
  <c r="J136"/>
  <c i="5" r="J149"/>
  <c r="J136"/>
  <c r="BK132"/>
  <c i="4" r="BK158"/>
  <c r="BK153"/>
  <c r="J149"/>
  <c r="J140"/>
  <c r="BK136"/>
  <c r="J132"/>
  <c i="3" r="J425"/>
  <c r="BK420"/>
  <c r="BK416"/>
  <c r="J403"/>
  <c r="J399"/>
  <c r="J395"/>
  <c r="J391"/>
  <c r="BK387"/>
  <c r="BK383"/>
  <c r="BK379"/>
  <c r="J375"/>
  <c r="J371"/>
  <c r="BK364"/>
  <c r="BK356"/>
  <c r="J350"/>
  <c r="J341"/>
  <c r="BK329"/>
  <c r="BK326"/>
  <c r="J322"/>
  <c r="J313"/>
  <c r="BK310"/>
  <c r="J304"/>
  <c r="J299"/>
  <c r="J285"/>
  <c r="J266"/>
  <c r="J261"/>
  <c r="J258"/>
  <c r="J253"/>
  <c r="J247"/>
  <c r="BK242"/>
  <c r="J239"/>
  <c r="BK235"/>
  <c r="J231"/>
  <c r="BK219"/>
  <c r="J215"/>
  <c r="J210"/>
  <c r="BK205"/>
  <c r="J201"/>
  <c r="BK197"/>
  <c r="BK193"/>
  <c r="BK189"/>
  <c r="J182"/>
  <c r="J170"/>
  <c r="BK166"/>
  <c r="BK140"/>
  <c r="J131"/>
  <c i="2" r="J497"/>
  <c r="J493"/>
  <c r="BK489"/>
  <c r="BK473"/>
  <c r="J469"/>
  <c r="J454"/>
  <c r="BK442"/>
  <c r="J434"/>
  <c r="BK430"/>
  <c r="BK392"/>
  <c r="BK380"/>
  <c r="J376"/>
  <c r="J359"/>
  <c r="J355"/>
  <c r="BK351"/>
  <c r="J332"/>
  <c r="BK328"/>
  <c r="BK319"/>
  <c r="BK314"/>
  <c r="BK310"/>
  <c r="BK302"/>
  <c r="J298"/>
  <c r="BK294"/>
  <c r="BK286"/>
  <c r="BK283"/>
  <c r="BK272"/>
  <c r="BK269"/>
  <c r="J258"/>
  <c r="J249"/>
  <c r="J245"/>
  <c r="BK232"/>
  <c r="J213"/>
  <c r="J202"/>
  <c r="J187"/>
  <c r="J167"/>
  <c r="J149"/>
  <c r="BK141"/>
  <c r="J132"/>
  <c i="1" r="AS104"/>
  <c i="9" r="BK150"/>
  <c r="BK148"/>
  <c r="J146"/>
  <c r="BK144"/>
  <c r="J136"/>
  <c r="BK127"/>
  <c i="8" r="BK131"/>
  <c r="J129"/>
  <c r="J126"/>
  <c i="7" r="BK306"/>
  <c r="J306"/>
  <c r="J304"/>
  <c r="J299"/>
  <c r="J294"/>
  <c r="J288"/>
  <c r="BK281"/>
  <c r="BK278"/>
  <c r="J274"/>
  <c r="J272"/>
  <c r="BK270"/>
  <c r="J267"/>
  <c r="BK264"/>
  <c r="J262"/>
  <c r="BK259"/>
  <c r="J256"/>
  <c r="J252"/>
  <c r="J249"/>
  <c r="BK240"/>
  <c r="BK236"/>
  <c r="J234"/>
  <c r="J226"/>
  <c r="J224"/>
  <c r="J222"/>
  <c r="BK215"/>
  <c r="BK211"/>
  <c r="BK209"/>
  <c r="J207"/>
  <c r="BK200"/>
  <c r="BK198"/>
  <c r="J193"/>
  <c r="J184"/>
  <c r="J178"/>
  <c r="BK164"/>
  <c r="J162"/>
  <c r="BK160"/>
  <c r="J158"/>
  <c r="J156"/>
  <c r="J148"/>
  <c r="BK142"/>
  <c r="BK133"/>
  <c i="6" r="BK181"/>
  <c r="J179"/>
  <c r="J177"/>
  <c r="J173"/>
  <c r="J171"/>
  <c r="J169"/>
  <c r="BK161"/>
  <c r="J159"/>
  <c r="J155"/>
  <c r="J141"/>
  <c r="J138"/>
  <c i="5" r="BK158"/>
  <c r="BK153"/>
  <c r="BK149"/>
  <c i="4" r="J158"/>
  <c r="J144"/>
  <c r="BK132"/>
  <c r="BK128"/>
  <c i="3" r="J453"/>
  <c r="BK447"/>
  <c r="J438"/>
  <c r="BK434"/>
  <c r="J428"/>
  <c r="BK425"/>
  <c r="J420"/>
  <c r="J416"/>
  <c r="BK412"/>
  <c r="J387"/>
  <c r="BK371"/>
  <c r="BK360"/>
  <c r="J353"/>
  <c r="BK346"/>
  <c r="BK341"/>
  <c r="BK337"/>
  <c r="BK333"/>
  <c r="J333"/>
  <c r="J326"/>
  <c r="J316"/>
  <c r="BK313"/>
  <c r="BK304"/>
  <c r="J294"/>
  <c r="BK289"/>
  <c r="BK285"/>
  <c r="BK278"/>
  <c r="J272"/>
  <c r="BK261"/>
  <c r="BK239"/>
  <c r="J235"/>
  <c r="J178"/>
  <c r="BK174"/>
  <c r="BK170"/>
  <c r="BK158"/>
  <c r="BK154"/>
  <c r="J150"/>
  <c r="BK144"/>
  <c r="J140"/>
  <c i="2" r="J489"/>
  <c r="BK485"/>
  <c r="J479"/>
  <c r="J473"/>
  <c r="J464"/>
  <c r="J458"/>
  <c r="BK450"/>
  <c r="BK446"/>
  <c r="BK426"/>
  <c r="BK413"/>
  <c r="BK405"/>
  <c r="J396"/>
  <c r="BK388"/>
  <c r="J364"/>
  <c r="J351"/>
  <c r="BK345"/>
  <c r="J341"/>
  <c r="BK336"/>
  <c r="J328"/>
  <c r="J319"/>
  <c r="BK306"/>
  <c r="J302"/>
  <c r="J290"/>
  <c r="J283"/>
  <c r="BK279"/>
  <c r="BK275"/>
  <c r="J254"/>
  <c r="BK249"/>
  <c r="BK238"/>
  <c r="J232"/>
  <c r="BK220"/>
  <c r="J196"/>
  <c r="J190"/>
  <c r="BK184"/>
  <c r="BK181"/>
  <c r="J178"/>
  <c r="J173"/>
  <c r="BK167"/>
  <c r="J157"/>
  <c r="BK153"/>
  <c i="1" r="AS101"/>
  <c i="9" r="BK152"/>
  <c r="BK146"/>
  <c r="BK142"/>
  <c r="BK140"/>
  <c r="J138"/>
  <c r="BK132"/>
  <c r="J129"/>
  <c i="8" r="BK129"/>
  <c r="BK126"/>
  <c i="7" r="BK302"/>
  <c r="BK299"/>
  <c r="BK296"/>
  <c r="J290"/>
  <c r="BK288"/>
  <c r="J286"/>
  <c r="BK284"/>
  <c r="J278"/>
  <c r="BK272"/>
  <c r="J270"/>
  <c r="BK262"/>
  <c r="J259"/>
  <c r="BK256"/>
  <c r="BK254"/>
  <c r="BK252"/>
  <c r="J240"/>
  <c r="J238"/>
  <c r="BK234"/>
  <c r="J230"/>
  <c r="J215"/>
  <c r="BK213"/>
  <c r="J211"/>
  <c r="J209"/>
  <c r="J202"/>
  <c r="J200"/>
  <c r="BK196"/>
  <c r="BK190"/>
  <c r="J186"/>
  <c r="BK180"/>
  <c r="BK174"/>
  <c r="BK172"/>
  <c r="J170"/>
  <c r="BK168"/>
  <c r="J164"/>
  <c r="BK156"/>
  <c r="BK152"/>
  <c r="J150"/>
  <c r="J146"/>
  <c r="J136"/>
  <c i="6" r="BK179"/>
  <c r="BK175"/>
  <c r="BK169"/>
  <c r="J167"/>
  <c r="J165"/>
  <c r="BK163"/>
  <c r="J161"/>
  <c r="BK153"/>
  <c r="J151"/>
  <c r="BK147"/>
  <c r="BK143"/>
  <c r="J132"/>
  <c r="J130"/>
  <c i="5" r="J158"/>
  <c r="J153"/>
  <c r="J144"/>
  <c r="BK140"/>
  <c r="BK136"/>
  <c r="BK128"/>
  <c i="4" r="J153"/>
  <c r="BK149"/>
  <c r="BK144"/>
  <c r="J136"/>
  <c i="3" r="BK453"/>
  <c r="J447"/>
  <c r="BK442"/>
  <c r="BK438"/>
  <c r="BK399"/>
  <c r="BK395"/>
  <c r="BK391"/>
  <c r="J383"/>
  <c r="J379"/>
  <c r="BK375"/>
  <c r="J367"/>
  <c r="J360"/>
  <c r="BK353"/>
  <c r="BK350"/>
  <c r="J346"/>
  <c r="J329"/>
  <c r="J319"/>
  <c r="BK316"/>
  <c r="J310"/>
  <c r="J307"/>
  <c r="J278"/>
  <c r="BK258"/>
  <c r="J242"/>
  <c r="J222"/>
  <c r="J219"/>
  <c r="BK215"/>
  <c r="BK162"/>
  <c r="J154"/>
  <c r="J144"/>
  <c i="2" r="BK510"/>
  <c r="J510"/>
  <c r="BK505"/>
  <c r="J505"/>
  <c r="BK501"/>
  <c r="J501"/>
  <c r="BK497"/>
  <c r="BK493"/>
  <c r="BK479"/>
  <c r="BK458"/>
  <c r="J438"/>
  <c r="J430"/>
  <c r="J422"/>
  <c r="J413"/>
  <c r="J409"/>
  <c r="BK400"/>
  <c r="BK396"/>
  <c r="J388"/>
  <c r="J384"/>
  <c r="BK376"/>
  <c r="J369"/>
  <c r="BK364"/>
  <c r="BK359"/>
  <c r="BK355"/>
  <c r="J345"/>
  <c r="J294"/>
  <c r="BK290"/>
  <c r="J275"/>
  <c r="J269"/>
  <c r="BK263"/>
  <c r="BK258"/>
  <c r="BK245"/>
  <c r="J238"/>
  <c r="BK226"/>
  <c r="BK213"/>
  <c r="BK209"/>
  <c r="BK190"/>
  <c r="J184"/>
  <c r="J181"/>
  <c r="BK178"/>
  <c r="BK173"/>
  <c r="J153"/>
  <c r="BK149"/>
  <c r="J145"/>
  <c r="J141"/>
  <c i="1" r="AS98"/>
  <c i="9" r="J152"/>
  <c r="J148"/>
  <c r="J144"/>
  <c r="J142"/>
  <c r="J140"/>
  <c r="BK138"/>
  <c r="BK136"/>
  <c i="7" r="BK304"/>
  <c r="J296"/>
  <c r="BK294"/>
  <c r="J292"/>
  <c r="J284"/>
  <c r="J281"/>
  <c r="J276"/>
  <c r="BK274"/>
  <c r="BK246"/>
  <c r="J243"/>
  <c r="BK238"/>
  <c r="J236"/>
  <c r="BK228"/>
  <c r="BK224"/>
  <c r="BK222"/>
  <c r="J219"/>
  <c r="J217"/>
  <c r="BK205"/>
  <c r="J198"/>
  <c r="J190"/>
  <c r="BK186"/>
  <c r="J182"/>
  <c r="J180"/>
  <c r="J176"/>
  <c r="J172"/>
  <c r="J168"/>
  <c r="J166"/>
  <c r="BK162"/>
  <c r="J160"/>
  <c r="BK154"/>
  <c r="BK150"/>
  <c r="BK148"/>
  <c r="BK146"/>
  <c r="J144"/>
  <c r="J140"/>
  <c r="BK138"/>
  <c r="BK130"/>
  <c i="6" r="J181"/>
  <c r="J175"/>
  <c r="BK171"/>
  <c r="BK157"/>
  <c r="BK149"/>
  <c r="BK136"/>
  <c r="BK132"/>
  <c r="BK130"/>
  <c i="5" r="BK144"/>
  <c r="J140"/>
  <c r="J132"/>
  <c r="J128"/>
  <c i="4" r="BK140"/>
  <c r="J128"/>
  <c i="3" r="J442"/>
  <c r="J434"/>
  <c r="BK428"/>
  <c r="J412"/>
  <c r="BK403"/>
  <c r="BK367"/>
  <c r="J364"/>
  <c r="J356"/>
  <c r="J337"/>
  <c r="BK322"/>
  <c r="BK319"/>
  <c r="BK307"/>
  <c r="BK299"/>
  <c r="BK294"/>
  <c r="J289"/>
  <c r="BK272"/>
  <c r="BK266"/>
  <c r="BK253"/>
  <c r="BK247"/>
  <c r="BK231"/>
  <c r="BK222"/>
  <c r="BK210"/>
  <c r="J205"/>
  <c r="BK201"/>
  <c r="J197"/>
  <c r="J193"/>
  <c r="J189"/>
  <c r="BK182"/>
  <c r="BK178"/>
  <c r="J174"/>
  <c r="J166"/>
  <c r="J162"/>
  <c r="J158"/>
  <c r="BK150"/>
  <c r="BK131"/>
  <c i="2" r="J485"/>
  <c r="BK469"/>
  <c r="BK464"/>
  <c r="BK454"/>
  <c r="J450"/>
  <c r="J446"/>
  <c r="J442"/>
  <c r="BK438"/>
  <c r="BK434"/>
  <c r="J426"/>
  <c r="BK422"/>
  <c r="BK409"/>
  <c r="J405"/>
  <c r="J400"/>
  <c r="J392"/>
  <c r="BK384"/>
  <c r="J380"/>
  <c r="BK369"/>
  <c r="BK341"/>
  <c r="J336"/>
  <c r="BK332"/>
  <c r="J314"/>
  <c r="J310"/>
  <c r="J306"/>
  <c r="BK298"/>
  <c r="J286"/>
  <c r="J279"/>
  <c r="J272"/>
  <c r="J263"/>
  <c r="BK254"/>
  <c r="J226"/>
  <c r="J220"/>
  <c r="J209"/>
  <c r="BK202"/>
  <c r="BK196"/>
  <c r="BK187"/>
  <c r="BK157"/>
  <c r="BK145"/>
  <c r="BK132"/>
  <c i="1" r="AS95"/>
  <c i="2" l="1" r="P131"/>
  <c r="T177"/>
  <c r="R253"/>
  <c r="R421"/>
  <c r="R262"/>
  <c r="R463"/>
  <c i="3" r="P130"/>
  <c r="P257"/>
  <c r="BK293"/>
  <c r="J293"/>
  <c r="J103"/>
  <c i="4" r="BK127"/>
  <c i="5" r="P127"/>
  <c r="P126"/>
  <c r="P125"/>
  <c i="1" r="AU100"/>
  <c i="6" r="T129"/>
  <c r="T128"/>
  <c r="P135"/>
  <c r="P140"/>
  <c r="R146"/>
  <c r="R145"/>
  <c i="7" r="T129"/>
  <c r="T128"/>
  <c r="BK189"/>
  <c r="J189"/>
  <c r="J102"/>
  <c r="T189"/>
  <c r="T195"/>
  <c r="T233"/>
  <c r="T232"/>
  <c i="8" r="P128"/>
  <c r="P124"/>
  <c r="P123"/>
  <c i="1" r="AU105"/>
  <c i="9" r="R135"/>
  <c i="2" r="BK131"/>
  <c r="BK177"/>
  <c r="J177"/>
  <c r="J102"/>
  <c r="BK253"/>
  <c r="J253"/>
  <c r="J103"/>
  <c r="BK421"/>
  <c r="J421"/>
  <c r="J105"/>
  <c r="BK463"/>
  <c r="J463"/>
  <c r="J106"/>
  <c i="3" r="BK130"/>
  <c r="BK257"/>
  <c r="J257"/>
  <c r="J102"/>
  <c r="T293"/>
  <c i="4" r="T127"/>
  <c r="T126"/>
  <c r="T125"/>
  <c i="5" r="BK127"/>
  <c i="6" r="P129"/>
  <c r="P128"/>
  <c r="BK140"/>
  <c r="J140"/>
  <c r="J103"/>
  <c r="P146"/>
  <c r="P145"/>
  <c i="7" r="BK129"/>
  <c r="J129"/>
  <c r="J100"/>
  <c r="BK195"/>
  <c r="J195"/>
  <c r="J103"/>
  <c r="R195"/>
  <c r="P233"/>
  <c r="P232"/>
  <c i="8" r="BK128"/>
  <c r="J128"/>
  <c r="J101"/>
  <c i="9" r="P126"/>
  <c r="P125"/>
  <c r="P135"/>
  <c i="2" r="R131"/>
  <c r="P177"/>
  <c r="P253"/>
  <c r="P421"/>
  <c r="P262"/>
  <c r="T463"/>
  <c i="3" r="T130"/>
  <c r="T257"/>
  <c r="R293"/>
  <c i="4" r="R127"/>
  <c r="R126"/>
  <c r="R125"/>
  <c i="5" r="R127"/>
  <c r="R126"/>
  <c r="R125"/>
  <c i="6" r="BK129"/>
  <c r="BK128"/>
  <c r="J128"/>
  <c r="J99"/>
  <c r="BK135"/>
  <c r="J135"/>
  <c r="J102"/>
  <c r="T135"/>
  <c r="T140"/>
  <c r="T146"/>
  <c r="T145"/>
  <c i="7" r="R129"/>
  <c r="R128"/>
  <c r="P189"/>
  <c r="BK233"/>
  <c r="J233"/>
  <c r="J105"/>
  <c r="R233"/>
  <c r="R232"/>
  <c i="8" r="R128"/>
  <c r="R124"/>
  <c r="R123"/>
  <c i="9" r="BK126"/>
  <c r="J126"/>
  <c r="J100"/>
  <c r="R126"/>
  <c r="R125"/>
  <c r="R124"/>
  <c r="T126"/>
  <c r="T125"/>
  <c r="BK135"/>
  <c r="J135"/>
  <c r="J102"/>
  <c i="2" r="T131"/>
  <c r="R177"/>
  <c r="T253"/>
  <c r="T421"/>
  <c r="T262"/>
  <c r="P463"/>
  <c i="3" r="R130"/>
  <c r="R129"/>
  <c r="R128"/>
  <c r="R257"/>
  <c r="P293"/>
  <c i="4" r="P127"/>
  <c r="P126"/>
  <c r="P125"/>
  <c i="1" r="AU99"/>
  <c i="5" r="T127"/>
  <c r="T126"/>
  <c r="T125"/>
  <c i="6" r="R129"/>
  <c r="R128"/>
  <c r="R135"/>
  <c r="R140"/>
  <c r="BK146"/>
  <c r="J146"/>
  <c r="J105"/>
  <c i="7" r="P129"/>
  <c r="P128"/>
  <c r="R189"/>
  <c r="R188"/>
  <c r="P195"/>
  <c i="8" r="T128"/>
  <c r="T124"/>
  <c r="T123"/>
  <c i="9" r="T135"/>
  <c i="2" r="J94"/>
  <c r="F125"/>
  <c r="BE149"/>
  <c r="BE153"/>
  <c r="BE184"/>
  <c r="BE232"/>
  <c r="BE238"/>
  <c r="BE245"/>
  <c r="BE279"/>
  <c r="BE290"/>
  <c r="BE319"/>
  <c r="BE345"/>
  <c r="BE351"/>
  <c r="BE355"/>
  <c r="BE359"/>
  <c r="BE392"/>
  <c r="BE473"/>
  <c r="BE489"/>
  <c i="3" r="E85"/>
  <c r="J91"/>
  <c r="J94"/>
  <c r="BE140"/>
  <c r="BE166"/>
  <c r="BE215"/>
  <c r="BE239"/>
  <c r="BE310"/>
  <c r="BE326"/>
  <c r="BE341"/>
  <c r="BE346"/>
  <c r="BE353"/>
  <c r="BE371"/>
  <c r="BE383"/>
  <c r="BE387"/>
  <c r="BE395"/>
  <c r="BE416"/>
  <c r="BE420"/>
  <c r="BE425"/>
  <c r="BE453"/>
  <c i="4" r="F93"/>
  <c r="E113"/>
  <c r="F122"/>
  <c r="BE132"/>
  <c r="BE149"/>
  <c r="BE153"/>
  <c r="BK148"/>
  <c r="J148"/>
  <c r="J101"/>
  <c r="BK157"/>
  <c r="J157"/>
  <c r="J103"/>
  <c i="5" r="J94"/>
  <c r="J119"/>
  <c r="F122"/>
  <c r="BE149"/>
  <c i="6" r="E85"/>
  <c r="J91"/>
  <c r="J123"/>
  <c r="BE141"/>
  <c r="BE153"/>
  <c r="BE155"/>
  <c r="BE157"/>
  <c r="BE159"/>
  <c r="BE161"/>
  <c r="BE165"/>
  <c r="BE167"/>
  <c r="BE175"/>
  <c r="BE177"/>
  <c i="7" r="J91"/>
  <c r="J94"/>
  <c r="J123"/>
  <c r="BE133"/>
  <c r="BE140"/>
  <c r="BE156"/>
  <c r="BE168"/>
  <c r="BE193"/>
  <c r="BE196"/>
  <c r="BE205"/>
  <c r="BE211"/>
  <c r="BE243"/>
  <c r="BE249"/>
  <c r="BE262"/>
  <c r="BE264"/>
  <c r="BE267"/>
  <c r="BE276"/>
  <c r="BE281"/>
  <c r="BE286"/>
  <c r="BE288"/>
  <c r="BE296"/>
  <c r="BE299"/>
  <c i="8" r="J120"/>
  <c r="BE129"/>
  <c i="9" r="E85"/>
  <c r="F93"/>
  <c r="J94"/>
  <c r="J118"/>
  <c r="BE127"/>
  <c r="BE132"/>
  <c r="BE140"/>
  <c r="BE142"/>
  <c r="BE146"/>
  <c i="2" r="E85"/>
  <c r="F94"/>
  <c r="BE132"/>
  <c r="BE157"/>
  <c r="BE167"/>
  <c r="BE173"/>
  <c r="BE187"/>
  <c r="BE196"/>
  <c r="BE220"/>
  <c r="BE249"/>
  <c r="BE269"/>
  <c r="BE283"/>
  <c r="BE286"/>
  <c r="BE294"/>
  <c r="BE298"/>
  <c r="BE302"/>
  <c r="BE306"/>
  <c r="BE314"/>
  <c r="BE328"/>
  <c r="BE332"/>
  <c r="BE336"/>
  <c r="BE388"/>
  <c r="BE422"/>
  <c r="BE442"/>
  <c r="BE450"/>
  <c r="BE469"/>
  <c r="BE485"/>
  <c r="BE497"/>
  <c r="BE501"/>
  <c r="BE505"/>
  <c r="BE510"/>
  <c r="BK166"/>
  <c r="J166"/>
  <c r="J101"/>
  <c r="BK509"/>
  <c r="J509"/>
  <c r="J107"/>
  <c i="3" r="F94"/>
  <c r="F124"/>
  <c r="BE131"/>
  <c r="BE150"/>
  <c r="BE170"/>
  <c r="BE178"/>
  <c r="BE189"/>
  <c r="BE193"/>
  <c r="BE201"/>
  <c r="BE231"/>
  <c r="BE235"/>
  <c r="BE242"/>
  <c r="BE247"/>
  <c r="BE266"/>
  <c r="BE278"/>
  <c r="BE289"/>
  <c r="BE294"/>
  <c r="BE299"/>
  <c r="BE322"/>
  <c r="BE337"/>
  <c r="BE356"/>
  <c r="BE367"/>
  <c r="BE403"/>
  <c r="BE428"/>
  <c r="BE434"/>
  <c r="BE438"/>
  <c r="BK246"/>
  <c r="J246"/>
  <c r="J101"/>
  <c r="BK452"/>
  <c r="J452"/>
  <c r="J106"/>
  <c i="4" r="J91"/>
  <c r="BE128"/>
  <c i="5" r="E113"/>
  <c r="F121"/>
  <c r="BK148"/>
  <c r="J148"/>
  <c r="J101"/>
  <c r="BK157"/>
  <c r="J157"/>
  <c r="J103"/>
  <c i="6" r="J94"/>
  <c r="F124"/>
  <c r="BE171"/>
  <c i="7" r="F94"/>
  <c r="F123"/>
  <c r="BE130"/>
  <c r="BE138"/>
  <c r="BE142"/>
  <c r="BE154"/>
  <c r="BE158"/>
  <c r="BE170"/>
  <c r="BE182"/>
  <c r="BE202"/>
  <c r="BE207"/>
  <c r="BE217"/>
  <c r="BE226"/>
  <c r="BE228"/>
  <c r="BE236"/>
  <c r="BE240"/>
  <c r="BE254"/>
  <c r="BE274"/>
  <c r="BE292"/>
  <c i="8" r="E85"/>
  <c r="F119"/>
  <c i="9" r="F94"/>
  <c r="BE144"/>
  <c r="BE148"/>
  <c i="2" r="J91"/>
  <c r="BE141"/>
  <c r="BE145"/>
  <c r="BE202"/>
  <c r="BE254"/>
  <c r="BE263"/>
  <c r="BE310"/>
  <c r="BE369"/>
  <c r="BE376"/>
  <c r="BE380"/>
  <c r="BE384"/>
  <c r="BE409"/>
  <c r="BE430"/>
  <c r="BE464"/>
  <c r="BE493"/>
  <c r="BK262"/>
  <c r="J262"/>
  <c r="J104"/>
  <c i="3" r="BE162"/>
  <c r="BE182"/>
  <c r="BE197"/>
  <c r="BE205"/>
  <c r="BE210"/>
  <c r="BE219"/>
  <c r="BE222"/>
  <c r="BE253"/>
  <c r="BE258"/>
  <c r="BE261"/>
  <c r="BE304"/>
  <c r="BE307"/>
  <c r="BE316"/>
  <c r="BE319"/>
  <c r="BE329"/>
  <c r="BE350"/>
  <c r="BE364"/>
  <c r="BE375"/>
  <c r="BE379"/>
  <c r="BE391"/>
  <c r="BE399"/>
  <c r="BE442"/>
  <c r="BE447"/>
  <c r="BK446"/>
  <c r="J446"/>
  <c r="J105"/>
  <c i="4" r="J122"/>
  <c r="BE136"/>
  <c r="BE158"/>
  <c r="BK152"/>
  <c r="J152"/>
  <c r="J102"/>
  <c i="5" r="BE128"/>
  <c r="BE132"/>
  <c r="BE140"/>
  <c r="BK152"/>
  <c r="J152"/>
  <c r="J102"/>
  <c i="6" r="F93"/>
  <c r="BE130"/>
  <c r="BE136"/>
  <c r="BE138"/>
  <c r="BE143"/>
  <c r="BE147"/>
  <c r="BE149"/>
  <c r="BE151"/>
  <c r="BE163"/>
  <c r="BE173"/>
  <c i="7" r="E85"/>
  <c r="BE136"/>
  <c r="BE144"/>
  <c r="BE152"/>
  <c r="BE172"/>
  <c r="BE174"/>
  <c r="BE176"/>
  <c r="BE178"/>
  <c r="BE180"/>
  <c r="BE184"/>
  <c r="BE213"/>
  <c r="BE215"/>
  <c r="BE219"/>
  <c r="BE230"/>
  <c r="BE246"/>
  <c r="BE284"/>
  <c r="BE290"/>
  <c r="BE302"/>
  <c r="BE304"/>
  <c r="BE306"/>
  <c i="9" r="BE129"/>
  <c r="BE136"/>
  <c r="BE138"/>
  <c r="BE150"/>
  <c r="BK131"/>
  <c r="J131"/>
  <c r="J101"/>
  <c i="2" r="BE178"/>
  <c r="BE181"/>
  <c r="BE190"/>
  <c r="BE209"/>
  <c r="BE213"/>
  <c r="BE226"/>
  <c r="BE258"/>
  <c r="BE272"/>
  <c r="BE275"/>
  <c r="BE341"/>
  <c r="BE364"/>
  <c r="BE396"/>
  <c r="BE400"/>
  <c r="BE405"/>
  <c r="BE413"/>
  <c r="BE426"/>
  <c r="BE434"/>
  <c r="BE438"/>
  <c r="BE446"/>
  <c r="BE454"/>
  <c r="BE458"/>
  <c r="BE479"/>
  <c i="3" r="BE144"/>
  <c r="BE154"/>
  <c r="BE158"/>
  <c r="BE174"/>
  <c r="BE272"/>
  <c r="BE285"/>
  <c r="BE313"/>
  <c r="BE333"/>
  <c r="BE360"/>
  <c r="BE412"/>
  <c r="BK345"/>
  <c r="J345"/>
  <c r="J104"/>
  <c i="4" r="BE140"/>
  <c r="BE144"/>
  <c i="5" r="BE136"/>
  <c r="BE144"/>
  <c r="BE153"/>
  <c r="BE158"/>
  <c i="6" r="BE132"/>
  <c r="BE169"/>
  <c r="BE179"/>
  <c r="BE181"/>
  <c i="7" r="BE146"/>
  <c r="BE148"/>
  <c r="BE150"/>
  <c r="BE160"/>
  <c r="BE162"/>
  <c r="BE164"/>
  <c r="BE166"/>
  <c r="BE186"/>
  <c r="BE190"/>
  <c r="BE198"/>
  <c r="BE200"/>
  <c r="BE209"/>
  <c r="BE222"/>
  <c r="BE224"/>
  <c r="BE234"/>
  <c r="BE238"/>
  <c r="BE252"/>
  <c r="BE256"/>
  <c r="BE259"/>
  <c r="BE270"/>
  <c r="BE272"/>
  <c r="BE278"/>
  <c r="BE294"/>
  <c i="8" r="J91"/>
  <c r="F94"/>
  <c r="BE126"/>
  <c r="BE131"/>
  <c r="BK125"/>
  <c r="J125"/>
  <c r="J100"/>
  <c i="9" r="BE152"/>
  <c r="F37"/>
  <c i="1" r="BB106"/>
  <c i="3" r="F36"/>
  <c i="1" r="BA97"/>
  <c i="6" r="F38"/>
  <c i="1" r="BC102"/>
  <c i="3" r="F39"/>
  <c i="1" r="BD97"/>
  <c i="8" r="F37"/>
  <c i="1" r="BB105"/>
  <c i="9" r="F39"/>
  <c i="1" r="BD106"/>
  <c i="4" r="F37"/>
  <c i="1" r="BB99"/>
  <c i="5" r="F36"/>
  <c i="1" r="BA100"/>
  <c i="7" r="F37"/>
  <c i="1" r="BB103"/>
  <c i="2" r="F37"/>
  <c i="1" r="BB96"/>
  <c i="4" r="J36"/>
  <c i="1" r="AW99"/>
  <c i="7" r="F38"/>
  <c i="1" r="BC103"/>
  <c i="3" r="J36"/>
  <c i="1" r="AW97"/>
  <c i="6" r="F36"/>
  <c i="1" r="BA102"/>
  <c i="2" r="F38"/>
  <c i="1" r="BC96"/>
  <c i="4" r="F39"/>
  <c i="1" r="BD99"/>
  <c i="6" r="F39"/>
  <c i="1" r="BD102"/>
  <c i="2" r="J36"/>
  <c i="1" r="AW96"/>
  <c i="6" r="J36"/>
  <c i="1" r="AW102"/>
  <c i="7" r="F36"/>
  <c i="1" r="BA103"/>
  <c i="5" r="F37"/>
  <c i="1" r="BB100"/>
  <c i="8" r="F36"/>
  <c i="1" r="BA105"/>
  <c i="9" r="F36"/>
  <c i="1" r="BA106"/>
  <c i="4" r="F38"/>
  <c i="1" r="BC99"/>
  <c i="5" r="F38"/>
  <c i="1" r="BC100"/>
  <c i="7" r="J36"/>
  <c i="1" r="AW103"/>
  <c i="7" r="F39"/>
  <c i="1" r="BD103"/>
  <c i="3" r="F38"/>
  <c i="1" r="BC97"/>
  <c i="8" r="J36"/>
  <c i="1" r="AW105"/>
  <c i="9" r="F38"/>
  <c i="1" r="BC106"/>
  <c i="3" r="F37"/>
  <c i="1" r="BB97"/>
  <c i="6" r="F37"/>
  <c i="1" r="BB102"/>
  <c i="8" r="F39"/>
  <c i="1" r="BD105"/>
  <c i="9" r="J36"/>
  <c i="1" r="AW106"/>
  <c i="2" r="F39"/>
  <c i="1" r="BD96"/>
  <c i="4" r="F36"/>
  <c i="1" r="BA99"/>
  <c i="8" r="F38"/>
  <c i="1" r="BC105"/>
  <c i="2" r="F36"/>
  <c i="1" r="BA96"/>
  <c i="5" r="J36"/>
  <c i="1" r="AW100"/>
  <c i="5" r="F39"/>
  <c i="1" r="BD100"/>
  <c r="AS94"/>
  <c i="6" l="1" r="R134"/>
  <c i="9" r="T124"/>
  <c r="P124"/>
  <c i="1" r="AU106"/>
  <c i="5" r="BK126"/>
  <c r="BK125"/>
  <c r="J125"/>
  <c r="J98"/>
  <c i="2" r="P130"/>
  <c r="P129"/>
  <c i="1" r="AU96"/>
  <c i="2" r="T130"/>
  <c r="T129"/>
  <c i="6" r="T134"/>
  <c i="3" r="T129"/>
  <c r="T128"/>
  <c r="BK129"/>
  <c r="BK128"/>
  <c r="J128"/>
  <c r="J98"/>
  <c i="6" r="T127"/>
  <c i="4" r="BK126"/>
  <c r="J126"/>
  <c r="J99"/>
  <c i="3" r="P129"/>
  <c r="P128"/>
  <c i="1" r="AU97"/>
  <c i="6" r="R127"/>
  <c i="7" r="P188"/>
  <c r="P127"/>
  <c i="1" r="AU103"/>
  <c i="2" r="BK130"/>
  <c r="J130"/>
  <c r="J99"/>
  <c i="6" r="P134"/>
  <c r="P127"/>
  <c i="1" r="AU102"/>
  <c i="7" r="R127"/>
  <c i="2" r="R130"/>
  <c r="R129"/>
  <c i="7" r="T188"/>
  <c r="T127"/>
  <c i="4" r="J127"/>
  <c r="J100"/>
  <c i="8" r="BK124"/>
  <c r="J124"/>
  <c r="J99"/>
  <c i="2" r="J131"/>
  <c r="J100"/>
  <c i="3" r="J130"/>
  <c r="J100"/>
  <c i="5" r="J127"/>
  <c r="J100"/>
  <c i="6" r="BK134"/>
  <c r="J134"/>
  <c r="J101"/>
  <c r="BK145"/>
  <c r="J145"/>
  <c r="J104"/>
  <c i="7" r="BK128"/>
  <c r="J128"/>
  <c r="J99"/>
  <c r="BK232"/>
  <c r="J232"/>
  <c r="J104"/>
  <c i="9" r="BK125"/>
  <c r="J125"/>
  <c r="J99"/>
  <c i="6" r="J129"/>
  <c r="J100"/>
  <c i="7" r="BK188"/>
  <c r="J188"/>
  <c r="J101"/>
  <c i="1" r="AU104"/>
  <c r="BB95"/>
  <c r="AX95"/>
  <c r="BB98"/>
  <c r="AX98"/>
  <c i="2" r="F35"/>
  <c i="1" r="AZ96"/>
  <c i="9" r="F35"/>
  <c i="1" r="AZ106"/>
  <c r="BC95"/>
  <c r="AY95"/>
  <c r="BB101"/>
  <c r="AX101"/>
  <c i="6" r="F35"/>
  <c i="1" r="AZ102"/>
  <c r="BA98"/>
  <c r="AW98"/>
  <c r="BA101"/>
  <c r="AW101"/>
  <c r="BC104"/>
  <c r="AY104"/>
  <c i="8" r="J35"/>
  <c i="1" r="AV105"/>
  <c r="AT105"/>
  <c i="9" r="J35"/>
  <c i="1" r="AV106"/>
  <c r="AT106"/>
  <c i="3" r="J35"/>
  <c i="1" r="AV97"/>
  <c r="AT97"/>
  <c r="BD95"/>
  <c r="BA104"/>
  <c r="AW104"/>
  <c i="7" r="F35"/>
  <c i="1" r="AZ103"/>
  <c r="BC101"/>
  <c r="AY101"/>
  <c i="4" r="F35"/>
  <c i="1" r="AZ99"/>
  <c i="5" r="F35"/>
  <c i="1" r="AZ100"/>
  <c i="8" r="F35"/>
  <c i="1" r="AZ105"/>
  <c i="2" r="J35"/>
  <c i="1" r="AV96"/>
  <c r="AT96"/>
  <c r="BA95"/>
  <c r="BA94"/>
  <c r="W30"/>
  <c r="BD98"/>
  <c i="5" r="J35"/>
  <c i="1" r="AV100"/>
  <c r="AT100"/>
  <c r="AU98"/>
  <c r="BC98"/>
  <c r="AY98"/>
  <c r="BD101"/>
  <c i="7" r="J35"/>
  <c i="1" r="AV103"/>
  <c r="AT103"/>
  <c r="BD104"/>
  <c i="4" r="J35"/>
  <c i="1" r="AV99"/>
  <c r="AT99"/>
  <c i="6" r="J35"/>
  <c i="1" r="AV102"/>
  <c r="AT102"/>
  <c r="BB104"/>
  <c r="AX104"/>
  <c i="3" r="F35"/>
  <c i="1" r="AZ97"/>
  <c i="6" l="1" r="BK127"/>
  <c r="J127"/>
  <c r="J98"/>
  <c i="3" r="J129"/>
  <c r="J99"/>
  <c i="5" r="J126"/>
  <c r="J99"/>
  <c i="8" r="BK123"/>
  <c r="J123"/>
  <c r="J98"/>
  <c i="4" r="BK125"/>
  <c r="J125"/>
  <c i="9" r="BK124"/>
  <c r="J124"/>
  <c r="J98"/>
  <c i="2" r="BK129"/>
  <c r="J129"/>
  <c i="7" r="BK127"/>
  <c r="J127"/>
  <c r="J98"/>
  <c i="1" r="BD94"/>
  <c r="W33"/>
  <c r="AU95"/>
  <c r="AZ98"/>
  <c r="AV98"/>
  <c r="AT98"/>
  <c r="AU101"/>
  <c r="BC94"/>
  <c r="W32"/>
  <c i="4" r="J32"/>
  <c i="1" r="AG99"/>
  <c r="AN99"/>
  <c r="AZ95"/>
  <c r="AV95"/>
  <c r="AZ101"/>
  <c r="AV101"/>
  <c r="AT101"/>
  <c r="AW94"/>
  <c r="AK30"/>
  <c r="BB94"/>
  <c r="AX94"/>
  <c i="3" r="J32"/>
  <c i="1" r="AG97"/>
  <c r="AN97"/>
  <c i="5" r="J32"/>
  <c i="1" r="AG100"/>
  <c r="AN100"/>
  <c i="2" r="J32"/>
  <c i="1" r="AG96"/>
  <c r="AN96"/>
  <c r="AZ104"/>
  <c r="AV104"/>
  <c r="AT104"/>
  <c r="AW95"/>
  <c i="2" l="1" r="J41"/>
  <c i="4" r="J98"/>
  <c i="2" r="J98"/>
  <c i="3" r="J41"/>
  <c i="4" r="J41"/>
  <c i="5" r="J41"/>
  <c i="1" r="AU94"/>
  <c r="AY94"/>
  <c r="AZ94"/>
  <c r="AV94"/>
  <c r="AK29"/>
  <c i="8" r="J32"/>
  <c i="1" r="AG105"/>
  <c r="AN105"/>
  <c r="AT95"/>
  <c r="W31"/>
  <c i="6" r="J32"/>
  <c i="1" r="AG102"/>
  <c r="AN102"/>
  <c i="7" r="J32"/>
  <c i="1" r="AG103"/>
  <c r="AN103"/>
  <c i="9" r="J32"/>
  <c i="1" r="AG106"/>
  <c r="AN106"/>
  <c r="AG95"/>
  <c r="AG98"/>
  <c r="AN98"/>
  <c l="1" r="AN95"/>
  <c i="6" r="J41"/>
  <c i="7" r="J41"/>
  <c i="8" r="J41"/>
  <c i="9" r="J41"/>
  <c i="1" r="AG101"/>
  <c r="AN101"/>
  <c r="W29"/>
  <c r="AG104"/>
  <c r="AN104"/>
  <c r="AT94"/>
  <c l="1" r="AG94"/>
  <c r="AN94"/>
  <c l="1" r="AK26"/>
  <c r="AK35"/>
</calcChain>
</file>

<file path=xl/sharedStrings.xml><?xml version="1.0" encoding="utf-8"?>
<sst xmlns="http://schemas.openxmlformats.org/spreadsheetml/2006/main">
  <si>
    <t>Export Komplet</t>
  </si>
  <si>
    <t/>
  </si>
  <si>
    <t>2.0</t>
  </si>
  <si>
    <t>ZAMOK</t>
  </si>
  <si>
    <t>False</t>
  </si>
  <si>
    <t>{5f4060cf-611c-477f-8466-f81a1676b734}</t>
  </si>
  <si>
    <t>0,01</t>
  </si>
  <si>
    <t>21</t>
  </si>
  <si>
    <t>15</t>
  </si>
  <si>
    <t>REKAPITULACE STAVBY</t>
  </si>
  <si>
    <t xml:space="preserve">v ---  níže se nacházejí doplnkové a pomocné údaje k sestavám  --- v</t>
  </si>
  <si>
    <t>Návod na vyplnění</t>
  </si>
  <si>
    <t>0,001</t>
  </si>
  <si>
    <t>Kód:</t>
  </si>
  <si>
    <t>061-1-18</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</si>
  <si>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</si>
  <si>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</si>
  <si>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Velká Dobrá - zklidnění dopravy na průtahových komunikacích</t>
  </si>
  <si>
    <t>KSO:</t>
  </si>
  <si>
    <t>822 2</t>
  </si>
  <si>
    <t>CC-CZ:</t>
  </si>
  <si>
    <t>2112</t>
  </si>
  <si>
    <t>Místo:</t>
  </si>
  <si>
    <t>Velká Dobrá</t>
  </si>
  <si>
    <t>Datum:</t>
  </si>
  <si>
    <t>12. 12. 2020</t>
  </si>
  <si>
    <t>Zadavatel:</t>
  </si>
  <si>
    <t>IČ:</t>
  </si>
  <si>
    <t xml:space="preserve"> </t>
  </si>
  <si>
    <t>DIČ:</t>
  </si>
  <si>
    <t>Uchazeč:</t>
  </si>
  <si>
    <t>Vyplň údaj</t>
  </si>
  <si>
    <t>Projektant:</t>
  </si>
  <si>
    <t>Projekce dopravní Filip, s.r.o.</t>
  </si>
  <si>
    <t>True</t>
  </si>
  <si>
    <t>Zpracovatel:</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</si>
  <si>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</si>
  <si>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Výkazy výměr byly změřeny digitálně v dwg. Pro výběr zhotovitele je soupis prací nedílnou součástí projektové dokumentace a nesmí být použit samostatně. Povinností dodavatele je překontrolovat specifikaci materiálu a případný chybějící materiál nebo výkony doplnit a ocenit. Součástí ceny musí být veškeré náklady, aby cena byla konečná a zahrnovala celou dodávku a montáž akce._x000d_
Pro potřeby zpracování rozpočtu a výkazu výměr byla použita projektová dokumentace Velká Dobrá – zklidnění dopravy na průtahových komunikacích. Z jejích příloh: SO.101.1 – Technická zpráva, SO.101.2 – Situace dopravního řešení, SO.101.3 - Vzorové řezy; SO.102.1 – Technická zpráva, SO.102.2 – Situace dopravního řešení, SO.102.3 - Vzorové řezy, SO.102.6 – Kladecí výkres obrub; SO.103.1 – Technická zpráva, SO.103.2 – Situace dopravního řešení, SO.103.3 - Vzorové řezy, SO.103.4 – Kladecí výkres obrub byly odměřeny a zjištěny údaje uvedené v tomto výkazu výměr. Jde především o výměry zpevněných ploch, objemy zemních a bouracích prací, výměry nezpevněných ploch, objemy a výměry použitých stavebních prvků, a dále další nezbytné části nutné k dokončení stavby._x000d_
Rozpočty pro jednotlivé stavební objekty a montáže technologií byly zpracovány oprávněnámi projektanty na základě zkušeností a znalostí._x000d_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</si>
  <si>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</si>
  <si>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</si>
  <si>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</si>
  <si>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</si>
  <si>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</si>
  <si>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</si>
  <si>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</si>
  <si>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</si>
  <si>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</si>
  <si>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</si>
  <si>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</si>
  <si>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</si>
  <si>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</si>
  <si>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</si>
  <si>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</si>
  <si>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</si>
  <si>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</si>
  <si>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</si>
  <si>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</si>
  <si>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</si>
  <si>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</si>
  <si>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</si>
  <si>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</si>
  <si>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</si>
  <si>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</si>
  <si>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</si>
  <si>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</si>
  <si>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</si>
  <si>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</si>
  <si>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</si>
  <si>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</si>
  <si>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</si>
  <si>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</si>
  <si>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</si>
  <si>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</si>
  <si>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</si>
  <si>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</si>
  <si>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</si>
  <si>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</si>
  <si>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</si>
  <si>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</si>
  <si>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</si>
  <si>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</si>
  <si>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</si>
  <si>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SO 102</t>
  </si>
  <si>
    <t>Dělící ostrůvky - Lokalita B</t>
  </si>
  <si>
    <t>ING</t>
  </si>
  <si>
    <t>1</t>
  </si>
  <si>
    <t>{cef7ca20-db38-4582-b533-802c6ca64903}</t>
  </si>
  <si>
    <t>2</t>
  </si>
  <si>
    <t>/</t>
  </si>
  <si>
    <t>SO 102 - A</t>
  </si>
  <si>
    <t>Uznatelné náklady</t>
  </si>
  <si>
    <t>Soupis</t>
  </si>
  <si>
    <t>{f7fa81a9-422d-45f7-a2cc-703479806872}</t>
  </si>
  <si>
    <t>SO 102 - B</t>
  </si>
  <si>
    <t>Neuznatelné náklady</t>
  </si>
  <si>
    <t>{c9dcb98e-8783-4565-b9c6-81071efaa5b5}</t>
  </si>
  <si>
    <t>SO 102a</t>
  </si>
  <si>
    <t>Sanace zemní pláně</t>
  </si>
  <si>
    <t>{71b2d445-3be7-4d8a-87a9-a535a9712200}</t>
  </si>
  <si>
    <t>SO 102a - A</t>
  </si>
  <si>
    <t>{3253df89-695b-4e5b-993d-5639f3d615f5}</t>
  </si>
  <si>
    <t>SO 102a - B</t>
  </si>
  <si>
    <t>{9148985f-ca8b-40a2-9ae5-6bb50e715d83}</t>
  </si>
  <si>
    <t>SO 402</t>
  </si>
  <si>
    <t>Veřejné osvětlení - Lokalita B</t>
  </si>
  <si>
    <t>{a065bac9-cdf6-4515-a841-9cd421f1a53c}</t>
  </si>
  <si>
    <t>SO 402 - A</t>
  </si>
  <si>
    <t>{282cdd7b-442d-4d49-8245-83b98e66ca89}</t>
  </si>
  <si>
    <t>SO 402 - B</t>
  </si>
  <si>
    <t>{80ca1cfd-8829-400b-b4e7-f7bbc4998024}</t>
  </si>
  <si>
    <t>VRN</t>
  </si>
  <si>
    <t>Vedlejší rozpočtové náklady</t>
  </si>
  <si>
    <t>VON</t>
  </si>
  <si>
    <t>{ba7d7c52-0ee8-4a63-b873-29a8ec918566}</t>
  </si>
  <si>
    <t>VRN - A</t>
  </si>
  <si>
    <t>{89c4a4c0-0fe7-44ae-8980-f6f1fc158a48}</t>
  </si>
  <si>
    <t>VRN - B</t>
  </si>
  <si>
    <t>{2ae19f4a-4edc-4298-99bf-2c70f996eefd}</t>
  </si>
  <si>
    <t>KRYCÍ LIST SOUPISU PRACÍ</t>
  </si>
  <si>
    <t>Objekt:</t>
  </si>
  <si>
    <t>SO 102 - Dělící ostrůvky - Lokalita B</t>
  </si>
  <si>
    <t>Soupis:</t>
  </si>
  <si>
    <t>SO 102 - A - Uznatelné náklady</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</si>
  <si>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</si>
  <si>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</si>
  <si>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</si>
  <si>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</si>
  <si>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</si>
  <si>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</si>
  <si>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</si>
  <si>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</si>
  <si>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t>
  </si>
  <si>
    <t xml:space="preserve">    8 - Trubní vedení</t>
  </si>
  <si>
    <t xml:space="preserve">    9 - Ostatní konstrukce a práce, bourání</t>
  </si>
  <si>
    <t xml:space="preserve">      96 - Bourání konstrukcí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</si>
  <si>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</si>
  <si>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</si>
  <si>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</si>
  <si>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</si>
  <si>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</si>
  <si>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</si>
  <si>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</si>
  <si>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</si>
  <si>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</si>
  <si>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</si>
  <si>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</si>
  <si>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</si>
  <si>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</si>
  <si>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</si>
  <si>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</si>
  <si>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</si>
  <si>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</si>
  <si>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</si>
  <si>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</si>
  <si>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</si>
  <si>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122201101</t>
  </si>
  <si>
    <t>Odkopávky a prokopávky nezapažené v hornině tř. 3 objem do 100 m3</t>
  </si>
  <si>
    <t>m3</t>
  </si>
  <si>
    <t>CS ÚRS 2018 01</t>
  </si>
  <si>
    <t>4</t>
  </si>
  <si>
    <t>-1829888753</t>
  </si>
  <si>
    <t>PP</t>
  </si>
  <si>
    <t xml:space="preserve">Odkopávky a prokopávky nezapažené  s přehozením výkopku na vzdálenost do 3 m nebo s naložením na dopravní prostředek v hornině tř. 3 do 100 m3</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</si>
  <si>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</si>
  <si>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</si>
  <si>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</si>
  <si>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208,7*0,18</t>
  </si>
  <si>
    <t>(100-60,54)*0,33</t>
  </si>
  <si>
    <t>(90,85-60,54)*0,07</t>
  </si>
  <si>
    <t>(244,84-60,54)*0,07</t>
  </si>
  <si>
    <t>(37,2-9,86)*0,3</t>
  </si>
  <si>
    <t>Součet</t>
  </si>
  <si>
    <t>122201109</t>
  </si>
  <si>
    <t>Příplatek za lepivost u odkopávek v hornině tř. 1 až 3</t>
  </si>
  <si>
    <t>-42306533</t>
  </si>
  <si>
    <t xml:space="preserve">Odkopávky a prokopávky nezapažené  s přehozením výkopku na vzdálenost do 3 m nebo s naložením na dopravní prostředek v hornině tř. 3 Příplatek k cenám za lepivost horniny tř. 3</t>
  </si>
  <si>
    <t>73,813</t>
  </si>
  <si>
    <t>3</t>
  </si>
  <si>
    <t>162701105</t>
  </si>
  <si>
    <t>Vodorovné přemístění do 10000 m výkopku/sypaniny z horniny tř. 1 až 4</t>
  </si>
  <si>
    <t>1407917634</t>
  </si>
  <si>
    <t xml:space="preserve">Vodorovné přemístění výkopku nebo sypaniny po suchu  na obvyklém dopravním prostředku, bez naložení výkopku, avšak se složením bez rozhrnutí z horniny tř. 1 až 4 na vzdálenost přes 9 000 do 10 000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</si>
  <si>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</si>
  <si>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</si>
  <si>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Příplatek k vodorovnému přemístění výkopku/sypaniny z horniny tř. 1 až 4 ZKD 1000 m přes 10000 m</t>
  </si>
  <si>
    <t>228799515</t>
  </si>
  <si>
    <t xml:space="preserve">Vodorovné přemístění výkopku nebo sypaniny po suchu  na obvyklém dopravním prostředku, bez naložení výkopku, avšak se složením bez rozhrnutí z horniny tř. 1 až 4 na vzdálenost Příplatek k ceně za každých dalších i započatých 1 000 m</t>
  </si>
  <si>
    <t>73,813*6</t>
  </si>
  <si>
    <t>5</t>
  </si>
  <si>
    <t>171201211</t>
  </si>
  <si>
    <t>Poplatek za uložení stavebního odpadu - zeminy a kameniva na skládce</t>
  </si>
  <si>
    <t>t</t>
  </si>
  <si>
    <t>-2112465590</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</si>
  <si>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</si>
  <si>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</si>
  <si>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73,813*1,8</t>
  </si>
  <si>
    <t>6</t>
  </si>
  <si>
    <t>181951102</t>
  </si>
  <si>
    <t>Úprava pláně v hornině tř. 1 až 4 se zhutněním</t>
  </si>
  <si>
    <t>m2</t>
  </si>
  <si>
    <t>-1265652976</t>
  </si>
  <si>
    <t xml:space="preserve">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</si>
  <si>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</si>
  <si>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t>
  </si>
  <si>
    <t>Poznámka k položce:_x000d_
výměra změřena digitálně v situaci dwg._x000d_
Příloha č. _x000d_
C.101.2 - Situace dopravního řešení _x000d_
C.101.3 - Vzorové příčné řezy</t>
  </si>
  <si>
    <t>63,23</t>
  </si>
  <si>
    <t>460,52</t>
  </si>
  <si>
    <t>90,85-60,54</t>
  </si>
  <si>
    <t>30-9,86</t>
  </si>
  <si>
    <t>Vodorovné konstrukce</t>
  </si>
  <si>
    <t>7</t>
  </si>
  <si>
    <t>451317777</t>
  </si>
  <si>
    <t>Podklad nebo lože pod dlažbu vodorovný nebo do sklonu 1:5 z betonu prostého tl do 100 mm</t>
  </si>
  <si>
    <t>397809138</t>
  </si>
  <si>
    <t xml:space="preserve">Podklad nebo lože pod dlažbu (přídlažbu)  v ploše vodorovné nebo ve sklonu do 1:5, tloušťky od 50 do 100 mm z betonu prostého</t>
  </si>
  <si>
    <t xml:space="preserve">Poznámka k souboru cen:_x000d_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</si>
  <si>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8</t>
  </si>
  <si>
    <t>451541111</t>
  </si>
  <si>
    <t>Lože pod potrubí otevřený výkop ze štěrkodrtě</t>
  </si>
  <si>
    <t>-2032890539</t>
  </si>
  <si>
    <t>Lože pod potrubí, stoky a drobné objekty v otevřeném výkopu ze štěrkodrtě 0-63 mm</t>
  </si>
  <si>
    <t xml:space="preserve">Poznámka k souboru cen:_x000d_
1. Ceny -1111 a -1192 lze použít i pro zřízení sběrných vrstev nad drenážními trubkami. 2. V cenách -5111 a -1192 jsou započteny i náklady na prohození výkopku získaného při zemních pracích. </t>
  </si>
  <si>
    <t>"pod zatrubnění" 7,2*0,18</t>
  </si>
  <si>
    <t>Komunikace</t>
  </si>
  <si>
    <t>9</t>
  </si>
  <si>
    <t>564831111</t>
  </si>
  <si>
    <t>Podklad ze štěrkodrtě ŠD tl 100 mm</t>
  </si>
  <si>
    <t>-1385298624</t>
  </si>
  <si>
    <t xml:space="preserve">Podklad ze štěrkodrti ŠD  s rozprostřením a zhutněním, po zhutnění tl. 100 mm</t>
  </si>
  <si>
    <t>"ostrůvek - vyrovnávka" 63,23+(30-9,86)</t>
  </si>
  <si>
    <t>10</t>
  </si>
  <si>
    <t>564861114</t>
  </si>
  <si>
    <t>Podklad ze štěrkodrtě ŠD tl 230 mm</t>
  </si>
  <si>
    <t>876152632</t>
  </si>
  <si>
    <t xml:space="preserve">Podklad ze štěrkodrti ŠD  s rozprostřením a zhutněním, po zhutnění tl. 230 mm</t>
  </si>
  <si>
    <t>"chodník" 460,52</t>
  </si>
  <si>
    <t>11</t>
  </si>
  <si>
    <t>564871114</t>
  </si>
  <si>
    <t>Podklad ze štěrkodrtě ŠD tl. 280 mm</t>
  </si>
  <si>
    <t>-1376232705</t>
  </si>
  <si>
    <t xml:space="preserve">Podklad ze štěrkodrti ŠD  s rozprostřením a zhutněním, po zhutnění tl. 280 mm</t>
  </si>
  <si>
    <t>"vjezd" 90,85-60,54</t>
  </si>
  <si>
    <t>12</t>
  </si>
  <si>
    <t>573211107</t>
  </si>
  <si>
    <t>Postřik živičný spojovací z asfaltu v množství 0,30 kg/m2</t>
  </si>
  <si>
    <t>1603466280</t>
  </si>
  <si>
    <t>Postřik spojovací PS bez posypu kamenivem z asfaltu silničního, v množství 0,30 kg/m2</t>
  </si>
  <si>
    <t>56,73</t>
  </si>
  <si>
    <t>13</t>
  </si>
  <si>
    <t>577134111</t>
  </si>
  <si>
    <t>Asfaltový beton vrstva obrusná ACO 11+ (ABS) tř. I tl 40 mm š do 3 m z nemodifikovaného asfaltu</t>
  </si>
  <si>
    <t>1806302168</t>
  </si>
  <si>
    <t xml:space="preserve">Asfaltový beton vrstva obrusná ACO 11 (ABS)  s rozprostřením a se zhutněním z nemodifikovaného asfaltu v pruhu šířky do 3 m tř. I, po zhutnění tl. 40 mm</t>
  </si>
  <si>
    <t xml:space="preserve">Poznámka k souboru cen:_x000d_
1. ČSN EN 13108-1 připouští pro ACO 11 pouze tl. 35 až 50 mm. </t>
  </si>
  <si>
    <t>"doasfaltování" 56,73</t>
  </si>
  <si>
    <t>14</t>
  </si>
  <si>
    <t>591241111</t>
  </si>
  <si>
    <t>Kladení dlažby z kostek drobných z kamene na MC tl 50 mm</t>
  </si>
  <si>
    <t>-2125348336</t>
  </si>
  <si>
    <t xml:space="preserve">Kladení dlažby z kostek  s provedením lože do tl. 50 mm, s vyplněním spár, s dvojím beraněním a se smetením přebytečného materiálu na krajnici drobných z kamene, do lože z cementové malty</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</si>
  <si>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</si>
  <si>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48,32</t>
  </si>
  <si>
    <t>M</t>
  </si>
  <si>
    <t>58380124</t>
  </si>
  <si>
    <t>kostka dlažební žula drobná</t>
  </si>
  <si>
    <t>-1708644639</t>
  </si>
  <si>
    <t>Poznámka k položce:_x000d_
100/100/100</t>
  </si>
  <si>
    <t>48,32/5</t>
  </si>
  <si>
    <t>(30-9,86)/5</t>
  </si>
  <si>
    <t>13,692*1,03 'Přepočtené koeficientem množství</t>
  </si>
  <si>
    <t>16</t>
  </si>
  <si>
    <t>591241111.1</t>
  </si>
  <si>
    <t>Kladení dlažby z kostek drobných na MC tl 50 mm</t>
  </si>
  <si>
    <t>1436788801</t>
  </si>
  <si>
    <t xml:space="preserve">Kladení dlažby z kostek  s provedením lože do tl. 50 mm, s vyplněním spár, s dvojím beraněním a se smetením přebytečného materiálu na krajnici drobných, do lože z cementové malty</t>
  </si>
  <si>
    <t>"zámková dl. do betonu" 5,65+9,26</t>
  </si>
  <si>
    <t>17</t>
  </si>
  <si>
    <t>596211110</t>
  </si>
  <si>
    <t>Kladení zámkové dlažby komunikací pro pěší tl 60 mm skupiny A pl do 50 m2</t>
  </si>
  <si>
    <t>1564299126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</si>
  <si>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</si>
  <si>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</si>
  <si>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t>
  </si>
  <si>
    <t>33,6</t>
  </si>
  <si>
    <t>18</t>
  </si>
  <si>
    <t>59245006</t>
  </si>
  <si>
    <t>dlažba skladebná betonová základní pro nevidomé 20 x 10 x 6 cm ČERVENÁ</t>
  </si>
  <si>
    <t>1452349880</t>
  </si>
  <si>
    <t>dlažba skladebná betonová základní pro nevidomé 20 x 10 x 6 cm barevná</t>
  </si>
  <si>
    <t>"chodník" 33,6</t>
  </si>
  <si>
    <t>9,26</t>
  </si>
  <si>
    <t>42,86*1,03 'Přepočtené koeficientem množství</t>
  </si>
  <si>
    <t>19</t>
  </si>
  <si>
    <t>596211113</t>
  </si>
  <si>
    <t>Kladení zámkové dlažby komunikací pro pěší tl 60 mm skupiny A pl přes 300 m2</t>
  </si>
  <si>
    <t>1633765037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</si>
  <si>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</si>
  <si>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"chodník" </t>
  </si>
  <si>
    <t>426,92</t>
  </si>
  <si>
    <t>20</t>
  </si>
  <si>
    <t>59245018</t>
  </si>
  <si>
    <t>dlažba skladebná betonová 20x10x6 cm přírodní</t>
  </si>
  <si>
    <t>-1597581609</t>
  </si>
  <si>
    <t>"chodník" 426,92</t>
  </si>
  <si>
    <t>5,65</t>
  </si>
  <si>
    <t>432,57*1,01 'Přepočtené koeficientem množství</t>
  </si>
  <si>
    <t>596212210</t>
  </si>
  <si>
    <t>Kladení zámkové dlažby pozemních komunikací tl 80 mm skupiny A pl do 50 m2</t>
  </si>
  <si>
    <t>762298568</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</si>
  <si>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</si>
  <si>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</si>
  <si>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"vjezd" 85,25-60,54</t>
  </si>
  <si>
    <t>"vjezd - dlažba 80 pro nevidomé" 5,6</t>
  </si>
  <si>
    <t>22</t>
  </si>
  <si>
    <t>592452671</t>
  </si>
  <si>
    <t>dlažba betonová zámková pro nevidomé 20 x 10 x 8 cm ČERVENÁ</t>
  </si>
  <si>
    <t>-993706887</t>
  </si>
  <si>
    <t>dlaždice betonové dlažba zámková (ČSN EN 1338) dlažba vibrolisovaná standardní povrch (uzavřený hladký povrch) provedení: červená,hnědá,okrová,antracit tvarově jednoduchá dlažba pro nevidomé 20 x 10 x 8</t>
  </si>
  <si>
    <t>5,4</t>
  </si>
  <si>
    <t>5,4*1,03 'Přepočtené koeficientem množství</t>
  </si>
  <si>
    <t>23</t>
  </si>
  <si>
    <t>59245020</t>
  </si>
  <si>
    <t>dlažba skladebná betonová 20x10x8 cm přírodní</t>
  </si>
  <si>
    <t>-1655848471</t>
  </si>
  <si>
    <t>85,25-60,54</t>
  </si>
  <si>
    <t>24,71*1,03 'Přepočtené koeficientem množství</t>
  </si>
  <si>
    <t>Trubní vedení</t>
  </si>
  <si>
    <t>24</t>
  </si>
  <si>
    <t>899331111</t>
  </si>
  <si>
    <t>Výšková úprava uličního vstupu nebo vpusti do 200 mm zvýšením poklopu</t>
  </si>
  <si>
    <t>kus</t>
  </si>
  <si>
    <t>1717353675</t>
  </si>
  <si>
    <t xml:space="preserve">Výšková úprava uličního vstupu nebo vpusti do 200 mm  zvýšením poklopu</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</si>
  <si>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</si>
  <si>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3-2</t>
  </si>
  <si>
    <t>25</t>
  </si>
  <si>
    <t>899431111</t>
  </si>
  <si>
    <t>Výšková úprava uličního vstupu nebo vpusti do 200 mm zvýšením krycího hrnce, šoupěte nebo hydrantu</t>
  </si>
  <si>
    <t>841171763</t>
  </si>
  <si>
    <t xml:space="preserve">Výšková úprava uličního vstupu nebo vpusti do 200 mm  zvýšením krycího hrnce, šoupěte nebo hydrantu bez úpravy armatur</t>
  </si>
  <si>
    <t>Ostatní konstrukce a práce, bourání</t>
  </si>
  <si>
    <t>26</t>
  </si>
  <si>
    <t>914111111</t>
  </si>
  <si>
    <t>Montáž svislé dopravní značky do velikosti 1 m2 objímkami na sloupek nebo konzolu</t>
  </si>
  <si>
    <t>-1542196142</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</si>
  <si>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</si>
  <si>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</si>
  <si>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"Stávající IP6" 2</t>
  </si>
  <si>
    <t>"stávající A4+P3" 1+1</t>
  </si>
  <si>
    <t>27</t>
  </si>
  <si>
    <t>40444110</t>
  </si>
  <si>
    <t>značka dopravní svislá FeZn JAC 700 mm</t>
  </si>
  <si>
    <t>-404595282</t>
  </si>
  <si>
    <t>značka dopravní svislá zákazová B FeZn JAC 700 mm</t>
  </si>
  <si>
    <t>"C4a" 3</t>
  </si>
  <si>
    <t>28</t>
  </si>
  <si>
    <t>40445452</t>
  </si>
  <si>
    <t>značka dopravní svislá nereflexní FeZn-Al rám 250x1000mm</t>
  </si>
  <si>
    <t>1219476315</t>
  </si>
  <si>
    <t>"Z4b" 3</t>
  </si>
  <si>
    <t>29</t>
  </si>
  <si>
    <t>914111112</t>
  </si>
  <si>
    <t>Montáž svislé dopravní značky do velikosti 1 m2 páskováním na sloup</t>
  </si>
  <si>
    <t>2083142849</t>
  </si>
  <si>
    <t xml:space="preserve">Montáž svislé dopravní značky základní  velikosti do 1 m2 páskováním na sloupy</t>
  </si>
  <si>
    <t>"stávající IP6" 2</t>
  </si>
  <si>
    <t>30</t>
  </si>
  <si>
    <t>914511112</t>
  </si>
  <si>
    <t>Montáž sloupku dopravních značek délky do 3,5 m s betonovým základem a patkou</t>
  </si>
  <si>
    <t>285848711</t>
  </si>
  <si>
    <t xml:space="preserve">Montáž sloupku dopravních značek  délky do 3,5 m do hliníkové patky</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</si>
  <si>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</si>
  <si>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3+2+1</t>
  </si>
  <si>
    <t>31</t>
  </si>
  <si>
    <t>40445225</t>
  </si>
  <si>
    <t>sloupek Zn pro dopravní značku D 60mm v 350mm</t>
  </si>
  <si>
    <t>396371723</t>
  </si>
  <si>
    <t>32</t>
  </si>
  <si>
    <t>915221122</t>
  </si>
  <si>
    <t>Vodorovné dopravní značení vodící čáry přerušované š 250 mm retroreflexní bílý plast</t>
  </si>
  <si>
    <t>m</t>
  </si>
  <si>
    <t>-288305126</t>
  </si>
  <si>
    <t xml:space="preserve">Vodorovné dopravní značení stříkaným plastem  vodící čára bílá šířky 250 mm přerušovaná retroreflexní</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</si>
  <si>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</si>
  <si>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"V7b 0,5/0,5/0,25" 30,5</t>
  </si>
  <si>
    <t>33</t>
  </si>
  <si>
    <t>915231112</t>
  </si>
  <si>
    <t>Vodorovné dopravní značení přechody pro chodce, šipky, symboly retroreflexní bílý plast</t>
  </si>
  <si>
    <t>-1300854515</t>
  </si>
  <si>
    <t xml:space="preserve">Vodorovné dopravní značení stříkaným plastem  přechody pro chodce, šipky, symboly nápisy bílé retroreflexní</t>
  </si>
  <si>
    <t>"V7a" 33</t>
  </si>
  <si>
    <t>34</t>
  </si>
  <si>
    <t>915321115</t>
  </si>
  <si>
    <t>Předformátované vodorovné dopravní značení vodící pás pro slabozraké</t>
  </si>
  <si>
    <t>2140370531</t>
  </si>
  <si>
    <t xml:space="preserve">Vodorovné značení předformovaným termoplastem  vodící pás pro slabozraké z 6 proužků</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</si>
  <si>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</si>
  <si>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13,8</t>
  </si>
  <si>
    <t>35</t>
  </si>
  <si>
    <t>915611111</t>
  </si>
  <si>
    <t>Předznačení vodorovného liniového značení</t>
  </si>
  <si>
    <t>2039147066</t>
  </si>
  <si>
    <t xml:space="preserve">Předznačení pro vodorovné značení  stříkané barvou nebo prováděné z nátěrových hmot liniové dělicí čáry, vodicí proužky</t>
  </si>
  <si>
    <t xml:space="preserve">Poznámka k souboru cen:_x000d_
1. Množství měrných jednotek se určuje: a) pro cenu -1111 v m délky dělicí čáry nebo vodícího proužku (včetně mezer), b) pro cenu -1112 v m2 natírané nebo stříkané plochy. </t>
  </si>
  <si>
    <t>30,5</t>
  </si>
  <si>
    <t>36</t>
  </si>
  <si>
    <t>915621111</t>
  </si>
  <si>
    <t>Předznačení vodorovného plošného značení</t>
  </si>
  <si>
    <t>-766327155</t>
  </si>
  <si>
    <t xml:space="preserve">Předznačení pro vodorovné značení  stříkané barvou nebo prováděné z nátěrových hmot plošné šipky, symboly, nápisy</t>
  </si>
  <si>
    <t>37</t>
  </si>
  <si>
    <t>916131113</t>
  </si>
  <si>
    <t>Osazení silničního obrubníku betonového ležatého s boční opěrou do lože z betonu prostého</t>
  </si>
  <si>
    <t>-1414277869</t>
  </si>
  <si>
    <t>Osazení silničního obrubníku betonového se zřízením lože, s vyplněním a zatřením spár cementovou maltou ležatého s boční opěrou z betonu prostého, do lože z betonu prostého</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</si>
  <si>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</si>
  <si>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3,5+0,6*(1+1)</t>
  </si>
  <si>
    <t>38</t>
  </si>
  <si>
    <t>592_KO_01</t>
  </si>
  <si>
    <t>obrubník betonový KO ke kruhovým objezdům "přímý" 60x30x19,5 cm šedá</t>
  </si>
  <si>
    <t>313371249</t>
  </si>
  <si>
    <t>(3,5)/0,6</t>
  </si>
  <si>
    <t>5,833*1,01 'Přepočtené koeficientem množství</t>
  </si>
  <si>
    <t>39</t>
  </si>
  <si>
    <t>592_KO_03</t>
  </si>
  <si>
    <t>obrubník betonový KO ke kruhovým objezdům "přechodový 15 levý, pravý" 60x15-30x19,5 cm šedá</t>
  </si>
  <si>
    <t>1056000197</t>
  </si>
  <si>
    <t>obrubník betonový KO ke kruhovým objezdům "vnější oblouk R1,0" 51,4x30x19,5 cm šedá</t>
  </si>
  <si>
    <t>"pravý" 1</t>
  </si>
  <si>
    <t>"levý" 1</t>
  </si>
  <si>
    <t>40</t>
  </si>
  <si>
    <t>916131213</t>
  </si>
  <si>
    <t>Osazení silničního obrubníku betonového stojatého s boční opěrou do lože z betonu prostého</t>
  </si>
  <si>
    <t>183949691</t>
  </si>
  <si>
    <t>Osazení silničního obrubníku betonového se zřízením lože, s vyplněním a zatřením spár cementovou maltou stojatého s boční opěrou z betonu prostého, do lože z betonu prostého</t>
  </si>
  <si>
    <t>66,97-31,9</t>
  </si>
  <si>
    <t>144,78-65,83</t>
  </si>
  <si>
    <t>(15+15)-(2+2)</t>
  </si>
  <si>
    <t>(8-2)*0,78</t>
  </si>
  <si>
    <t>41</t>
  </si>
  <si>
    <t>59217029</t>
  </si>
  <si>
    <t>obrubník betonový silniční nájezdový 100x15x15 cm</t>
  </si>
  <si>
    <t>2058640545</t>
  </si>
  <si>
    <t>35,07*1,01 'Přepočtené koeficientem množství</t>
  </si>
  <si>
    <t>42</t>
  </si>
  <si>
    <t>59217031</t>
  </si>
  <si>
    <t>obrubník betonový silniční 100 x 15 x 25 cm</t>
  </si>
  <si>
    <t>-1088157946</t>
  </si>
  <si>
    <t>78,95*1,01 'Přepočtené koeficientem množství</t>
  </si>
  <si>
    <t>43</t>
  </si>
  <si>
    <t>59217030</t>
  </si>
  <si>
    <t>obrubník betonový silniční přechodový 100x15x15-25 cm</t>
  </si>
  <si>
    <t>-2015984721</t>
  </si>
  <si>
    <t>"L" 15-2</t>
  </si>
  <si>
    <t>"P" 15-2</t>
  </si>
  <si>
    <t>44</t>
  </si>
  <si>
    <t>59217035</t>
  </si>
  <si>
    <t>obrubník betonový obloukový vnější 78 x 15 x 25cm</t>
  </si>
  <si>
    <t>1013741548</t>
  </si>
  <si>
    <t>"R1" (8-2)*0,78</t>
  </si>
  <si>
    <t>4,68*1,01 'Přepočtené koeficientem množství</t>
  </si>
  <si>
    <t>45</t>
  </si>
  <si>
    <t>916231213</t>
  </si>
  <si>
    <t>Osazení chodníkového obrubníku betonového stojatého s boční opěrou do lože z betonu prostého</t>
  </si>
  <si>
    <t>-1825034835</t>
  </si>
  <si>
    <t>Osazení chodníkového obrubníku betonového se zřízením lože, s vyplněním a zatřením spár cementovou maltou stojatého s boční opěrou z betonu prostého, do lože z betonu prostého</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</si>
  <si>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</si>
  <si>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479,13-47,18</t>
  </si>
  <si>
    <t>46</t>
  </si>
  <si>
    <t>59217016</t>
  </si>
  <si>
    <t>obrubník betonový chodníkový 100x8x25 cm</t>
  </si>
  <si>
    <t>1178477964</t>
  </si>
  <si>
    <t>431,95*1,01 'Přepočtené koeficientem množství</t>
  </si>
  <si>
    <t>47</t>
  </si>
  <si>
    <t>916241213</t>
  </si>
  <si>
    <t>Osazení obrubníku kamenného stojatého s boční opěrou do lože z betonu prostého</t>
  </si>
  <si>
    <t>-655941256</t>
  </si>
  <si>
    <t>Osazení obrubníku kamenného se zřízením lože, s vyplněním a zatřením spár cementovou maltou stojatého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</si>
  <si>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</si>
  <si>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9,9+16,28+0,43*4+48,35+1,57*4+1,43*2+1,21*8+1,19*2+1,23*2</t>
  </si>
  <si>
    <t>48</t>
  </si>
  <si>
    <t>58380005</t>
  </si>
  <si>
    <t>obrubník kamenný přímý, žula, 20x25</t>
  </si>
  <si>
    <t>-1625928681</t>
  </si>
  <si>
    <t>"přímá" 48,35</t>
  </si>
  <si>
    <t>48,35*1,01 'Přepočtené koeficientem množství</t>
  </si>
  <si>
    <t>49</t>
  </si>
  <si>
    <t>58380006</t>
  </si>
  <si>
    <t>obrubník kamenný přímý, žula, 20x20</t>
  </si>
  <si>
    <t>891163369</t>
  </si>
  <si>
    <t>16,28</t>
  </si>
  <si>
    <t>16,28*1,01 'Přepočtené koeficientem množství</t>
  </si>
  <si>
    <t>50</t>
  </si>
  <si>
    <t>58380416</t>
  </si>
  <si>
    <t>obrubník kamenný obloukový , žula, r=0,5÷1 m 20x25</t>
  </si>
  <si>
    <t>-1618108496</t>
  </si>
  <si>
    <t>"R=0,8" 1,23*2</t>
  </si>
  <si>
    <t>"R=0,75" 1,19*2</t>
  </si>
  <si>
    <t>"R=0,5" 1,43*2</t>
  </si>
  <si>
    <t>7,7*1,01 'Přepočtené koeficientem množství</t>
  </si>
  <si>
    <t>51</t>
  </si>
  <si>
    <t>58380458</t>
  </si>
  <si>
    <t>obrubník kamenný obloukový , žula, r=10÷25 m 20x20</t>
  </si>
  <si>
    <t>-1677900807</t>
  </si>
  <si>
    <t>"R=20" 0,43*4</t>
  </si>
  <si>
    <t>1,72*1,01 'Přepočtené koeficientem množství</t>
  </si>
  <si>
    <t>52</t>
  </si>
  <si>
    <t>58380456</t>
  </si>
  <si>
    <t>obrubník kamenný obloukový , žula, r=10÷25 m 20x25</t>
  </si>
  <si>
    <t>1434966108</t>
  </si>
  <si>
    <t>"R=20" 1,21*8</t>
  </si>
  <si>
    <t>9,68*1,01 'Přepočtené koeficientem množství</t>
  </si>
  <si>
    <t>53</t>
  </si>
  <si>
    <t>58380426</t>
  </si>
  <si>
    <t>obrubník kamenný obloukový , žula, r=1÷3 m 20x25</t>
  </si>
  <si>
    <t>1650513800</t>
  </si>
  <si>
    <t>"R=1" 1,57*4</t>
  </si>
  <si>
    <t>6,28*1,01 'Přepočtené koeficientem množství</t>
  </si>
  <si>
    <t>54</t>
  </si>
  <si>
    <t>58380374</t>
  </si>
  <si>
    <t>obrubník kamenný přímý, žula, 12x25</t>
  </si>
  <si>
    <t>71526271</t>
  </si>
  <si>
    <t>9,9</t>
  </si>
  <si>
    <t>9,9*1,01 'Přepočtené koeficientem množství</t>
  </si>
  <si>
    <t>55</t>
  </si>
  <si>
    <t>9191212RP</t>
  </si>
  <si>
    <t>Těsnění spár pružnou zálivkou + zasypání křemičitým pískem</t>
  </si>
  <si>
    <t>-969091246</t>
  </si>
  <si>
    <t>383,52-103,29</t>
  </si>
  <si>
    <t>56</t>
  </si>
  <si>
    <t>919535555</t>
  </si>
  <si>
    <t>Obetonování trubního propustku betonem prostým tř. C 12/15</t>
  </si>
  <si>
    <t>1222147157</t>
  </si>
  <si>
    <t xml:space="preserve">Obetonování trubního propustku  betonem prostým bez zvýšených nároků na prostředí tř. C 12/15</t>
  </si>
  <si>
    <t xml:space="preserve">Poznámka k souboru cen:_x000d_
1. V ceně jsou započteny i náklady na popř. nutné bednění a odbednění. 2. Pro výpočet přesunu hmot se celková hmotnost položky sníží o hmotnost betonu, pokud je beton dodáván přímo na místo zabudování nebo do prostoru technologické manipulace. </t>
  </si>
  <si>
    <t>2,76</t>
  </si>
  <si>
    <t>57</t>
  </si>
  <si>
    <t>919551112</t>
  </si>
  <si>
    <t>Zřízení propustku z trub plastových PE rýhovaných se spojkami nebo s hrdlem DN 400 mm</t>
  </si>
  <si>
    <t>-1288617378</t>
  </si>
  <si>
    <t xml:space="preserve">Zřízení propustku z trub plastových  polyetylenových rýhovaných se spojkami nebo s hrdlem DN 400 mm</t>
  </si>
  <si>
    <t xml:space="preserve">Poznámka k souboru cen:_x000d_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</si>
  <si>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Poznámka k položce:_x000d_
vč. seříznutí čel - šikmá čela</t>
  </si>
  <si>
    <t>58</t>
  </si>
  <si>
    <t>56241111</t>
  </si>
  <si>
    <t>trouba HDPE flexibilní 8 kPA d = 400 mm</t>
  </si>
  <si>
    <t>-301959074</t>
  </si>
  <si>
    <t>12*1,03 'Přepočtené koeficientem množství</t>
  </si>
  <si>
    <t>59</t>
  </si>
  <si>
    <t>919735113</t>
  </si>
  <si>
    <t>Řezání stávajícího živičného krytu hl do 150 mm</t>
  </si>
  <si>
    <t>-1241095998</t>
  </si>
  <si>
    <t xml:space="preserve">Řezání stávajícího živičného krytu nebo podkladu  hloubky přes 100 do 150 mm</t>
  </si>
  <si>
    <t xml:space="preserve">Poznámka k souboru cen:_x000d_
1. V cenách jsou započteny i náklady na spotřebu vody. </t>
  </si>
  <si>
    <t>60</t>
  </si>
  <si>
    <t>966007123.1</t>
  </si>
  <si>
    <t>Odstranění vodorovného značení broušením plastu z plochy</t>
  </si>
  <si>
    <t>1294698895</t>
  </si>
  <si>
    <t>Odstranění vodorovného dopravního značení broušením značeného plastem plošného</t>
  </si>
  <si>
    <t xml:space="preserve">Poznámka k souboru cen:_x000d_
1. V cenách nejsou započteny náklady na očištění vozovky, tyto se oceňují cenami souboru cen 938 90-9 . Odstranění bláta, prachu nebo hlinitého nánosu s povrchu podkladu nebo krytu části C 01 tohoto katalogu. </t>
  </si>
  <si>
    <t>Poznámka k položce:_x000d_
zahrnuje odstranění značení předepsaným způsobem provedení a odklizení vzniklé suti</t>
  </si>
  <si>
    <t>200*0,125</t>
  </si>
  <si>
    <t>444,83*0,25</t>
  </si>
  <si>
    <t>54,5</t>
  </si>
  <si>
    <t>96</t>
  </si>
  <si>
    <t>Bourání konstrukcí</t>
  </si>
  <si>
    <t>61</t>
  </si>
  <si>
    <t>113106144</t>
  </si>
  <si>
    <t>Rozebrání dlažeb ze zámkových dlaždic komunikací pro pěší strojně pl přes 50 m2</t>
  </si>
  <si>
    <t>384618063</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</si>
  <si>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</si>
  <si>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</si>
  <si>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244,84</t>
  </si>
  <si>
    <t>62</t>
  </si>
  <si>
    <t>113106292</t>
  </si>
  <si>
    <t>Rozebrání vozovek ze silničních dílců spáry zalité cementovou maltou strojně pl přes 50 do 200m2</t>
  </si>
  <si>
    <t>1048259104</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</si>
  <si>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cementovou maltou</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</si>
  <si>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</si>
  <si>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208,7</t>
  </si>
  <si>
    <t>63</t>
  </si>
  <si>
    <t>113107162</t>
  </si>
  <si>
    <t>Odstranění podkladu z kameniva drceného tl 200 mm strojně pl přes 50 do 200 m2</t>
  </si>
  <si>
    <t>665811388</t>
  </si>
  <si>
    <t>Odstranění podkladů nebo krytů strojně plochy jednotlivě přes 50 m2 do 200 m2 s přemístěním hmot na skládku na vzdálenost do 20 m nebo s naložením na dopravní prostředek z kameniva hrubého drceného, o tl. vrstvy přes 100 do 200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</si>
  <si>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</si>
  <si>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244,84-60,54</t>
  </si>
  <si>
    <t>64</t>
  </si>
  <si>
    <t>113107321</t>
  </si>
  <si>
    <t>Odstranění podkladu z kameniva drceného tl 100 mm strojně pl do 50 m2</t>
  </si>
  <si>
    <t>-789122232</t>
  </si>
  <si>
    <t>Odstranění podkladů nebo krytů strojně plochy jednotlivě do 50 m2 s přemístěním hmot na skládku na vzdálenost do 3 m nebo s naložením na dopravní prostředek z kameniva hrubého drceného, o tl. vrstvy do 100 mm</t>
  </si>
  <si>
    <t>105,78+34,93+50,7</t>
  </si>
  <si>
    <t>65</t>
  </si>
  <si>
    <t>113107341</t>
  </si>
  <si>
    <t>Odstranění krytu živičného tl 50 mm strojně pl do 50 m2</t>
  </si>
  <si>
    <t>1187170667</t>
  </si>
  <si>
    <t>Odstranění podkladů nebo krytů strojně plochy jednotlivě do 50 m2 s přemístěním hmot na skládku na vzdálenost do 3 m nebo s naložením na dopravní prostředek živičných, o tl. vrstvy do 50 mm</t>
  </si>
  <si>
    <t>42,8</t>
  </si>
  <si>
    <t>66</t>
  </si>
  <si>
    <t>113107343</t>
  </si>
  <si>
    <t>Odstranění krytu živičného tl 150 mm strojně pl do 50 m2</t>
  </si>
  <si>
    <t>-459925850</t>
  </si>
  <si>
    <t>Odstranění podkladů nebo krytů strojně plochy jednotlivě do 50 m2 s přemístěním hmot na skládku na vzdálenost do 3 m nebo s naložením na dopravní prostředek živičných, o tl. vrstvy přes 100 do 150 mm</t>
  </si>
  <si>
    <t>105,78+34,93+50,70</t>
  </si>
  <si>
    <t>67</t>
  </si>
  <si>
    <t>113202111</t>
  </si>
  <si>
    <t>Vytrhání obrub krajníků obrubníků stojatých</t>
  </si>
  <si>
    <t>1780236448</t>
  </si>
  <si>
    <t xml:space="preserve">Vytrhání obrub  s vybouráním lože, s přemístěním hmot na skládku na vzdálenost do 3 m nebo s naložením na dopravní prostředek z krajníků nebo obrubníků stojatých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</si>
  <si>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</si>
  <si>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174</t>
  </si>
  <si>
    <t>68</t>
  </si>
  <si>
    <t>113204111</t>
  </si>
  <si>
    <t>Vytrhání obrub záhonových</t>
  </si>
  <si>
    <t>1673106629</t>
  </si>
  <si>
    <t xml:space="preserve">Vytrhání obrub  s vybouráním lože, s přemístěním hmot na skládku na vzdálenost do 3 m nebo s naložením na dopravní prostředek záhonových</t>
  </si>
  <si>
    <t>120,19</t>
  </si>
  <si>
    <t>69</t>
  </si>
  <si>
    <t>966006132</t>
  </si>
  <si>
    <t>Odstranění značek dopravních nebo orientačních se sloupky s betonovými patkami</t>
  </si>
  <si>
    <t>1354511739</t>
  </si>
  <si>
    <t xml:space="preserve">Odstranění dopravních nebo orientačních značek se sloupkem  s uložením hmot na vzdálenost do 20 m nebo s naložením na dopravní prostředek, se zásypem jam a jeho zhutněním s betonovou patkou</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</si>
  <si>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</si>
  <si>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2+2+1</t>
  </si>
  <si>
    <t>70</t>
  </si>
  <si>
    <t>966006211</t>
  </si>
  <si>
    <t>Odstranění svislých dopravních značek ze sloupů, sloupků nebo konzol</t>
  </si>
  <si>
    <t>-265665008</t>
  </si>
  <si>
    <t xml:space="preserve">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</si>
  <si>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</si>
  <si>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Poznámka k položce:_x000d_
pro přesun</t>
  </si>
  <si>
    <t>2+2+2</t>
  </si>
  <si>
    <t>997</t>
  </si>
  <si>
    <t>Přesun sutě</t>
  </si>
  <si>
    <t>71</t>
  </si>
  <si>
    <t>997221551</t>
  </si>
  <si>
    <t>Vodorovná doprava suti ze sypkých materiálů do 1 km</t>
  </si>
  <si>
    <t>-1007048191</t>
  </si>
  <si>
    <t xml:space="preserve">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</si>
  <si>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</si>
  <si>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t>
  </si>
  <si>
    <t>53,447+32,54</t>
  </si>
  <si>
    <t>72</t>
  </si>
  <si>
    <t>997221559</t>
  </si>
  <si>
    <t>Příplatek ZKD 1 km u vodorovné dopravy suti ze sypkých materiálů</t>
  </si>
  <si>
    <t>1283554984</t>
  </si>
  <si>
    <t xml:space="preserve">Vodorovná doprava suti  bez naložení, ale se složením a s hrubým urovnáním Příplatek k ceně za každý další i započatý 1 km přes 1 km</t>
  </si>
  <si>
    <t>(85,987)*15</t>
  </si>
  <si>
    <t>73</t>
  </si>
  <si>
    <t>997221561</t>
  </si>
  <si>
    <t>Vodorovná doprava suti z kusových materiálů do 1 km</t>
  </si>
  <si>
    <t>-1456017433</t>
  </si>
  <si>
    <t xml:space="preserve">Vodorovná doprava suti  bez naložení, ale se složením a s hrubým urovnáním z kusových materiálů, na vzdálenost do 1 km</t>
  </si>
  <si>
    <t>"asfalt" 4,194+60,486</t>
  </si>
  <si>
    <t>"beton" 63,658+35,67+4,808+0,41</t>
  </si>
  <si>
    <t>74</t>
  </si>
  <si>
    <t>997221569</t>
  </si>
  <si>
    <t>Příplatek ZKD 1 km u vodorovné dopravy suti z kusových materiálů</t>
  </si>
  <si>
    <t>1033870029</t>
  </si>
  <si>
    <t>"asfalt" (4,194+60,486)*15</t>
  </si>
  <si>
    <t>"beton" (63,658+35,67+4,808+0,41)*15</t>
  </si>
  <si>
    <t>75</t>
  </si>
  <si>
    <t>997221571</t>
  </si>
  <si>
    <t>Vodorovná doprava vybouraných hmot do 1 km</t>
  </si>
  <si>
    <t>462618432</t>
  </si>
  <si>
    <t xml:space="preserve">Vodorovná doprava vybouraných hmot  bez naložení, ale se složením a s hrubým urovnáním na vzdálenost do 1 km</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</si>
  <si>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</si>
  <si>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"panely" 88,698</t>
  </si>
  <si>
    <t>76</t>
  </si>
  <si>
    <t>997221579</t>
  </si>
  <si>
    <t>Příplatek ZKD 1 km u vodorovné dopravy vybouraných hmot</t>
  </si>
  <si>
    <t>-1811622096</t>
  </si>
  <si>
    <t xml:space="preserve">Vodorovná doprava vybouraných hmot  bez naložení, ale se složením a s hrubým urovnáním na vzdálenost Příplatek k ceně za každý další i započatý 1 km přes 1 km</t>
  </si>
  <si>
    <t>88,698*15</t>
  </si>
  <si>
    <t>77</t>
  </si>
  <si>
    <t>997221815</t>
  </si>
  <si>
    <t>Poplatek za uložení na skládce (skládkovné) stavebního odpadu betonového kód odpadu 170 101</t>
  </si>
  <si>
    <t>-1272669398</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</si>
  <si>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</si>
  <si>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</si>
  <si>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63,658+35,67+4,808+0,41</t>
  </si>
  <si>
    <t>78</t>
  </si>
  <si>
    <t>997221825</t>
  </si>
  <si>
    <t>Poplatek za uložení na skládce (skládkovné) stavebního odpadu železobetonového kód odpadu 170 101</t>
  </si>
  <si>
    <t>1481400730</t>
  </si>
  <si>
    <t>Poplatek za uložení stavebního odpadu na skládce (skládkovné) z armovaného betonu zatříděného do Katalogu odpadů pod kódem 170 101</t>
  </si>
  <si>
    <t>88,698</t>
  </si>
  <si>
    <t>79</t>
  </si>
  <si>
    <t>997221845</t>
  </si>
  <si>
    <t>Poplatek za uložení na skládce (skládkovné) odpadu asfaltového bez dehtu kód odpadu 170 302</t>
  </si>
  <si>
    <t>1389629078</t>
  </si>
  <si>
    <t>Poplatek za uložení stavebního odpadu na skládce (skládkovné) asfaltového bez obsahu dehtu zatříděného do Katalogu odpadů pod kódem 170 302</t>
  </si>
  <si>
    <t>4,194+60,486</t>
  </si>
  <si>
    <t>80</t>
  </si>
  <si>
    <t>997221855</t>
  </si>
  <si>
    <t>Poplatek za uložení na skládce (skládkovné) zeminy a kameniva kód odpadu 170 504</t>
  </si>
  <si>
    <t>1408499238</t>
  </si>
  <si>
    <t>998</t>
  </si>
  <si>
    <t>Přesun hmot</t>
  </si>
  <si>
    <t>81</t>
  </si>
  <si>
    <t>998223011</t>
  </si>
  <si>
    <t>Přesun hmot pro pozemní komunikace s krytem dlážděným</t>
  </si>
  <si>
    <t>1056197513</t>
  </si>
  <si>
    <t xml:space="preserve">Přesun hmot pro pozemní komunikace s krytem dlážděným  dopravní vzdálenost do 200 m jakékoliv délky objektu</t>
  </si>
  <si>
    <t>SO 102 - B - Neuznatelné náklady</t>
  </si>
  <si>
    <t>-1436544902</t>
  </si>
  <si>
    <t>(60,54)*0,33</t>
  </si>
  <si>
    <t>(60,54)*0,07</t>
  </si>
  <si>
    <t>(9,86)*0,3</t>
  </si>
  <si>
    <t>130,8*0,4</t>
  </si>
  <si>
    <t>-369437681</t>
  </si>
  <si>
    <t>83,732</t>
  </si>
  <si>
    <t>132201101</t>
  </si>
  <si>
    <t>Hloubení rýh š do 600 mm v hornině tř. 3 objemu do 100 m3</t>
  </si>
  <si>
    <t>-1036119685</t>
  </si>
  <si>
    <t xml:space="preserve">Hloubení zapažených i nezapažených rýh šířky do 600 mm  s urovnáním dna do předepsaného profilu a spádu v hornině tř. 3 do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</si>
  <si>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</si>
  <si>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"přípojky" 6*0,6*1,2</t>
  </si>
  <si>
    <t>132201109</t>
  </si>
  <si>
    <t>Příplatek za lepivost k hloubení rýh š do 600 mm v hornině tř. 3</t>
  </si>
  <si>
    <t>-757197398</t>
  </si>
  <si>
    <t xml:space="preserve">Hloubení zapažených i nezapažených rýh šířky do 600 mm  s urovnáním dna do předepsaného profilu a spádu v hornině tř. 3 Příplatek k cenám za lepivost horniny tř. 3</t>
  </si>
  <si>
    <t>4,32</t>
  </si>
  <si>
    <t>133201101</t>
  </si>
  <si>
    <t>Hloubení šachet v hornině tř. 3 objemu do 100 m3</t>
  </si>
  <si>
    <t>1168960798</t>
  </si>
  <si>
    <t xml:space="preserve">Hloubení zapažených i nezapažených šachet  s případným nutným přemístěním výkopku ve výkopišti v hornině tř. 3 do 100 m3</t>
  </si>
  <si>
    <t xml:space="preserve">Poznámka k souboru cen:_x000d_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</si>
  <si>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2*1*1*1,5</t>
  </si>
  <si>
    <t>133201109</t>
  </si>
  <si>
    <t>Příplatek za lepivost u hloubení šachet v hornině tř. 3</t>
  </si>
  <si>
    <t>43912332</t>
  </si>
  <si>
    <t xml:space="preserve">Hloubení zapažených i nezapažených šachet  s případným nutným přemístěním výkopku ve výkopišti v hornině tř. 3 Příplatek k cenám za lepivost horniny tř. 3</t>
  </si>
  <si>
    <t>162301101</t>
  </si>
  <si>
    <t>Vodorovné přemístění do 500 m výkopku/sypaniny z horniny tř. 1 až 4</t>
  </si>
  <si>
    <t>-994834241</t>
  </si>
  <si>
    <t xml:space="preserve">Vodorovné přemístění výkopku nebo sypaniny po suchu  na obvyklém dopravním prostředku, bez naložení výkopku, avšak se složením bez rozhrnutí z horniny tř. 1 až 4 na vzdálenost přes 50 do 500 m</t>
  </si>
  <si>
    <t>"zemina v rámci stavby pro zásyp" 23+2</t>
  </si>
  <si>
    <t>-1726918616</t>
  </si>
  <si>
    <t>83,732+4,32+3-23-2,88-2</t>
  </si>
  <si>
    <t>1463155273</t>
  </si>
  <si>
    <t>63,172*6</t>
  </si>
  <si>
    <t>167101101</t>
  </si>
  <si>
    <t>Nakládání výkopku z hornin tř. 1 až 4 do 100 m3</t>
  </si>
  <si>
    <t>193155289</t>
  </si>
  <si>
    <t xml:space="preserve">Nakládání, skládání a překládání neulehlého výkopku nebo sypaniny  nakládání, množství do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</si>
  <si>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</si>
  <si>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-1041926887</t>
  </si>
  <si>
    <t>63,172*1,8</t>
  </si>
  <si>
    <t>174101101</t>
  </si>
  <si>
    <t>Zásyp jam, šachet rýh nebo kolem objektů sypaninou se zhutněním</t>
  </si>
  <si>
    <t>1784098423</t>
  </si>
  <si>
    <t xml:space="preserve">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</si>
  <si>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</si>
  <si>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přípojek zeminou" (6*0,6*0,8)</t>
  </si>
  <si>
    <t>"obsyp UV štěrkopískem" 3*0,6</t>
  </si>
  <si>
    <t>"zásyp odstraněných UV zeminou" 2*1</t>
  </si>
  <si>
    <t>174201101</t>
  </si>
  <si>
    <t>Zásyp jam, šachet rýh nebo kolem objektů sypaninou bez zhutnění</t>
  </si>
  <si>
    <t>1380968163</t>
  </si>
  <si>
    <t xml:space="preserve">Zásyp sypaninou z jakékoliv horniny  s uložením výkopku ve vrstvách bez zhutnění jam, šachet, rýh nebo kolem objektů v těchto vykopávkách</t>
  </si>
  <si>
    <t>"zásyp pod ohumusování" 23</t>
  </si>
  <si>
    <t>175111101</t>
  </si>
  <si>
    <t>Obsypání potrubí ručně sypaninou bez prohození sítem, uloženou do 3 m</t>
  </si>
  <si>
    <t>305556524</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</si>
  <si>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</si>
  <si>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</si>
  <si>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(6)*0,13</t>
  </si>
  <si>
    <t>58331200</t>
  </si>
  <si>
    <t>štěrkopísek netříděný zásypový materiál</t>
  </si>
  <si>
    <t>2100992323</t>
  </si>
  <si>
    <t>1,8+0,78</t>
  </si>
  <si>
    <t>2,58*2 'Přepočtené koeficientem množství</t>
  </si>
  <si>
    <t>181111111</t>
  </si>
  <si>
    <t>Plošná úprava terénu do 500 m2 zemina tř 1 až 4 nerovnosti do 100 mm v rovinně a svahu do 1:5</t>
  </si>
  <si>
    <t>305181070</t>
  </si>
  <si>
    <t>Plošná úprava terénu v zemině tř. 1 až 4 s urovnáním povrchu bez doplnění ornice souvislé plochy do 500 m2 při nerovnostech terénu přes 50 do 100 mm v rovině nebo na svahu do 1:5</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</si>
  <si>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</si>
  <si>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476,91</t>
  </si>
  <si>
    <t>181301102</t>
  </si>
  <si>
    <t>Rozprostření ornice tl vrstvy do 150 mm pl do 500 m2 v rovině nebo ve svahu do 1:5</t>
  </si>
  <si>
    <t>-1416870904</t>
  </si>
  <si>
    <t>Rozprostření a urovnání ornice v rovině nebo ve svahu sklonu do 1:5 při souvislé ploše do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</si>
  <si>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</si>
  <si>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10364101</t>
  </si>
  <si>
    <t xml:space="preserve">zemina pro terénní úpravy -  ornice</t>
  </si>
  <si>
    <t>1106190836</t>
  </si>
  <si>
    <t>"potřeba" 476,91*0,15</t>
  </si>
  <si>
    <t>71,537*1,8 'Přepočtené koeficientem množství</t>
  </si>
  <si>
    <t>181411131</t>
  </si>
  <si>
    <t>Založení parkového trávníku výsevem plochy do 1000 m2 v rovině a ve svahu do 1:5</t>
  </si>
  <si>
    <t>1611813763</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</si>
  <si>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</si>
  <si>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</si>
  <si>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00572420</t>
  </si>
  <si>
    <t>osivo směs travní parková okrasná</t>
  </si>
  <si>
    <t>kg</t>
  </si>
  <si>
    <t>1616695621</t>
  </si>
  <si>
    <t>476,91*0,03</t>
  </si>
  <si>
    <t>1988325032</t>
  </si>
  <si>
    <t>60,54</t>
  </si>
  <si>
    <t>9,86</t>
  </si>
  <si>
    <t>32,7</t>
  </si>
  <si>
    <t>183402121</t>
  </si>
  <si>
    <t>Rozrušení půdy souvislé plochy do 500 m2 hloubky do 150 mm v rovině a svahu do 1:5</t>
  </si>
  <si>
    <t>-90593590</t>
  </si>
  <si>
    <t>Rozrušení půdy na hloubku přes 50 do 150 mm souvislé plochy do 500 m2 v rovině nebo na svahu do 1:5</t>
  </si>
  <si>
    <t xml:space="preserve">Poznámka k souboru cen:_x000d_
1. V cenách nejsou započteny náklady na odstranění překážek na povrchu ploch, které mají být rozrušeny. Odstranění překážek se oceňuje: a) vegetační kryt cenami části A02 souboru cen 111 10-11 Odstranění travin a rákosu nebo 111 10-51 Odstranění stařiny, b) kořeny cenami části A02 souboru cen 111 2.-1 Odstranění nevhodných dřevin, c) balvany velikosti přes 0,10 m3 cenami souboru cen 122 86-11 Těžení a rozpojení jednotlivých balvanů, části A01 katalogu 800-1 Zemní práce, d) ostatní překážky příslušnými cenami podle jejich druhu. 2. V cenách o sklonu svahu přes 1:1 jsou uvažovány podmínky pro svahy běžně schůdné; bez použití lezeckých technik. V případě použití lezeckých technik se tyto náklady oceňují individuálně. </t>
  </si>
  <si>
    <t>184802111</t>
  </si>
  <si>
    <t>Chemické odplevelení před založením kultury nad 20 m2 postřikem na široko v rovině a svahu do 1:5</t>
  </si>
  <si>
    <t>-41400051</t>
  </si>
  <si>
    <t xml:space="preserve">Chemické odplevelení půdy před založením kultury, trávníku nebo zpevněných ploch  o výměře jednotlivě přes 20 m2 v rovině nebo na svahu do 1:5 postřikem na široko</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</si>
  <si>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</si>
  <si>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185804312</t>
  </si>
  <si>
    <t>Zalití rostlin vodou plocha přes 20 m2</t>
  </si>
  <si>
    <t>1243954959</t>
  </si>
  <si>
    <t xml:space="preserve">Zalití rostlin vodou  plochy záhonů jednotlivě přes 20 m2</t>
  </si>
  <si>
    <t>476,91*0,04</t>
  </si>
  <si>
    <t>185851121</t>
  </si>
  <si>
    <t>Dovoz vody pro zálivku rostlin za vzdálenost do 1000 m</t>
  </si>
  <si>
    <t>-1339119551</t>
  </si>
  <si>
    <t xml:space="preserve">Dovoz vody pro zálivku rostlin  na vzdálenost do 1000 m</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</si>
  <si>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</si>
  <si>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19,076</t>
  </si>
  <si>
    <t>-875965229</t>
  </si>
  <si>
    <t>451573111</t>
  </si>
  <si>
    <t>Lože pod potrubí otevřený výkop ze štěrkopísku</t>
  </si>
  <si>
    <t>-537347786</t>
  </si>
  <si>
    <t>Lože pod potrubí, stoky a drobné objekty v otevřeném výkopu z písku a štěrkopísku do 63 mm</t>
  </si>
  <si>
    <t>6*0,06</t>
  </si>
  <si>
    <t>519598236</t>
  </si>
  <si>
    <t>"vyrovnávka" 9,86+40</t>
  </si>
  <si>
    <t>2116051300</t>
  </si>
  <si>
    <t>"vjezd" 60,54</t>
  </si>
  <si>
    <t>"stání" 32,7</t>
  </si>
  <si>
    <t>-407247511</t>
  </si>
  <si>
    <t>"stín" 40</t>
  </si>
  <si>
    <t>1992025303</t>
  </si>
  <si>
    <t>"120/120/120" 40/4,5</t>
  </si>
  <si>
    <t>"100/100/100" (30-9,86)/5</t>
  </si>
  <si>
    <t>12,917*1,03 'Přepočtené koeficientem množství</t>
  </si>
  <si>
    <t>1870134225</t>
  </si>
  <si>
    <t>1608231515</t>
  </si>
  <si>
    <t>60,54*1,03 'Přepočtené koeficientem množství</t>
  </si>
  <si>
    <t>59245005</t>
  </si>
  <si>
    <t>dlažba skladebná betonová 20x10x8 cm černá</t>
  </si>
  <si>
    <t>774916480</t>
  </si>
  <si>
    <t>dlažba skladebná betonová 20x10x8 cm barevná</t>
  </si>
  <si>
    <t>32,7*1,03 'Přepočtené koeficientem množství</t>
  </si>
  <si>
    <t>871315221</t>
  </si>
  <si>
    <t>Kanalizační potrubí z tvrdého PVC jednovrstvé tuhost třídy SN8 DN 160</t>
  </si>
  <si>
    <t>-1775551019</t>
  </si>
  <si>
    <t>Kanalizační potrubí z tvrdého PVC v otevřeném výkopu ve sklonu do 20 %, hladkého plnostěnného jednovrstvého, tuhost třídy SN 8 DN 160</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</si>
  <si>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</si>
  <si>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895941111</t>
  </si>
  <si>
    <t>Zřízení vpusti kanalizační uliční z betonových dílců typ UV-50 normální</t>
  </si>
  <si>
    <t>-2102687713</t>
  </si>
  <si>
    <t xml:space="preserve">Zřízení vpusti kanalizační  uliční z betonových dílců typ UV-50 normální</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</si>
  <si>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</si>
  <si>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 xml:space="preserve">Poznámka k položce:_x000d_
přesné složení UV bude stanoveno na místě_x000d_
</t>
  </si>
  <si>
    <t>59223852</t>
  </si>
  <si>
    <t>dno betonové pro uliční vpusť s kalovou prohlubní 45x30x5 cm</t>
  </si>
  <si>
    <t>-522709640</t>
  </si>
  <si>
    <t>59223856</t>
  </si>
  <si>
    <t>skruž betonová pro uliční vpusť horní 45x19,5x5 cm</t>
  </si>
  <si>
    <t>-1701036383</t>
  </si>
  <si>
    <t>592238542</t>
  </si>
  <si>
    <t>skruž betonová pro uliční vpusťs výtokovým otvorem PVC "se sifonem" TBV-Q 450/570/3z, 45x57x5 cm DN150</t>
  </si>
  <si>
    <t>1703047253</t>
  </si>
  <si>
    <t>skruž betonová pro uliční vpusť s výtokovým otvorem PVC, 45x57x5 cm</t>
  </si>
  <si>
    <t>59223862</t>
  </si>
  <si>
    <t>skruž betonová pro uliční vpusť středová 45 x 29,5 x 5 cm</t>
  </si>
  <si>
    <t>-1447404908</t>
  </si>
  <si>
    <t>59223864</t>
  </si>
  <si>
    <t>prstenec betonový pro uliční vpusť vyrovnávací 39 x 6 x 13 cm</t>
  </si>
  <si>
    <t>286058736</t>
  </si>
  <si>
    <t>592238741</t>
  </si>
  <si>
    <t>koš pozink. A4 DIN 4052, vysoký, pro rám 500/500</t>
  </si>
  <si>
    <t>-190148885</t>
  </si>
  <si>
    <t>koš vysoký pro uliční vpusti, žárově zinkovaný plech,pro rám 500/500</t>
  </si>
  <si>
    <t>899000_RP1</t>
  </si>
  <si>
    <t>Zrušení uliční vpusti</t>
  </si>
  <si>
    <t>-1870520909</t>
  </si>
  <si>
    <t>Bourání vpusti betonové či zděné</t>
  </si>
  <si>
    <t xml:space="preserve">Poznámka k položce:_x000d_
Kompletní odstranění vč. naložení, odvozu suti na skládku_x000d_
vč. zaslepení_x000d_
</t>
  </si>
  <si>
    <t>1+1</t>
  </si>
  <si>
    <t>899202211</t>
  </si>
  <si>
    <t>Demontáž mříží litinových včetně rámů hmotnosti přes 50 do 100 kg</t>
  </si>
  <si>
    <t>446358782</t>
  </si>
  <si>
    <t xml:space="preserve">Demontáž mříží litinových  včetně rámů, hmotnosti jednotlivě přes 50 do 100 Kg</t>
  </si>
  <si>
    <t>899204112</t>
  </si>
  <si>
    <t>Osazení mříží litinoých včetně rámů a košů na bahno pro třídu zatížení D400, E600</t>
  </si>
  <si>
    <t>1407260561</t>
  </si>
  <si>
    <t>Osazení mříží litinových včetně rámů a košů na bahno pro třídu zatížení D400, E600</t>
  </si>
  <si>
    <t xml:space="preserve">Poznámka k souboru cen:_x000d_
1. V cenách nejsou započteny náklady na dodání mříží, rámů a košů na bahno; tyto náklady se oceňují ve specifikaci. </t>
  </si>
  <si>
    <t>55242320</t>
  </si>
  <si>
    <t>mříž vtoková litinová plochá 500x500mm vč. rámu</t>
  </si>
  <si>
    <t>262830393</t>
  </si>
  <si>
    <t>mříž vtoková litinová plochá 500x500mm</t>
  </si>
  <si>
    <t xml:space="preserve">Poznámka k položce:_x000d_
D400 </t>
  </si>
  <si>
    <t>1692255030</t>
  </si>
  <si>
    <t>napojení_02.1</t>
  </si>
  <si>
    <t>napojení kanalizace DN 160 na potrubí, šachtu, UV</t>
  </si>
  <si>
    <t>-2033788182</t>
  </si>
  <si>
    <t>napojení kanalizace DN 160</t>
  </si>
  <si>
    <t xml:space="preserve">Poznámka k položce:_x000d_
vč. utěsnění přípojky_x000d_
</t>
  </si>
  <si>
    <t>1511286081</t>
  </si>
  <si>
    <t>40444230</t>
  </si>
  <si>
    <t>značka dopravní svislá FeZn NK 500 x 500 mm</t>
  </si>
  <si>
    <t>-583857741</t>
  </si>
  <si>
    <t>"P2" 1</t>
  </si>
  <si>
    <t>40444256</t>
  </si>
  <si>
    <t>značka dopravní svislá FeZn NK 500 x 700 mm</t>
  </si>
  <si>
    <t>242353211</t>
  </si>
  <si>
    <t>"IP11c" 1</t>
  </si>
  <si>
    <t>-488462658</t>
  </si>
  <si>
    <t>"stávající C4a" 1</t>
  </si>
  <si>
    <t>723083443</t>
  </si>
  <si>
    <t>86861764</t>
  </si>
  <si>
    <t>915211112</t>
  </si>
  <si>
    <t>Vodorovné dopravní značení dělící čáry souvislé š 125 mm retroreflexní bílý plast</t>
  </si>
  <si>
    <t>-1700289233</t>
  </si>
  <si>
    <t xml:space="preserve">Vodorovné dopravní značení stříkaným plastem  dělící čára šířky 125 mm souvislá bílá retroreflexní</t>
  </si>
  <si>
    <t>"V1a" 221,6</t>
  </si>
  <si>
    <t>915211122</t>
  </si>
  <si>
    <t>Vodorovné dopravní značení dělící čáry přerušované š 125 mm retroreflexní bílý plast</t>
  </si>
  <si>
    <t>1626988158</t>
  </si>
  <si>
    <t xml:space="preserve">Vodorovné dopravní značení stříkaným plastem  dělící čára šířky 125 mm přerušovaná bílá retroreflexní</t>
  </si>
  <si>
    <t>"V2a 1,5/1,5/0,125" 45,44</t>
  </si>
  <si>
    <t>915221112</t>
  </si>
  <si>
    <t>Vodorovné dopravní značení vodící čáry souvislé š 250 mm retroreflexní bílý plast</t>
  </si>
  <si>
    <t>-1556747222</t>
  </si>
  <si>
    <t xml:space="preserve">Vodorovné dopravní značení stříkaným plastem  vodící čára bílá šířky 250 mm souvislá retroreflexní</t>
  </si>
  <si>
    <t>"V4" 384,6</t>
  </si>
  <si>
    <t>-656034585</t>
  </si>
  <si>
    <t>"V2b 1,5/1,5/0,25" 71,84</t>
  </si>
  <si>
    <t>578124666</t>
  </si>
  <si>
    <t>"V13" 23,7</t>
  </si>
  <si>
    <t>-293809873</t>
  </si>
  <si>
    <t>221,6+45,44+71,84+384,6</t>
  </si>
  <si>
    <t>-463452408</t>
  </si>
  <si>
    <t>23,7</t>
  </si>
  <si>
    <t>916111113</t>
  </si>
  <si>
    <t>Osazení obruby z velkých kostek s boční opěrou do lože z betonu prostého</t>
  </si>
  <si>
    <t>1428957095</t>
  </si>
  <si>
    <t xml:space="preserve">Osazení silniční obruby z dlažebních kostek v jedné řadě  s ložem tl. přes 50 do 100 mm, s vyplněním a zatřením spár cementovou maltou z velkých kostek s boční opěrou z betonu prostého tř. C 12/15, do lože z betonu prostého téže značky</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</si>
  <si>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</si>
  <si>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58380160</t>
  </si>
  <si>
    <t>kostka dlažební žula velká</t>
  </si>
  <si>
    <t>526337795</t>
  </si>
  <si>
    <t>(40*0,16)/3</t>
  </si>
  <si>
    <t>2,133*1,01 'Přepočtené koeficientem množství</t>
  </si>
  <si>
    <t>1257726429</t>
  </si>
  <si>
    <t>31,9</t>
  </si>
  <si>
    <t>65,83</t>
  </si>
  <si>
    <t>(2+2)</t>
  </si>
  <si>
    <t>(2)*0,78</t>
  </si>
  <si>
    <t>-1940687338</t>
  </si>
  <si>
    <t>31,9*1,01 'Přepočtené koeficientem množství</t>
  </si>
  <si>
    <t>1447513408</t>
  </si>
  <si>
    <t>65,83*1,01 'Přepočtené koeficientem množství</t>
  </si>
  <si>
    <t>-1486464954</t>
  </si>
  <si>
    <t>"L" 2</t>
  </si>
  <si>
    <t>"P" 2</t>
  </si>
  <si>
    <t>-2096608177</t>
  </si>
  <si>
    <t>"R1" (2)*0,78</t>
  </si>
  <si>
    <t>2108485941</t>
  </si>
  <si>
    <t>47,18</t>
  </si>
  <si>
    <t>-606139874</t>
  </si>
  <si>
    <t>47,18*1,01 'Přepočtené koeficientem množství</t>
  </si>
  <si>
    <t>615973323</t>
  </si>
  <si>
    <t>103,29</t>
  </si>
  <si>
    <t>-1575136352</t>
  </si>
  <si>
    <t>216863236</t>
  </si>
  <si>
    <t>-910823936</t>
  </si>
  <si>
    <t>SO 102a - Sanace zemní pláně</t>
  </si>
  <si>
    <t>SO 102a - A - Uznatelné náklady</t>
  </si>
  <si>
    <t xml:space="preserve">    5 - Komunikace pozemní</t>
  </si>
  <si>
    <t>122201102</t>
  </si>
  <si>
    <t>Odkopávky a prokopávky nezapažené v hornině tř. 3 objem do 1000 m3</t>
  </si>
  <si>
    <t>-2049898255</t>
  </si>
  <si>
    <t xml:space="preserve">Odkopávky a prokopávky nezapažené  s přehozením výkopku na vzdálenost do 3 m nebo s naložením na dopravní prostředek v hornině tř. 3 přes 100 do 1 000 m3</t>
  </si>
  <si>
    <t>(584,07-93,24)*0,4</t>
  </si>
  <si>
    <t>1156130503</t>
  </si>
  <si>
    <t>196,332</t>
  </si>
  <si>
    <t>192980569</t>
  </si>
  <si>
    <t>1431074075</t>
  </si>
  <si>
    <t>196,332*6</t>
  </si>
  <si>
    <t>-444113161</t>
  </si>
  <si>
    <t>196,332*1,8</t>
  </si>
  <si>
    <t>Komunikace pozemní</t>
  </si>
  <si>
    <t>564961315</t>
  </si>
  <si>
    <t>Podklad z betonového recyklátu tl 200 mm</t>
  </si>
  <si>
    <t>-1010828549</t>
  </si>
  <si>
    <t xml:space="preserve">Podklad nebo podsyp z betonového recyklátu  s rozprostřením a zhutněním, po zhutnění tl. 200 mm</t>
  </si>
  <si>
    <t>"tl. celkem 400 mm" (584,07-93,24)*2</t>
  </si>
  <si>
    <t>919726122</t>
  </si>
  <si>
    <t>Geotextilie pro ochranu, separaci a filtraci netkaná měrná hmotnost do 300 g/m2</t>
  </si>
  <si>
    <t>398266372</t>
  </si>
  <si>
    <t>Geotextilie netkaná pro ochranu, separaci nebo filtraci měrná hmotnost přes 200 do 300 g/m2</t>
  </si>
  <si>
    <t xml:space="preserve">Poznámka k souboru cen:_x000d_
1. V cenách jsou započteny i náklady na položení a dodání geotextilie včetně přesahů. </t>
  </si>
  <si>
    <t>730,77-116,25</t>
  </si>
  <si>
    <t>998225111</t>
  </si>
  <si>
    <t>Přesun hmot pro pozemní komunikace s krytem z kamene, monolitickým betonovým nebo živičným</t>
  </si>
  <si>
    <t>901023457</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</si>
  <si>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</si>
  <si>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</si>
  <si>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SO 102a - B - Neuznatelné náklady</t>
  </si>
  <si>
    <t>1130653146</t>
  </si>
  <si>
    <t>(93,24)*0,4</t>
  </si>
  <si>
    <t>-233126486</t>
  </si>
  <si>
    <t>37,296</t>
  </si>
  <si>
    <t>76146359</t>
  </si>
  <si>
    <t>1647470012</t>
  </si>
  <si>
    <t>37,296*6</t>
  </si>
  <si>
    <t>7916683</t>
  </si>
  <si>
    <t>37,296*1,8</t>
  </si>
  <si>
    <t>-1894278110</t>
  </si>
  <si>
    <t>"tl. celkem 400 mm" (93,24)*2</t>
  </si>
  <si>
    <t>-1076758608</t>
  </si>
  <si>
    <t>116,25</t>
  </si>
  <si>
    <t>233351568</t>
  </si>
  <si>
    <t>SO 402 - Veřejné osvětlení - Lokalita B</t>
  </si>
  <si>
    <t>SO 402 - A - Uznatelné náklady</t>
  </si>
  <si>
    <t>M - Práce a dodávky M</t>
  </si>
  <si>
    <t xml:space="preserve">    21-M - Elektromontáže</t>
  </si>
  <si>
    <t xml:space="preserve">    46-M - Zemní práce při extr.mont.pracích</t>
  </si>
  <si>
    <t>PSV - Práce a dodávky PSV</t>
  </si>
  <si>
    <t xml:space="preserve">    741 - Elektroinstalace - silnoproud</t>
  </si>
  <si>
    <t>141721113</t>
  </si>
  <si>
    <t>Řízený zemní protlak hloubky do 6 m vnějšího průměru do 110 mm v hornině tř 1 až 4</t>
  </si>
  <si>
    <t>424940828</t>
  </si>
  <si>
    <t>286102050</t>
  </si>
  <si>
    <t>trubka PVC tlaková PN 10 hrdlovaná vodovodní DN 100 D 110 x 4,2 x 6000 mm</t>
  </si>
  <si>
    <t>-1339486685</t>
  </si>
  <si>
    <t>Práce a dodávky M</t>
  </si>
  <si>
    <t>21-M</t>
  </si>
  <si>
    <t>Elektromontáže</t>
  </si>
  <si>
    <t>210204011</t>
  </si>
  <si>
    <t>Montáž stožárů osvětlení ocelových samostatně stojících délky do 12 m</t>
  </si>
  <si>
    <t>1535858362</t>
  </si>
  <si>
    <t>210204103</t>
  </si>
  <si>
    <t>Montáž výložníků osvětlení jednoramenných sloupových hmotnosti do 35 kg</t>
  </si>
  <si>
    <t>-497769697</t>
  </si>
  <si>
    <t>46-M</t>
  </si>
  <si>
    <t>Zemní práce při extr.mont.pracích</t>
  </si>
  <si>
    <t>460070753</t>
  </si>
  <si>
    <t>Hloubení nezapažených jam pro ostatní konstrukce ručně v hornině tř 3</t>
  </si>
  <si>
    <t>1441892823</t>
  </si>
  <si>
    <t>460561821</t>
  </si>
  <si>
    <t>Zásyp rýh strojně včetně zhutnění a urovnání povrchu - v zástavbě</t>
  </si>
  <si>
    <t>-1812570280</t>
  </si>
  <si>
    <t>PSV</t>
  </si>
  <si>
    <t>Práce a dodávky PSV</t>
  </si>
  <si>
    <t>741</t>
  </si>
  <si>
    <t>Elektroinstalace - silnoproud</t>
  </si>
  <si>
    <t>210220020</t>
  </si>
  <si>
    <t>Montáž uzemňovacího vedení vodičů FeZn pomocí svorek v zemi páskou do 120 mm2 ve městské zástavbě</t>
  </si>
  <si>
    <t>-1694991055</t>
  </si>
  <si>
    <t>354420620</t>
  </si>
  <si>
    <t>pás zemnící 30 x 4 mm FeZn</t>
  </si>
  <si>
    <t>-883854323</t>
  </si>
  <si>
    <t>354420360</t>
  </si>
  <si>
    <t xml:space="preserve">svorka uzemnění  SP nerez připojovací</t>
  </si>
  <si>
    <t>-43694774</t>
  </si>
  <si>
    <t>354420370</t>
  </si>
  <si>
    <t xml:space="preserve">svorka uzemnění  SK nerez křížová</t>
  </si>
  <si>
    <t>-1433434899</t>
  </si>
  <si>
    <t>111633460</t>
  </si>
  <si>
    <t>suspenze asfaltová GUMOASFALT SA 12/ 10 kg</t>
  </si>
  <si>
    <t>-712692002</t>
  </si>
  <si>
    <t>460050703</t>
  </si>
  <si>
    <t>Hloubení nezapažených jam pro stožáry veřejného osvětlení ručně v hornině tř 3</t>
  </si>
  <si>
    <t>-589212150</t>
  </si>
  <si>
    <t>460080034</t>
  </si>
  <si>
    <t>Základové konstrukce ze ŽB tř. C 20/25</t>
  </si>
  <si>
    <t>1565690502</t>
  </si>
  <si>
    <t>460080201</t>
  </si>
  <si>
    <t>Zřízení nezabudovaného bednění základových konstrukcí</t>
  </si>
  <si>
    <t>725040062</t>
  </si>
  <si>
    <t>460080301</t>
  </si>
  <si>
    <t>Odstranění nezabudovaného bednění základových konstrukcí</t>
  </si>
  <si>
    <t>-685170308</t>
  </si>
  <si>
    <t>741122142</t>
  </si>
  <si>
    <t>Montáž kabel Cu plný kulatý žíla 5x1,5 až 2,5 mm2 zatažený v trubkách (CYKY)</t>
  </si>
  <si>
    <t>-559125583</t>
  </si>
  <si>
    <t>341110900</t>
  </si>
  <si>
    <t>kabel silový s Cu jádrem CYKY 5x1,5 mm2</t>
  </si>
  <si>
    <t>-638426007</t>
  </si>
  <si>
    <t>741130025</t>
  </si>
  <si>
    <t>Ukončení vodič izolovaný do 16 mm2 na svorkovnici</t>
  </si>
  <si>
    <t>1773126497</t>
  </si>
  <si>
    <t>741372151</t>
  </si>
  <si>
    <t>Montáž svítidlo LED průmyslové závěsné lampa</t>
  </si>
  <si>
    <t>1930774122</t>
  </si>
  <si>
    <t>1801013-P</t>
  </si>
  <si>
    <t>Svítidlo přechodové 30LED 31W CLO stmívatelné dle výpočtu osvětlení</t>
  </si>
  <si>
    <t>ks</t>
  </si>
  <si>
    <t>1300611643</t>
  </si>
  <si>
    <t>STP 6 - A</t>
  </si>
  <si>
    <t>Stožár přechodový STP 6 - A FeZn</t>
  </si>
  <si>
    <t>108909782</t>
  </si>
  <si>
    <t>STP 6 -B</t>
  </si>
  <si>
    <t>Stožár přechodový STP 6 - B FeZn</t>
  </si>
  <si>
    <t>-151758798</t>
  </si>
  <si>
    <t>UD 1/76</t>
  </si>
  <si>
    <t>výložník přechodový UD 1/76 - 1000 FeZn</t>
  </si>
  <si>
    <t>-598660580</t>
  </si>
  <si>
    <t>UD 1/89</t>
  </si>
  <si>
    <t>výložník přechodový UD 1/89 - 2000 FeZn</t>
  </si>
  <si>
    <t>1193228269</t>
  </si>
  <si>
    <t>SO 402 - B - Neuznatelné náklady</t>
  </si>
  <si>
    <t>-1956115708</t>
  </si>
  <si>
    <t>84-47</t>
  </si>
  <si>
    <t>-54850872</t>
  </si>
  <si>
    <t>14,028-8</t>
  </si>
  <si>
    <t>210202013-D</t>
  </si>
  <si>
    <t>Demontáž svítidlo výbojkové průmyslové stropní na výložník</t>
  </si>
  <si>
    <t>1037649780</t>
  </si>
  <si>
    <t>210204103-D</t>
  </si>
  <si>
    <t>Demontáž výložníků osvětlení jednoramenných sloupových hmotnosti do 35 kg</t>
  </si>
  <si>
    <t>-780465704</t>
  </si>
  <si>
    <t>-710631778</t>
  </si>
  <si>
    <t>917025445</t>
  </si>
  <si>
    <t>1726144362</t>
  </si>
  <si>
    <t>137970103</t>
  </si>
  <si>
    <t>1453118414</t>
  </si>
  <si>
    <t>-1831529577</t>
  </si>
  <si>
    <t>460030011</t>
  </si>
  <si>
    <t>Sejmutí drnu jakékoliv tloušťky</t>
  </si>
  <si>
    <t>-1725392609</t>
  </si>
  <si>
    <t>460030015</t>
  </si>
  <si>
    <t>Odstranění travnatého porostu, kosení a shrabávání trávy</t>
  </si>
  <si>
    <t>-1731559426</t>
  </si>
  <si>
    <t>460150304</t>
  </si>
  <si>
    <t>Hloubení kabelových zapažených i nezapažených rýh ručně š 50 cm, hl 120 cm, v hornině tř 4</t>
  </si>
  <si>
    <t>-795069865</t>
  </si>
  <si>
    <t>460421082</t>
  </si>
  <si>
    <t>Lože kabelů z písku nebo štěrkopísku tl 5 cm nad kabel, kryté plastovou folií, š lože do 50 cm</t>
  </si>
  <si>
    <t>791909435</t>
  </si>
  <si>
    <t>460600061</t>
  </si>
  <si>
    <t>Odvoz suti a vybouraných hmot do 1 km</t>
  </si>
  <si>
    <t>-1188459368</t>
  </si>
  <si>
    <t>460620002</t>
  </si>
  <si>
    <t>Položení drnu včetně zalití vodou na rovině</t>
  </si>
  <si>
    <t>243881629</t>
  </si>
  <si>
    <t>460620007</t>
  </si>
  <si>
    <t>Zatravnění včetně zalití vodou na rovině</t>
  </si>
  <si>
    <t>-954680182</t>
  </si>
  <si>
    <t>005724720</t>
  </si>
  <si>
    <t>osivo směs travní krajinná - rovinná</t>
  </si>
  <si>
    <t>1921630124</t>
  </si>
  <si>
    <t>741110053</t>
  </si>
  <si>
    <t>Montáž trubka plastová ohebná D přes 35 mm uložená volně</t>
  </si>
  <si>
    <t>-732847942</t>
  </si>
  <si>
    <t>345713520</t>
  </si>
  <si>
    <t>trubka elektroinstalační ohebná Kopoflex, HDPE+LDPE KF 09063</t>
  </si>
  <si>
    <t>-383816427</t>
  </si>
  <si>
    <t>741128022</t>
  </si>
  <si>
    <t>Příplatek k montáži kabelů za zatažení vodiče a kabelu do 2,00 kg</t>
  </si>
  <si>
    <t>-812812541</t>
  </si>
  <si>
    <t>741130021</t>
  </si>
  <si>
    <t>Ukončení vodič izolovaný do 2,5 mm2 na svorkovnici</t>
  </si>
  <si>
    <t>214269744</t>
  </si>
  <si>
    <t>-612248768</t>
  </si>
  <si>
    <t>-464558140</t>
  </si>
  <si>
    <t>2117190409</t>
  </si>
  <si>
    <t>998225194</t>
  </si>
  <si>
    <t>Příplatek k přesunu hmot pro pozemní komunikace s krytem z kamene, živičným, betonovým do 5000 m</t>
  </si>
  <si>
    <t>1947548602</t>
  </si>
  <si>
    <t>1104764637</t>
  </si>
  <si>
    <t>1173768601</t>
  </si>
  <si>
    <t>720969720</t>
  </si>
  <si>
    <t>16-6</t>
  </si>
  <si>
    <t>210290856</t>
  </si>
  <si>
    <t>Zatažení vodičů do starých trubek ke stávajícím vodičům průřezu vodiče do 16 mm2</t>
  </si>
  <si>
    <t>480543999</t>
  </si>
  <si>
    <t>-1386687545</t>
  </si>
  <si>
    <t>-1071901792</t>
  </si>
  <si>
    <t>2090463339</t>
  </si>
  <si>
    <t>-1944691073</t>
  </si>
  <si>
    <t>22-13,2</t>
  </si>
  <si>
    <t>460150163</t>
  </si>
  <si>
    <t>Hloubení kabelových zapažených i nezapažených rýh ručně š 35 cm, hl 80 cm, v hornině tř 3</t>
  </si>
  <si>
    <t>-1274265206</t>
  </si>
  <si>
    <t>-1260657510</t>
  </si>
  <si>
    <t>460421044</t>
  </si>
  <si>
    <t>Lože kabelů z písku a štěrkopísku tl 5 cm nad kabel, kryté beton deskou 50x25 cm, š lože do 100 cm</t>
  </si>
  <si>
    <t>-1033703459</t>
  </si>
  <si>
    <t>592131050</t>
  </si>
  <si>
    <t>deska krycí DK3 50 x 31/21 x 5,5 cm</t>
  </si>
  <si>
    <t>256</t>
  </si>
  <si>
    <t>817926475</t>
  </si>
  <si>
    <t>460560143</t>
  </si>
  <si>
    <t>Zásyp rýh ručně šířky 35 cm, hloubky 60 cm, z horniny třídy 3</t>
  </si>
  <si>
    <t>-630211227</t>
  </si>
  <si>
    <t>460560163</t>
  </si>
  <si>
    <t>Zásyp rýh ručně šířky 35 cm, hloubky 80 cm, z horniny třídy 3</t>
  </si>
  <si>
    <t>549444642</t>
  </si>
  <si>
    <t>460560304</t>
  </si>
  <si>
    <t>Zásyp rýh ručně šířky 50 cm, hloubky 120 cm, z horniny třídy 4</t>
  </si>
  <si>
    <t>-823622818</t>
  </si>
  <si>
    <t>804457139</t>
  </si>
  <si>
    <t>20-13,2</t>
  </si>
  <si>
    <t>-1494613657</t>
  </si>
  <si>
    <t>-532629772</t>
  </si>
  <si>
    <t>1448678021</t>
  </si>
  <si>
    <t>-1904575693</t>
  </si>
  <si>
    <t>-1045235055</t>
  </si>
  <si>
    <t>-137082002</t>
  </si>
  <si>
    <t>210204011-D</t>
  </si>
  <si>
    <t>Demontáž stožárů osvětlení ocelových samostatně stojících délky do 12 m</t>
  </si>
  <si>
    <t>-704659240</t>
  </si>
  <si>
    <t>-621498685</t>
  </si>
  <si>
    <t>-632610115</t>
  </si>
  <si>
    <t>32-12</t>
  </si>
  <si>
    <t>600245750</t>
  </si>
  <si>
    <t>33,6-12,225</t>
  </si>
  <si>
    <t>1325854441</t>
  </si>
  <si>
    <t>-1583129407</t>
  </si>
  <si>
    <t>-2125869342</t>
  </si>
  <si>
    <t>460050003</t>
  </si>
  <si>
    <t>Hloubení nezapažených jam pro stožáry jednoduché délky do 8 m na rovině ručně v hornině tř 3</t>
  </si>
  <si>
    <t>-778325073</t>
  </si>
  <si>
    <t>-1523171881</t>
  </si>
  <si>
    <t>1459123106</t>
  </si>
  <si>
    <t>13,312-4,992</t>
  </si>
  <si>
    <t>460080112</t>
  </si>
  <si>
    <t>Bourání základu betonového se záhozem jámy sypaninou</t>
  </si>
  <si>
    <t>-1420455638</t>
  </si>
  <si>
    <t>-1943299210</t>
  </si>
  <si>
    <t>66,56-24,96</t>
  </si>
  <si>
    <t>-1912302795</t>
  </si>
  <si>
    <t>41,6</t>
  </si>
  <si>
    <t>460120013</t>
  </si>
  <si>
    <t>Zásyp jam ručně v hornině třídy 3</t>
  </si>
  <si>
    <t>-449110544</t>
  </si>
  <si>
    <t>643352164</t>
  </si>
  <si>
    <t>741110043</t>
  </si>
  <si>
    <t>Montáž trubka plastová ohebná D přes 35 mm uložená pevně</t>
  </si>
  <si>
    <t>280959105</t>
  </si>
  <si>
    <t>-144034198</t>
  </si>
  <si>
    <t>-1072906924</t>
  </si>
  <si>
    <t>160-60</t>
  </si>
  <si>
    <t>-424640775</t>
  </si>
  <si>
    <t>176-66</t>
  </si>
  <si>
    <t>741122623</t>
  </si>
  <si>
    <t>Montáž kabel Cu plný kulatý žíla 4x10 mm2 uložený pevně (CYKY)</t>
  </si>
  <si>
    <t>-1138955504</t>
  </si>
  <si>
    <t>341110760</t>
  </si>
  <si>
    <t>kabel silový s Cu jádrem CYKY 4x10 mm2</t>
  </si>
  <si>
    <t>-994114583</t>
  </si>
  <si>
    <t>-2020886576</t>
  </si>
  <si>
    <t>-1876002445</t>
  </si>
  <si>
    <t>-12333812</t>
  </si>
  <si>
    <t>-1836925149</t>
  </si>
  <si>
    <t>-602068928</t>
  </si>
  <si>
    <t>128-48</t>
  </si>
  <si>
    <t>-1722835534</t>
  </si>
  <si>
    <t>K 8</t>
  </si>
  <si>
    <t>Stožár K 8 FeZn 8m nad terén</t>
  </si>
  <si>
    <t>-880382513</t>
  </si>
  <si>
    <t>1801013-N.17</t>
  </si>
  <si>
    <t xml:space="preserve">Svítidlo 40LED 57W CLO stmívatelné  dle výpočtu osvětlení</t>
  </si>
  <si>
    <t>1416525757</t>
  </si>
  <si>
    <t>1801013-N.10</t>
  </si>
  <si>
    <t>Svítidlo 30LED 42W CLO stmívatelné dle výpočtu osvětlení adaptačního pásma</t>
  </si>
  <si>
    <t>1908120934</t>
  </si>
  <si>
    <t>VRN - Vedlejší rozpočtové náklady</t>
  </si>
  <si>
    <t>VRN - A - Uznatelné náklady</t>
  </si>
  <si>
    <t>VRN - VRN</t>
  </si>
  <si>
    <t xml:space="preserve">    VRN1 - Průzkumné, geodetické a projektové práce</t>
  </si>
  <si>
    <t xml:space="preserve">    VRN3 - Zařízení staveniště</t>
  </si>
  <si>
    <t>VRN1</t>
  </si>
  <si>
    <t>Průzkumné, geodetické a projektové práce</t>
  </si>
  <si>
    <t>012303000</t>
  </si>
  <si>
    <t>Geodetické práce po výstavbě</t>
  </si>
  <si>
    <t>km</t>
  </si>
  <si>
    <t>-1637395139</t>
  </si>
  <si>
    <t>VRN3</t>
  </si>
  <si>
    <t>Zařízení staveniště</t>
  </si>
  <si>
    <t>030001000</t>
  </si>
  <si>
    <t>1024</t>
  </si>
  <si>
    <t>705426321</t>
  </si>
  <si>
    <t>034303000</t>
  </si>
  <si>
    <t>Dopravní značení na staveništi (DIO)</t>
  </si>
  <si>
    <t>-403041990</t>
  </si>
  <si>
    <t>Dopravní značení na staveništi</t>
  </si>
  <si>
    <t>VRN - B - Neuznatelné náklady</t>
  </si>
  <si>
    <t xml:space="preserve">    VRN4 - Inženýrská činnost</t>
  </si>
  <si>
    <t>VRN - SO 402 - Vedlejší rozpočtové náklady - SO 402</t>
  </si>
  <si>
    <t>012203000</t>
  </si>
  <si>
    <t>Geodetické práce při provádění stavby</t>
  </si>
  <si>
    <t>-239593620</t>
  </si>
  <si>
    <t>0120020RP</t>
  </si>
  <si>
    <t>Vytyčení IS</t>
  </si>
  <si>
    <t>269311506</t>
  </si>
  <si>
    <t>VRN4</t>
  </si>
  <si>
    <t>Inženýrská činnost</t>
  </si>
  <si>
    <t>043002000</t>
  </si>
  <si>
    <t>Zkoušky a ostatní měření</t>
  </si>
  <si>
    <t>541454710</t>
  </si>
  <si>
    <t>Poznámka k položce:_x000d_
všechny potřebné zkoušky a měření v rámci stavby</t>
  </si>
  <si>
    <t>VRN - SO 402</t>
  </si>
  <si>
    <t>Vedlejší rozpočtové náklady - SO 402</t>
  </si>
  <si>
    <t>011314000</t>
  </si>
  <si>
    <t>Archeologický dohled</t>
  </si>
  <si>
    <t>KS</t>
  </si>
  <si>
    <t>-481971415</t>
  </si>
  <si>
    <t>012103000</t>
  </si>
  <si>
    <t>Geodetické práce před výstavbou</t>
  </si>
  <si>
    <t>-391035468</t>
  </si>
  <si>
    <t>-1018749073</t>
  </si>
  <si>
    <t>031002000</t>
  </si>
  <si>
    <t>Související práce pro zařízení staveniště</t>
  </si>
  <si>
    <t>-1023892480</t>
  </si>
  <si>
    <t>032503000</t>
  </si>
  <si>
    <t>Skládky na staveništi</t>
  </si>
  <si>
    <t>795757483</t>
  </si>
  <si>
    <t>034002000</t>
  </si>
  <si>
    <t>Zabezpečení staveniště</t>
  </si>
  <si>
    <t>-1438014718</t>
  </si>
  <si>
    <t>1194142087</t>
  </si>
  <si>
    <t>044002000</t>
  </si>
  <si>
    <t>Revize</t>
  </si>
  <si>
    <t>-1382719499</t>
  </si>
  <si>
    <t>065002000.1</t>
  </si>
  <si>
    <t>Mimostaveništní doprava materiálů</t>
  </si>
  <si>
    <t>-1160346334</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</si>
</sst>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0" fillId="0" borderId="0" applyNumberFormat="0" applyFill="0" applyBorder="0" applyAlignment="0" applyProtection="0"/>
  </cellStyleXfs>
  <cellXfs count="30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horizontal="righ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0" fontId="29" fillId="0" borderId="0" xfId="1" applyFont="1" applyAlignment="1">
      <alignment horizontal="center"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1" fillId="0" borderId="19" xfId="0" applyNumberFormat="1" applyFont="1" applyBorder="1" applyAlignment="1" applyProtection="1">
      <alignment vertical="center"/>
    </xf>
    <xf numFmtId="4" fontId="1" fillId="0" borderId="20" xfId="0" applyNumberFormat="1" applyFont="1" applyBorder="1" applyAlignment="1" applyProtection="1">
      <alignment vertical="center"/>
    </xf>
    <xf numFmtId="166"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horizontal="lef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37"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27</v>
      </c>
      <c r="AL10" s="22"/>
      <c r="AM10" s="22"/>
      <c r="AN10" s="27" t="s">
        <v>1</v>
      </c>
      <c r="AO10" s="22"/>
      <c r="AP10" s="22"/>
      <c r="AQ10" s="22"/>
      <c r="AR10" s="20"/>
      <c r="BE10" s="31"/>
      <c r="BS10" s="17" t="s">
        <v>6</v>
      </c>
    </row>
    <row r="11" s="1" customFormat="1" ht="18.48"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27</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27</v>
      </c>
      <c r="AL16" s="22"/>
      <c r="AM16" s="22"/>
      <c r="AN16" s="27" t="s">
        <v>1</v>
      </c>
      <c r="AO16" s="22"/>
      <c r="AP16" s="22"/>
      <c r="AQ16" s="22"/>
      <c r="AR16" s="20"/>
      <c r="BE16" s="31"/>
      <c r="BS16" s="17" t="s">
        <v>4</v>
      </c>
    </row>
    <row r="17" s="1" customFormat="1" ht="18.48"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v>
      </c>
      <c r="AO17" s="22"/>
      <c r="AP17" s="22"/>
      <c r="AQ17" s="22"/>
      <c r="AR17" s="20"/>
      <c r="BE17" s="31"/>
      <c r="BS17" s="17" t="s">
        <v>34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27</v>
      </c>
      <c r="AL19" s="22"/>
      <c r="AM19" s="22"/>
      <c r="AN19" s="27" t="s">
        <v>1</v>
      </c>
      <c r="AO19" s="22"/>
      <c r="AP19" s="22"/>
      <c r="AQ19" s="22"/>
      <c r="AR19" s="20"/>
      <c r="BE19" s="31"/>
      <c r="BS19" s="17" t="s">
        <v>6</v>
      </c>
    </row>
    <row r="20" s="1" customFormat="1" ht="18.48" customHeight="1">
      <c r="B20" s="21"/>
      <c r="C20" s="22"/>
      <c r="D20" s="22"/>
      <c r="E20" s="27" t="s">
        <v>28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v>
      </c>
      <c r="AO20" s="22"/>
      <c r="AP20" s="22"/>
      <c r="AQ20" s="22"/>
      <c r="AR20" s="20"/>
      <c r="BE20" s="31"/>
      <c r="BS20" s="17" t="s">
        <v>34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204"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3" customFormat="1" ht="14.4" customHeight="1">
      <c r="A29" s="3"/>
      <c r="B29" s="46"/>
      <c r="C29" s="47"/>
      <c r="D29" s="32" t="s">
        <v>42</v>
      </c>
      <c r="E29" s="47"/>
      <c r="F29" s="32" t="s">
        <v>43</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44</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45</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46</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47</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51</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52</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53</v>
      </c>
      <c r="E60" s="42"/>
      <c r="F60" s="42"/>
      <c r="G60" s="42"/>
      <c r="H60" s="42"/>
      <c r="I60" s="42"/>
      <c r="J60" s="42"/>
      <c r="K60" s="42"/>
      <c r="L60" s="42"/>
      <c r="M60" s="42"/>
      <c r="N60" s="42"/>
      <c r="O60" s="42"/>
      <c r="P60" s="42"/>
      <c r="Q60" s="42"/>
      <c r="R60" s="42"/>
      <c r="S60" s="42"/>
      <c r="T60" s="42"/>
      <c r="U60" s="42"/>
      <c r="V60" s="64" t="s">
        <v>54</v>
      </c>
      <c r="W60" s="42"/>
      <c r="X60" s="42"/>
      <c r="Y60" s="42"/>
      <c r="Z60" s="42"/>
      <c r="AA60" s="42"/>
      <c r="AB60" s="42"/>
      <c r="AC60" s="42"/>
      <c r="AD60" s="42"/>
      <c r="AE60" s="42"/>
      <c r="AF60" s="42"/>
      <c r="AG60" s="42"/>
      <c r="AH60" s="64" t="s">
        <v>53</v>
      </c>
      <c r="AI60" s="42"/>
      <c r="AJ60" s="42"/>
      <c r="AK60" s="42"/>
      <c r="AL60" s="42"/>
      <c r="AM60" s="64" t="s">
        <v>54</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55</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56</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53</v>
      </c>
      <c r="E75" s="42"/>
      <c r="F75" s="42"/>
      <c r="G75" s="42"/>
      <c r="H75" s="42"/>
      <c r="I75" s="42"/>
      <c r="J75" s="42"/>
      <c r="K75" s="42"/>
      <c r="L75" s="42"/>
      <c r="M75" s="42"/>
      <c r="N75" s="42"/>
      <c r="O75" s="42"/>
      <c r="P75" s="42"/>
      <c r="Q75" s="42"/>
      <c r="R75" s="42"/>
      <c r="S75" s="42"/>
      <c r="T75" s="42"/>
      <c r="U75" s="42"/>
      <c r="V75" s="64" t="s">
        <v>54</v>
      </c>
      <c r="W75" s="42"/>
      <c r="X75" s="42"/>
      <c r="Y75" s="42"/>
      <c r="Z75" s="42"/>
      <c r="AA75" s="42"/>
      <c r="AB75" s="42"/>
      <c r="AC75" s="42"/>
      <c r="AD75" s="42"/>
      <c r="AE75" s="42"/>
      <c r="AF75" s="42"/>
      <c r="AG75" s="42"/>
      <c r="AH75" s="64" t="s">
        <v>53</v>
      </c>
      <c r="AI75" s="42"/>
      <c r="AJ75" s="42"/>
      <c r="AK75" s="42"/>
      <c r="AL75" s="42"/>
      <c r="AM75" s="64" t="s">
        <v>54</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57</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061-1-18</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Velká Dobrá - zklidnění dopravy na průtahových komunikacích</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22</v>
      </c>
      <c r="D87" s="40"/>
      <c r="E87" s="40"/>
      <c r="F87" s="40"/>
      <c r="G87" s="40"/>
      <c r="H87" s="40"/>
      <c r="I87" s="40"/>
      <c r="J87" s="40"/>
      <c r="K87" s="40"/>
      <c r="L87" s="78" t="str">
        <f>IF(K8="","",K8)</f>
        <v>Velká Dobrá</v>
      </c>
      <c r="M87" s="40"/>
      <c r="N87" s="40"/>
      <c r="O87" s="40"/>
      <c r="P87" s="40"/>
      <c r="Q87" s="40"/>
      <c r="R87" s="40"/>
      <c r="S87" s="40"/>
      <c r="T87" s="40"/>
      <c r="U87" s="40"/>
      <c r="V87" s="40"/>
      <c r="W87" s="40"/>
      <c r="X87" s="40"/>
      <c r="Y87" s="40"/>
      <c r="Z87" s="40"/>
      <c r="AA87" s="40"/>
      <c r="AB87" s="40"/>
      <c r="AC87" s="40"/>
      <c r="AD87" s="40"/>
      <c r="AE87" s="40"/>
      <c r="AF87" s="40"/>
      <c r="AG87" s="40"/>
      <c r="AH87" s="40"/>
      <c r="AI87" s="32" t="s">
        <v>24</v>
      </c>
      <c r="AJ87" s="40"/>
      <c r="AK87" s="40"/>
      <c r="AL87" s="40"/>
      <c r="AM87" s="79" t="str">
        <f>IF(AN8= "","",AN8)</f>
        <v>12. 12. 2020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25.65" customHeight="1">
      <c r="A89" s="38"/>
      <c r="B89" s="39"/>
      <c r="C89" s="32" t="s">
        <v>26</v>
      </c>
      <c r="D89" s="40"/>
      <c r="E89" s="40"/>
      <c r="F89" s="40"/>
      <c r="G89" s="40"/>
      <c r="H89" s="40"/>
      <c r="I89" s="40"/>
      <c r="J89" s="40"/>
      <c r="K89" s="40"/>
      <c r="L89" s="71" t="str">
        <f>IF(E11= "","",E11)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Projekce dopravní Filip, s.r.o.</v>
      </c>
      <c r="AN89" s="71"/>
      <c r="AO89" s="71"/>
      <c r="AP89" s="71"/>
      <c r="AQ89" s="40"/>
      <c r="AR89" s="44"/>
      <c r="AS89" s="81" t="s">
        <v>58</v>
      </c>
      <c r="AT89" s="82"/>
      <c r="AU89" s="83"/>
      <c r="AV89" s="83"/>
      <c r="AW89" s="83"/>
      <c r="AX89" s="83"/>
      <c r="AY89" s="83"/>
      <c r="AZ89" s="83"/>
      <c r="BA89" s="83"/>
      <c r="BB89" s="83"/>
      <c r="BC89" s="83"/>
      <c r="BD89" s="84"/>
      <c r="BE89" s="38"/>
    </row>
    <row r="90" s="2" customFormat="1" ht="15.15" customHeight="1">
      <c r="A90" s="38"/>
      <c r="B90" s="39"/>
      <c r="C90" s="32" t="s">
        <v>30</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59</v>
      </c>
      <c r="D92" s="94"/>
      <c r="E92" s="94"/>
      <c r="F92" s="94"/>
      <c r="G92" s="94"/>
      <c r="H92" s="95"/>
      <c r="I92" s="96" t="s">
        <v>60</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61</v>
      </c>
      <c r="AH92" s="94"/>
      <c r="AI92" s="94"/>
      <c r="AJ92" s="94"/>
      <c r="AK92" s="94"/>
      <c r="AL92" s="94"/>
      <c r="AM92" s="94"/>
      <c r="AN92" s="96" t="s">
        <v>62</v>
      </c>
      <c r="AO92" s="94"/>
      <c r="AP92" s="98"/>
      <c r="AQ92" s="99" t="s">
        <v>63</v>
      </c>
      <c r="AR92" s="44"/>
      <c r="AS92" s="100" t="s">
        <v>64</v>
      </c>
      <c r="AT92" s="101" t="s">
        <v>65</v>
      </c>
      <c r="AU92" s="101" t="s">
        <v>66</v>
      </c>
      <c r="AV92" s="101" t="s">
        <v>67</v>
      </c>
      <c r="AW92" s="101" t="s">
        <v>68</v>
      </c>
      <c r="AX92" s="101" t="s">
        <v>69</v>
      </c>
      <c r="AY92" s="101" t="s">
        <v>70</v>
      </c>
      <c r="AZ92" s="101" t="s">
        <v>71</v>
      </c>
      <c r="BA92" s="101" t="s">
        <v>72</v>
      </c>
      <c r="BB92" s="101" t="s">
        <v>73</v>
      </c>
      <c r="BC92" s="101" t="s">
        <v>74</v>
      </c>
      <c r="BD92" s="102" t="s">
        <v>75</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76</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ROUND(AG95+AG98+AG101+AG104,2)</f>
        <v>0</v>
      </c>
      <c r="AH94" s="109"/>
      <c r="AI94" s="109"/>
      <c r="AJ94" s="109"/>
      <c r="AK94" s="109"/>
      <c r="AL94" s="109"/>
      <c r="AM94" s="109"/>
      <c r="AN94" s="110">
        <f>SUM(AG94,AT94)</f>
        <v>0</v>
      </c>
      <c r="AO94" s="110"/>
      <c r="AP94" s="110"/>
      <c r="AQ94" s="111" t="s">
        <v>1</v>
      </c>
      <c r="AR94" s="112"/>
      <c r="AS94" s="113">
        <f>ROUND(AS95+AS98+AS101+AS104,2)</f>
        <v>0</v>
      </c>
      <c r="AT94" s="114">
        <f>ROUND(SUM(AV94:AW94),2)</f>
        <v>0</v>
      </c>
      <c r="AU94" s="115">
        <f>ROUND(AU95+AU98+AU101+AU104,5)</f>
        <v>0</v>
      </c>
      <c r="AV94" s="114">
        <f>ROUND(AZ94*L29,2)</f>
        <v>0</v>
      </c>
      <c r="AW94" s="114">
        <f>ROUND(BA94*L30,2)</f>
        <v>0</v>
      </c>
      <c r="AX94" s="114">
        <f>ROUND(BB94*L29,2)</f>
        <v>0</v>
      </c>
      <c r="AY94" s="114">
        <f>ROUND(BC94*L30,2)</f>
        <v>0</v>
      </c>
      <c r="AZ94" s="114">
        <f>ROUND(AZ95+AZ98+AZ101+AZ104,2)</f>
        <v>0</v>
      </c>
      <c r="BA94" s="114">
        <f>ROUND(BA95+BA98+BA101+BA104,2)</f>
        <v>0</v>
      </c>
      <c r="BB94" s="114">
        <f>ROUND(BB95+BB98+BB101+BB104,2)</f>
        <v>0</v>
      </c>
      <c r="BC94" s="114">
        <f>ROUND(BC95+BC98+BC101+BC104,2)</f>
        <v>0</v>
      </c>
      <c r="BD94" s="116">
        <f>ROUND(BD95+BD98+BD101+BD104,2)</f>
        <v>0</v>
      </c>
      <c r="BE94" s="6"/>
      <c r="BS94" s="117" t="s">
        <v>77</v>
      </c>
      <c r="BT94" s="117" t="s">
        <v>78</v>
      </c>
      <c r="BU94" s="118" t="s">
        <v>79</v>
      </c>
      <c r="BV94" s="117" t="s">
        <v>80</v>
      </c>
      <c r="BW94" s="117" t="s">
        <v>5</v>
      </c>
      <c r="BX94" s="117" t="s">
        <v>81</v>
      </c>
      <c r="CL94" s="117" t="s">
        <v>19</v>
      </c>
    </row>
    <row r="95" s="7" customFormat="1" ht="16.5" customHeight="1">
      <c r="A95" s="7"/>
      <c r="B95" s="119"/>
      <c r="C95" s="120"/>
      <c r="D95" s="121" t="s">
        <v>82</v>
      </c>
      <c r="E95" s="121"/>
      <c r="F95" s="121"/>
      <c r="G95" s="121"/>
      <c r="H95" s="121"/>
      <c r="I95" s="122"/>
      <c r="J95" s="121" t="s">
        <v>83</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ROUND(SUM(AG96:AG97),2)</f>
        <v>0</v>
      </c>
      <c r="AH95" s="122"/>
      <c r="AI95" s="122"/>
      <c r="AJ95" s="122"/>
      <c r="AK95" s="122"/>
      <c r="AL95" s="122"/>
      <c r="AM95" s="122"/>
      <c r="AN95" s="124">
        <f>SUM(AG95,AT95)</f>
        <v>0</v>
      </c>
      <c r="AO95" s="122"/>
      <c r="AP95" s="122"/>
      <c r="AQ95" s="125" t="s">
        <v>84</v>
      </c>
      <c r="AR95" s="126"/>
      <c r="AS95" s="127">
        <f>ROUND(SUM(AS96:AS97),2)</f>
        <v>0</v>
      </c>
      <c r="AT95" s="128">
        <f>ROUND(SUM(AV95:AW95),2)</f>
        <v>0</v>
      </c>
      <c r="AU95" s="129">
        <f>ROUND(SUM(AU96:AU97),5)</f>
        <v>0</v>
      </c>
      <c r="AV95" s="128">
        <f>ROUND(AZ95*L29,2)</f>
        <v>0</v>
      </c>
      <c r="AW95" s="128">
        <f>ROUND(BA95*L30,2)</f>
        <v>0</v>
      </c>
      <c r="AX95" s="128">
        <f>ROUND(BB95*L29,2)</f>
        <v>0</v>
      </c>
      <c r="AY95" s="128">
        <f>ROUND(BC95*L30,2)</f>
        <v>0</v>
      </c>
      <c r="AZ95" s="128">
        <f>ROUND(SUM(AZ96:AZ97),2)</f>
        <v>0</v>
      </c>
      <c r="BA95" s="128">
        <f>ROUND(SUM(BA96:BA97),2)</f>
        <v>0</v>
      </c>
      <c r="BB95" s="128">
        <f>ROUND(SUM(BB96:BB97),2)</f>
        <v>0</v>
      </c>
      <c r="BC95" s="128">
        <f>ROUND(SUM(BC96:BC97),2)</f>
        <v>0</v>
      </c>
      <c r="BD95" s="130">
        <f>ROUND(SUM(BD96:BD97),2)</f>
        <v>0</v>
      </c>
      <c r="BE95" s="7"/>
      <c r="BS95" s="131" t="s">
        <v>77</v>
      </c>
      <c r="BT95" s="131" t="s">
        <v>85</v>
      </c>
      <c r="BU95" s="131" t="s">
        <v>79</v>
      </c>
      <c r="BV95" s="131" t="s">
        <v>80</v>
      </c>
      <c r="BW95" s="131" t="s">
        <v>86</v>
      </c>
      <c r="BX95" s="131" t="s">
        <v>5</v>
      </c>
      <c r="CL95" s="131" t="s">
        <v>19</v>
      </c>
      <c r="CM95" s="131" t="s">
        <v>87</v>
      </c>
    </row>
    <row r="96" s="4" customFormat="1" ht="23.25" customHeight="1">
      <c r="A96" s="132" t="s">
        <v>88</v>
      </c>
      <c r="B96" s="70"/>
      <c r="C96" s="133"/>
      <c r="D96" s="133"/>
      <c r="E96" s="134" t="s">
        <v>89</v>
      </c>
      <c r="F96" s="134"/>
      <c r="G96" s="134"/>
      <c r="H96" s="134"/>
      <c r="I96" s="134"/>
      <c r="J96" s="133"/>
      <c r="K96" s="134" t="s">
        <v>90</v>
      </c>
      <c r="L96" s="134"/>
      <c r="M96" s="134"/>
      <c r="N96" s="134"/>
      <c r="O96" s="134"/>
      <c r="P96" s="134"/>
      <c r="Q96" s="134"/>
      <c r="R96" s="134"/>
      <c r="S96" s="134"/>
      <c r="T96" s="134"/>
      <c r="U96" s="134"/>
      <c r="V96" s="134"/>
      <c r="W96" s="134"/>
      <c r="X96" s="134"/>
      <c r="Y96" s="134"/>
      <c r="Z96" s="134"/>
      <c r="AA96" s="134"/>
      <c r="AB96" s="134"/>
      <c r="AC96" s="134"/>
      <c r="AD96" s="134"/>
      <c r="AE96" s="134"/>
      <c r="AF96" s="134"/>
      <c r="AG96" s="135">
        <f>'SO 102 - A - Uznatelné ná...'!J32</f>
        <v>0</v>
      </c>
      <c r="AH96" s="133"/>
      <c r="AI96" s="133"/>
      <c r="AJ96" s="133"/>
      <c r="AK96" s="133"/>
      <c r="AL96" s="133"/>
      <c r="AM96" s="133"/>
      <c r="AN96" s="135">
        <f>SUM(AG96,AT96)</f>
        <v>0</v>
      </c>
      <c r="AO96" s="133"/>
      <c r="AP96" s="133"/>
      <c r="AQ96" s="136" t="s">
        <v>91</v>
      </c>
      <c r="AR96" s="72"/>
      <c r="AS96" s="137">
        <v>0</v>
      </c>
      <c r="AT96" s="138">
        <f>ROUND(SUM(AV96:AW96),2)</f>
        <v>0</v>
      </c>
      <c r="AU96" s="139">
        <f>'SO 102 - A - Uznatelné ná...'!P129</f>
        <v>0</v>
      </c>
      <c r="AV96" s="138">
        <f>'SO 102 - A - Uznatelné ná...'!J35</f>
        <v>0</v>
      </c>
      <c r="AW96" s="138">
        <f>'SO 102 - A - Uznatelné ná...'!J36</f>
        <v>0</v>
      </c>
      <c r="AX96" s="138">
        <f>'SO 102 - A - Uznatelné ná...'!J37</f>
        <v>0</v>
      </c>
      <c r="AY96" s="138">
        <f>'SO 102 - A - Uznatelné ná...'!J38</f>
        <v>0</v>
      </c>
      <c r="AZ96" s="138">
        <f>'SO 102 - A - Uznatelné ná...'!F35</f>
        <v>0</v>
      </c>
      <c r="BA96" s="138">
        <f>'SO 102 - A - Uznatelné ná...'!F36</f>
        <v>0</v>
      </c>
      <c r="BB96" s="138">
        <f>'SO 102 - A - Uznatelné ná...'!F37</f>
        <v>0</v>
      </c>
      <c r="BC96" s="138">
        <f>'SO 102 - A - Uznatelné ná...'!F38</f>
        <v>0</v>
      </c>
      <c r="BD96" s="140">
        <f>'SO 102 - A - Uznatelné ná...'!F39</f>
        <v>0</v>
      </c>
      <c r="BE96" s="4"/>
      <c r="BT96" s="141" t="s">
        <v>87</v>
      </c>
      <c r="BV96" s="141" t="s">
        <v>80</v>
      </c>
      <c r="BW96" s="141" t="s">
        <v>92</v>
      </c>
      <c r="BX96" s="141" t="s">
        <v>86</v>
      </c>
      <c r="CL96" s="141" t="s">
        <v>19</v>
      </c>
    </row>
    <row r="97" s="4" customFormat="1" ht="23.25" customHeight="1">
      <c r="A97" s="132" t="s">
        <v>88</v>
      </c>
      <c r="B97" s="70"/>
      <c r="C97" s="133"/>
      <c r="D97" s="133"/>
      <c r="E97" s="134" t="s">
        <v>93</v>
      </c>
      <c r="F97" s="134"/>
      <c r="G97" s="134"/>
      <c r="H97" s="134"/>
      <c r="I97" s="134"/>
      <c r="J97" s="133"/>
      <c r="K97" s="134" t="s">
        <v>94</v>
      </c>
      <c r="L97" s="134"/>
      <c r="M97" s="134"/>
      <c r="N97" s="134"/>
      <c r="O97" s="134"/>
      <c r="P97" s="134"/>
      <c r="Q97" s="134"/>
      <c r="R97" s="134"/>
      <c r="S97" s="134"/>
      <c r="T97" s="134"/>
      <c r="U97" s="134"/>
      <c r="V97" s="134"/>
      <c r="W97" s="134"/>
      <c r="X97" s="134"/>
      <c r="Y97" s="134"/>
      <c r="Z97" s="134"/>
      <c r="AA97" s="134"/>
      <c r="AB97" s="134"/>
      <c r="AC97" s="134"/>
      <c r="AD97" s="134"/>
      <c r="AE97" s="134"/>
      <c r="AF97" s="134"/>
      <c r="AG97" s="135">
        <f>'SO 102 - B - Neuznatelné ...'!J32</f>
        <v>0</v>
      </c>
      <c r="AH97" s="133"/>
      <c r="AI97" s="133"/>
      <c r="AJ97" s="133"/>
      <c r="AK97" s="133"/>
      <c r="AL97" s="133"/>
      <c r="AM97" s="133"/>
      <c r="AN97" s="135">
        <f>SUM(AG97,AT97)</f>
        <v>0</v>
      </c>
      <c r="AO97" s="133"/>
      <c r="AP97" s="133"/>
      <c r="AQ97" s="136" t="s">
        <v>91</v>
      </c>
      <c r="AR97" s="72"/>
      <c r="AS97" s="137">
        <v>0</v>
      </c>
      <c r="AT97" s="138">
        <f>ROUND(SUM(AV97:AW97),2)</f>
        <v>0</v>
      </c>
      <c r="AU97" s="139">
        <f>'SO 102 - B - Neuznatelné ...'!P128</f>
        <v>0</v>
      </c>
      <c r="AV97" s="138">
        <f>'SO 102 - B - Neuznatelné ...'!J35</f>
        <v>0</v>
      </c>
      <c r="AW97" s="138">
        <f>'SO 102 - B - Neuznatelné ...'!J36</f>
        <v>0</v>
      </c>
      <c r="AX97" s="138">
        <f>'SO 102 - B - Neuznatelné ...'!J37</f>
        <v>0</v>
      </c>
      <c r="AY97" s="138">
        <f>'SO 102 - B - Neuznatelné ...'!J38</f>
        <v>0</v>
      </c>
      <c r="AZ97" s="138">
        <f>'SO 102 - B - Neuznatelné ...'!F35</f>
        <v>0</v>
      </c>
      <c r="BA97" s="138">
        <f>'SO 102 - B - Neuznatelné ...'!F36</f>
        <v>0</v>
      </c>
      <c r="BB97" s="138">
        <f>'SO 102 - B - Neuznatelné ...'!F37</f>
        <v>0</v>
      </c>
      <c r="BC97" s="138">
        <f>'SO 102 - B - Neuznatelné ...'!F38</f>
        <v>0</v>
      </c>
      <c r="BD97" s="140">
        <f>'SO 102 - B - Neuznatelné ...'!F39</f>
        <v>0</v>
      </c>
      <c r="BE97" s="4"/>
      <c r="BT97" s="141" t="s">
        <v>87</v>
      </c>
      <c r="BV97" s="141" t="s">
        <v>80</v>
      </c>
      <c r="BW97" s="141" t="s">
        <v>95</v>
      </c>
      <c r="BX97" s="141" t="s">
        <v>86</v>
      </c>
      <c r="CL97" s="141" t="s">
        <v>19</v>
      </c>
    </row>
    <row r="98" s="7" customFormat="1" ht="24.75" customHeight="1">
      <c r="A98" s="7"/>
      <c r="B98" s="119"/>
      <c r="C98" s="120"/>
      <c r="D98" s="121" t="s">
        <v>96</v>
      </c>
      <c r="E98" s="121"/>
      <c r="F98" s="121"/>
      <c r="G98" s="121"/>
      <c r="H98" s="121"/>
      <c r="I98" s="122"/>
      <c r="J98" s="121" t="s">
        <v>97</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ROUND(SUM(AG99:AG100),2)</f>
        <v>0</v>
      </c>
      <c r="AH98" s="122"/>
      <c r="AI98" s="122"/>
      <c r="AJ98" s="122"/>
      <c r="AK98" s="122"/>
      <c r="AL98" s="122"/>
      <c r="AM98" s="122"/>
      <c r="AN98" s="124">
        <f>SUM(AG98,AT98)</f>
        <v>0</v>
      </c>
      <c r="AO98" s="122"/>
      <c r="AP98" s="122"/>
      <c r="AQ98" s="125" t="s">
        <v>84</v>
      </c>
      <c r="AR98" s="126"/>
      <c r="AS98" s="127">
        <f>ROUND(SUM(AS99:AS100),2)</f>
        <v>0</v>
      </c>
      <c r="AT98" s="128">
        <f>ROUND(SUM(AV98:AW98),2)</f>
        <v>0</v>
      </c>
      <c r="AU98" s="129">
        <f>ROUND(SUM(AU99:AU100),5)</f>
        <v>0</v>
      </c>
      <c r="AV98" s="128">
        <f>ROUND(AZ98*L29,2)</f>
        <v>0</v>
      </c>
      <c r="AW98" s="128">
        <f>ROUND(BA98*L30,2)</f>
        <v>0</v>
      </c>
      <c r="AX98" s="128">
        <f>ROUND(BB98*L29,2)</f>
        <v>0</v>
      </c>
      <c r="AY98" s="128">
        <f>ROUND(BC98*L30,2)</f>
        <v>0</v>
      </c>
      <c r="AZ98" s="128">
        <f>ROUND(SUM(AZ99:AZ100),2)</f>
        <v>0</v>
      </c>
      <c r="BA98" s="128">
        <f>ROUND(SUM(BA99:BA100),2)</f>
        <v>0</v>
      </c>
      <c r="BB98" s="128">
        <f>ROUND(SUM(BB99:BB100),2)</f>
        <v>0</v>
      </c>
      <c r="BC98" s="128">
        <f>ROUND(SUM(BC99:BC100),2)</f>
        <v>0</v>
      </c>
      <c r="BD98" s="130">
        <f>ROUND(SUM(BD99:BD100),2)</f>
        <v>0</v>
      </c>
      <c r="BE98" s="7"/>
      <c r="BS98" s="131" t="s">
        <v>77</v>
      </c>
      <c r="BT98" s="131" t="s">
        <v>85</v>
      </c>
      <c r="BU98" s="131" t="s">
        <v>79</v>
      </c>
      <c r="BV98" s="131" t="s">
        <v>80</v>
      </c>
      <c r="BW98" s="131" t="s">
        <v>98</v>
      </c>
      <c r="BX98" s="131" t="s">
        <v>5</v>
      </c>
      <c r="CL98" s="131" t="s">
        <v>19</v>
      </c>
      <c r="CM98" s="131" t="s">
        <v>87</v>
      </c>
    </row>
    <row r="99" s="4" customFormat="1" ht="35.25" customHeight="1">
      <c r="A99" s="132" t="s">
        <v>88</v>
      </c>
      <c r="B99" s="70"/>
      <c r="C99" s="133"/>
      <c r="D99" s="133"/>
      <c r="E99" s="134" t="s">
        <v>99</v>
      </c>
      <c r="F99" s="134"/>
      <c r="G99" s="134"/>
      <c r="H99" s="134"/>
      <c r="I99" s="134"/>
      <c r="J99" s="133"/>
      <c r="K99" s="134" t="s">
        <v>90</v>
      </c>
      <c r="L99" s="134"/>
      <c r="M99" s="134"/>
      <c r="N99" s="134"/>
      <c r="O99" s="134"/>
      <c r="P99" s="134"/>
      <c r="Q99" s="134"/>
      <c r="R99" s="134"/>
      <c r="S99" s="134"/>
      <c r="T99" s="134"/>
      <c r="U99" s="134"/>
      <c r="V99" s="134"/>
      <c r="W99" s="134"/>
      <c r="X99" s="134"/>
      <c r="Y99" s="134"/>
      <c r="Z99" s="134"/>
      <c r="AA99" s="134"/>
      <c r="AB99" s="134"/>
      <c r="AC99" s="134"/>
      <c r="AD99" s="134"/>
      <c r="AE99" s="134"/>
      <c r="AF99" s="134"/>
      <c r="AG99" s="135">
        <f>'SO 102a - A - Uznatelné n...'!J32</f>
        <v>0</v>
      </c>
      <c r="AH99" s="133"/>
      <c r="AI99" s="133"/>
      <c r="AJ99" s="133"/>
      <c r="AK99" s="133"/>
      <c r="AL99" s="133"/>
      <c r="AM99" s="133"/>
      <c r="AN99" s="135">
        <f>SUM(AG99,AT99)</f>
        <v>0</v>
      </c>
      <c r="AO99" s="133"/>
      <c r="AP99" s="133"/>
      <c r="AQ99" s="136" t="s">
        <v>91</v>
      </c>
      <c r="AR99" s="72"/>
      <c r="AS99" s="137">
        <v>0</v>
      </c>
      <c r="AT99" s="138">
        <f>ROUND(SUM(AV99:AW99),2)</f>
        <v>0</v>
      </c>
      <c r="AU99" s="139">
        <f>'SO 102a - A - Uznatelné n...'!P125</f>
        <v>0</v>
      </c>
      <c r="AV99" s="138">
        <f>'SO 102a - A - Uznatelné n...'!J35</f>
        <v>0</v>
      </c>
      <c r="AW99" s="138">
        <f>'SO 102a - A - Uznatelné n...'!J36</f>
        <v>0</v>
      </c>
      <c r="AX99" s="138">
        <f>'SO 102a - A - Uznatelné n...'!J37</f>
        <v>0</v>
      </c>
      <c r="AY99" s="138">
        <f>'SO 102a - A - Uznatelné n...'!J38</f>
        <v>0</v>
      </c>
      <c r="AZ99" s="138">
        <f>'SO 102a - A - Uznatelné n...'!F35</f>
        <v>0</v>
      </c>
      <c r="BA99" s="138">
        <f>'SO 102a - A - Uznatelné n...'!F36</f>
        <v>0</v>
      </c>
      <c r="BB99" s="138">
        <f>'SO 102a - A - Uznatelné n...'!F37</f>
        <v>0</v>
      </c>
      <c r="BC99" s="138">
        <f>'SO 102a - A - Uznatelné n...'!F38</f>
        <v>0</v>
      </c>
      <c r="BD99" s="140">
        <f>'SO 102a - A - Uznatelné n...'!F39</f>
        <v>0</v>
      </c>
      <c r="BE99" s="4"/>
      <c r="BT99" s="141" t="s">
        <v>87</v>
      </c>
      <c r="BV99" s="141" t="s">
        <v>80</v>
      </c>
      <c r="BW99" s="141" t="s">
        <v>100</v>
      </c>
      <c r="BX99" s="141" t="s">
        <v>98</v>
      </c>
      <c r="CL99" s="141" t="s">
        <v>19</v>
      </c>
    </row>
    <row r="100" s="4" customFormat="1" ht="35.25" customHeight="1">
      <c r="A100" s="132" t="s">
        <v>88</v>
      </c>
      <c r="B100" s="70"/>
      <c r="C100" s="133"/>
      <c r="D100" s="133"/>
      <c r="E100" s="134" t="s">
        <v>101</v>
      </c>
      <c r="F100" s="134"/>
      <c r="G100" s="134"/>
      <c r="H100" s="134"/>
      <c r="I100" s="134"/>
      <c r="J100" s="133"/>
      <c r="K100" s="134" t="s">
        <v>94</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'SO 102a - B - Neuznatelné...'!J32</f>
        <v>0</v>
      </c>
      <c r="AH100" s="133"/>
      <c r="AI100" s="133"/>
      <c r="AJ100" s="133"/>
      <c r="AK100" s="133"/>
      <c r="AL100" s="133"/>
      <c r="AM100" s="133"/>
      <c r="AN100" s="135">
        <f>SUM(AG100,AT100)</f>
        <v>0</v>
      </c>
      <c r="AO100" s="133"/>
      <c r="AP100" s="133"/>
      <c r="AQ100" s="136" t="s">
        <v>91</v>
      </c>
      <c r="AR100" s="72"/>
      <c r="AS100" s="137">
        <v>0</v>
      </c>
      <c r="AT100" s="138">
        <f>ROUND(SUM(AV100:AW100),2)</f>
        <v>0</v>
      </c>
      <c r="AU100" s="139">
        <f>'SO 102a - B - Neuznatelné...'!P125</f>
        <v>0</v>
      </c>
      <c r="AV100" s="138">
        <f>'SO 102a - B - Neuznatelné...'!J35</f>
        <v>0</v>
      </c>
      <c r="AW100" s="138">
        <f>'SO 102a - B - Neuznatelné...'!J36</f>
        <v>0</v>
      </c>
      <c r="AX100" s="138">
        <f>'SO 102a - B - Neuznatelné...'!J37</f>
        <v>0</v>
      </c>
      <c r="AY100" s="138">
        <f>'SO 102a - B - Neuznatelné...'!J38</f>
        <v>0</v>
      </c>
      <c r="AZ100" s="138">
        <f>'SO 102a - B - Neuznatelné...'!F35</f>
        <v>0</v>
      </c>
      <c r="BA100" s="138">
        <f>'SO 102a - B - Neuznatelné...'!F36</f>
        <v>0</v>
      </c>
      <c r="BB100" s="138">
        <f>'SO 102a - B - Neuznatelné...'!F37</f>
        <v>0</v>
      </c>
      <c r="BC100" s="138">
        <f>'SO 102a - B - Neuznatelné...'!F38</f>
        <v>0</v>
      </c>
      <c r="BD100" s="140">
        <f>'SO 102a - B - Neuznatelné...'!F39</f>
        <v>0</v>
      </c>
      <c r="BE100" s="4"/>
      <c r="BT100" s="141" t="s">
        <v>87</v>
      </c>
      <c r="BV100" s="141" t="s">
        <v>80</v>
      </c>
      <c r="BW100" s="141" t="s">
        <v>102</v>
      </c>
      <c r="BX100" s="141" t="s">
        <v>98</v>
      </c>
      <c r="CL100" s="141" t="s">
        <v>19</v>
      </c>
    </row>
    <row r="101" s="7" customFormat="1" ht="16.5" customHeight="1">
      <c r="A101" s="7"/>
      <c r="B101" s="119"/>
      <c r="C101" s="120"/>
      <c r="D101" s="121" t="s">
        <v>103</v>
      </c>
      <c r="E101" s="121"/>
      <c r="F101" s="121"/>
      <c r="G101" s="121"/>
      <c r="H101" s="121"/>
      <c r="I101" s="122"/>
      <c r="J101" s="121" t="s">
        <v>104</v>
      </c>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3">
        <f>ROUND(SUM(AG102:AG103),2)</f>
        <v>0</v>
      </c>
      <c r="AH101" s="122"/>
      <c r="AI101" s="122"/>
      <c r="AJ101" s="122"/>
      <c r="AK101" s="122"/>
      <c r="AL101" s="122"/>
      <c r="AM101" s="122"/>
      <c r="AN101" s="124">
        <f>SUM(AG101,AT101)</f>
        <v>0</v>
      </c>
      <c r="AO101" s="122"/>
      <c r="AP101" s="122"/>
      <c r="AQ101" s="125" t="s">
        <v>84</v>
      </c>
      <c r="AR101" s="126"/>
      <c r="AS101" s="127">
        <f>ROUND(SUM(AS102:AS103),2)</f>
        <v>0</v>
      </c>
      <c r="AT101" s="128">
        <f>ROUND(SUM(AV101:AW101),2)</f>
        <v>0</v>
      </c>
      <c r="AU101" s="129">
        <f>ROUND(SUM(AU102:AU103),5)</f>
        <v>0</v>
      </c>
      <c r="AV101" s="128">
        <f>ROUND(AZ101*L29,2)</f>
        <v>0</v>
      </c>
      <c r="AW101" s="128">
        <f>ROUND(BA101*L30,2)</f>
        <v>0</v>
      </c>
      <c r="AX101" s="128">
        <f>ROUND(BB101*L29,2)</f>
        <v>0</v>
      </c>
      <c r="AY101" s="128">
        <f>ROUND(BC101*L30,2)</f>
        <v>0</v>
      </c>
      <c r="AZ101" s="128">
        <f>ROUND(SUM(AZ102:AZ103),2)</f>
        <v>0</v>
      </c>
      <c r="BA101" s="128">
        <f>ROUND(SUM(BA102:BA103),2)</f>
        <v>0</v>
      </c>
      <c r="BB101" s="128">
        <f>ROUND(SUM(BB102:BB103),2)</f>
        <v>0</v>
      </c>
      <c r="BC101" s="128">
        <f>ROUND(SUM(BC102:BC103),2)</f>
        <v>0</v>
      </c>
      <c r="BD101" s="130">
        <f>ROUND(SUM(BD102:BD103),2)</f>
        <v>0</v>
      </c>
      <c r="BE101" s="7"/>
      <c r="BS101" s="131" t="s">
        <v>77</v>
      </c>
      <c r="BT101" s="131" t="s">
        <v>85</v>
      </c>
      <c r="BU101" s="131" t="s">
        <v>79</v>
      </c>
      <c r="BV101" s="131" t="s">
        <v>80</v>
      </c>
      <c r="BW101" s="131" t="s">
        <v>105</v>
      </c>
      <c r="BX101" s="131" t="s">
        <v>5</v>
      </c>
      <c r="CL101" s="131" t="s">
        <v>1</v>
      </c>
      <c r="CM101" s="131" t="s">
        <v>87</v>
      </c>
    </row>
    <row r="102" s="4" customFormat="1" ht="23.25" customHeight="1">
      <c r="A102" s="132" t="s">
        <v>88</v>
      </c>
      <c r="B102" s="70"/>
      <c r="C102" s="133"/>
      <c r="D102" s="133"/>
      <c r="E102" s="134" t="s">
        <v>106</v>
      </c>
      <c r="F102" s="134"/>
      <c r="G102" s="134"/>
      <c r="H102" s="134"/>
      <c r="I102" s="134"/>
      <c r="J102" s="133"/>
      <c r="K102" s="134" t="s">
        <v>90</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5">
        <f>'SO 402 - A - Uznatelné ná...'!J32</f>
        <v>0</v>
      </c>
      <c r="AH102" s="133"/>
      <c r="AI102" s="133"/>
      <c r="AJ102" s="133"/>
      <c r="AK102" s="133"/>
      <c r="AL102" s="133"/>
      <c r="AM102" s="133"/>
      <c r="AN102" s="135">
        <f>SUM(AG102,AT102)</f>
        <v>0</v>
      </c>
      <c r="AO102" s="133"/>
      <c r="AP102" s="133"/>
      <c r="AQ102" s="136" t="s">
        <v>91</v>
      </c>
      <c r="AR102" s="72"/>
      <c r="AS102" s="137">
        <v>0</v>
      </c>
      <c r="AT102" s="138">
        <f>ROUND(SUM(AV102:AW102),2)</f>
        <v>0</v>
      </c>
      <c r="AU102" s="139">
        <f>'SO 402 - A - Uznatelné ná...'!P127</f>
        <v>0</v>
      </c>
      <c r="AV102" s="138">
        <f>'SO 402 - A - Uznatelné ná...'!J35</f>
        <v>0</v>
      </c>
      <c r="AW102" s="138">
        <f>'SO 402 - A - Uznatelné ná...'!J36</f>
        <v>0</v>
      </c>
      <c r="AX102" s="138">
        <f>'SO 402 - A - Uznatelné ná...'!J37</f>
        <v>0</v>
      </c>
      <c r="AY102" s="138">
        <f>'SO 402 - A - Uznatelné ná...'!J38</f>
        <v>0</v>
      </c>
      <c r="AZ102" s="138">
        <f>'SO 402 - A - Uznatelné ná...'!F35</f>
        <v>0</v>
      </c>
      <c r="BA102" s="138">
        <f>'SO 402 - A - Uznatelné ná...'!F36</f>
        <v>0</v>
      </c>
      <c r="BB102" s="138">
        <f>'SO 402 - A - Uznatelné ná...'!F37</f>
        <v>0</v>
      </c>
      <c r="BC102" s="138">
        <f>'SO 402 - A - Uznatelné ná...'!F38</f>
        <v>0</v>
      </c>
      <c r="BD102" s="140">
        <f>'SO 402 - A - Uznatelné ná...'!F39</f>
        <v>0</v>
      </c>
      <c r="BE102" s="4"/>
      <c r="BT102" s="141" t="s">
        <v>87</v>
      </c>
      <c r="BV102" s="141" t="s">
        <v>80</v>
      </c>
      <c r="BW102" s="141" t="s">
        <v>107</v>
      </c>
      <c r="BX102" s="141" t="s">
        <v>105</v>
      </c>
      <c r="CL102" s="141" t="s">
        <v>1</v>
      </c>
    </row>
    <row r="103" s="4" customFormat="1" ht="23.25" customHeight="1">
      <c r="A103" s="132" t="s">
        <v>88</v>
      </c>
      <c r="B103" s="70"/>
      <c r="C103" s="133"/>
      <c r="D103" s="133"/>
      <c r="E103" s="134" t="s">
        <v>108</v>
      </c>
      <c r="F103" s="134"/>
      <c r="G103" s="134"/>
      <c r="H103" s="134"/>
      <c r="I103" s="134"/>
      <c r="J103" s="133"/>
      <c r="K103" s="134" t="s">
        <v>94</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f>'SO 402 - B - Neuznatelné ...'!J32</f>
        <v>0</v>
      </c>
      <c r="AH103" s="133"/>
      <c r="AI103" s="133"/>
      <c r="AJ103" s="133"/>
      <c r="AK103" s="133"/>
      <c r="AL103" s="133"/>
      <c r="AM103" s="133"/>
      <c r="AN103" s="135">
        <f>SUM(AG103,AT103)</f>
        <v>0</v>
      </c>
      <c r="AO103" s="133"/>
      <c r="AP103" s="133"/>
      <c r="AQ103" s="136" t="s">
        <v>91</v>
      </c>
      <c r="AR103" s="72"/>
      <c r="AS103" s="137">
        <v>0</v>
      </c>
      <c r="AT103" s="138">
        <f>ROUND(SUM(AV103:AW103),2)</f>
        <v>0</v>
      </c>
      <c r="AU103" s="139">
        <f>'SO 402 - B - Neuznatelné ...'!P127</f>
        <v>0</v>
      </c>
      <c r="AV103" s="138">
        <f>'SO 402 - B - Neuznatelné ...'!J35</f>
        <v>0</v>
      </c>
      <c r="AW103" s="138">
        <f>'SO 402 - B - Neuznatelné ...'!J36</f>
        <v>0</v>
      </c>
      <c r="AX103" s="138">
        <f>'SO 402 - B - Neuznatelné ...'!J37</f>
        <v>0</v>
      </c>
      <c r="AY103" s="138">
        <f>'SO 402 - B - Neuznatelné ...'!J38</f>
        <v>0</v>
      </c>
      <c r="AZ103" s="138">
        <f>'SO 402 - B - Neuznatelné ...'!F35</f>
        <v>0</v>
      </c>
      <c r="BA103" s="138">
        <f>'SO 402 - B - Neuznatelné ...'!F36</f>
        <v>0</v>
      </c>
      <c r="BB103" s="138">
        <f>'SO 402 - B - Neuznatelné ...'!F37</f>
        <v>0</v>
      </c>
      <c r="BC103" s="138">
        <f>'SO 402 - B - Neuznatelné ...'!F38</f>
        <v>0</v>
      </c>
      <c r="BD103" s="140">
        <f>'SO 402 - B - Neuznatelné ...'!F39</f>
        <v>0</v>
      </c>
      <c r="BE103" s="4"/>
      <c r="BT103" s="141" t="s">
        <v>87</v>
      </c>
      <c r="BV103" s="141" t="s">
        <v>80</v>
      </c>
      <c r="BW103" s="141" t="s">
        <v>109</v>
      </c>
      <c r="BX103" s="141" t="s">
        <v>105</v>
      </c>
      <c r="CL103" s="141" t="s">
        <v>1</v>
      </c>
    </row>
    <row r="104" s="7" customFormat="1" ht="16.5" customHeight="1">
      <c r="A104" s="7"/>
      <c r="B104" s="119"/>
      <c r="C104" s="120"/>
      <c r="D104" s="121" t="s">
        <v>110</v>
      </c>
      <c r="E104" s="121"/>
      <c r="F104" s="121"/>
      <c r="G104" s="121"/>
      <c r="H104" s="121"/>
      <c r="I104" s="122"/>
      <c r="J104" s="121" t="s">
        <v>111</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3">
        <f>ROUND(SUM(AG105:AG106),2)</f>
        <v>0</v>
      </c>
      <c r="AH104" s="122"/>
      <c r="AI104" s="122"/>
      <c r="AJ104" s="122"/>
      <c r="AK104" s="122"/>
      <c r="AL104" s="122"/>
      <c r="AM104" s="122"/>
      <c r="AN104" s="124">
        <f>SUM(AG104,AT104)</f>
        <v>0</v>
      </c>
      <c r="AO104" s="122"/>
      <c r="AP104" s="122"/>
      <c r="AQ104" s="125" t="s">
        <v>112</v>
      </c>
      <c r="AR104" s="126"/>
      <c r="AS104" s="127">
        <f>ROUND(SUM(AS105:AS106),2)</f>
        <v>0</v>
      </c>
      <c r="AT104" s="128">
        <f>ROUND(SUM(AV104:AW104),2)</f>
        <v>0</v>
      </c>
      <c r="AU104" s="129">
        <f>ROUND(SUM(AU105:AU106),5)</f>
        <v>0</v>
      </c>
      <c r="AV104" s="128">
        <f>ROUND(AZ104*L29,2)</f>
        <v>0</v>
      </c>
      <c r="AW104" s="128">
        <f>ROUND(BA104*L30,2)</f>
        <v>0</v>
      </c>
      <c r="AX104" s="128">
        <f>ROUND(BB104*L29,2)</f>
        <v>0</v>
      </c>
      <c r="AY104" s="128">
        <f>ROUND(BC104*L30,2)</f>
        <v>0</v>
      </c>
      <c r="AZ104" s="128">
        <f>ROUND(SUM(AZ105:AZ106),2)</f>
        <v>0</v>
      </c>
      <c r="BA104" s="128">
        <f>ROUND(SUM(BA105:BA106),2)</f>
        <v>0</v>
      </c>
      <c r="BB104" s="128">
        <f>ROUND(SUM(BB105:BB106),2)</f>
        <v>0</v>
      </c>
      <c r="BC104" s="128">
        <f>ROUND(SUM(BC105:BC106),2)</f>
        <v>0</v>
      </c>
      <c r="BD104" s="130">
        <f>ROUND(SUM(BD105:BD106),2)</f>
        <v>0</v>
      </c>
      <c r="BE104" s="7"/>
      <c r="BS104" s="131" t="s">
        <v>77</v>
      </c>
      <c r="BT104" s="131" t="s">
        <v>85</v>
      </c>
      <c r="BU104" s="131" t="s">
        <v>79</v>
      </c>
      <c r="BV104" s="131" t="s">
        <v>80</v>
      </c>
      <c r="BW104" s="131" t="s">
        <v>113</v>
      </c>
      <c r="BX104" s="131" t="s">
        <v>5</v>
      </c>
      <c r="CL104" s="131" t="s">
        <v>19</v>
      </c>
      <c r="CM104" s="131" t="s">
        <v>87</v>
      </c>
    </row>
    <row r="105" s="4" customFormat="1" ht="23.25" customHeight="1">
      <c r="A105" s="132" t="s">
        <v>88</v>
      </c>
      <c r="B105" s="70"/>
      <c r="C105" s="133"/>
      <c r="D105" s="133"/>
      <c r="E105" s="134" t="s">
        <v>114</v>
      </c>
      <c r="F105" s="134"/>
      <c r="G105" s="134"/>
      <c r="H105" s="134"/>
      <c r="I105" s="134"/>
      <c r="J105" s="133"/>
      <c r="K105" s="134" t="s">
        <v>90</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5">
        <f>'VRN - A - Uznatelné náklady'!J32</f>
        <v>0</v>
      </c>
      <c r="AH105" s="133"/>
      <c r="AI105" s="133"/>
      <c r="AJ105" s="133"/>
      <c r="AK105" s="133"/>
      <c r="AL105" s="133"/>
      <c r="AM105" s="133"/>
      <c r="AN105" s="135">
        <f>SUM(AG105,AT105)</f>
        <v>0</v>
      </c>
      <c r="AO105" s="133"/>
      <c r="AP105" s="133"/>
      <c r="AQ105" s="136" t="s">
        <v>91</v>
      </c>
      <c r="AR105" s="72"/>
      <c r="AS105" s="137">
        <v>0</v>
      </c>
      <c r="AT105" s="138">
        <f>ROUND(SUM(AV105:AW105),2)</f>
        <v>0</v>
      </c>
      <c r="AU105" s="139">
        <f>'VRN - A - Uznatelné náklady'!P123</f>
        <v>0</v>
      </c>
      <c r="AV105" s="138">
        <f>'VRN - A - Uznatelné náklady'!J35</f>
        <v>0</v>
      </c>
      <c r="AW105" s="138">
        <f>'VRN - A - Uznatelné náklady'!J36</f>
        <v>0</v>
      </c>
      <c r="AX105" s="138">
        <f>'VRN - A - Uznatelné náklady'!J37</f>
        <v>0</v>
      </c>
      <c r="AY105" s="138">
        <f>'VRN - A - Uznatelné náklady'!J38</f>
        <v>0</v>
      </c>
      <c r="AZ105" s="138">
        <f>'VRN - A - Uznatelné náklady'!F35</f>
        <v>0</v>
      </c>
      <c r="BA105" s="138">
        <f>'VRN - A - Uznatelné náklady'!F36</f>
        <v>0</v>
      </c>
      <c r="BB105" s="138">
        <f>'VRN - A - Uznatelné náklady'!F37</f>
        <v>0</v>
      </c>
      <c r="BC105" s="138">
        <f>'VRN - A - Uznatelné náklady'!F38</f>
        <v>0</v>
      </c>
      <c r="BD105" s="140">
        <f>'VRN - A - Uznatelné náklady'!F39</f>
        <v>0</v>
      </c>
      <c r="BE105" s="4"/>
      <c r="BT105" s="141" t="s">
        <v>87</v>
      </c>
      <c r="BV105" s="141" t="s">
        <v>80</v>
      </c>
      <c r="BW105" s="141" t="s">
        <v>115</v>
      </c>
      <c r="BX105" s="141" t="s">
        <v>113</v>
      </c>
      <c r="CL105" s="141" t="s">
        <v>19</v>
      </c>
    </row>
    <row r="106" s="4" customFormat="1" ht="23.25" customHeight="1">
      <c r="A106" s="132" t="s">
        <v>88</v>
      </c>
      <c r="B106" s="70"/>
      <c r="C106" s="133"/>
      <c r="D106" s="133"/>
      <c r="E106" s="134" t="s">
        <v>116</v>
      </c>
      <c r="F106" s="134"/>
      <c r="G106" s="134"/>
      <c r="H106" s="134"/>
      <c r="I106" s="134"/>
      <c r="J106" s="133"/>
      <c r="K106" s="134" t="s">
        <v>94</v>
      </c>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f>'VRN - B - Neuznatelné nák...'!J32</f>
        <v>0</v>
      </c>
      <c r="AH106" s="133"/>
      <c r="AI106" s="133"/>
      <c r="AJ106" s="133"/>
      <c r="AK106" s="133"/>
      <c r="AL106" s="133"/>
      <c r="AM106" s="133"/>
      <c r="AN106" s="135">
        <f>SUM(AG106,AT106)</f>
        <v>0</v>
      </c>
      <c r="AO106" s="133"/>
      <c r="AP106" s="133"/>
      <c r="AQ106" s="136" t="s">
        <v>91</v>
      </c>
      <c r="AR106" s="72"/>
      <c r="AS106" s="142">
        <v>0</v>
      </c>
      <c r="AT106" s="143">
        <f>ROUND(SUM(AV106:AW106),2)</f>
        <v>0</v>
      </c>
      <c r="AU106" s="144">
        <f>'VRN - B - Neuznatelné nák...'!P124</f>
        <v>0</v>
      </c>
      <c r="AV106" s="143">
        <f>'VRN - B - Neuznatelné nák...'!J35</f>
        <v>0</v>
      </c>
      <c r="AW106" s="143">
        <f>'VRN - B - Neuznatelné nák...'!J36</f>
        <v>0</v>
      </c>
      <c r="AX106" s="143">
        <f>'VRN - B - Neuznatelné nák...'!J37</f>
        <v>0</v>
      </c>
      <c r="AY106" s="143">
        <f>'VRN - B - Neuznatelné nák...'!J38</f>
        <v>0</v>
      </c>
      <c r="AZ106" s="143">
        <f>'VRN - B - Neuznatelné nák...'!F35</f>
        <v>0</v>
      </c>
      <c r="BA106" s="143">
        <f>'VRN - B - Neuznatelné nák...'!F36</f>
        <v>0</v>
      </c>
      <c r="BB106" s="143">
        <f>'VRN - B - Neuznatelné nák...'!F37</f>
        <v>0</v>
      </c>
      <c r="BC106" s="143">
        <f>'VRN - B - Neuznatelné nák...'!F38</f>
        <v>0</v>
      </c>
      <c r="BD106" s="145">
        <f>'VRN - B - Neuznatelné nák...'!F39</f>
        <v>0</v>
      </c>
      <c r="BE106" s="4"/>
      <c r="BT106" s="141" t="s">
        <v>87</v>
      </c>
      <c r="BV106" s="141" t="s">
        <v>80</v>
      </c>
      <c r="BW106" s="141" t="s">
        <v>117</v>
      </c>
      <c r="BX106" s="141" t="s">
        <v>113</v>
      </c>
      <c r="CL106" s="141" t="s">
        <v>19</v>
      </c>
    </row>
    <row r="107" s="2" customFormat="1" ht="30" customHeight="1">
      <c r="A107" s="38"/>
      <c r="B107" s="39"/>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4"/>
      <c r="AS107" s="38"/>
      <c r="AT107" s="38"/>
      <c r="AU107" s="38"/>
      <c r="AV107" s="38"/>
      <c r="AW107" s="38"/>
      <c r="AX107" s="38"/>
      <c r="AY107" s="38"/>
      <c r="AZ107" s="38"/>
      <c r="BA107" s="38"/>
      <c r="BB107" s="38"/>
      <c r="BC107" s="38"/>
      <c r="BD107" s="38"/>
      <c r="BE107" s="38"/>
    </row>
    <row r="108" s="2" customFormat="1" ht="6.96" customHeight="1">
      <c r="A108" s="38"/>
      <c r="B108" s="66"/>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44"/>
      <c r="AS108" s="38"/>
      <c r="AT108" s="38"/>
      <c r="AU108" s="38"/>
      <c r="AV108" s="38"/>
      <c r="AW108" s="38"/>
      <c r="AX108" s="38"/>
      <c r="AY108" s="38"/>
      <c r="AZ108" s="38"/>
      <c r="BA108" s="38"/>
      <c r="BB108" s="38"/>
      <c r="BC108" s="38"/>
      <c r="BD108" s="38"/>
      <c r="BE108" s="38"/>
    </row>
  </sheetData>
  <sheetProtection sheet="1" formatColumns="0" formatRows="0" objects="1" scenarios="1" spinCount="100000" saltValue="toMr46ur7X9oSt4lz52bIVK5HBbOGQJP0+/529nyTEd3MlahNg9KeXvAeOBRO2kx2YG7YpoELtdW0MgzSblY5w==" hashValue="iMDTbx5/jItXhcO3icw773nDknkR30WPdSBfpRO/EOQkpsK5jFeJP12fenW78N3faFUhJsu7m6XYWRz7cPKSGA==" algorithmName="SHA-512" password="CC35"/>
  <mergeCells count="86">
    <mergeCell ref="C92:G92"/>
    <mergeCell ref="D104:H104"/>
    <mergeCell ref="D98:H98"/>
    <mergeCell ref="D95:H95"/>
    <mergeCell ref="D101:H101"/>
    <mergeCell ref="E99:I99"/>
    <mergeCell ref="E96:I96"/>
    <mergeCell ref="E100:I100"/>
    <mergeCell ref="E102:I102"/>
    <mergeCell ref="E103:I103"/>
    <mergeCell ref="E97:I97"/>
    <mergeCell ref="I92:AF92"/>
    <mergeCell ref="J101:AF101"/>
    <mergeCell ref="J95:AF95"/>
    <mergeCell ref="J98:AF98"/>
    <mergeCell ref="J104:AF104"/>
    <mergeCell ref="K97:AF97"/>
    <mergeCell ref="K100:AF100"/>
    <mergeCell ref="K102:AF102"/>
    <mergeCell ref="K99:AF99"/>
    <mergeCell ref="K103:AF103"/>
    <mergeCell ref="K96:AF96"/>
    <mergeCell ref="L85:AO85"/>
    <mergeCell ref="E105:I105"/>
    <mergeCell ref="K105:AF105"/>
    <mergeCell ref="E106:I106"/>
    <mergeCell ref="K106:AF106"/>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98:AM98"/>
    <mergeCell ref="AG104:AM104"/>
    <mergeCell ref="AG103:AM103"/>
    <mergeCell ref="AG102:AM102"/>
    <mergeCell ref="AG101:AM101"/>
    <mergeCell ref="AG97:AM97"/>
    <mergeCell ref="AG100:AM100"/>
    <mergeCell ref="AG92:AM92"/>
    <mergeCell ref="AG95:AM95"/>
    <mergeCell ref="AG99:AM99"/>
    <mergeCell ref="AG96:AM96"/>
    <mergeCell ref="AM87:AN87"/>
    <mergeCell ref="AM89:AP89"/>
    <mergeCell ref="AM90:AP90"/>
    <mergeCell ref="AN95:AP95"/>
    <mergeCell ref="AN97:AP97"/>
    <mergeCell ref="AN104:AP104"/>
    <mergeCell ref="AN103:AP103"/>
    <mergeCell ref="AN96:AP96"/>
    <mergeCell ref="AN92:AP92"/>
    <mergeCell ref="AN102:AP102"/>
    <mergeCell ref="AN99:AP99"/>
    <mergeCell ref="AN101:AP101"/>
    <mergeCell ref="AN100:AP100"/>
    <mergeCell ref="AN98:AP98"/>
    <mergeCell ref="AS89:AT91"/>
    <mergeCell ref="AN105:AP105"/>
    <mergeCell ref="AG105:AM105"/>
    <mergeCell ref="AN106:AP106"/>
    <mergeCell ref="AG106:AM106"/>
    <mergeCell ref="AN94:AP94"/>
  </mergeCells>
  <hyperlinks>
    <hyperlink ref="A96" location="'SO 102 - A - Uznatelné ná...'!C2" display="/"/>
    <hyperlink ref="A97" location="'SO 102 - B - Neuznatelné ...'!C2" display="/"/>
    <hyperlink ref="A99" location="'SO 102a - A - Uznatelné n...'!C2" display="/"/>
    <hyperlink ref="A100" location="'SO 102a - B - Neuznatelné...'!C2" display="/"/>
    <hyperlink ref="A102" location="'SO 402 - A - Uznatelné ná...'!C2" display="/"/>
    <hyperlink ref="A103" location="'SO 402 - B - Neuznatelné ...'!C2" display="/"/>
    <hyperlink ref="A105" location="'VRN - A - Uznatelné náklady'!C2" display="/"/>
    <hyperlink ref="A106" location="'VRN - B - Neuznatelné nák...'!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92</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120</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122</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19</v>
      </c>
      <c r="G13" s="38"/>
      <c r="H13" s="38"/>
      <c r="I13" s="156" t="s">
        <v>20</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
        <v>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33</v>
      </c>
      <c r="F23" s="38"/>
      <c r="G23" s="38"/>
      <c r="H23" s="38"/>
      <c r="I23" s="156" t="s">
        <v>29</v>
      </c>
      <c r="J23" s="141" t="s">
        <v>1</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ROUND(J129,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ROUND((SUM(BE129:BE511)),  2)</f>
        <v>0</v>
      </c>
      <c r="G35" s="38"/>
      <c r="H35" s="38"/>
      <c r="I35" s="171">
        <v>0.20999999999999999</v>
      </c>
      <c r="J35" s="170">
        <f>ROUND(((SUM(BE129:BE511))*I35),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ROUND((SUM(BF129:BF511)),  2)</f>
        <v>0</v>
      </c>
      <c r="G36" s="38"/>
      <c r="H36" s="38"/>
      <c r="I36" s="171">
        <v>0.14999999999999999</v>
      </c>
      <c r="J36" s="170">
        <f>ROUND(((SUM(BF129:BF511))*I36),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ROUND((SUM(BG129:BG511)),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ROUND((SUM(BH129:BH511)),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ROUND((SUM(BI129:BI511)),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120</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SO 102 - A - 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J129</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128</v>
      </c>
      <c r="E99" s="205"/>
      <c r="F99" s="205"/>
      <c r="G99" s="205"/>
      <c r="H99" s="205"/>
      <c r="I99" s="206"/>
      <c r="J99" s="207">
        <f>J130</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129</v>
      </c>
      <c r="E100" s="211"/>
      <c r="F100" s="211"/>
      <c r="G100" s="211"/>
      <c r="H100" s="211"/>
      <c r="I100" s="212"/>
      <c r="J100" s="213">
        <f>J131</f>
        <v>0</v>
      </c>
      <c r="K100" s="133"/>
      <c r="L100" s="214"/>
      <c r="S100" s="10"/>
      <c r="T100" s="10"/>
      <c r="U100" s="10"/>
      <c r="V100" s="10"/>
      <c r="W100" s="10"/>
      <c r="X100" s="10"/>
      <c r="Y100" s="10"/>
      <c r="Z100" s="10"/>
      <c r="AA100" s="10"/>
      <c r="AB100" s="10"/>
      <c r="AC100" s="10"/>
      <c r="AD100" s="10"/>
      <c r="AE100" s="10"/>
    </row>
    <row r="101" hidden="1" s="10" customFormat="1" ht="19.92" customHeight="1">
      <c r="A101" s="10"/>
      <c r="B101" s="209"/>
      <c r="C101" s="133"/>
      <c r="D101" s="210" t="s">
        <v>130</v>
      </c>
      <c r="E101" s="211"/>
      <c r="F101" s="211"/>
      <c r="G101" s="211"/>
      <c r="H101" s="211"/>
      <c r="I101" s="212"/>
      <c r="J101" s="213">
        <f>J166</f>
        <v>0</v>
      </c>
      <c r="K101" s="133"/>
      <c r="L101" s="214"/>
      <c r="S101" s="10"/>
      <c r="T101" s="10"/>
      <c r="U101" s="10"/>
      <c r="V101" s="10"/>
      <c r="W101" s="10"/>
      <c r="X101" s="10"/>
      <c r="Y101" s="10"/>
      <c r="Z101" s="10"/>
      <c r="AA101" s="10"/>
      <c r="AB101" s="10"/>
      <c r="AC101" s="10"/>
      <c r="AD101" s="10"/>
      <c r="AE101" s="10"/>
    </row>
    <row r="102" hidden="1" s="10" customFormat="1" ht="19.92" customHeight="1">
      <c r="A102" s="10"/>
      <c r="B102" s="209"/>
      <c r="C102" s="133"/>
      <c r="D102" s="210" t="s">
        <v>131</v>
      </c>
      <c r="E102" s="211"/>
      <c r="F102" s="211"/>
      <c r="G102" s="211"/>
      <c r="H102" s="211"/>
      <c r="I102" s="212"/>
      <c r="J102" s="213">
        <f>J177</f>
        <v>0</v>
      </c>
      <c r="K102" s="133"/>
      <c r="L102" s="214"/>
      <c r="S102" s="10"/>
      <c r="T102" s="10"/>
      <c r="U102" s="10"/>
      <c r="V102" s="10"/>
      <c r="W102" s="10"/>
      <c r="X102" s="10"/>
      <c r="Y102" s="10"/>
      <c r="Z102" s="10"/>
      <c r="AA102" s="10"/>
      <c r="AB102" s="10"/>
      <c r="AC102" s="10"/>
      <c r="AD102" s="10"/>
      <c r="AE102" s="10"/>
    </row>
    <row r="103" hidden="1" s="10" customFormat="1" ht="19.92" customHeight="1">
      <c r="A103" s="10"/>
      <c r="B103" s="209"/>
      <c r="C103" s="133"/>
      <c r="D103" s="210" t="s">
        <v>132</v>
      </c>
      <c r="E103" s="211"/>
      <c r="F103" s="211"/>
      <c r="G103" s="211"/>
      <c r="H103" s="211"/>
      <c r="I103" s="212"/>
      <c r="J103" s="213">
        <f>J253</f>
        <v>0</v>
      </c>
      <c r="K103" s="133"/>
      <c r="L103" s="214"/>
      <c r="S103" s="10"/>
      <c r="T103" s="10"/>
      <c r="U103" s="10"/>
      <c r="V103" s="10"/>
      <c r="W103" s="10"/>
      <c r="X103" s="10"/>
      <c r="Y103" s="10"/>
      <c r="Z103" s="10"/>
      <c r="AA103" s="10"/>
      <c r="AB103" s="10"/>
      <c r="AC103" s="10"/>
      <c r="AD103" s="10"/>
      <c r="AE103" s="10"/>
    </row>
    <row r="104" hidden="1" s="10" customFormat="1" ht="19.92" customHeight="1">
      <c r="A104" s="10"/>
      <c r="B104" s="209"/>
      <c r="C104" s="133"/>
      <c r="D104" s="210" t="s">
        <v>133</v>
      </c>
      <c r="E104" s="211"/>
      <c r="F104" s="211"/>
      <c r="G104" s="211"/>
      <c r="H104" s="211"/>
      <c r="I104" s="212"/>
      <c r="J104" s="213">
        <f>J262</f>
        <v>0</v>
      </c>
      <c r="K104" s="133"/>
      <c r="L104" s="214"/>
      <c r="S104" s="10"/>
      <c r="T104" s="10"/>
      <c r="U104" s="10"/>
      <c r="V104" s="10"/>
      <c r="W104" s="10"/>
      <c r="X104" s="10"/>
      <c r="Y104" s="10"/>
      <c r="Z104" s="10"/>
      <c r="AA104" s="10"/>
      <c r="AB104" s="10"/>
      <c r="AC104" s="10"/>
      <c r="AD104" s="10"/>
      <c r="AE104" s="10"/>
    </row>
    <row r="105" hidden="1" s="10" customFormat="1" ht="14.88" customHeight="1">
      <c r="A105" s="10"/>
      <c r="B105" s="209"/>
      <c r="C105" s="133"/>
      <c r="D105" s="210" t="s">
        <v>134</v>
      </c>
      <c r="E105" s="211"/>
      <c r="F105" s="211"/>
      <c r="G105" s="211"/>
      <c r="H105" s="211"/>
      <c r="I105" s="212"/>
      <c r="J105" s="213">
        <f>J421</f>
        <v>0</v>
      </c>
      <c r="K105" s="133"/>
      <c r="L105" s="214"/>
      <c r="S105" s="10"/>
      <c r="T105" s="10"/>
      <c r="U105" s="10"/>
      <c r="V105" s="10"/>
      <c r="W105" s="10"/>
      <c r="X105" s="10"/>
      <c r="Y105" s="10"/>
      <c r="Z105" s="10"/>
      <c r="AA105" s="10"/>
      <c r="AB105" s="10"/>
      <c r="AC105" s="10"/>
      <c r="AD105" s="10"/>
      <c r="AE105" s="10"/>
    </row>
    <row r="106" hidden="1" s="10" customFormat="1" ht="19.92" customHeight="1">
      <c r="A106" s="10"/>
      <c r="B106" s="209"/>
      <c r="C106" s="133"/>
      <c r="D106" s="210" t="s">
        <v>135</v>
      </c>
      <c r="E106" s="211"/>
      <c r="F106" s="211"/>
      <c r="G106" s="211"/>
      <c r="H106" s="211"/>
      <c r="I106" s="212"/>
      <c r="J106" s="213">
        <f>J463</f>
        <v>0</v>
      </c>
      <c r="K106" s="133"/>
      <c r="L106" s="214"/>
      <c r="S106" s="10"/>
      <c r="T106" s="10"/>
      <c r="U106" s="10"/>
      <c r="V106" s="10"/>
      <c r="W106" s="10"/>
      <c r="X106" s="10"/>
      <c r="Y106" s="10"/>
      <c r="Z106" s="10"/>
      <c r="AA106" s="10"/>
      <c r="AB106" s="10"/>
      <c r="AC106" s="10"/>
      <c r="AD106" s="10"/>
      <c r="AE106" s="10"/>
    </row>
    <row r="107" hidden="1" s="10" customFormat="1" ht="19.92" customHeight="1">
      <c r="A107" s="10"/>
      <c r="B107" s="209"/>
      <c r="C107" s="133"/>
      <c r="D107" s="210" t="s">
        <v>136</v>
      </c>
      <c r="E107" s="211"/>
      <c r="F107" s="211"/>
      <c r="G107" s="211"/>
      <c r="H107" s="211"/>
      <c r="I107" s="212"/>
      <c r="J107" s="213">
        <f>J509</f>
        <v>0</v>
      </c>
      <c r="K107" s="133"/>
      <c r="L107" s="214"/>
      <c r="S107" s="10"/>
      <c r="T107" s="10"/>
      <c r="U107" s="10"/>
      <c r="V107" s="10"/>
      <c r="W107" s="10"/>
      <c r="X107" s="10"/>
      <c r="Y107" s="10"/>
      <c r="Z107" s="10"/>
      <c r="AA107" s="10"/>
      <c r="AB107" s="10"/>
      <c r="AC107" s="10"/>
      <c r="AD107" s="10"/>
      <c r="AE107" s="10"/>
    </row>
    <row r="108" hidden="1" s="2" customFormat="1" ht="21.84" customHeight="1">
      <c r="A108" s="38"/>
      <c r="B108" s="39"/>
      <c r="C108" s="40"/>
      <c r="D108" s="40"/>
      <c r="E108" s="40"/>
      <c r="F108" s="40"/>
      <c r="G108" s="40"/>
      <c r="H108" s="40"/>
      <c r="I108" s="154"/>
      <c r="J108" s="40"/>
      <c r="K108" s="40"/>
      <c r="L108" s="63"/>
      <c r="S108" s="38"/>
      <c r="T108" s="38"/>
      <c r="U108" s="38"/>
      <c r="V108" s="38"/>
      <c r="W108" s="38"/>
      <c r="X108" s="38"/>
      <c r="Y108" s="38"/>
      <c r="Z108" s="38"/>
      <c r="AA108" s="38"/>
      <c r="AB108" s="38"/>
      <c r="AC108" s="38"/>
      <c r="AD108" s="38"/>
      <c r="AE108" s="38"/>
    </row>
    <row r="109" hidden="1" s="2" customFormat="1" ht="6.96" customHeight="1">
      <c r="A109" s="38"/>
      <c r="B109" s="66"/>
      <c r="C109" s="67"/>
      <c r="D109" s="67"/>
      <c r="E109" s="67"/>
      <c r="F109" s="67"/>
      <c r="G109" s="67"/>
      <c r="H109" s="67"/>
      <c r="I109" s="192"/>
      <c r="J109" s="67"/>
      <c r="K109" s="67"/>
      <c r="L109" s="63"/>
      <c r="S109" s="38"/>
      <c r="T109" s="38"/>
      <c r="U109" s="38"/>
      <c r="V109" s="38"/>
      <c r="W109" s="38"/>
      <c r="X109" s="38"/>
      <c r="Y109" s="38"/>
      <c r="Z109" s="38"/>
      <c r="AA109" s="38"/>
      <c r="AB109" s="38"/>
      <c r="AC109" s="38"/>
      <c r="AD109" s="38"/>
      <c r="AE109" s="38"/>
    </row>
    <row r="110" hidden="1"/>
    <row r="111" hidden="1"/>
    <row r="112" hidden="1"/>
    <row r="113" s="2" customFormat="1" ht="6.96" customHeight="1">
      <c r="A113" s="38"/>
      <c r="B113" s="68"/>
      <c r="C113" s="69"/>
      <c r="D113" s="69"/>
      <c r="E113" s="69"/>
      <c r="F113" s="69"/>
      <c r="G113" s="69"/>
      <c r="H113" s="69"/>
      <c r="I113" s="195"/>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137</v>
      </c>
      <c r="D114" s="40"/>
      <c r="E114" s="40"/>
      <c r="F114" s="40"/>
      <c r="G114" s="40"/>
      <c r="H114" s="40"/>
      <c r="I114" s="154"/>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154"/>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154"/>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196" t="str">
        <f>E7</f>
        <v>Velká Dobrá - zklidnění dopravy na průtahových komunikacích</v>
      </c>
      <c r="F117" s="32"/>
      <c r="G117" s="32"/>
      <c r="H117" s="32"/>
      <c r="I117" s="154"/>
      <c r="J117" s="40"/>
      <c r="K117" s="40"/>
      <c r="L117" s="63"/>
      <c r="S117" s="38"/>
      <c r="T117" s="38"/>
      <c r="U117" s="38"/>
      <c r="V117" s="38"/>
      <c r="W117" s="38"/>
      <c r="X117" s="38"/>
      <c r="Y117" s="38"/>
      <c r="Z117" s="38"/>
      <c r="AA117" s="38"/>
      <c r="AB117" s="38"/>
      <c r="AC117" s="38"/>
      <c r="AD117" s="38"/>
      <c r="AE117" s="38"/>
    </row>
    <row r="118" s="1" customFormat="1" ht="12" customHeight="1">
      <c r="B118" s="21"/>
      <c r="C118" s="32" t="s">
        <v>119</v>
      </c>
      <c r="D118" s="22"/>
      <c r="E118" s="22"/>
      <c r="F118" s="22"/>
      <c r="G118" s="22"/>
      <c r="H118" s="22"/>
      <c r="I118" s="146"/>
      <c r="J118" s="22"/>
      <c r="K118" s="22"/>
      <c r="L118" s="20"/>
    </row>
    <row r="119" s="2" customFormat="1" ht="16.5" customHeight="1">
      <c r="A119" s="38"/>
      <c r="B119" s="39"/>
      <c r="C119" s="40"/>
      <c r="D119" s="40"/>
      <c r="E119" s="196" t="s">
        <v>120</v>
      </c>
      <c r="F119" s="40"/>
      <c r="G119" s="40"/>
      <c r="H119" s="40"/>
      <c r="I119" s="154"/>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121</v>
      </c>
      <c r="D120" s="40"/>
      <c r="E120" s="40"/>
      <c r="F120" s="40"/>
      <c r="G120" s="40"/>
      <c r="H120" s="40"/>
      <c r="I120" s="154"/>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76" t="str">
        <f>E11</f>
        <v>SO 102 - A - Uznatelné náklady</v>
      </c>
      <c r="F121" s="40"/>
      <c r="G121" s="40"/>
      <c r="H121" s="40"/>
      <c r="I121" s="154"/>
      <c r="J121" s="40"/>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154"/>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22</v>
      </c>
      <c r="D123" s="40"/>
      <c r="E123" s="40"/>
      <c r="F123" s="27" t="str">
        <f>F14</f>
        <v>Velká Dobrá</v>
      </c>
      <c r="G123" s="40"/>
      <c r="H123" s="40"/>
      <c r="I123" s="156" t="s">
        <v>24</v>
      </c>
      <c r="J123" s="79" t="str">
        <f>IF(J14="","",J14)</f>
        <v>12. 12. 2020</v>
      </c>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154"/>
      <c r="J124" s="40"/>
      <c r="K124" s="40"/>
      <c r="L124" s="63"/>
      <c r="S124" s="38"/>
      <c r="T124" s="38"/>
      <c r="U124" s="38"/>
      <c r="V124" s="38"/>
      <c r="W124" s="38"/>
      <c r="X124" s="38"/>
      <c r="Y124" s="38"/>
      <c r="Z124" s="38"/>
      <c r="AA124" s="38"/>
      <c r="AB124" s="38"/>
      <c r="AC124" s="38"/>
      <c r="AD124" s="38"/>
      <c r="AE124" s="38"/>
    </row>
    <row r="125" s="2" customFormat="1" ht="25.65" customHeight="1">
      <c r="A125" s="38"/>
      <c r="B125" s="39"/>
      <c r="C125" s="32" t="s">
        <v>26</v>
      </c>
      <c r="D125" s="40"/>
      <c r="E125" s="40"/>
      <c r="F125" s="27" t="str">
        <f>E17</f>
        <v xml:space="preserve"> </v>
      </c>
      <c r="G125" s="40"/>
      <c r="H125" s="40"/>
      <c r="I125" s="156" t="s">
        <v>32</v>
      </c>
      <c r="J125" s="36" t="str">
        <f>E23</f>
        <v>Projekce dopravní Filip, s.r.o.</v>
      </c>
      <c r="K125" s="40"/>
      <c r="L125" s="63"/>
      <c r="S125" s="38"/>
      <c r="T125" s="38"/>
      <c r="U125" s="38"/>
      <c r="V125" s="38"/>
      <c r="W125" s="38"/>
      <c r="X125" s="38"/>
      <c r="Y125" s="38"/>
      <c r="Z125" s="38"/>
      <c r="AA125" s="38"/>
      <c r="AB125" s="38"/>
      <c r="AC125" s="38"/>
      <c r="AD125" s="38"/>
      <c r="AE125" s="38"/>
    </row>
    <row r="126" s="2" customFormat="1" ht="15.15" customHeight="1">
      <c r="A126" s="38"/>
      <c r="B126" s="39"/>
      <c r="C126" s="32" t="s">
        <v>30</v>
      </c>
      <c r="D126" s="40"/>
      <c r="E126" s="40"/>
      <c r="F126" s="27" t="str">
        <f>IF(E20="","",E20)</f>
        <v>Vyplň údaj</v>
      </c>
      <c r="G126" s="40"/>
      <c r="H126" s="40"/>
      <c r="I126" s="156" t="s">
        <v>35</v>
      </c>
      <c r="J126" s="36" t="str">
        <f>E26</f>
        <v xml:space="preserve"> </v>
      </c>
      <c r="K126" s="40"/>
      <c r="L126" s="63"/>
      <c r="S126" s="38"/>
      <c r="T126" s="38"/>
      <c r="U126" s="38"/>
      <c r="V126" s="38"/>
      <c r="W126" s="38"/>
      <c r="X126" s="38"/>
      <c r="Y126" s="38"/>
      <c r="Z126" s="38"/>
      <c r="AA126" s="38"/>
      <c r="AB126" s="38"/>
      <c r="AC126" s="38"/>
      <c r="AD126" s="38"/>
      <c r="AE126" s="38"/>
    </row>
    <row r="127" s="2" customFormat="1" ht="10.32" customHeight="1">
      <c r="A127" s="38"/>
      <c r="B127" s="39"/>
      <c r="C127" s="40"/>
      <c r="D127" s="40"/>
      <c r="E127" s="40"/>
      <c r="F127" s="40"/>
      <c r="G127" s="40"/>
      <c r="H127" s="40"/>
      <c r="I127" s="154"/>
      <c r="J127" s="40"/>
      <c r="K127" s="40"/>
      <c r="L127" s="63"/>
      <c r="S127" s="38"/>
      <c r="T127" s="38"/>
      <c r="U127" s="38"/>
      <c r="V127" s="38"/>
      <c r="W127" s="38"/>
      <c r="X127" s="38"/>
      <c r="Y127" s="38"/>
      <c r="Z127" s="38"/>
      <c r="AA127" s="38"/>
      <c r="AB127" s="38"/>
      <c r="AC127" s="38"/>
      <c r="AD127" s="38"/>
      <c r="AE127" s="38"/>
    </row>
    <row r="128" s="11" customFormat="1" ht="29.28" customHeight="1">
      <c r="A128" s="215"/>
      <c r="B128" s="216"/>
      <c r="C128" s="217" t="s">
        <v>138</v>
      </c>
      <c r="D128" s="218" t="s">
        <v>63</v>
      </c>
      <c r="E128" s="218" t="s">
        <v>59</v>
      </c>
      <c r="F128" s="218" t="s">
        <v>60</v>
      </c>
      <c r="G128" s="218" t="s">
        <v>139</v>
      </c>
      <c r="H128" s="218" t="s">
        <v>140</v>
      </c>
      <c r="I128" s="219" t="s">
        <v>141</v>
      </c>
      <c r="J128" s="218" t="s">
        <v>125</v>
      </c>
      <c r="K128" s="220" t="s">
        <v>142</v>
      </c>
      <c r="L128" s="221"/>
      <c r="M128" s="100" t="s">
        <v>1</v>
      </c>
      <c r="N128" s="101" t="s">
        <v>42</v>
      </c>
      <c r="O128" s="101" t="s">
        <v>143</v>
      </c>
      <c r="P128" s="101" t="s">
        <v>144</v>
      </c>
      <c r="Q128" s="101" t="s">
        <v>145</v>
      </c>
      <c r="R128" s="101" t="s">
        <v>146</v>
      </c>
      <c r="S128" s="101" t="s">
        <v>147</v>
      </c>
      <c r="T128" s="102" t="s">
        <v>148</v>
      </c>
      <c r="U128" s="215"/>
      <c r="V128" s="215"/>
      <c r="W128" s="215"/>
      <c r="X128" s="215"/>
      <c r="Y128" s="215"/>
      <c r="Z128" s="215"/>
      <c r="AA128" s="215"/>
      <c r="AB128" s="215"/>
      <c r="AC128" s="215"/>
      <c r="AD128" s="215"/>
      <c r="AE128" s="215"/>
    </row>
    <row r="129" s="2" customFormat="1" ht="22.8" customHeight="1">
      <c r="A129" s="38"/>
      <c r="B129" s="39"/>
      <c r="C129" s="107" t="s">
        <v>149</v>
      </c>
      <c r="D129" s="40"/>
      <c r="E129" s="40"/>
      <c r="F129" s="40"/>
      <c r="G129" s="40"/>
      <c r="H129" s="40"/>
      <c r="I129" s="154"/>
      <c r="J129" s="222">
        <f>BK129</f>
        <v>0</v>
      </c>
      <c r="K129" s="40"/>
      <c r="L129" s="44"/>
      <c r="M129" s="103"/>
      <c r="N129" s="223"/>
      <c r="O129" s="104"/>
      <c r="P129" s="224">
        <f>P130</f>
        <v>0</v>
      </c>
      <c r="Q129" s="104"/>
      <c r="R129" s="224">
        <f>R130</f>
        <v>284.72822439999999</v>
      </c>
      <c r="S129" s="104"/>
      <c r="T129" s="225">
        <f>T130</f>
        <v>343.93416000000002</v>
      </c>
      <c r="U129" s="38"/>
      <c r="V129" s="38"/>
      <c r="W129" s="38"/>
      <c r="X129" s="38"/>
      <c r="Y129" s="38"/>
      <c r="Z129" s="38"/>
      <c r="AA129" s="38"/>
      <c r="AB129" s="38"/>
      <c r="AC129" s="38"/>
      <c r="AD129" s="38"/>
      <c r="AE129" s="38"/>
      <c r="AT129" s="17" t="s">
        <v>77</v>
      </c>
      <c r="AU129" s="17" t="s">
        <v>127</v>
      </c>
      <c r="BK129" s="226">
        <f>BK130</f>
        <v>0</v>
      </c>
    </row>
    <row r="130" s="12" customFormat="1" ht="25.92" customHeight="1">
      <c r="A130" s="12"/>
      <c r="B130" s="227"/>
      <c r="C130" s="228"/>
      <c r="D130" s="229" t="s">
        <v>77</v>
      </c>
      <c r="E130" s="230" t="s">
        <v>150</v>
      </c>
      <c r="F130" s="230" t="s">
        <v>151</v>
      </c>
      <c r="G130" s="228"/>
      <c r="H130" s="228"/>
      <c r="I130" s="231"/>
      <c r="J130" s="232">
        <f>BK130</f>
        <v>0</v>
      </c>
      <c r="K130" s="228"/>
      <c r="L130" s="233"/>
      <c r="M130" s="234"/>
      <c r="N130" s="235"/>
      <c r="O130" s="235"/>
      <c r="P130" s="236">
        <f>P131+P166+P177+P253+P262+P463+P509</f>
        <v>0</v>
      </c>
      <c r="Q130" s="235"/>
      <c r="R130" s="236">
        <f>R131+R166+R177+R253+R262+R463+R509</f>
        <v>284.72822439999999</v>
      </c>
      <c r="S130" s="235"/>
      <c r="T130" s="237">
        <f>T131+T166+T177+T253+T262+T463+T509</f>
        <v>343.93416000000002</v>
      </c>
      <c r="U130" s="12"/>
      <c r="V130" s="12"/>
      <c r="W130" s="12"/>
      <c r="X130" s="12"/>
      <c r="Y130" s="12"/>
      <c r="Z130" s="12"/>
      <c r="AA130" s="12"/>
      <c r="AB130" s="12"/>
      <c r="AC130" s="12"/>
      <c r="AD130" s="12"/>
      <c r="AE130" s="12"/>
      <c r="AR130" s="238" t="s">
        <v>85</v>
      </c>
      <c r="AT130" s="239" t="s">
        <v>77</v>
      </c>
      <c r="AU130" s="239" t="s">
        <v>78</v>
      </c>
      <c r="AY130" s="238" t="s">
        <v>152</v>
      </c>
      <c r="BK130" s="240">
        <f>BK131+BK166+BK177+BK253+BK262+BK463+BK509</f>
        <v>0</v>
      </c>
    </row>
    <row r="131" s="12" customFormat="1" ht="22.8" customHeight="1">
      <c r="A131" s="12"/>
      <c r="B131" s="227"/>
      <c r="C131" s="228"/>
      <c r="D131" s="229" t="s">
        <v>77</v>
      </c>
      <c r="E131" s="241" t="s">
        <v>85</v>
      </c>
      <c r="F131" s="241" t="s">
        <v>153</v>
      </c>
      <c r="G131" s="228"/>
      <c r="H131" s="228"/>
      <c r="I131" s="231"/>
      <c r="J131" s="242">
        <f>BK131</f>
        <v>0</v>
      </c>
      <c r="K131" s="228"/>
      <c r="L131" s="233"/>
      <c r="M131" s="234"/>
      <c r="N131" s="235"/>
      <c r="O131" s="235"/>
      <c r="P131" s="236">
        <f>SUM(P132:P165)</f>
        <v>0</v>
      </c>
      <c r="Q131" s="235"/>
      <c r="R131" s="236">
        <f>SUM(R132:R165)</f>
        <v>0</v>
      </c>
      <c r="S131" s="235"/>
      <c r="T131" s="237">
        <f>SUM(T132:T165)</f>
        <v>0</v>
      </c>
      <c r="U131" s="12"/>
      <c r="V131" s="12"/>
      <c r="W131" s="12"/>
      <c r="X131" s="12"/>
      <c r="Y131" s="12"/>
      <c r="Z131" s="12"/>
      <c r="AA131" s="12"/>
      <c r="AB131" s="12"/>
      <c r="AC131" s="12"/>
      <c r="AD131" s="12"/>
      <c r="AE131" s="12"/>
      <c r="AR131" s="238" t="s">
        <v>85</v>
      </c>
      <c r="AT131" s="239" t="s">
        <v>77</v>
      </c>
      <c r="AU131" s="239" t="s">
        <v>85</v>
      </c>
      <c r="AY131" s="238" t="s">
        <v>152</v>
      </c>
      <c r="BK131" s="240">
        <f>SUM(BK132:BK165)</f>
        <v>0</v>
      </c>
    </row>
    <row r="132" s="2" customFormat="1" ht="21.75" customHeight="1">
      <c r="A132" s="38"/>
      <c r="B132" s="39"/>
      <c r="C132" s="243" t="s">
        <v>85</v>
      </c>
      <c r="D132" s="243" t="s">
        <v>154</v>
      </c>
      <c r="E132" s="244" t="s">
        <v>155</v>
      </c>
      <c r="F132" s="245" t="s">
        <v>156</v>
      </c>
      <c r="G132" s="246" t="s">
        <v>157</v>
      </c>
      <c r="H132" s="247">
        <v>73.813000000000002</v>
      </c>
      <c r="I132" s="248"/>
      <c r="J132" s="249">
        <f>ROUND(I132*H132,2)</f>
        <v>0</v>
      </c>
      <c r="K132" s="245" t="s">
        <v>158</v>
      </c>
      <c r="L132" s="44"/>
      <c r="M132" s="250" t="s">
        <v>1</v>
      </c>
      <c r="N132" s="251" t="s">
        <v>43</v>
      </c>
      <c r="O132" s="91"/>
      <c r="P132" s="252">
        <f>O132*H132</f>
        <v>0</v>
      </c>
      <c r="Q132" s="252">
        <v>0</v>
      </c>
      <c r="R132" s="252">
        <f>Q132*H132</f>
        <v>0</v>
      </c>
      <c r="S132" s="252">
        <v>0</v>
      </c>
      <c r="T132" s="253">
        <f>S132*H132</f>
        <v>0</v>
      </c>
      <c r="U132" s="38"/>
      <c r="V132" s="38"/>
      <c r="W132" s="38"/>
      <c r="X132" s="38"/>
      <c r="Y132" s="38"/>
      <c r="Z132" s="38"/>
      <c r="AA132" s="38"/>
      <c r="AB132" s="38"/>
      <c r="AC132" s="38"/>
      <c r="AD132" s="38"/>
      <c r="AE132" s="38"/>
      <c r="AR132" s="254" t="s">
        <v>159</v>
      </c>
      <c r="AT132" s="254" t="s">
        <v>154</v>
      </c>
      <c r="AU132" s="254" t="s">
        <v>87</v>
      </c>
      <c r="AY132" s="17" t="s">
        <v>152</v>
      </c>
      <c r="BE132" s="255">
        <f>IF(N132="základní",J132,0)</f>
        <v>0</v>
      </c>
      <c r="BF132" s="255">
        <f>IF(N132="snížená",J132,0)</f>
        <v>0</v>
      </c>
      <c r="BG132" s="255">
        <f>IF(N132="zákl. přenesená",J132,0)</f>
        <v>0</v>
      </c>
      <c r="BH132" s="255">
        <f>IF(N132="sníž. přenesená",J132,0)</f>
        <v>0</v>
      </c>
      <c r="BI132" s="255">
        <f>IF(N132="nulová",J132,0)</f>
        <v>0</v>
      </c>
      <c r="BJ132" s="17" t="s">
        <v>85</v>
      </c>
      <c r="BK132" s="255">
        <f>ROUND(I132*H132,2)</f>
        <v>0</v>
      </c>
      <c r="BL132" s="17" t="s">
        <v>159</v>
      </c>
      <c r="BM132" s="254" t="s">
        <v>160</v>
      </c>
    </row>
    <row r="133" s="2" customFormat="1">
      <c r="A133" s="38"/>
      <c r="B133" s="39"/>
      <c r="C133" s="40"/>
      <c r="D133" s="256" t="s">
        <v>161</v>
      </c>
      <c r="E133" s="40"/>
      <c r="F133" s="257" t="s">
        <v>162</v>
      </c>
      <c r="G133" s="40"/>
      <c r="H133" s="40"/>
      <c r="I133" s="154"/>
      <c r="J133" s="40"/>
      <c r="K133" s="40"/>
      <c r="L133" s="44"/>
      <c r="M133" s="258"/>
      <c r="N133" s="259"/>
      <c r="O133" s="91"/>
      <c r="P133" s="91"/>
      <c r="Q133" s="91"/>
      <c r="R133" s="91"/>
      <c r="S133" s="91"/>
      <c r="T133" s="92"/>
      <c r="U133" s="38"/>
      <c r="V133" s="38"/>
      <c r="W133" s="38"/>
      <c r="X133" s="38"/>
      <c r="Y133" s="38"/>
      <c r="Z133" s="38"/>
      <c r="AA133" s="38"/>
      <c r="AB133" s="38"/>
      <c r="AC133" s="38"/>
      <c r="AD133" s="38"/>
      <c r="AE133" s="38"/>
      <c r="AT133" s="17" t="s">
        <v>161</v>
      </c>
      <c r="AU133" s="17" t="s">
        <v>87</v>
      </c>
    </row>
    <row r="134" s="2" customFormat="1">
      <c r="A134" s="38"/>
      <c r="B134" s="39"/>
      <c r="C134" s="40"/>
      <c r="D134" s="256" t="s">
        <v>163</v>
      </c>
      <c r="E134" s="40"/>
      <c r="F134" s="260" t="s">
        <v>164</v>
      </c>
      <c r="G134" s="40"/>
      <c r="H134" s="40"/>
      <c r="I134" s="154"/>
      <c r="J134" s="40"/>
      <c r="K134" s="40"/>
      <c r="L134" s="44"/>
      <c r="M134" s="258"/>
      <c r="N134" s="259"/>
      <c r="O134" s="91"/>
      <c r="P134" s="91"/>
      <c r="Q134" s="91"/>
      <c r="R134" s="91"/>
      <c r="S134" s="91"/>
      <c r="T134" s="92"/>
      <c r="U134" s="38"/>
      <c r="V134" s="38"/>
      <c r="W134" s="38"/>
      <c r="X134" s="38"/>
      <c r="Y134" s="38"/>
      <c r="Z134" s="38"/>
      <c r="AA134" s="38"/>
      <c r="AB134" s="38"/>
      <c r="AC134" s="38"/>
      <c r="AD134" s="38"/>
      <c r="AE134" s="38"/>
      <c r="AT134" s="17" t="s">
        <v>163</v>
      </c>
      <c r="AU134" s="17" t="s">
        <v>87</v>
      </c>
    </row>
    <row r="135" s="13" customFormat="1">
      <c r="A135" s="13"/>
      <c r="B135" s="261"/>
      <c r="C135" s="262"/>
      <c r="D135" s="256" t="s">
        <v>165</v>
      </c>
      <c r="E135" s="263" t="s">
        <v>1</v>
      </c>
      <c r="F135" s="264" t="s">
        <v>166</v>
      </c>
      <c r="G135" s="262"/>
      <c r="H135" s="265">
        <v>37.566000000000002</v>
      </c>
      <c r="I135" s="266"/>
      <c r="J135" s="262"/>
      <c r="K135" s="262"/>
      <c r="L135" s="267"/>
      <c r="M135" s="268"/>
      <c r="N135" s="269"/>
      <c r="O135" s="269"/>
      <c r="P135" s="269"/>
      <c r="Q135" s="269"/>
      <c r="R135" s="269"/>
      <c r="S135" s="269"/>
      <c r="T135" s="270"/>
      <c r="U135" s="13"/>
      <c r="V135" s="13"/>
      <c r="W135" s="13"/>
      <c r="X135" s="13"/>
      <c r="Y135" s="13"/>
      <c r="Z135" s="13"/>
      <c r="AA135" s="13"/>
      <c r="AB135" s="13"/>
      <c r="AC135" s="13"/>
      <c r="AD135" s="13"/>
      <c r="AE135" s="13"/>
      <c r="AT135" s="271" t="s">
        <v>165</v>
      </c>
      <c r="AU135" s="271" t="s">
        <v>87</v>
      </c>
      <c r="AV135" s="13" t="s">
        <v>87</v>
      </c>
      <c r="AW135" s="13" t="s">
        <v>34</v>
      </c>
      <c r="AX135" s="13" t="s">
        <v>78</v>
      </c>
      <c r="AY135" s="271" t="s">
        <v>152</v>
      </c>
    </row>
    <row r="136" s="13" customFormat="1">
      <c r="A136" s="13"/>
      <c r="B136" s="261"/>
      <c r="C136" s="262"/>
      <c r="D136" s="256" t="s">
        <v>165</v>
      </c>
      <c r="E136" s="263" t="s">
        <v>1</v>
      </c>
      <c r="F136" s="264" t="s">
        <v>167</v>
      </c>
      <c r="G136" s="262"/>
      <c r="H136" s="265">
        <v>13.022</v>
      </c>
      <c r="I136" s="266"/>
      <c r="J136" s="262"/>
      <c r="K136" s="262"/>
      <c r="L136" s="267"/>
      <c r="M136" s="268"/>
      <c r="N136" s="269"/>
      <c r="O136" s="269"/>
      <c r="P136" s="269"/>
      <c r="Q136" s="269"/>
      <c r="R136" s="269"/>
      <c r="S136" s="269"/>
      <c r="T136" s="270"/>
      <c r="U136" s="13"/>
      <c r="V136" s="13"/>
      <c r="W136" s="13"/>
      <c r="X136" s="13"/>
      <c r="Y136" s="13"/>
      <c r="Z136" s="13"/>
      <c r="AA136" s="13"/>
      <c r="AB136" s="13"/>
      <c r="AC136" s="13"/>
      <c r="AD136" s="13"/>
      <c r="AE136" s="13"/>
      <c r="AT136" s="271" t="s">
        <v>165</v>
      </c>
      <c r="AU136" s="271" t="s">
        <v>87</v>
      </c>
      <c r="AV136" s="13" t="s">
        <v>87</v>
      </c>
      <c r="AW136" s="13" t="s">
        <v>34</v>
      </c>
      <c r="AX136" s="13" t="s">
        <v>78</v>
      </c>
      <c r="AY136" s="271" t="s">
        <v>152</v>
      </c>
    </row>
    <row r="137" s="13" customFormat="1">
      <c r="A137" s="13"/>
      <c r="B137" s="261"/>
      <c r="C137" s="262"/>
      <c r="D137" s="256" t="s">
        <v>165</v>
      </c>
      <c r="E137" s="263" t="s">
        <v>1</v>
      </c>
      <c r="F137" s="264" t="s">
        <v>168</v>
      </c>
      <c r="G137" s="262"/>
      <c r="H137" s="265">
        <v>2.1219999999999999</v>
      </c>
      <c r="I137" s="266"/>
      <c r="J137" s="262"/>
      <c r="K137" s="262"/>
      <c r="L137" s="267"/>
      <c r="M137" s="268"/>
      <c r="N137" s="269"/>
      <c r="O137" s="269"/>
      <c r="P137" s="269"/>
      <c r="Q137" s="269"/>
      <c r="R137" s="269"/>
      <c r="S137" s="269"/>
      <c r="T137" s="270"/>
      <c r="U137" s="13"/>
      <c r="V137" s="13"/>
      <c r="W137" s="13"/>
      <c r="X137" s="13"/>
      <c r="Y137" s="13"/>
      <c r="Z137" s="13"/>
      <c r="AA137" s="13"/>
      <c r="AB137" s="13"/>
      <c r="AC137" s="13"/>
      <c r="AD137" s="13"/>
      <c r="AE137" s="13"/>
      <c r="AT137" s="271" t="s">
        <v>165</v>
      </c>
      <c r="AU137" s="271" t="s">
        <v>87</v>
      </c>
      <c r="AV137" s="13" t="s">
        <v>87</v>
      </c>
      <c r="AW137" s="13" t="s">
        <v>34</v>
      </c>
      <c r="AX137" s="13" t="s">
        <v>78</v>
      </c>
      <c r="AY137" s="271" t="s">
        <v>152</v>
      </c>
    </row>
    <row r="138" s="13" customFormat="1">
      <c r="A138" s="13"/>
      <c r="B138" s="261"/>
      <c r="C138" s="262"/>
      <c r="D138" s="256" t="s">
        <v>165</v>
      </c>
      <c r="E138" s="263" t="s">
        <v>1</v>
      </c>
      <c r="F138" s="264" t="s">
        <v>169</v>
      </c>
      <c r="G138" s="262"/>
      <c r="H138" s="265">
        <v>12.901</v>
      </c>
      <c r="I138" s="266"/>
      <c r="J138" s="262"/>
      <c r="K138" s="262"/>
      <c r="L138" s="267"/>
      <c r="M138" s="268"/>
      <c r="N138" s="269"/>
      <c r="O138" s="269"/>
      <c r="P138" s="269"/>
      <c r="Q138" s="269"/>
      <c r="R138" s="269"/>
      <c r="S138" s="269"/>
      <c r="T138" s="270"/>
      <c r="U138" s="13"/>
      <c r="V138" s="13"/>
      <c r="W138" s="13"/>
      <c r="X138" s="13"/>
      <c r="Y138" s="13"/>
      <c r="Z138" s="13"/>
      <c r="AA138" s="13"/>
      <c r="AB138" s="13"/>
      <c r="AC138" s="13"/>
      <c r="AD138" s="13"/>
      <c r="AE138" s="13"/>
      <c r="AT138" s="271" t="s">
        <v>165</v>
      </c>
      <c r="AU138" s="271" t="s">
        <v>87</v>
      </c>
      <c r="AV138" s="13" t="s">
        <v>87</v>
      </c>
      <c r="AW138" s="13" t="s">
        <v>34</v>
      </c>
      <c r="AX138" s="13" t="s">
        <v>78</v>
      </c>
      <c r="AY138" s="271" t="s">
        <v>152</v>
      </c>
    </row>
    <row r="139" s="13" customFormat="1">
      <c r="A139" s="13"/>
      <c r="B139" s="261"/>
      <c r="C139" s="262"/>
      <c r="D139" s="256" t="s">
        <v>165</v>
      </c>
      <c r="E139" s="263" t="s">
        <v>1</v>
      </c>
      <c r="F139" s="264" t="s">
        <v>170</v>
      </c>
      <c r="G139" s="262"/>
      <c r="H139" s="265">
        <v>8.202</v>
      </c>
      <c r="I139" s="266"/>
      <c r="J139" s="262"/>
      <c r="K139" s="262"/>
      <c r="L139" s="267"/>
      <c r="M139" s="268"/>
      <c r="N139" s="269"/>
      <c r="O139" s="269"/>
      <c r="P139" s="269"/>
      <c r="Q139" s="269"/>
      <c r="R139" s="269"/>
      <c r="S139" s="269"/>
      <c r="T139" s="270"/>
      <c r="U139" s="13"/>
      <c r="V139" s="13"/>
      <c r="W139" s="13"/>
      <c r="X139" s="13"/>
      <c r="Y139" s="13"/>
      <c r="Z139" s="13"/>
      <c r="AA139" s="13"/>
      <c r="AB139" s="13"/>
      <c r="AC139" s="13"/>
      <c r="AD139" s="13"/>
      <c r="AE139" s="13"/>
      <c r="AT139" s="271" t="s">
        <v>165</v>
      </c>
      <c r="AU139" s="271" t="s">
        <v>87</v>
      </c>
      <c r="AV139" s="13" t="s">
        <v>87</v>
      </c>
      <c r="AW139" s="13" t="s">
        <v>34</v>
      </c>
      <c r="AX139" s="13" t="s">
        <v>78</v>
      </c>
      <c r="AY139" s="271" t="s">
        <v>152</v>
      </c>
    </row>
    <row r="140" s="14" customFormat="1">
      <c r="A140" s="14"/>
      <c r="B140" s="272"/>
      <c r="C140" s="273"/>
      <c r="D140" s="256" t="s">
        <v>165</v>
      </c>
      <c r="E140" s="274" t="s">
        <v>1</v>
      </c>
      <c r="F140" s="275" t="s">
        <v>171</v>
      </c>
      <c r="G140" s="273"/>
      <c r="H140" s="276">
        <v>73.813000000000002</v>
      </c>
      <c r="I140" s="277"/>
      <c r="J140" s="273"/>
      <c r="K140" s="273"/>
      <c r="L140" s="278"/>
      <c r="M140" s="279"/>
      <c r="N140" s="280"/>
      <c r="O140" s="280"/>
      <c r="P140" s="280"/>
      <c r="Q140" s="280"/>
      <c r="R140" s="280"/>
      <c r="S140" s="280"/>
      <c r="T140" s="281"/>
      <c r="U140" s="14"/>
      <c r="V140" s="14"/>
      <c r="W140" s="14"/>
      <c r="X140" s="14"/>
      <c r="Y140" s="14"/>
      <c r="Z140" s="14"/>
      <c r="AA140" s="14"/>
      <c r="AB140" s="14"/>
      <c r="AC140" s="14"/>
      <c r="AD140" s="14"/>
      <c r="AE140" s="14"/>
      <c r="AT140" s="282" t="s">
        <v>165</v>
      </c>
      <c r="AU140" s="282" t="s">
        <v>87</v>
      </c>
      <c r="AV140" s="14" t="s">
        <v>159</v>
      </c>
      <c r="AW140" s="14" t="s">
        <v>34</v>
      </c>
      <c r="AX140" s="14" t="s">
        <v>85</v>
      </c>
      <c r="AY140" s="282" t="s">
        <v>152</v>
      </c>
    </row>
    <row r="141" s="2" customFormat="1" ht="16.5" customHeight="1">
      <c r="A141" s="38"/>
      <c r="B141" s="39"/>
      <c r="C141" s="243" t="s">
        <v>87</v>
      </c>
      <c r="D141" s="243" t="s">
        <v>154</v>
      </c>
      <c r="E141" s="244" t="s">
        <v>172</v>
      </c>
      <c r="F141" s="245" t="s">
        <v>173</v>
      </c>
      <c r="G141" s="246" t="s">
        <v>157</v>
      </c>
      <c r="H141" s="247">
        <v>73.813000000000002</v>
      </c>
      <c r="I141" s="248"/>
      <c r="J141" s="249">
        <f>ROUND(I141*H141,2)</f>
        <v>0</v>
      </c>
      <c r="K141" s="245" t="s">
        <v>158</v>
      </c>
      <c r="L141" s="44"/>
      <c r="M141" s="250" t="s">
        <v>1</v>
      </c>
      <c r="N141" s="251" t="s">
        <v>43</v>
      </c>
      <c r="O141" s="91"/>
      <c r="P141" s="252">
        <f>O141*H141</f>
        <v>0</v>
      </c>
      <c r="Q141" s="252">
        <v>0</v>
      </c>
      <c r="R141" s="252">
        <f>Q141*H141</f>
        <v>0</v>
      </c>
      <c r="S141" s="252">
        <v>0</v>
      </c>
      <c r="T141" s="253">
        <f>S141*H141</f>
        <v>0</v>
      </c>
      <c r="U141" s="38"/>
      <c r="V141" s="38"/>
      <c r="W141" s="38"/>
      <c r="X141" s="38"/>
      <c r="Y141" s="38"/>
      <c r="Z141" s="38"/>
      <c r="AA141" s="38"/>
      <c r="AB141" s="38"/>
      <c r="AC141" s="38"/>
      <c r="AD141" s="38"/>
      <c r="AE141" s="38"/>
      <c r="AR141" s="254" t="s">
        <v>159</v>
      </c>
      <c r="AT141" s="254" t="s">
        <v>154</v>
      </c>
      <c r="AU141" s="254" t="s">
        <v>87</v>
      </c>
      <c r="AY141" s="17" t="s">
        <v>152</v>
      </c>
      <c r="BE141" s="255">
        <f>IF(N141="základní",J141,0)</f>
        <v>0</v>
      </c>
      <c r="BF141" s="255">
        <f>IF(N141="snížená",J141,0)</f>
        <v>0</v>
      </c>
      <c r="BG141" s="255">
        <f>IF(N141="zákl. přenesená",J141,0)</f>
        <v>0</v>
      </c>
      <c r="BH141" s="255">
        <f>IF(N141="sníž. přenesená",J141,0)</f>
        <v>0</v>
      </c>
      <c r="BI141" s="255">
        <f>IF(N141="nulová",J141,0)</f>
        <v>0</v>
      </c>
      <c r="BJ141" s="17" t="s">
        <v>85</v>
      </c>
      <c r="BK141" s="255">
        <f>ROUND(I141*H141,2)</f>
        <v>0</v>
      </c>
      <c r="BL141" s="17" t="s">
        <v>159</v>
      </c>
      <c r="BM141" s="254" t="s">
        <v>174</v>
      </c>
    </row>
    <row r="142" s="2" customFormat="1">
      <c r="A142" s="38"/>
      <c r="B142" s="39"/>
      <c r="C142" s="40"/>
      <c r="D142" s="256" t="s">
        <v>161</v>
      </c>
      <c r="E142" s="40"/>
      <c r="F142" s="257" t="s">
        <v>175</v>
      </c>
      <c r="G142" s="40"/>
      <c r="H142" s="40"/>
      <c r="I142" s="154"/>
      <c r="J142" s="40"/>
      <c r="K142" s="40"/>
      <c r="L142" s="44"/>
      <c r="M142" s="258"/>
      <c r="N142" s="259"/>
      <c r="O142" s="91"/>
      <c r="P142" s="91"/>
      <c r="Q142" s="91"/>
      <c r="R142" s="91"/>
      <c r="S142" s="91"/>
      <c r="T142" s="92"/>
      <c r="U142" s="38"/>
      <c r="V142" s="38"/>
      <c r="W142" s="38"/>
      <c r="X142" s="38"/>
      <c r="Y142" s="38"/>
      <c r="Z142" s="38"/>
      <c r="AA142" s="38"/>
      <c r="AB142" s="38"/>
      <c r="AC142" s="38"/>
      <c r="AD142" s="38"/>
      <c r="AE142" s="38"/>
      <c r="AT142" s="17" t="s">
        <v>161</v>
      </c>
      <c r="AU142" s="17" t="s">
        <v>87</v>
      </c>
    </row>
    <row r="143" s="2" customFormat="1">
      <c r="A143" s="38"/>
      <c r="B143" s="39"/>
      <c r="C143" s="40"/>
      <c r="D143" s="256" t="s">
        <v>163</v>
      </c>
      <c r="E143" s="40"/>
      <c r="F143" s="260" t="s">
        <v>164</v>
      </c>
      <c r="G143" s="40"/>
      <c r="H143" s="40"/>
      <c r="I143" s="154"/>
      <c r="J143" s="40"/>
      <c r="K143" s="40"/>
      <c r="L143" s="44"/>
      <c r="M143" s="258"/>
      <c r="N143" s="259"/>
      <c r="O143" s="91"/>
      <c r="P143" s="91"/>
      <c r="Q143" s="91"/>
      <c r="R143" s="91"/>
      <c r="S143" s="91"/>
      <c r="T143" s="92"/>
      <c r="U143" s="38"/>
      <c r="V143" s="38"/>
      <c r="W143" s="38"/>
      <c r="X143" s="38"/>
      <c r="Y143" s="38"/>
      <c r="Z143" s="38"/>
      <c r="AA143" s="38"/>
      <c r="AB143" s="38"/>
      <c r="AC143" s="38"/>
      <c r="AD143" s="38"/>
      <c r="AE143" s="38"/>
      <c r="AT143" s="17" t="s">
        <v>163</v>
      </c>
      <c r="AU143" s="17" t="s">
        <v>87</v>
      </c>
    </row>
    <row r="144" s="13" customFormat="1">
      <c r="A144" s="13"/>
      <c r="B144" s="261"/>
      <c r="C144" s="262"/>
      <c r="D144" s="256" t="s">
        <v>165</v>
      </c>
      <c r="E144" s="263" t="s">
        <v>1</v>
      </c>
      <c r="F144" s="264" t="s">
        <v>176</v>
      </c>
      <c r="G144" s="262"/>
      <c r="H144" s="265">
        <v>73.813000000000002</v>
      </c>
      <c r="I144" s="266"/>
      <c r="J144" s="262"/>
      <c r="K144" s="262"/>
      <c r="L144" s="267"/>
      <c r="M144" s="268"/>
      <c r="N144" s="269"/>
      <c r="O144" s="269"/>
      <c r="P144" s="269"/>
      <c r="Q144" s="269"/>
      <c r="R144" s="269"/>
      <c r="S144" s="269"/>
      <c r="T144" s="270"/>
      <c r="U144" s="13"/>
      <c r="V144" s="13"/>
      <c r="W144" s="13"/>
      <c r="X144" s="13"/>
      <c r="Y144" s="13"/>
      <c r="Z144" s="13"/>
      <c r="AA144" s="13"/>
      <c r="AB144" s="13"/>
      <c r="AC144" s="13"/>
      <c r="AD144" s="13"/>
      <c r="AE144" s="13"/>
      <c r="AT144" s="271" t="s">
        <v>165</v>
      </c>
      <c r="AU144" s="271" t="s">
        <v>87</v>
      </c>
      <c r="AV144" s="13" t="s">
        <v>87</v>
      </c>
      <c r="AW144" s="13" t="s">
        <v>34</v>
      </c>
      <c r="AX144" s="13" t="s">
        <v>85</v>
      </c>
      <c r="AY144" s="271" t="s">
        <v>152</v>
      </c>
    </row>
    <row r="145" s="2" customFormat="1" ht="21.75" customHeight="1">
      <c r="A145" s="38"/>
      <c r="B145" s="39"/>
      <c r="C145" s="243" t="s">
        <v>177</v>
      </c>
      <c r="D145" s="243" t="s">
        <v>154</v>
      </c>
      <c r="E145" s="244" t="s">
        <v>178</v>
      </c>
      <c r="F145" s="245" t="s">
        <v>179</v>
      </c>
      <c r="G145" s="246" t="s">
        <v>157</v>
      </c>
      <c r="H145" s="247">
        <v>73.813000000000002</v>
      </c>
      <c r="I145" s="248"/>
      <c r="J145" s="249">
        <f>ROUND(I145*H145,2)</f>
        <v>0</v>
      </c>
      <c r="K145" s="245" t="s">
        <v>158</v>
      </c>
      <c r="L145" s="44"/>
      <c r="M145" s="250" t="s">
        <v>1</v>
      </c>
      <c r="N145" s="251" t="s">
        <v>43</v>
      </c>
      <c r="O145" s="91"/>
      <c r="P145" s="252">
        <f>O145*H145</f>
        <v>0</v>
      </c>
      <c r="Q145" s="252">
        <v>0</v>
      </c>
      <c r="R145" s="252">
        <f>Q145*H145</f>
        <v>0</v>
      </c>
      <c r="S145" s="252">
        <v>0</v>
      </c>
      <c r="T145" s="253">
        <f>S145*H145</f>
        <v>0</v>
      </c>
      <c r="U145" s="38"/>
      <c r="V145" s="38"/>
      <c r="W145" s="38"/>
      <c r="X145" s="38"/>
      <c r="Y145" s="38"/>
      <c r="Z145" s="38"/>
      <c r="AA145" s="38"/>
      <c r="AB145" s="38"/>
      <c r="AC145" s="38"/>
      <c r="AD145" s="38"/>
      <c r="AE145" s="38"/>
      <c r="AR145" s="254" t="s">
        <v>159</v>
      </c>
      <c r="AT145" s="254" t="s">
        <v>154</v>
      </c>
      <c r="AU145" s="254" t="s">
        <v>87</v>
      </c>
      <c r="AY145" s="17" t="s">
        <v>152</v>
      </c>
      <c r="BE145" s="255">
        <f>IF(N145="základní",J145,0)</f>
        <v>0</v>
      </c>
      <c r="BF145" s="255">
        <f>IF(N145="snížená",J145,0)</f>
        <v>0</v>
      </c>
      <c r="BG145" s="255">
        <f>IF(N145="zákl. přenesená",J145,0)</f>
        <v>0</v>
      </c>
      <c r="BH145" s="255">
        <f>IF(N145="sníž. přenesená",J145,0)</f>
        <v>0</v>
      </c>
      <c r="BI145" s="255">
        <f>IF(N145="nulová",J145,0)</f>
        <v>0</v>
      </c>
      <c r="BJ145" s="17" t="s">
        <v>85</v>
      </c>
      <c r="BK145" s="255">
        <f>ROUND(I145*H145,2)</f>
        <v>0</v>
      </c>
      <c r="BL145" s="17" t="s">
        <v>159</v>
      </c>
      <c r="BM145" s="254" t="s">
        <v>180</v>
      </c>
    </row>
    <row r="146" s="2" customFormat="1">
      <c r="A146" s="38"/>
      <c r="B146" s="39"/>
      <c r="C146" s="40"/>
      <c r="D146" s="256" t="s">
        <v>161</v>
      </c>
      <c r="E146" s="40"/>
      <c r="F146" s="257" t="s">
        <v>181</v>
      </c>
      <c r="G146" s="40"/>
      <c r="H146" s="40"/>
      <c r="I146" s="154"/>
      <c r="J146" s="40"/>
      <c r="K146" s="40"/>
      <c r="L146" s="44"/>
      <c r="M146" s="258"/>
      <c r="N146" s="259"/>
      <c r="O146" s="91"/>
      <c r="P146" s="91"/>
      <c r="Q146" s="91"/>
      <c r="R146" s="91"/>
      <c r="S146" s="91"/>
      <c r="T146" s="92"/>
      <c r="U146" s="38"/>
      <c r="V146" s="38"/>
      <c r="W146" s="38"/>
      <c r="X146" s="38"/>
      <c r="Y146" s="38"/>
      <c r="Z146" s="38"/>
      <c r="AA146" s="38"/>
      <c r="AB146" s="38"/>
      <c r="AC146" s="38"/>
      <c r="AD146" s="38"/>
      <c r="AE146" s="38"/>
      <c r="AT146" s="17" t="s">
        <v>161</v>
      </c>
      <c r="AU146" s="17" t="s">
        <v>87</v>
      </c>
    </row>
    <row r="147" s="2" customFormat="1">
      <c r="A147" s="38"/>
      <c r="B147" s="39"/>
      <c r="C147" s="40"/>
      <c r="D147" s="256" t="s">
        <v>163</v>
      </c>
      <c r="E147" s="40"/>
      <c r="F147" s="260" t="s">
        <v>182</v>
      </c>
      <c r="G147" s="40"/>
      <c r="H147" s="40"/>
      <c r="I147" s="154"/>
      <c r="J147" s="40"/>
      <c r="K147" s="40"/>
      <c r="L147" s="44"/>
      <c r="M147" s="258"/>
      <c r="N147" s="259"/>
      <c r="O147" s="91"/>
      <c r="P147" s="91"/>
      <c r="Q147" s="91"/>
      <c r="R147" s="91"/>
      <c r="S147" s="91"/>
      <c r="T147" s="92"/>
      <c r="U147" s="38"/>
      <c r="V147" s="38"/>
      <c r="W147" s="38"/>
      <c r="X147" s="38"/>
      <c r="Y147" s="38"/>
      <c r="Z147" s="38"/>
      <c r="AA147" s="38"/>
      <c r="AB147" s="38"/>
      <c r="AC147" s="38"/>
      <c r="AD147" s="38"/>
      <c r="AE147" s="38"/>
      <c r="AT147" s="17" t="s">
        <v>163</v>
      </c>
      <c r="AU147" s="17" t="s">
        <v>87</v>
      </c>
    </row>
    <row r="148" s="13" customFormat="1">
      <c r="A148" s="13"/>
      <c r="B148" s="261"/>
      <c r="C148" s="262"/>
      <c r="D148" s="256" t="s">
        <v>165</v>
      </c>
      <c r="E148" s="263" t="s">
        <v>1</v>
      </c>
      <c r="F148" s="264" t="s">
        <v>176</v>
      </c>
      <c r="G148" s="262"/>
      <c r="H148" s="265">
        <v>73.813000000000002</v>
      </c>
      <c r="I148" s="266"/>
      <c r="J148" s="262"/>
      <c r="K148" s="262"/>
      <c r="L148" s="267"/>
      <c r="M148" s="268"/>
      <c r="N148" s="269"/>
      <c r="O148" s="269"/>
      <c r="P148" s="269"/>
      <c r="Q148" s="269"/>
      <c r="R148" s="269"/>
      <c r="S148" s="269"/>
      <c r="T148" s="270"/>
      <c r="U148" s="13"/>
      <c r="V148" s="13"/>
      <c r="W148" s="13"/>
      <c r="X148" s="13"/>
      <c r="Y148" s="13"/>
      <c r="Z148" s="13"/>
      <c r="AA148" s="13"/>
      <c r="AB148" s="13"/>
      <c r="AC148" s="13"/>
      <c r="AD148" s="13"/>
      <c r="AE148" s="13"/>
      <c r="AT148" s="271" t="s">
        <v>165</v>
      </c>
      <c r="AU148" s="271" t="s">
        <v>87</v>
      </c>
      <c r="AV148" s="13" t="s">
        <v>87</v>
      </c>
      <c r="AW148" s="13" t="s">
        <v>34</v>
      </c>
      <c r="AX148" s="13" t="s">
        <v>85</v>
      </c>
      <c r="AY148" s="271" t="s">
        <v>152</v>
      </c>
    </row>
    <row r="149" s="2" customFormat="1" ht="21.75" customHeight="1">
      <c r="A149" s="38"/>
      <c r="B149" s="39"/>
      <c r="C149" s="243" t="s">
        <v>159</v>
      </c>
      <c r="D149" s="243" t="s">
        <v>154</v>
      </c>
      <c r="E149" s="244" t="s">
        <v>183</v>
      </c>
      <c r="F149" s="245" t="s">
        <v>184</v>
      </c>
      <c r="G149" s="246" t="s">
        <v>157</v>
      </c>
      <c r="H149" s="247">
        <v>442.87799999999999</v>
      </c>
      <c r="I149" s="248"/>
      <c r="J149" s="249">
        <f>ROUND(I149*H149,2)</f>
        <v>0</v>
      </c>
      <c r="K149" s="245" t="s">
        <v>158</v>
      </c>
      <c r="L149" s="44"/>
      <c r="M149" s="250" t="s">
        <v>1</v>
      </c>
      <c r="N149" s="251" t="s">
        <v>43</v>
      </c>
      <c r="O149" s="91"/>
      <c r="P149" s="252">
        <f>O149*H149</f>
        <v>0</v>
      </c>
      <c r="Q149" s="252">
        <v>0</v>
      </c>
      <c r="R149" s="252">
        <f>Q149*H149</f>
        <v>0</v>
      </c>
      <c r="S149" s="252">
        <v>0</v>
      </c>
      <c r="T149" s="253">
        <f>S149*H149</f>
        <v>0</v>
      </c>
      <c r="U149" s="38"/>
      <c r="V149" s="38"/>
      <c r="W149" s="38"/>
      <c r="X149" s="38"/>
      <c r="Y149" s="38"/>
      <c r="Z149" s="38"/>
      <c r="AA149" s="38"/>
      <c r="AB149" s="38"/>
      <c r="AC149" s="38"/>
      <c r="AD149" s="38"/>
      <c r="AE149" s="38"/>
      <c r="AR149" s="254" t="s">
        <v>159</v>
      </c>
      <c r="AT149" s="254" t="s">
        <v>154</v>
      </c>
      <c r="AU149" s="254" t="s">
        <v>87</v>
      </c>
      <c r="AY149" s="17" t="s">
        <v>152</v>
      </c>
      <c r="BE149" s="255">
        <f>IF(N149="základní",J149,0)</f>
        <v>0</v>
      </c>
      <c r="BF149" s="255">
        <f>IF(N149="snížená",J149,0)</f>
        <v>0</v>
      </c>
      <c r="BG149" s="255">
        <f>IF(N149="zákl. přenesená",J149,0)</f>
        <v>0</v>
      </c>
      <c r="BH149" s="255">
        <f>IF(N149="sníž. přenesená",J149,0)</f>
        <v>0</v>
      </c>
      <c r="BI149" s="255">
        <f>IF(N149="nulová",J149,0)</f>
        <v>0</v>
      </c>
      <c r="BJ149" s="17" t="s">
        <v>85</v>
      </c>
      <c r="BK149" s="255">
        <f>ROUND(I149*H149,2)</f>
        <v>0</v>
      </c>
      <c r="BL149" s="17" t="s">
        <v>159</v>
      </c>
      <c r="BM149" s="254" t="s">
        <v>185</v>
      </c>
    </row>
    <row r="150" s="2" customFormat="1">
      <c r="A150" s="38"/>
      <c r="B150" s="39"/>
      <c r="C150" s="40"/>
      <c r="D150" s="256" t="s">
        <v>161</v>
      </c>
      <c r="E150" s="40"/>
      <c r="F150" s="257" t="s">
        <v>186</v>
      </c>
      <c r="G150" s="40"/>
      <c r="H150" s="40"/>
      <c r="I150" s="154"/>
      <c r="J150" s="40"/>
      <c r="K150" s="40"/>
      <c r="L150" s="44"/>
      <c r="M150" s="258"/>
      <c r="N150" s="259"/>
      <c r="O150" s="91"/>
      <c r="P150" s="91"/>
      <c r="Q150" s="91"/>
      <c r="R150" s="91"/>
      <c r="S150" s="91"/>
      <c r="T150" s="92"/>
      <c r="U150" s="38"/>
      <c r="V150" s="38"/>
      <c r="W150" s="38"/>
      <c r="X150" s="38"/>
      <c r="Y150" s="38"/>
      <c r="Z150" s="38"/>
      <c r="AA150" s="38"/>
      <c r="AB150" s="38"/>
      <c r="AC150" s="38"/>
      <c r="AD150" s="38"/>
      <c r="AE150" s="38"/>
      <c r="AT150" s="17" t="s">
        <v>161</v>
      </c>
      <c r="AU150" s="17" t="s">
        <v>87</v>
      </c>
    </row>
    <row r="151" s="2" customFormat="1">
      <c r="A151" s="38"/>
      <c r="B151" s="39"/>
      <c r="C151" s="40"/>
      <c r="D151" s="256" t="s">
        <v>163</v>
      </c>
      <c r="E151" s="40"/>
      <c r="F151" s="260" t="s">
        <v>182</v>
      </c>
      <c r="G151" s="40"/>
      <c r="H151" s="40"/>
      <c r="I151" s="154"/>
      <c r="J151" s="40"/>
      <c r="K151" s="40"/>
      <c r="L151" s="44"/>
      <c r="M151" s="258"/>
      <c r="N151" s="259"/>
      <c r="O151" s="91"/>
      <c r="P151" s="91"/>
      <c r="Q151" s="91"/>
      <c r="R151" s="91"/>
      <c r="S151" s="91"/>
      <c r="T151" s="92"/>
      <c r="U151" s="38"/>
      <c r="V151" s="38"/>
      <c r="W151" s="38"/>
      <c r="X151" s="38"/>
      <c r="Y151" s="38"/>
      <c r="Z151" s="38"/>
      <c r="AA151" s="38"/>
      <c r="AB151" s="38"/>
      <c r="AC151" s="38"/>
      <c r="AD151" s="38"/>
      <c r="AE151" s="38"/>
      <c r="AT151" s="17" t="s">
        <v>163</v>
      </c>
      <c r="AU151" s="17" t="s">
        <v>87</v>
      </c>
    </row>
    <row r="152" s="13" customFormat="1">
      <c r="A152" s="13"/>
      <c r="B152" s="261"/>
      <c r="C152" s="262"/>
      <c r="D152" s="256" t="s">
        <v>165</v>
      </c>
      <c r="E152" s="263" t="s">
        <v>1</v>
      </c>
      <c r="F152" s="264" t="s">
        <v>187</v>
      </c>
      <c r="G152" s="262"/>
      <c r="H152" s="265">
        <v>442.87799999999999</v>
      </c>
      <c r="I152" s="266"/>
      <c r="J152" s="262"/>
      <c r="K152" s="262"/>
      <c r="L152" s="267"/>
      <c r="M152" s="268"/>
      <c r="N152" s="269"/>
      <c r="O152" s="269"/>
      <c r="P152" s="269"/>
      <c r="Q152" s="269"/>
      <c r="R152" s="269"/>
      <c r="S152" s="269"/>
      <c r="T152" s="270"/>
      <c r="U152" s="13"/>
      <c r="V152" s="13"/>
      <c r="W152" s="13"/>
      <c r="X152" s="13"/>
      <c r="Y152" s="13"/>
      <c r="Z152" s="13"/>
      <c r="AA152" s="13"/>
      <c r="AB152" s="13"/>
      <c r="AC152" s="13"/>
      <c r="AD152" s="13"/>
      <c r="AE152" s="13"/>
      <c r="AT152" s="271" t="s">
        <v>165</v>
      </c>
      <c r="AU152" s="271" t="s">
        <v>87</v>
      </c>
      <c r="AV152" s="13" t="s">
        <v>87</v>
      </c>
      <c r="AW152" s="13" t="s">
        <v>34</v>
      </c>
      <c r="AX152" s="13" t="s">
        <v>85</v>
      </c>
      <c r="AY152" s="271" t="s">
        <v>152</v>
      </c>
    </row>
    <row r="153" s="2" customFormat="1" ht="21.75" customHeight="1">
      <c r="A153" s="38"/>
      <c r="B153" s="39"/>
      <c r="C153" s="243" t="s">
        <v>188</v>
      </c>
      <c r="D153" s="243" t="s">
        <v>154</v>
      </c>
      <c r="E153" s="244" t="s">
        <v>189</v>
      </c>
      <c r="F153" s="245" t="s">
        <v>190</v>
      </c>
      <c r="G153" s="246" t="s">
        <v>191</v>
      </c>
      <c r="H153" s="247">
        <v>132.863</v>
      </c>
      <c r="I153" s="248"/>
      <c r="J153" s="249">
        <f>ROUND(I153*H153,2)</f>
        <v>0</v>
      </c>
      <c r="K153" s="245" t="s">
        <v>158</v>
      </c>
      <c r="L153" s="44"/>
      <c r="M153" s="250" t="s">
        <v>1</v>
      </c>
      <c r="N153" s="251" t="s">
        <v>43</v>
      </c>
      <c r="O153" s="91"/>
      <c r="P153" s="252">
        <f>O153*H153</f>
        <v>0</v>
      </c>
      <c r="Q153" s="252">
        <v>0</v>
      </c>
      <c r="R153" s="252">
        <f>Q153*H153</f>
        <v>0</v>
      </c>
      <c r="S153" s="252">
        <v>0</v>
      </c>
      <c r="T153" s="253">
        <f>S153*H153</f>
        <v>0</v>
      </c>
      <c r="U153" s="38"/>
      <c r="V153" s="38"/>
      <c r="W153" s="38"/>
      <c r="X153" s="38"/>
      <c r="Y153" s="38"/>
      <c r="Z153" s="38"/>
      <c r="AA153" s="38"/>
      <c r="AB153" s="38"/>
      <c r="AC153" s="38"/>
      <c r="AD153" s="38"/>
      <c r="AE153" s="38"/>
      <c r="AR153" s="254" t="s">
        <v>159</v>
      </c>
      <c r="AT153" s="254" t="s">
        <v>154</v>
      </c>
      <c r="AU153" s="254" t="s">
        <v>87</v>
      </c>
      <c r="AY153" s="17" t="s">
        <v>152</v>
      </c>
      <c r="BE153" s="255">
        <f>IF(N153="základní",J153,0)</f>
        <v>0</v>
      </c>
      <c r="BF153" s="255">
        <f>IF(N153="snížená",J153,0)</f>
        <v>0</v>
      </c>
      <c r="BG153" s="255">
        <f>IF(N153="zákl. přenesená",J153,0)</f>
        <v>0</v>
      </c>
      <c r="BH153" s="255">
        <f>IF(N153="sníž. přenesená",J153,0)</f>
        <v>0</v>
      </c>
      <c r="BI153" s="255">
        <f>IF(N153="nulová",J153,0)</f>
        <v>0</v>
      </c>
      <c r="BJ153" s="17" t="s">
        <v>85</v>
      </c>
      <c r="BK153" s="255">
        <f>ROUND(I153*H153,2)</f>
        <v>0</v>
      </c>
      <c r="BL153" s="17" t="s">
        <v>159</v>
      </c>
      <c r="BM153" s="254" t="s">
        <v>192</v>
      </c>
    </row>
    <row r="154" s="2" customFormat="1">
      <c r="A154" s="38"/>
      <c r="B154" s="39"/>
      <c r="C154" s="40"/>
      <c r="D154" s="256" t="s">
        <v>161</v>
      </c>
      <c r="E154" s="40"/>
      <c r="F154" s="257" t="s">
        <v>193</v>
      </c>
      <c r="G154" s="40"/>
      <c r="H154" s="40"/>
      <c r="I154" s="154"/>
      <c r="J154" s="40"/>
      <c r="K154" s="40"/>
      <c r="L154" s="44"/>
      <c r="M154" s="258"/>
      <c r="N154" s="259"/>
      <c r="O154" s="91"/>
      <c r="P154" s="91"/>
      <c r="Q154" s="91"/>
      <c r="R154" s="91"/>
      <c r="S154" s="91"/>
      <c r="T154" s="92"/>
      <c r="U154" s="38"/>
      <c r="V154" s="38"/>
      <c r="W154" s="38"/>
      <c r="X154" s="38"/>
      <c r="Y154" s="38"/>
      <c r="Z154" s="38"/>
      <c r="AA154" s="38"/>
      <c r="AB154" s="38"/>
      <c r="AC154" s="38"/>
      <c r="AD154" s="38"/>
      <c r="AE154" s="38"/>
      <c r="AT154" s="17" t="s">
        <v>161</v>
      </c>
      <c r="AU154" s="17" t="s">
        <v>87</v>
      </c>
    </row>
    <row r="155" s="2" customFormat="1">
      <c r="A155" s="38"/>
      <c r="B155" s="39"/>
      <c r="C155" s="40"/>
      <c r="D155" s="256" t="s">
        <v>163</v>
      </c>
      <c r="E155" s="40"/>
      <c r="F155" s="260" t="s">
        <v>194</v>
      </c>
      <c r="G155" s="40"/>
      <c r="H155" s="40"/>
      <c r="I155" s="154"/>
      <c r="J155" s="40"/>
      <c r="K155" s="40"/>
      <c r="L155" s="44"/>
      <c r="M155" s="258"/>
      <c r="N155" s="259"/>
      <c r="O155" s="91"/>
      <c r="P155" s="91"/>
      <c r="Q155" s="91"/>
      <c r="R155" s="91"/>
      <c r="S155" s="91"/>
      <c r="T155" s="92"/>
      <c r="U155" s="38"/>
      <c r="V155" s="38"/>
      <c r="W155" s="38"/>
      <c r="X155" s="38"/>
      <c r="Y155" s="38"/>
      <c r="Z155" s="38"/>
      <c r="AA155" s="38"/>
      <c r="AB155" s="38"/>
      <c r="AC155" s="38"/>
      <c r="AD155" s="38"/>
      <c r="AE155" s="38"/>
      <c r="AT155" s="17" t="s">
        <v>163</v>
      </c>
      <c r="AU155" s="17" t="s">
        <v>87</v>
      </c>
    </row>
    <row r="156" s="13" customFormat="1">
      <c r="A156" s="13"/>
      <c r="B156" s="261"/>
      <c r="C156" s="262"/>
      <c r="D156" s="256" t="s">
        <v>165</v>
      </c>
      <c r="E156" s="263" t="s">
        <v>1</v>
      </c>
      <c r="F156" s="264" t="s">
        <v>195</v>
      </c>
      <c r="G156" s="262"/>
      <c r="H156" s="265">
        <v>132.863</v>
      </c>
      <c r="I156" s="266"/>
      <c r="J156" s="262"/>
      <c r="K156" s="262"/>
      <c r="L156" s="267"/>
      <c r="M156" s="268"/>
      <c r="N156" s="269"/>
      <c r="O156" s="269"/>
      <c r="P156" s="269"/>
      <c r="Q156" s="269"/>
      <c r="R156" s="269"/>
      <c r="S156" s="269"/>
      <c r="T156" s="270"/>
      <c r="U156" s="13"/>
      <c r="V156" s="13"/>
      <c r="W156" s="13"/>
      <c r="X156" s="13"/>
      <c r="Y156" s="13"/>
      <c r="Z156" s="13"/>
      <c r="AA156" s="13"/>
      <c r="AB156" s="13"/>
      <c r="AC156" s="13"/>
      <c r="AD156" s="13"/>
      <c r="AE156" s="13"/>
      <c r="AT156" s="271" t="s">
        <v>165</v>
      </c>
      <c r="AU156" s="271" t="s">
        <v>87</v>
      </c>
      <c r="AV156" s="13" t="s">
        <v>87</v>
      </c>
      <c r="AW156" s="13" t="s">
        <v>34</v>
      </c>
      <c r="AX156" s="13" t="s">
        <v>85</v>
      </c>
      <c r="AY156" s="271" t="s">
        <v>152</v>
      </c>
    </row>
    <row r="157" s="2" customFormat="1" ht="16.5" customHeight="1">
      <c r="A157" s="38"/>
      <c r="B157" s="39"/>
      <c r="C157" s="243" t="s">
        <v>196</v>
      </c>
      <c r="D157" s="243" t="s">
        <v>154</v>
      </c>
      <c r="E157" s="244" t="s">
        <v>197</v>
      </c>
      <c r="F157" s="245" t="s">
        <v>198</v>
      </c>
      <c r="G157" s="246" t="s">
        <v>199</v>
      </c>
      <c r="H157" s="247">
        <v>574.20000000000005</v>
      </c>
      <c r="I157" s="248"/>
      <c r="J157" s="249">
        <f>ROUND(I157*H157,2)</f>
        <v>0</v>
      </c>
      <c r="K157" s="245" t="s">
        <v>158</v>
      </c>
      <c r="L157" s="44"/>
      <c r="M157" s="250" t="s">
        <v>1</v>
      </c>
      <c r="N157" s="251" t="s">
        <v>43</v>
      </c>
      <c r="O157" s="91"/>
      <c r="P157" s="252">
        <f>O157*H157</f>
        <v>0</v>
      </c>
      <c r="Q157" s="252">
        <v>0</v>
      </c>
      <c r="R157" s="252">
        <f>Q157*H157</f>
        <v>0</v>
      </c>
      <c r="S157" s="252">
        <v>0</v>
      </c>
      <c r="T157" s="253">
        <f>S157*H157</f>
        <v>0</v>
      </c>
      <c r="U157" s="38"/>
      <c r="V157" s="38"/>
      <c r="W157" s="38"/>
      <c r="X157" s="38"/>
      <c r="Y157" s="38"/>
      <c r="Z157" s="38"/>
      <c r="AA157" s="38"/>
      <c r="AB157" s="38"/>
      <c r="AC157" s="38"/>
      <c r="AD157" s="38"/>
      <c r="AE157" s="38"/>
      <c r="AR157" s="254" t="s">
        <v>159</v>
      </c>
      <c r="AT157" s="254" t="s">
        <v>154</v>
      </c>
      <c r="AU157" s="254" t="s">
        <v>87</v>
      </c>
      <c r="AY157" s="17" t="s">
        <v>152</v>
      </c>
      <c r="BE157" s="255">
        <f>IF(N157="základní",J157,0)</f>
        <v>0</v>
      </c>
      <c r="BF157" s="255">
        <f>IF(N157="snížená",J157,0)</f>
        <v>0</v>
      </c>
      <c r="BG157" s="255">
        <f>IF(N157="zákl. přenesená",J157,0)</f>
        <v>0</v>
      </c>
      <c r="BH157" s="255">
        <f>IF(N157="sníž. přenesená",J157,0)</f>
        <v>0</v>
      </c>
      <c r="BI157" s="255">
        <f>IF(N157="nulová",J157,0)</f>
        <v>0</v>
      </c>
      <c r="BJ157" s="17" t="s">
        <v>85</v>
      </c>
      <c r="BK157" s="255">
        <f>ROUND(I157*H157,2)</f>
        <v>0</v>
      </c>
      <c r="BL157" s="17" t="s">
        <v>159</v>
      </c>
      <c r="BM157" s="254" t="s">
        <v>200</v>
      </c>
    </row>
    <row r="158" s="2" customFormat="1">
      <c r="A158" s="38"/>
      <c r="B158" s="39"/>
      <c r="C158" s="40"/>
      <c r="D158" s="256" t="s">
        <v>161</v>
      </c>
      <c r="E158" s="40"/>
      <c r="F158" s="257" t="s">
        <v>201</v>
      </c>
      <c r="G158" s="40"/>
      <c r="H158" s="40"/>
      <c r="I158" s="154"/>
      <c r="J158" s="40"/>
      <c r="K158" s="40"/>
      <c r="L158" s="44"/>
      <c r="M158" s="258"/>
      <c r="N158" s="259"/>
      <c r="O158" s="91"/>
      <c r="P158" s="91"/>
      <c r="Q158" s="91"/>
      <c r="R158" s="91"/>
      <c r="S158" s="91"/>
      <c r="T158" s="92"/>
      <c r="U158" s="38"/>
      <c r="V158" s="38"/>
      <c r="W158" s="38"/>
      <c r="X158" s="38"/>
      <c r="Y158" s="38"/>
      <c r="Z158" s="38"/>
      <c r="AA158" s="38"/>
      <c r="AB158" s="38"/>
      <c r="AC158" s="38"/>
      <c r="AD158" s="38"/>
      <c r="AE158" s="38"/>
      <c r="AT158" s="17" t="s">
        <v>161</v>
      </c>
      <c r="AU158" s="17" t="s">
        <v>87</v>
      </c>
    </row>
    <row r="159" s="2" customFormat="1">
      <c r="A159" s="38"/>
      <c r="B159" s="39"/>
      <c r="C159" s="40"/>
      <c r="D159" s="256" t="s">
        <v>163</v>
      </c>
      <c r="E159" s="40"/>
      <c r="F159" s="260" t="s">
        <v>202</v>
      </c>
      <c r="G159" s="40"/>
      <c r="H159" s="40"/>
      <c r="I159" s="154"/>
      <c r="J159" s="40"/>
      <c r="K159" s="40"/>
      <c r="L159" s="44"/>
      <c r="M159" s="258"/>
      <c r="N159" s="259"/>
      <c r="O159" s="91"/>
      <c r="P159" s="91"/>
      <c r="Q159" s="91"/>
      <c r="R159" s="91"/>
      <c r="S159" s="91"/>
      <c r="T159" s="92"/>
      <c r="U159" s="38"/>
      <c r="V159" s="38"/>
      <c r="W159" s="38"/>
      <c r="X159" s="38"/>
      <c r="Y159" s="38"/>
      <c r="Z159" s="38"/>
      <c r="AA159" s="38"/>
      <c r="AB159" s="38"/>
      <c r="AC159" s="38"/>
      <c r="AD159" s="38"/>
      <c r="AE159" s="38"/>
      <c r="AT159" s="17" t="s">
        <v>163</v>
      </c>
      <c r="AU159" s="17" t="s">
        <v>87</v>
      </c>
    </row>
    <row r="160" s="2" customFormat="1">
      <c r="A160" s="38"/>
      <c r="B160" s="39"/>
      <c r="C160" s="40"/>
      <c r="D160" s="256" t="s">
        <v>203</v>
      </c>
      <c r="E160" s="40"/>
      <c r="F160" s="260" t="s">
        <v>204</v>
      </c>
      <c r="G160" s="40"/>
      <c r="H160" s="40"/>
      <c r="I160" s="154"/>
      <c r="J160" s="40"/>
      <c r="K160" s="40"/>
      <c r="L160" s="44"/>
      <c r="M160" s="258"/>
      <c r="N160" s="259"/>
      <c r="O160" s="91"/>
      <c r="P160" s="91"/>
      <c r="Q160" s="91"/>
      <c r="R160" s="91"/>
      <c r="S160" s="91"/>
      <c r="T160" s="92"/>
      <c r="U160" s="38"/>
      <c r="V160" s="38"/>
      <c r="W160" s="38"/>
      <c r="X160" s="38"/>
      <c r="Y160" s="38"/>
      <c r="Z160" s="38"/>
      <c r="AA160" s="38"/>
      <c r="AB160" s="38"/>
      <c r="AC160" s="38"/>
      <c r="AD160" s="38"/>
      <c r="AE160" s="38"/>
      <c r="AT160" s="17" t="s">
        <v>203</v>
      </c>
      <c r="AU160" s="17" t="s">
        <v>87</v>
      </c>
    </row>
    <row r="161" s="13" customFormat="1">
      <c r="A161" s="13"/>
      <c r="B161" s="261"/>
      <c r="C161" s="262"/>
      <c r="D161" s="256" t="s">
        <v>165</v>
      </c>
      <c r="E161" s="263" t="s">
        <v>1</v>
      </c>
      <c r="F161" s="264" t="s">
        <v>205</v>
      </c>
      <c r="G161" s="262"/>
      <c r="H161" s="265">
        <v>63.229999999999997</v>
      </c>
      <c r="I161" s="266"/>
      <c r="J161" s="262"/>
      <c r="K161" s="262"/>
      <c r="L161" s="267"/>
      <c r="M161" s="268"/>
      <c r="N161" s="269"/>
      <c r="O161" s="269"/>
      <c r="P161" s="269"/>
      <c r="Q161" s="269"/>
      <c r="R161" s="269"/>
      <c r="S161" s="269"/>
      <c r="T161" s="270"/>
      <c r="U161" s="13"/>
      <c r="V161" s="13"/>
      <c r="W161" s="13"/>
      <c r="X161" s="13"/>
      <c r="Y161" s="13"/>
      <c r="Z161" s="13"/>
      <c r="AA161" s="13"/>
      <c r="AB161" s="13"/>
      <c r="AC161" s="13"/>
      <c r="AD161" s="13"/>
      <c r="AE161" s="13"/>
      <c r="AT161" s="271" t="s">
        <v>165</v>
      </c>
      <c r="AU161" s="271" t="s">
        <v>87</v>
      </c>
      <c r="AV161" s="13" t="s">
        <v>87</v>
      </c>
      <c r="AW161" s="13" t="s">
        <v>34</v>
      </c>
      <c r="AX161" s="13" t="s">
        <v>78</v>
      </c>
      <c r="AY161" s="271" t="s">
        <v>152</v>
      </c>
    </row>
    <row r="162" s="13" customFormat="1">
      <c r="A162" s="13"/>
      <c r="B162" s="261"/>
      <c r="C162" s="262"/>
      <c r="D162" s="256" t="s">
        <v>165</v>
      </c>
      <c r="E162" s="263" t="s">
        <v>1</v>
      </c>
      <c r="F162" s="264" t="s">
        <v>206</v>
      </c>
      <c r="G162" s="262"/>
      <c r="H162" s="265">
        <v>460.51999999999998</v>
      </c>
      <c r="I162" s="266"/>
      <c r="J162" s="262"/>
      <c r="K162" s="262"/>
      <c r="L162" s="267"/>
      <c r="M162" s="268"/>
      <c r="N162" s="269"/>
      <c r="O162" s="269"/>
      <c r="P162" s="269"/>
      <c r="Q162" s="269"/>
      <c r="R162" s="269"/>
      <c r="S162" s="269"/>
      <c r="T162" s="270"/>
      <c r="U162" s="13"/>
      <c r="V162" s="13"/>
      <c r="W162" s="13"/>
      <c r="X162" s="13"/>
      <c r="Y162" s="13"/>
      <c r="Z162" s="13"/>
      <c r="AA162" s="13"/>
      <c r="AB162" s="13"/>
      <c r="AC162" s="13"/>
      <c r="AD162" s="13"/>
      <c r="AE162" s="13"/>
      <c r="AT162" s="271" t="s">
        <v>165</v>
      </c>
      <c r="AU162" s="271" t="s">
        <v>87</v>
      </c>
      <c r="AV162" s="13" t="s">
        <v>87</v>
      </c>
      <c r="AW162" s="13" t="s">
        <v>34</v>
      </c>
      <c r="AX162" s="13" t="s">
        <v>78</v>
      </c>
      <c r="AY162" s="271" t="s">
        <v>152</v>
      </c>
    </row>
    <row r="163" s="13" customFormat="1">
      <c r="A163" s="13"/>
      <c r="B163" s="261"/>
      <c r="C163" s="262"/>
      <c r="D163" s="256" t="s">
        <v>165</v>
      </c>
      <c r="E163" s="263" t="s">
        <v>1</v>
      </c>
      <c r="F163" s="264" t="s">
        <v>207</v>
      </c>
      <c r="G163" s="262"/>
      <c r="H163" s="265">
        <v>30.309999999999999</v>
      </c>
      <c r="I163" s="266"/>
      <c r="J163" s="262"/>
      <c r="K163" s="262"/>
      <c r="L163" s="267"/>
      <c r="M163" s="268"/>
      <c r="N163" s="269"/>
      <c r="O163" s="269"/>
      <c r="P163" s="269"/>
      <c r="Q163" s="269"/>
      <c r="R163" s="269"/>
      <c r="S163" s="269"/>
      <c r="T163" s="270"/>
      <c r="U163" s="13"/>
      <c r="V163" s="13"/>
      <c r="W163" s="13"/>
      <c r="X163" s="13"/>
      <c r="Y163" s="13"/>
      <c r="Z163" s="13"/>
      <c r="AA163" s="13"/>
      <c r="AB163" s="13"/>
      <c r="AC163" s="13"/>
      <c r="AD163" s="13"/>
      <c r="AE163" s="13"/>
      <c r="AT163" s="271" t="s">
        <v>165</v>
      </c>
      <c r="AU163" s="271" t="s">
        <v>87</v>
      </c>
      <c r="AV163" s="13" t="s">
        <v>87</v>
      </c>
      <c r="AW163" s="13" t="s">
        <v>34</v>
      </c>
      <c r="AX163" s="13" t="s">
        <v>78</v>
      </c>
      <c r="AY163" s="271" t="s">
        <v>152</v>
      </c>
    </row>
    <row r="164" s="13" customFormat="1">
      <c r="A164" s="13"/>
      <c r="B164" s="261"/>
      <c r="C164" s="262"/>
      <c r="D164" s="256" t="s">
        <v>165</v>
      </c>
      <c r="E164" s="263" t="s">
        <v>1</v>
      </c>
      <c r="F164" s="264" t="s">
        <v>208</v>
      </c>
      <c r="G164" s="262"/>
      <c r="H164" s="265">
        <v>20.140000000000001</v>
      </c>
      <c r="I164" s="266"/>
      <c r="J164" s="262"/>
      <c r="K164" s="262"/>
      <c r="L164" s="267"/>
      <c r="M164" s="268"/>
      <c r="N164" s="269"/>
      <c r="O164" s="269"/>
      <c r="P164" s="269"/>
      <c r="Q164" s="269"/>
      <c r="R164" s="269"/>
      <c r="S164" s="269"/>
      <c r="T164" s="270"/>
      <c r="U164" s="13"/>
      <c r="V164" s="13"/>
      <c r="W164" s="13"/>
      <c r="X164" s="13"/>
      <c r="Y164" s="13"/>
      <c r="Z164" s="13"/>
      <c r="AA164" s="13"/>
      <c r="AB164" s="13"/>
      <c r="AC164" s="13"/>
      <c r="AD164" s="13"/>
      <c r="AE164" s="13"/>
      <c r="AT164" s="271" t="s">
        <v>165</v>
      </c>
      <c r="AU164" s="271" t="s">
        <v>87</v>
      </c>
      <c r="AV164" s="13" t="s">
        <v>87</v>
      </c>
      <c r="AW164" s="13" t="s">
        <v>34</v>
      </c>
      <c r="AX164" s="13" t="s">
        <v>78</v>
      </c>
      <c r="AY164" s="271" t="s">
        <v>152</v>
      </c>
    </row>
    <row r="165" s="14" customFormat="1">
      <c r="A165" s="14"/>
      <c r="B165" s="272"/>
      <c r="C165" s="273"/>
      <c r="D165" s="256" t="s">
        <v>165</v>
      </c>
      <c r="E165" s="274" t="s">
        <v>1</v>
      </c>
      <c r="F165" s="275" t="s">
        <v>171</v>
      </c>
      <c r="G165" s="273"/>
      <c r="H165" s="276">
        <v>574.19999999999993</v>
      </c>
      <c r="I165" s="277"/>
      <c r="J165" s="273"/>
      <c r="K165" s="273"/>
      <c r="L165" s="278"/>
      <c r="M165" s="279"/>
      <c r="N165" s="280"/>
      <c r="O165" s="280"/>
      <c r="P165" s="280"/>
      <c r="Q165" s="280"/>
      <c r="R165" s="280"/>
      <c r="S165" s="280"/>
      <c r="T165" s="281"/>
      <c r="U165" s="14"/>
      <c r="V165" s="14"/>
      <c r="W165" s="14"/>
      <c r="X165" s="14"/>
      <c r="Y165" s="14"/>
      <c r="Z165" s="14"/>
      <c r="AA165" s="14"/>
      <c r="AB165" s="14"/>
      <c r="AC165" s="14"/>
      <c r="AD165" s="14"/>
      <c r="AE165" s="14"/>
      <c r="AT165" s="282" t="s">
        <v>165</v>
      </c>
      <c r="AU165" s="282" t="s">
        <v>87</v>
      </c>
      <c r="AV165" s="14" t="s">
        <v>159</v>
      </c>
      <c r="AW165" s="14" t="s">
        <v>34</v>
      </c>
      <c r="AX165" s="14" t="s">
        <v>85</v>
      </c>
      <c r="AY165" s="282" t="s">
        <v>152</v>
      </c>
    </row>
    <row r="166" s="12" customFormat="1" ht="22.8" customHeight="1">
      <c r="A166" s="12"/>
      <c r="B166" s="227"/>
      <c r="C166" s="228"/>
      <c r="D166" s="229" t="s">
        <v>77</v>
      </c>
      <c r="E166" s="241" t="s">
        <v>159</v>
      </c>
      <c r="F166" s="241" t="s">
        <v>209</v>
      </c>
      <c r="G166" s="228"/>
      <c r="H166" s="228"/>
      <c r="I166" s="231"/>
      <c r="J166" s="242">
        <f>BK166</f>
        <v>0</v>
      </c>
      <c r="K166" s="228"/>
      <c r="L166" s="233"/>
      <c r="M166" s="234"/>
      <c r="N166" s="235"/>
      <c r="O166" s="235"/>
      <c r="P166" s="236">
        <f>SUM(P167:P176)</f>
        <v>0</v>
      </c>
      <c r="Q166" s="235"/>
      <c r="R166" s="236">
        <f>SUM(R167:R176)</f>
        <v>0</v>
      </c>
      <c r="S166" s="235"/>
      <c r="T166" s="237">
        <f>SUM(T167:T176)</f>
        <v>0</v>
      </c>
      <c r="U166" s="12"/>
      <c r="V166" s="12"/>
      <c r="W166" s="12"/>
      <c r="X166" s="12"/>
      <c r="Y166" s="12"/>
      <c r="Z166" s="12"/>
      <c r="AA166" s="12"/>
      <c r="AB166" s="12"/>
      <c r="AC166" s="12"/>
      <c r="AD166" s="12"/>
      <c r="AE166" s="12"/>
      <c r="AR166" s="238" t="s">
        <v>85</v>
      </c>
      <c r="AT166" s="239" t="s">
        <v>77</v>
      </c>
      <c r="AU166" s="239" t="s">
        <v>85</v>
      </c>
      <c r="AY166" s="238" t="s">
        <v>152</v>
      </c>
      <c r="BK166" s="240">
        <f>SUM(BK167:BK176)</f>
        <v>0</v>
      </c>
    </row>
    <row r="167" s="2" customFormat="1" ht="21.75" customHeight="1">
      <c r="A167" s="38"/>
      <c r="B167" s="39"/>
      <c r="C167" s="243" t="s">
        <v>210</v>
      </c>
      <c r="D167" s="243" t="s">
        <v>154</v>
      </c>
      <c r="E167" s="244" t="s">
        <v>211</v>
      </c>
      <c r="F167" s="245" t="s">
        <v>212</v>
      </c>
      <c r="G167" s="246" t="s">
        <v>199</v>
      </c>
      <c r="H167" s="247">
        <v>83.370000000000005</v>
      </c>
      <c r="I167" s="248"/>
      <c r="J167" s="249">
        <f>ROUND(I167*H167,2)</f>
        <v>0</v>
      </c>
      <c r="K167" s="245" t="s">
        <v>158</v>
      </c>
      <c r="L167" s="44"/>
      <c r="M167" s="250" t="s">
        <v>1</v>
      </c>
      <c r="N167" s="251" t="s">
        <v>43</v>
      </c>
      <c r="O167" s="91"/>
      <c r="P167" s="252">
        <f>O167*H167</f>
        <v>0</v>
      </c>
      <c r="Q167" s="252">
        <v>0</v>
      </c>
      <c r="R167" s="252">
        <f>Q167*H167</f>
        <v>0</v>
      </c>
      <c r="S167" s="252">
        <v>0</v>
      </c>
      <c r="T167" s="253">
        <f>S167*H167</f>
        <v>0</v>
      </c>
      <c r="U167" s="38"/>
      <c r="V167" s="38"/>
      <c r="W167" s="38"/>
      <c r="X167" s="38"/>
      <c r="Y167" s="38"/>
      <c r="Z167" s="38"/>
      <c r="AA167" s="38"/>
      <c r="AB167" s="38"/>
      <c r="AC167" s="38"/>
      <c r="AD167" s="38"/>
      <c r="AE167" s="38"/>
      <c r="AR167" s="254" t="s">
        <v>159</v>
      </c>
      <c r="AT167" s="254" t="s">
        <v>154</v>
      </c>
      <c r="AU167" s="254" t="s">
        <v>87</v>
      </c>
      <c r="AY167" s="17" t="s">
        <v>152</v>
      </c>
      <c r="BE167" s="255">
        <f>IF(N167="základní",J167,0)</f>
        <v>0</v>
      </c>
      <c r="BF167" s="255">
        <f>IF(N167="snížená",J167,0)</f>
        <v>0</v>
      </c>
      <c r="BG167" s="255">
        <f>IF(N167="zákl. přenesená",J167,0)</f>
        <v>0</v>
      </c>
      <c r="BH167" s="255">
        <f>IF(N167="sníž. přenesená",J167,0)</f>
        <v>0</v>
      </c>
      <c r="BI167" s="255">
        <f>IF(N167="nulová",J167,0)</f>
        <v>0</v>
      </c>
      <c r="BJ167" s="17" t="s">
        <v>85</v>
      </c>
      <c r="BK167" s="255">
        <f>ROUND(I167*H167,2)</f>
        <v>0</v>
      </c>
      <c r="BL167" s="17" t="s">
        <v>159</v>
      </c>
      <c r="BM167" s="254" t="s">
        <v>213</v>
      </c>
    </row>
    <row r="168" s="2" customFormat="1">
      <c r="A168" s="38"/>
      <c r="B168" s="39"/>
      <c r="C168" s="40"/>
      <c r="D168" s="256" t="s">
        <v>161</v>
      </c>
      <c r="E168" s="40"/>
      <c r="F168" s="257" t="s">
        <v>214</v>
      </c>
      <c r="G168" s="40"/>
      <c r="H168" s="40"/>
      <c r="I168" s="154"/>
      <c r="J168" s="40"/>
      <c r="K168" s="40"/>
      <c r="L168" s="44"/>
      <c r="M168" s="258"/>
      <c r="N168" s="259"/>
      <c r="O168" s="91"/>
      <c r="P168" s="91"/>
      <c r="Q168" s="91"/>
      <c r="R168" s="91"/>
      <c r="S168" s="91"/>
      <c r="T168" s="92"/>
      <c r="U168" s="38"/>
      <c r="V168" s="38"/>
      <c r="W168" s="38"/>
      <c r="X168" s="38"/>
      <c r="Y168" s="38"/>
      <c r="Z168" s="38"/>
      <c r="AA168" s="38"/>
      <c r="AB168" s="38"/>
      <c r="AC168" s="38"/>
      <c r="AD168" s="38"/>
      <c r="AE168" s="38"/>
      <c r="AT168" s="17" t="s">
        <v>161</v>
      </c>
      <c r="AU168" s="17" t="s">
        <v>87</v>
      </c>
    </row>
    <row r="169" s="2" customFormat="1">
      <c r="A169" s="38"/>
      <c r="B169" s="39"/>
      <c r="C169" s="40"/>
      <c r="D169" s="256" t="s">
        <v>163</v>
      </c>
      <c r="E169" s="40"/>
      <c r="F169" s="260" t="s">
        <v>215</v>
      </c>
      <c r="G169" s="40"/>
      <c r="H169" s="40"/>
      <c r="I169" s="154"/>
      <c r="J169" s="40"/>
      <c r="K169" s="40"/>
      <c r="L169" s="44"/>
      <c r="M169" s="258"/>
      <c r="N169" s="259"/>
      <c r="O169" s="91"/>
      <c r="P169" s="91"/>
      <c r="Q169" s="91"/>
      <c r="R169" s="91"/>
      <c r="S169" s="91"/>
      <c r="T169" s="92"/>
      <c r="U169" s="38"/>
      <c r="V169" s="38"/>
      <c r="W169" s="38"/>
      <c r="X169" s="38"/>
      <c r="Y169" s="38"/>
      <c r="Z169" s="38"/>
      <c r="AA169" s="38"/>
      <c r="AB169" s="38"/>
      <c r="AC169" s="38"/>
      <c r="AD169" s="38"/>
      <c r="AE169" s="38"/>
      <c r="AT169" s="17" t="s">
        <v>163</v>
      </c>
      <c r="AU169" s="17" t="s">
        <v>87</v>
      </c>
    </row>
    <row r="170" s="13" customFormat="1">
      <c r="A170" s="13"/>
      <c r="B170" s="261"/>
      <c r="C170" s="262"/>
      <c r="D170" s="256" t="s">
        <v>165</v>
      </c>
      <c r="E170" s="263" t="s">
        <v>1</v>
      </c>
      <c r="F170" s="264" t="s">
        <v>205</v>
      </c>
      <c r="G170" s="262"/>
      <c r="H170" s="265">
        <v>63.229999999999997</v>
      </c>
      <c r="I170" s="266"/>
      <c r="J170" s="262"/>
      <c r="K170" s="262"/>
      <c r="L170" s="267"/>
      <c r="M170" s="268"/>
      <c r="N170" s="269"/>
      <c r="O170" s="269"/>
      <c r="P170" s="269"/>
      <c r="Q170" s="269"/>
      <c r="R170" s="269"/>
      <c r="S170" s="269"/>
      <c r="T170" s="270"/>
      <c r="U170" s="13"/>
      <c r="V170" s="13"/>
      <c r="W170" s="13"/>
      <c r="X170" s="13"/>
      <c r="Y170" s="13"/>
      <c r="Z170" s="13"/>
      <c r="AA170" s="13"/>
      <c r="AB170" s="13"/>
      <c r="AC170" s="13"/>
      <c r="AD170" s="13"/>
      <c r="AE170" s="13"/>
      <c r="AT170" s="271" t="s">
        <v>165</v>
      </c>
      <c r="AU170" s="271" t="s">
        <v>87</v>
      </c>
      <c r="AV170" s="13" t="s">
        <v>87</v>
      </c>
      <c r="AW170" s="13" t="s">
        <v>34</v>
      </c>
      <c r="AX170" s="13" t="s">
        <v>78</v>
      </c>
      <c r="AY170" s="271" t="s">
        <v>152</v>
      </c>
    </row>
    <row r="171" s="13" customFormat="1">
      <c r="A171" s="13"/>
      <c r="B171" s="261"/>
      <c r="C171" s="262"/>
      <c r="D171" s="256" t="s">
        <v>165</v>
      </c>
      <c r="E171" s="263" t="s">
        <v>1</v>
      </c>
      <c r="F171" s="264" t="s">
        <v>208</v>
      </c>
      <c r="G171" s="262"/>
      <c r="H171" s="265">
        <v>20.140000000000001</v>
      </c>
      <c r="I171" s="266"/>
      <c r="J171" s="262"/>
      <c r="K171" s="262"/>
      <c r="L171" s="267"/>
      <c r="M171" s="268"/>
      <c r="N171" s="269"/>
      <c r="O171" s="269"/>
      <c r="P171" s="269"/>
      <c r="Q171" s="269"/>
      <c r="R171" s="269"/>
      <c r="S171" s="269"/>
      <c r="T171" s="270"/>
      <c r="U171" s="13"/>
      <c r="V171" s="13"/>
      <c r="W171" s="13"/>
      <c r="X171" s="13"/>
      <c r="Y171" s="13"/>
      <c r="Z171" s="13"/>
      <c r="AA171" s="13"/>
      <c r="AB171" s="13"/>
      <c r="AC171" s="13"/>
      <c r="AD171" s="13"/>
      <c r="AE171" s="13"/>
      <c r="AT171" s="271" t="s">
        <v>165</v>
      </c>
      <c r="AU171" s="271" t="s">
        <v>87</v>
      </c>
      <c r="AV171" s="13" t="s">
        <v>87</v>
      </c>
      <c r="AW171" s="13" t="s">
        <v>34</v>
      </c>
      <c r="AX171" s="13" t="s">
        <v>78</v>
      </c>
      <c r="AY171" s="271" t="s">
        <v>152</v>
      </c>
    </row>
    <row r="172" s="14" customFormat="1">
      <c r="A172" s="14"/>
      <c r="B172" s="272"/>
      <c r="C172" s="273"/>
      <c r="D172" s="256" t="s">
        <v>165</v>
      </c>
      <c r="E172" s="274" t="s">
        <v>1</v>
      </c>
      <c r="F172" s="275" t="s">
        <v>171</v>
      </c>
      <c r="G172" s="273"/>
      <c r="H172" s="276">
        <v>83.370000000000005</v>
      </c>
      <c r="I172" s="277"/>
      <c r="J172" s="273"/>
      <c r="K172" s="273"/>
      <c r="L172" s="278"/>
      <c r="M172" s="279"/>
      <c r="N172" s="280"/>
      <c r="O172" s="280"/>
      <c r="P172" s="280"/>
      <c r="Q172" s="280"/>
      <c r="R172" s="280"/>
      <c r="S172" s="280"/>
      <c r="T172" s="281"/>
      <c r="U172" s="14"/>
      <c r="V172" s="14"/>
      <c r="W172" s="14"/>
      <c r="X172" s="14"/>
      <c r="Y172" s="14"/>
      <c r="Z172" s="14"/>
      <c r="AA172" s="14"/>
      <c r="AB172" s="14"/>
      <c r="AC172" s="14"/>
      <c r="AD172" s="14"/>
      <c r="AE172" s="14"/>
      <c r="AT172" s="282" t="s">
        <v>165</v>
      </c>
      <c r="AU172" s="282" t="s">
        <v>87</v>
      </c>
      <c r="AV172" s="14" t="s">
        <v>159</v>
      </c>
      <c r="AW172" s="14" t="s">
        <v>34</v>
      </c>
      <c r="AX172" s="14" t="s">
        <v>85</v>
      </c>
      <c r="AY172" s="282" t="s">
        <v>152</v>
      </c>
    </row>
    <row r="173" s="2" customFormat="1" ht="16.5" customHeight="1">
      <c r="A173" s="38"/>
      <c r="B173" s="39"/>
      <c r="C173" s="243" t="s">
        <v>216</v>
      </c>
      <c r="D173" s="243" t="s">
        <v>154</v>
      </c>
      <c r="E173" s="244" t="s">
        <v>217</v>
      </c>
      <c r="F173" s="245" t="s">
        <v>218</v>
      </c>
      <c r="G173" s="246" t="s">
        <v>157</v>
      </c>
      <c r="H173" s="247">
        <v>1.296</v>
      </c>
      <c r="I173" s="248"/>
      <c r="J173" s="249">
        <f>ROUND(I173*H173,2)</f>
        <v>0</v>
      </c>
      <c r="K173" s="245" t="s">
        <v>158</v>
      </c>
      <c r="L173" s="44"/>
      <c r="M173" s="250" t="s">
        <v>1</v>
      </c>
      <c r="N173" s="251" t="s">
        <v>43</v>
      </c>
      <c r="O173" s="91"/>
      <c r="P173" s="252">
        <f>O173*H173</f>
        <v>0</v>
      </c>
      <c r="Q173" s="252">
        <v>0</v>
      </c>
      <c r="R173" s="252">
        <f>Q173*H173</f>
        <v>0</v>
      </c>
      <c r="S173" s="252">
        <v>0</v>
      </c>
      <c r="T173" s="253">
        <f>S173*H173</f>
        <v>0</v>
      </c>
      <c r="U173" s="38"/>
      <c r="V173" s="38"/>
      <c r="W173" s="38"/>
      <c r="X173" s="38"/>
      <c r="Y173" s="38"/>
      <c r="Z173" s="38"/>
      <c r="AA173" s="38"/>
      <c r="AB173" s="38"/>
      <c r="AC173" s="38"/>
      <c r="AD173" s="38"/>
      <c r="AE173" s="38"/>
      <c r="AR173" s="254" t="s">
        <v>159</v>
      </c>
      <c r="AT173" s="254" t="s">
        <v>154</v>
      </c>
      <c r="AU173" s="254" t="s">
        <v>87</v>
      </c>
      <c r="AY173" s="17" t="s">
        <v>152</v>
      </c>
      <c r="BE173" s="255">
        <f>IF(N173="základní",J173,0)</f>
        <v>0</v>
      </c>
      <c r="BF173" s="255">
        <f>IF(N173="snížená",J173,0)</f>
        <v>0</v>
      </c>
      <c r="BG173" s="255">
        <f>IF(N173="zákl. přenesená",J173,0)</f>
        <v>0</v>
      </c>
      <c r="BH173" s="255">
        <f>IF(N173="sníž. přenesená",J173,0)</f>
        <v>0</v>
      </c>
      <c r="BI173" s="255">
        <f>IF(N173="nulová",J173,0)</f>
        <v>0</v>
      </c>
      <c r="BJ173" s="17" t="s">
        <v>85</v>
      </c>
      <c r="BK173" s="255">
        <f>ROUND(I173*H173,2)</f>
        <v>0</v>
      </c>
      <c r="BL173" s="17" t="s">
        <v>159</v>
      </c>
      <c r="BM173" s="254" t="s">
        <v>219</v>
      </c>
    </row>
    <row r="174" s="2" customFormat="1">
      <c r="A174" s="38"/>
      <c r="B174" s="39"/>
      <c r="C174" s="40"/>
      <c r="D174" s="256" t="s">
        <v>161</v>
      </c>
      <c r="E174" s="40"/>
      <c r="F174" s="257" t="s">
        <v>220</v>
      </c>
      <c r="G174" s="40"/>
      <c r="H174" s="40"/>
      <c r="I174" s="154"/>
      <c r="J174" s="40"/>
      <c r="K174" s="40"/>
      <c r="L174" s="44"/>
      <c r="M174" s="258"/>
      <c r="N174" s="259"/>
      <c r="O174" s="91"/>
      <c r="P174" s="91"/>
      <c r="Q174" s="91"/>
      <c r="R174" s="91"/>
      <c r="S174" s="91"/>
      <c r="T174" s="92"/>
      <c r="U174" s="38"/>
      <c r="V174" s="38"/>
      <c r="W174" s="38"/>
      <c r="X174" s="38"/>
      <c r="Y174" s="38"/>
      <c r="Z174" s="38"/>
      <c r="AA174" s="38"/>
      <c r="AB174" s="38"/>
      <c r="AC174" s="38"/>
      <c r="AD174" s="38"/>
      <c r="AE174" s="38"/>
      <c r="AT174" s="17" t="s">
        <v>161</v>
      </c>
      <c r="AU174" s="17" t="s">
        <v>87</v>
      </c>
    </row>
    <row r="175" s="2" customFormat="1">
      <c r="A175" s="38"/>
      <c r="B175" s="39"/>
      <c r="C175" s="40"/>
      <c r="D175" s="256" t="s">
        <v>163</v>
      </c>
      <c r="E175" s="40"/>
      <c r="F175" s="260" t="s">
        <v>221</v>
      </c>
      <c r="G175" s="40"/>
      <c r="H175" s="40"/>
      <c r="I175" s="154"/>
      <c r="J175" s="40"/>
      <c r="K175" s="40"/>
      <c r="L175" s="44"/>
      <c r="M175" s="258"/>
      <c r="N175" s="259"/>
      <c r="O175" s="91"/>
      <c r="P175" s="91"/>
      <c r="Q175" s="91"/>
      <c r="R175" s="91"/>
      <c r="S175" s="91"/>
      <c r="T175" s="92"/>
      <c r="U175" s="38"/>
      <c r="V175" s="38"/>
      <c r="W175" s="38"/>
      <c r="X175" s="38"/>
      <c r="Y175" s="38"/>
      <c r="Z175" s="38"/>
      <c r="AA175" s="38"/>
      <c r="AB175" s="38"/>
      <c r="AC175" s="38"/>
      <c r="AD175" s="38"/>
      <c r="AE175" s="38"/>
      <c r="AT175" s="17" t="s">
        <v>163</v>
      </c>
      <c r="AU175" s="17" t="s">
        <v>87</v>
      </c>
    </row>
    <row r="176" s="13" customFormat="1">
      <c r="A176" s="13"/>
      <c r="B176" s="261"/>
      <c r="C176" s="262"/>
      <c r="D176" s="256" t="s">
        <v>165</v>
      </c>
      <c r="E176" s="263" t="s">
        <v>1</v>
      </c>
      <c r="F176" s="264" t="s">
        <v>222</v>
      </c>
      <c r="G176" s="262"/>
      <c r="H176" s="265">
        <v>1.296</v>
      </c>
      <c r="I176" s="266"/>
      <c r="J176" s="262"/>
      <c r="K176" s="262"/>
      <c r="L176" s="267"/>
      <c r="M176" s="268"/>
      <c r="N176" s="269"/>
      <c r="O176" s="269"/>
      <c r="P176" s="269"/>
      <c r="Q176" s="269"/>
      <c r="R176" s="269"/>
      <c r="S176" s="269"/>
      <c r="T176" s="270"/>
      <c r="U176" s="13"/>
      <c r="V176" s="13"/>
      <c r="W176" s="13"/>
      <c r="X176" s="13"/>
      <c r="Y176" s="13"/>
      <c r="Z176" s="13"/>
      <c r="AA176" s="13"/>
      <c r="AB176" s="13"/>
      <c r="AC176" s="13"/>
      <c r="AD176" s="13"/>
      <c r="AE176" s="13"/>
      <c r="AT176" s="271" t="s">
        <v>165</v>
      </c>
      <c r="AU176" s="271" t="s">
        <v>87</v>
      </c>
      <c r="AV176" s="13" t="s">
        <v>87</v>
      </c>
      <c r="AW176" s="13" t="s">
        <v>34</v>
      </c>
      <c r="AX176" s="13" t="s">
        <v>85</v>
      </c>
      <c r="AY176" s="271" t="s">
        <v>152</v>
      </c>
    </row>
    <row r="177" s="12" customFormat="1" ht="22.8" customHeight="1">
      <c r="A177" s="12"/>
      <c r="B177" s="227"/>
      <c r="C177" s="228"/>
      <c r="D177" s="229" t="s">
        <v>77</v>
      </c>
      <c r="E177" s="241" t="s">
        <v>188</v>
      </c>
      <c r="F177" s="241" t="s">
        <v>223</v>
      </c>
      <c r="G177" s="228"/>
      <c r="H177" s="228"/>
      <c r="I177" s="231"/>
      <c r="J177" s="242">
        <f>BK177</f>
        <v>0</v>
      </c>
      <c r="K177" s="228"/>
      <c r="L177" s="233"/>
      <c r="M177" s="234"/>
      <c r="N177" s="235"/>
      <c r="O177" s="235"/>
      <c r="P177" s="236">
        <f>SUM(P178:P252)</f>
        <v>0</v>
      </c>
      <c r="Q177" s="235"/>
      <c r="R177" s="236">
        <f>SUM(R178:R252)</f>
        <v>140.80448540000003</v>
      </c>
      <c r="S177" s="235"/>
      <c r="T177" s="237">
        <f>SUM(T178:T252)</f>
        <v>0</v>
      </c>
      <c r="U177" s="12"/>
      <c r="V177" s="12"/>
      <c r="W177" s="12"/>
      <c r="X177" s="12"/>
      <c r="Y177" s="12"/>
      <c r="Z177" s="12"/>
      <c r="AA177" s="12"/>
      <c r="AB177" s="12"/>
      <c r="AC177" s="12"/>
      <c r="AD177" s="12"/>
      <c r="AE177" s="12"/>
      <c r="AR177" s="238" t="s">
        <v>85</v>
      </c>
      <c r="AT177" s="239" t="s">
        <v>77</v>
      </c>
      <c r="AU177" s="239" t="s">
        <v>85</v>
      </c>
      <c r="AY177" s="238" t="s">
        <v>152</v>
      </c>
      <c r="BK177" s="240">
        <f>SUM(BK178:BK252)</f>
        <v>0</v>
      </c>
    </row>
    <row r="178" s="2" customFormat="1" ht="16.5" customHeight="1">
      <c r="A178" s="38"/>
      <c r="B178" s="39"/>
      <c r="C178" s="243" t="s">
        <v>224</v>
      </c>
      <c r="D178" s="243" t="s">
        <v>154</v>
      </c>
      <c r="E178" s="244" t="s">
        <v>225</v>
      </c>
      <c r="F178" s="245" t="s">
        <v>226</v>
      </c>
      <c r="G178" s="246" t="s">
        <v>199</v>
      </c>
      <c r="H178" s="247">
        <v>83.370000000000005</v>
      </c>
      <c r="I178" s="248"/>
      <c r="J178" s="249">
        <f>ROUND(I178*H178,2)</f>
        <v>0</v>
      </c>
      <c r="K178" s="245" t="s">
        <v>158</v>
      </c>
      <c r="L178" s="44"/>
      <c r="M178" s="250" t="s">
        <v>1</v>
      </c>
      <c r="N178" s="251" t="s">
        <v>43</v>
      </c>
      <c r="O178" s="91"/>
      <c r="P178" s="252">
        <f>O178*H178</f>
        <v>0</v>
      </c>
      <c r="Q178" s="252">
        <v>0</v>
      </c>
      <c r="R178" s="252">
        <f>Q178*H178</f>
        <v>0</v>
      </c>
      <c r="S178" s="252">
        <v>0</v>
      </c>
      <c r="T178" s="253">
        <f>S178*H178</f>
        <v>0</v>
      </c>
      <c r="U178" s="38"/>
      <c r="V178" s="38"/>
      <c r="W178" s="38"/>
      <c r="X178" s="38"/>
      <c r="Y178" s="38"/>
      <c r="Z178" s="38"/>
      <c r="AA178" s="38"/>
      <c r="AB178" s="38"/>
      <c r="AC178" s="38"/>
      <c r="AD178" s="38"/>
      <c r="AE178" s="38"/>
      <c r="AR178" s="254" t="s">
        <v>159</v>
      </c>
      <c r="AT178" s="254" t="s">
        <v>154</v>
      </c>
      <c r="AU178" s="254" t="s">
        <v>87</v>
      </c>
      <c r="AY178" s="17" t="s">
        <v>152</v>
      </c>
      <c r="BE178" s="255">
        <f>IF(N178="základní",J178,0)</f>
        <v>0</v>
      </c>
      <c r="BF178" s="255">
        <f>IF(N178="snížená",J178,0)</f>
        <v>0</v>
      </c>
      <c r="BG178" s="255">
        <f>IF(N178="zákl. přenesená",J178,0)</f>
        <v>0</v>
      </c>
      <c r="BH178" s="255">
        <f>IF(N178="sníž. přenesená",J178,0)</f>
        <v>0</v>
      </c>
      <c r="BI178" s="255">
        <f>IF(N178="nulová",J178,0)</f>
        <v>0</v>
      </c>
      <c r="BJ178" s="17" t="s">
        <v>85</v>
      </c>
      <c r="BK178" s="255">
        <f>ROUND(I178*H178,2)</f>
        <v>0</v>
      </c>
      <c r="BL178" s="17" t="s">
        <v>159</v>
      </c>
      <c r="BM178" s="254" t="s">
        <v>227</v>
      </c>
    </row>
    <row r="179" s="2" customFormat="1">
      <c r="A179" s="38"/>
      <c r="B179" s="39"/>
      <c r="C179" s="40"/>
      <c r="D179" s="256" t="s">
        <v>161</v>
      </c>
      <c r="E179" s="40"/>
      <c r="F179" s="257" t="s">
        <v>228</v>
      </c>
      <c r="G179" s="40"/>
      <c r="H179" s="40"/>
      <c r="I179" s="154"/>
      <c r="J179" s="40"/>
      <c r="K179" s="40"/>
      <c r="L179" s="44"/>
      <c r="M179" s="258"/>
      <c r="N179" s="259"/>
      <c r="O179" s="91"/>
      <c r="P179" s="91"/>
      <c r="Q179" s="91"/>
      <c r="R179" s="91"/>
      <c r="S179" s="91"/>
      <c r="T179" s="92"/>
      <c r="U179" s="38"/>
      <c r="V179" s="38"/>
      <c r="W179" s="38"/>
      <c r="X179" s="38"/>
      <c r="Y179" s="38"/>
      <c r="Z179" s="38"/>
      <c r="AA179" s="38"/>
      <c r="AB179" s="38"/>
      <c r="AC179" s="38"/>
      <c r="AD179" s="38"/>
      <c r="AE179" s="38"/>
      <c r="AT179" s="17" t="s">
        <v>161</v>
      </c>
      <c r="AU179" s="17" t="s">
        <v>87</v>
      </c>
    </row>
    <row r="180" s="13" customFormat="1">
      <c r="A180" s="13"/>
      <c r="B180" s="261"/>
      <c r="C180" s="262"/>
      <c r="D180" s="256" t="s">
        <v>165</v>
      </c>
      <c r="E180" s="263" t="s">
        <v>1</v>
      </c>
      <c r="F180" s="264" t="s">
        <v>229</v>
      </c>
      <c r="G180" s="262"/>
      <c r="H180" s="265">
        <v>83.370000000000005</v>
      </c>
      <c r="I180" s="266"/>
      <c r="J180" s="262"/>
      <c r="K180" s="262"/>
      <c r="L180" s="267"/>
      <c r="M180" s="268"/>
      <c r="N180" s="269"/>
      <c r="O180" s="269"/>
      <c r="P180" s="269"/>
      <c r="Q180" s="269"/>
      <c r="R180" s="269"/>
      <c r="S180" s="269"/>
      <c r="T180" s="270"/>
      <c r="U180" s="13"/>
      <c r="V180" s="13"/>
      <c r="W180" s="13"/>
      <c r="X180" s="13"/>
      <c r="Y180" s="13"/>
      <c r="Z180" s="13"/>
      <c r="AA180" s="13"/>
      <c r="AB180" s="13"/>
      <c r="AC180" s="13"/>
      <c r="AD180" s="13"/>
      <c r="AE180" s="13"/>
      <c r="AT180" s="271" t="s">
        <v>165</v>
      </c>
      <c r="AU180" s="271" t="s">
        <v>87</v>
      </c>
      <c r="AV180" s="13" t="s">
        <v>87</v>
      </c>
      <c r="AW180" s="13" t="s">
        <v>34</v>
      </c>
      <c r="AX180" s="13" t="s">
        <v>85</v>
      </c>
      <c r="AY180" s="271" t="s">
        <v>152</v>
      </c>
    </row>
    <row r="181" s="2" customFormat="1" ht="16.5" customHeight="1">
      <c r="A181" s="38"/>
      <c r="B181" s="39"/>
      <c r="C181" s="243" t="s">
        <v>230</v>
      </c>
      <c r="D181" s="243" t="s">
        <v>154</v>
      </c>
      <c r="E181" s="244" t="s">
        <v>231</v>
      </c>
      <c r="F181" s="245" t="s">
        <v>232</v>
      </c>
      <c r="G181" s="246" t="s">
        <v>199</v>
      </c>
      <c r="H181" s="247">
        <v>460.51999999999998</v>
      </c>
      <c r="I181" s="248"/>
      <c r="J181" s="249">
        <f>ROUND(I181*H181,2)</f>
        <v>0</v>
      </c>
      <c r="K181" s="245" t="s">
        <v>158</v>
      </c>
      <c r="L181" s="44"/>
      <c r="M181" s="250" t="s">
        <v>1</v>
      </c>
      <c r="N181" s="251" t="s">
        <v>43</v>
      </c>
      <c r="O181" s="91"/>
      <c r="P181" s="252">
        <f>O181*H181</f>
        <v>0</v>
      </c>
      <c r="Q181" s="252">
        <v>0</v>
      </c>
      <c r="R181" s="252">
        <f>Q181*H181</f>
        <v>0</v>
      </c>
      <c r="S181" s="252">
        <v>0</v>
      </c>
      <c r="T181" s="253">
        <f>S181*H181</f>
        <v>0</v>
      </c>
      <c r="U181" s="38"/>
      <c r="V181" s="38"/>
      <c r="W181" s="38"/>
      <c r="X181" s="38"/>
      <c r="Y181" s="38"/>
      <c r="Z181" s="38"/>
      <c r="AA181" s="38"/>
      <c r="AB181" s="38"/>
      <c r="AC181" s="38"/>
      <c r="AD181" s="38"/>
      <c r="AE181" s="38"/>
      <c r="AR181" s="254" t="s">
        <v>159</v>
      </c>
      <c r="AT181" s="254" t="s">
        <v>154</v>
      </c>
      <c r="AU181" s="254" t="s">
        <v>87</v>
      </c>
      <c r="AY181" s="17" t="s">
        <v>152</v>
      </c>
      <c r="BE181" s="255">
        <f>IF(N181="základní",J181,0)</f>
        <v>0</v>
      </c>
      <c r="BF181" s="255">
        <f>IF(N181="snížená",J181,0)</f>
        <v>0</v>
      </c>
      <c r="BG181" s="255">
        <f>IF(N181="zákl. přenesená",J181,0)</f>
        <v>0</v>
      </c>
      <c r="BH181" s="255">
        <f>IF(N181="sníž. přenesená",J181,0)</f>
        <v>0</v>
      </c>
      <c r="BI181" s="255">
        <f>IF(N181="nulová",J181,0)</f>
        <v>0</v>
      </c>
      <c r="BJ181" s="17" t="s">
        <v>85</v>
      </c>
      <c r="BK181" s="255">
        <f>ROUND(I181*H181,2)</f>
        <v>0</v>
      </c>
      <c r="BL181" s="17" t="s">
        <v>159</v>
      </c>
      <c r="BM181" s="254" t="s">
        <v>233</v>
      </c>
    </row>
    <row r="182" s="2" customFormat="1">
      <c r="A182" s="38"/>
      <c r="B182" s="39"/>
      <c r="C182" s="40"/>
      <c r="D182" s="256" t="s">
        <v>161</v>
      </c>
      <c r="E182" s="40"/>
      <c r="F182" s="257" t="s">
        <v>234</v>
      </c>
      <c r="G182" s="40"/>
      <c r="H182" s="40"/>
      <c r="I182" s="154"/>
      <c r="J182" s="40"/>
      <c r="K182" s="40"/>
      <c r="L182" s="44"/>
      <c r="M182" s="258"/>
      <c r="N182" s="259"/>
      <c r="O182" s="91"/>
      <c r="P182" s="91"/>
      <c r="Q182" s="91"/>
      <c r="R182" s="91"/>
      <c r="S182" s="91"/>
      <c r="T182" s="92"/>
      <c r="U182" s="38"/>
      <c r="V182" s="38"/>
      <c r="W182" s="38"/>
      <c r="X182" s="38"/>
      <c r="Y182" s="38"/>
      <c r="Z182" s="38"/>
      <c r="AA182" s="38"/>
      <c r="AB182" s="38"/>
      <c r="AC182" s="38"/>
      <c r="AD182" s="38"/>
      <c r="AE182" s="38"/>
      <c r="AT182" s="17" t="s">
        <v>161</v>
      </c>
      <c r="AU182" s="17" t="s">
        <v>87</v>
      </c>
    </row>
    <row r="183" s="13" customFormat="1">
      <c r="A183" s="13"/>
      <c r="B183" s="261"/>
      <c r="C183" s="262"/>
      <c r="D183" s="256" t="s">
        <v>165</v>
      </c>
      <c r="E183" s="263" t="s">
        <v>1</v>
      </c>
      <c r="F183" s="264" t="s">
        <v>235</v>
      </c>
      <c r="G183" s="262"/>
      <c r="H183" s="265">
        <v>460.51999999999998</v>
      </c>
      <c r="I183" s="266"/>
      <c r="J183" s="262"/>
      <c r="K183" s="262"/>
      <c r="L183" s="267"/>
      <c r="M183" s="268"/>
      <c r="N183" s="269"/>
      <c r="O183" s="269"/>
      <c r="P183" s="269"/>
      <c r="Q183" s="269"/>
      <c r="R183" s="269"/>
      <c r="S183" s="269"/>
      <c r="T183" s="270"/>
      <c r="U183" s="13"/>
      <c r="V183" s="13"/>
      <c r="W183" s="13"/>
      <c r="X183" s="13"/>
      <c r="Y183" s="13"/>
      <c r="Z183" s="13"/>
      <c r="AA183" s="13"/>
      <c r="AB183" s="13"/>
      <c r="AC183" s="13"/>
      <c r="AD183" s="13"/>
      <c r="AE183" s="13"/>
      <c r="AT183" s="271" t="s">
        <v>165</v>
      </c>
      <c r="AU183" s="271" t="s">
        <v>87</v>
      </c>
      <c r="AV183" s="13" t="s">
        <v>87</v>
      </c>
      <c r="AW183" s="13" t="s">
        <v>34</v>
      </c>
      <c r="AX183" s="13" t="s">
        <v>85</v>
      </c>
      <c r="AY183" s="271" t="s">
        <v>152</v>
      </c>
    </row>
    <row r="184" s="2" customFormat="1" ht="16.5" customHeight="1">
      <c r="A184" s="38"/>
      <c r="B184" s="39"/>
      <c r="C184" s="243" t="s">
        <v>236</v>
      </c>
      <c r="D184" s="243" t="s">
        <v>154</v>
      </c>
      <c r="E184" s="244" t="s">
        <v>237</v>
      </c>
      <c r="F184" s="245" t="s">
        <v>238</v>
      </c>
      <c r="G184" s="246" t="s">
        <v>199</v>
      </c>
      <c r="H184" s="247">
        <v>30.309999999999999</v>
      </c>
      <c r="I184" s="248"/>
      <c r="J184" s="249">
        <f>ROUND(I184*H184,2)</f>
        <v>0</v>
      </c>
      <c r="K184" s="245" t="s">
        <v>158</v>
      </c>
      <c r="L184" s="44"/>
      <c r="M184" s="250" t="s">
        <v>1</v>
      </c>
      <c r="N184" s="251" t="s">
        <v>43</v>
      </c>
      <c r="O184" s="91"/>
      <c r="P184" s="252">
        <f>O184*H184</f>
        <v>0</v>
      </c>
      <c r="Q184" s="252">
        <v>0</v>
      </c>
      <c r="R184" s="252">
        <f>Q184*H184</f>
        <v>0</v>
      </c>
      <c r="S184" s="252">
        <v>0</v>
      </c>
      <c r="T184" s="253">
        <f>S184*H184</f>
        <v>0</v>
      </c>
      <c r="U184" s="38"/>
      <c r="V184" s="38"/>
      <c r="W184" s="38"/>
      <c r="X184" s="38"/>
      <c r="Y184" s="38"/>
      <c r="Z184" s="38"/>
      <c r="AA184" s="38"/>
      <c r="AB184" s="38"/>
      <c r="AC184" s="38"/>
      <c r="AD184" s="38"/>
      <c r="AE184" s="38"/>
      <c r="AR184" s="254" t="s">
        <v>159</v>
      </c>
      <c r="AT184" s="254" t="s">
        <v>154</v>
      </c>
      <c r="AU184" s="254" t="s">
        <v>87</v>
      </c>
      <c r="AY184" s="17" t="s">
        <v>152</v>
      </c>
      <c r="BE184" s="255">
        <f>IF(N184="základní",J184,0)</f>
        <v>0</v>
      </c>
      <c r="BF184" s="255">
        <f>IF(N184="snížená",J184,0)</f>
        <v>0</v>
      </c>
      <c r="BG184" s="255">
        <f>IF(N184="zákl. přenesená",J184,0)</f>
        <v>0</v>
      </c>
      <c r="BH184" s="255">
        <f>IF(N184="sníž. přenesená",J184,0)</f>
        <v>0</v>
      </c>
      <c r="BI184" s="255">
        <f>IF(N184="nulová",J184,0)</f>
        <v>0</v>
      </c>
      <c r="BJ184" s="17" t="s">
        <v>85</v>
      </c>
      <c r="BK184" s="255">
        <f>ROUND(I184*H184,2)</f>
        <v>0</v>
      </c>
      <c r="BL184" s="17" t="s">
        <v>159</v>
      </c>
      <c r="BM184" s="254" t="s">
        <v>239</v>
      </c>
    </row>
    <row r="185" s="2" customFormat="1">
      <c r="A185" s="38"/>
      <c r="B185" s="39"/>
      <c r="C185" s="40"/>
      <c r="D185" s="256" t="s">
        <v>161</v>
      </c>
      <c r="E185" s="40"/>
      <c r="F185" s="257" t="s">
        <v>240</v>
      </c>
      <c r="G185" s="40"/>
      <c r="H185" s="40"/>
      <c r="I185" s="154"/>
      <c r="J185" s="40"/>
      <c r="K185" s="40"/>
      <c r="L185" s="44"/>
      <c r="M185" s="258"/>
      <c r="N185" s="259"/>
      <c r="O185" s="91"/>
      <c r="P185" s="91"/>
      <c r="Q185" s="91"/>
      <c r="R185" s="91"/>
      <c r="S185" s="91"/>
      <c r="T185" s="92"/>
      <c r="U185" s="38"/>
      <c r="V185" s="38"/>
      <c r="W185" s="38"/>
      <c r="X185" s="38"/>
      <c r="Y185" s="38"/>
      <c r="Z185" s="38"/>
      <c r="AA185" s="38"/>
      <c r="AB185" s="38"/>
      <c r="AC185" s="38"/>
      <c r="AD185" s="38"/>
      <c r="AE185" s="38"/>
      <c r="AT185" s="17" t="s">
        <v>161</v>
      </c>
      <c r="AU185" s="17" t="s">
        <v>87</v>
      </c>
    </row>
    <row r="186" s="13" customFormat="1">
      <c r="A186" s="13"/>
      <c r="B186" s="261"/>
      <c r="C186" s="262"/>
      <c r="D186" s="256" t="s">
        <v>165</v>
      </c>
      <c r="E186" s="263" t="s">
        <v>1</v>
      </c>
      <c r="F186" s="264" t="s">
        <v>241</v>
      </c>
      <c r="G186" s="262"/>
      <c r="H186" s="265">
        <v>30.309999999999999</v>
      </c>
      <c r="I186" s="266"/>
      <c r="J186" s="262"/>
      <c r="K186" s="262"/>
      <c r="L186" s="267"/>
      <c r="M186" s="268"/>
      <c r="N186" s="269"/>
      <c r="O186" s="269"/>
      <c r="P186" s="269"/>
      <c r="Q186" s="269"/>
      <c r="R186" s="269"/>
      <c r="S186" s="269"/>
      <c r="T186" s="270"/>
      <c r="U186" s="13"/>
      <c r="V186" s="13"/>
      <c r="W186" s="13"/>
      <c r="X186" s="13"/>
      <c r="Y186" s="13"/>
      <c r="Z186" s="13"/>
      <c r="AA186" s="13"/>
      <c r="AB186" s="13"/>
      <c r="AC186" s="13"/>
      <c r="AD186" s="13"/>
      <c r="AE186" s="13"/>
      <c r="AT186" s="271" t="s">
        <v>165</v>
      </c>
      <c r="AU186" s="271" t="s">
        <v>87</v>
      </c>
      <c r="AV186" s="13" t="s">
        <v>87</v>
      </c>
      <c r="AW186" s="13" t="s">
        <v>34</v>
      </c>
      <c r="AX186" s="13" t="s">
        <v>85</v>
      </c>
      <c r="AY186" s="271" t="s">
        <v>152</v>
      </c>
    </row>
    <row r="187" s="2" customFormat="1" ht="16.5" customHeight="1">
      <c r="A187" s="38"/>
      <c r="B187" s="39"/>
      <c r="C187" s="243" t="s">
        <v>242</v>
      </c>
      <c r="D187" s="243" t="s">
        <v>154</v>
      </c>
      <c r="E187" s="244" t="s">
        <v>243</v>
      </c>
      <c r="F187" s="245" t="s">
        <v>244</v>
      </c>
      <c r="G187" s="246" t="s">
        <v>199</v>
      </c>
      <c r="H187" s="247">
        <v>56.729999999999997</v>
      </c>
      <c r="I187" s="248"/>
      <c r="J187" s="249">
        <f>ROUND(I187*H187,2)</f>
        <v>0</v>
      </c>
      <c r="K187" s="245" t="s">
        <v>158</v>
      </c>
      <c r="L187" s="44"/>
      <c r="M187" s="250" t="s">
        <v>1</v>
      </c>
      <c r="N187" s="251" t="s">
        <v>43</v>
      </c>
      <c r="O187" s="91"/>
      <c r="P187" s="252">
        <f>O187*H187</f>
        <v>0</v>
      </c>
      <c r="Q187" s="252">
        <v>0</v>
      </c>
      <c r="R187" s="252">
        <f>Q187*H187</f>
        <v>0</v>
      </c>
      <c r="S187" s="252">
        <v>0</v>
      </c>
      <c r="T187" s="253">
        <f>S187*H187</f>
        <v>0</v>
      </c>
      <c r="U187" s="38"/>
      <c r="V187" s="38"/>
      <c r="W187" s="38"/>
      <c r="X187" s="38"/>
      <c r="Y187" s="38"/>
      <c r="Z187" s="38"/>
      <c r="AA187" s="38"/>
      <c r="AB187" s="38"/>
      <c r="AC187" s="38"/>
      <c r="AD187" s="38"/>
      <c r="AE187" s="38"/>
      <c r="AR187" s="254" t="s">
        <v>159</v>
      </c>
      <c r="AT187" s="254" t="s">
        <v>154</v>
      </c>
      <c r="AU187" s="254" t="s">
        <v>87</v>
      </c>
      <c r="AY187" s="17" t="s">
        <v>152</v>
      </c>
      <c r="BE187" s="255">
        <f>IF(N187="základní",J187,0)</f>
        <v>0</v>
      </c>
      <c r="BF187" s="255">
        <f>IF(N187="snížená",J187,0)</f>
        <v>0</v>
      </c>
      <c r="BG187" s="255">
        <f>IF(N187="zákl. přenesená",J187,0)</f>
        <v>0</v>
      </c>
      <c r="BH187" s="255">
        <f>IF(N187="sníž. přenesená",J187,0)</f>
        <v>0</v>
      </c>
      <c r="BI187" s="255">
        <f>IF(N187="nulová",J187,0)</f>
        <v>0</v>
      </c>
      <c r="BJ187" s="17" t="s">
        <v>85</v>
      </c>
      <c r="BK187" s="255">
        <f>ROUND(I187*H187,2)</f>
        <v>0</v>
      </c>
      <c r="BL187" s="17" t="s">
        <v>159</v>
      </c>
      <c r="BM187" s="254" t="s">
        <v>245</v>
      </c>
    </row>
    <row r="188" s="2" customFormat="1">
      <c r="A188" s="38"/>
      <c r="B188" s="39"/>
      <c r="C188" s="40"/>
      <c r="D188" s="256" t="s">
        <v>161</v>
      </c>
      <c r="E188" s="40"/>
      <c r="F188" s="257" t="s">
        <v>246</v>
      </c>
      <c r="G188" s="40"/>
      <c r="H188" s="40"/>
      <c r="I188" s="154"/>
      <c r="J188" s="40"/>
      <c r="K188" s="40"/>
      <c r="L188" s="44"/>
      <c r="M188" s="258"/>
      <c r="N188" s="259"/>
      <c r="O188" s="91"/>
      <c r="P188" s="91"/>
      <c r="Q188" s="91"/>
      <c r="R188" s="91"/>
      <c r="S188" s="91"/>
      <c r="T188" s="92"/>
      <c r="U188" s="38"/>
      <c r="V188" s="38"/>
      <c r="W188" s="38"/>
      <c r="X188" s="38"/>
      <c r="Y188" s="38"/>
      <c r="Z188" s="38"/>
      <c r="AA188" s="38"/>
      <c r="AB188" s="38"/>
      <c r="AC188" s="38"/>
      <c r="AD188" s="38"/>
      <c r="AE188" s="38"/>
      <c r="AT188" s="17" t="s">
        <v>161</v>
      </c>
      <c r="AU188" s="17" t="s">
        <v>87</v>
      </c>
    </row>
    <row r="189" s="13" customFormat="1">
      <c r="A189" s="13"/>
      <c r="B189" s="261"/>
      <c r="C189" s="262"/>
      <c r="D189" s="256" t="s">
        <v>165</v>
      </c>
      <c r="E189" s="263" t="s">
        <v>1</v>
      </c>
      <c r="F189" s="264" t="s">
        <v>247</v>
      </c>
      <c r="G189" s="262"/>
      <c r="H189" s="265">
        <v>56.729999999999997</v>
      </c>
      <c r="I189" s="266"/>
      <c r="J189" s="262"/>
      <c r="K189" s="262"/>
      <c r="L189" s="267"/>
      <c r="M189" s="268"/>
      <c r="N189" s="269"/>
      <c r="O189" s="269"/>
      <c r="P189" s="269"/>
      <c r="Q189" s="269"/>
      <c r="R189" s="269"/>
      <c r="S189" s="269"/>
      <c r="T189" s="270"/>
      <c r="U189" s="13"/>
      <c r="V189" s="13"/>
      <c r="W189" s="13"/>
      <c r="X189" s="13"/>
      <c r="Y189" s="13"/>
      <c r="Z189" s="13"/>
      <c r="AA189" s="13"/>
      <c r="AB189" s="13"/>
      <c r="AC189" s="13"/>
      <c r="AD189" s="13"/>
      <c r="AE189" s="13"/>
      <c r="AT189" s="271" t="s">
        <v>165</v>
      </c>
      <c r="AU189" s="271" t="s">
        <v>87</v>
      </c>
      <c r="AV189" s="13" t="s">
        <v>87</v>
      </c>
      <c r="AW189" s="13" t="s">
        <v>34</v>
      </c>
      <c r="AX189" s="13" t="s">
        <v>85</v>
      </c>
      <c r="AY189" s="271" t="s">
        <v>152</v>
      </c>
    </row>
    <row r="190" s="2" customFormat="1" ht="21.75" customHeight="1">
      <c r="A190" s="38"/>
      <c r="B190" s="39"/>
      <c r="C190" s="243" t="s">
        <v>248</v>
      </c>
      <c r="D190" s="243" t="s">
        <v>154</v>
      </c>
      <c r="E190" s="244" t="s">
        <v>249</v>
      </c>
      <c r="F190" s="245" t="s">
        <v>250</v>
      </c>
      <c r="G190" s="246" t="s">
        <v>199</v>
      </c>
      <c r="H190" s="247">
        <v>56.729999999999997</v>
      </c>
      <c r="I190" s="248"/>
      <c r="J190" s="249">
        <f>ROUND(I190*H190,2)</f>
        <v>0</v>
      </c>
      <c r="K190" s="245" t="s">
        <v>158</v>
      </c>
      <c r="L190" s="44"/>
      <c r="M190" s="250" t="s">
        <v>1</v>
      </c>
      <c r="N190" s="251" t="s">
        <v>43</v>
      </c>
      <c r="O190" s="91"/>
      <c r="P190" s="252">
        <f>O190*H190</f>
        <v>0</v>
      </c>
      <c r="Q190" s="252">
        <v>0</v>
      </c>
      <c r="R190" s="252">
        <f>Q190*H190</f>
        <v>0</v>
      </c>
      <c r="S190" s="252">
        <v>0</v>
      </c>
      <c r="T190" s="253">
        <f>S190*H190</f>
        <v>0</v>
      </c>
      <c r="U190" s="38"/>
      <c r="V190" s="38"/>
      <c r="W190" s="38"/>
      <c r="X190" s="38"/>
      <c r="Y190" s="38"/>
      <c r="Z190" s="38"/>
      <c r="AA190" s="38"/>
      <c r="AB190" s="38"/>
      <c r="AC190" s="38"/>
      <c r="AD190" s="38"/>
      <c r="AE190" s="38"/>
      <c r="AR190" s="254" t="s">
        <v>159</v>
      </c>
      <c r="AT190" s="254" t="s">
        <v>154</v>
      </c>
      <c r="AU190" s="254" t="s">
        <v>87</v>
      </c>
      <c r="AY190" s="17" t="s">
        <v>152</v>
      </c>
      <c r="BE190" s="255">
        <f>IF(N190="základní",J190,0)</f>
        <v>0</v>
      </c>
      <c r="BF190" s="255">
        <f>IF(N190="snížená",J190,0)</f>
        <v>0</v>
      </c>
      <c r="BG190" s="255">
        <f>IF(N190="zákl. přenesená",J190,0)</f>
        <v>0</v>
      </c>
      <c r="BH190" s="255">
        <f>IF(N190="sníž. přenesená",J190,0)</f>
        <v>0</v>
      </c>
      <c r="BI190" s="255">
        <f>IF(N190="nulová",J190,0)</f>
        <v>0</v>
      </c>
      <c r="BJ190" s="17" t="s">
        <v>85</v>
      </c>
      <c r="BK190" s="255">
        <f>ROUND(I190*H190,2)</f>
        <v>0</v>
      </c>
      <c r="BL190" s="17" t="s">
        <v>159</v>
      </c>
      <c r="BM190" s="254" t="s">
        <v>251</v>
      </c>
    </row>
    <row r="191" s="2" customFormat="1">
      <c r="A191" s="38"/>
      <c r="B191" s="39"/>
      <c r="C191" s="40"/>
      <c r="D191" s="256" t="s">
        <v>161</v>
      </c>
      <c r="E191" s="40"/>
      <c r="F191" s="257" t="s">
        <v>252</v>
      </c>
      <c r="G191" s="40"/>
      <c r="H191" s="40"/>
      <c r="I191" s="154"/>
      <c r="J191" s="40"/>
      <c r="K191" s="40"/>
      <c r="L191" s="44"/>
      <c r="M191" s="258"/>
      <c r="N191" s="259"/>
      <c r="O191" s="91"/>
      <c r="P191" s="91"/>
      <c r="Q191" s="91"/>
      <c r="R191" s="91"/>
      <c r="S191" s="91"/>
      <c r="T191" s="92"/>
      <c r="U191" s="38"/>
      <c r="V191" s="38"/>
      <c r="W191" s="38"/>
      <c r="X191" s="38"/>
      <c r="Y191" s="38"/>
      <c r="Z191" s="38"/>
      <c r="AA191" s="38"/>
      <c r="AB191" s="38"/>
      <c r="AC191" s="38"/>
      <c r="AD191" s="38"/>
      <c r="AE191" s="38"/>
      <c r="AT191" s="17" t="s">
        <v>161</v>
      </c>
      <c r="AU191" s="17" t="s">
        <v>87</v>
      </c>
    </row>
    <row r="192" s="2" customFormat="1">
      <c r="A192" s="38"/>
      <c r="B192" s="39"/>
      <c r="C192" s="40"/>
      <c r="D192" s="256" t="s">
        <v>163</v>
      </c>
      <c r="E192" s="40"/>
      <c r="F192" s="260" t="s">
        <v>253</v>
      </c>
      <c r="G192" s="40"/>
      <c r="H192" s="40"/>
      <c r="I192" s="154"/>
      <c r="J192" s="40"/>
      <c r="K192" s="40"/>
      <c r="L192" s="44"/>
      <c r="M192" s="258"/>
      <c r="N192" s="259"/>
      <c r="O192" s="91"/>
      <c r="P192" s="91"/>
      <c r="Q192" s="91"/>
      <c r="R192" s="91"/>
      <c r="S192" s="91"/>
      <c r="T192" s="92"/>
      <c r="U192" s="38"/>
      <c r="V192" s="38"/>
      <c r="W192" s="38"/>
      <c r="X192" s="38"/>
      <c r="Y192" s="38"/>
      <c r="Z192" s="38"/>
      <c r="AA192" s="38"/>
      <c r="AB192" s="38"/>
      <c r="AC192" s="38"/>
      <c r="AD192" s="38"/>
      <c r="AE192" s="38"/>
      <c r="AT192" s="17" t="s">
        <v>163</v>
      </c>
      <c r="AU192" s="17" t="s">
        <v>87</v>
      </c>
    </row>
    <row r="193" s="2" customFormat="1">
      <c r="A193" s="38"/>
      <c r="B193" s="39"/>
      <c r="C193" s="40"/>
      <c r="D193" s="256" t="s">
        <v>203</v>
      </c>
      <c r="E193" s="40"/>
      <c r="F193" s="260" t="s">
        <v>204</v>
      </c>
      <c r="G193" s="40"/>
      <c r="H193" s="40"/>
      <c r="I193" s="154"/>
      <c r="J193" s="40"/>
      <c r="K193" s="40"/>
      <c r="L193" s="44"/>
      <c r="M193" s="258"/>
      <c r="N193" s="259"/>
      <c r="O193" s="91"/>
      <c r="P193" s="91"/>
      <c r="Q193" s="91"/>
      <c r="R193" s="91"/>
      <c r="S193" s="91"/>
      <c r="T193" s="92"/>
      <c r="U193" s="38"/>
      <c r="V193" s="38"/>
      <c r="W193" s="38"/>
      <c r="X193" s="38"/>
      <c r="Y193" s="38"/>
      <c r="Z193" s="38"/>
      <c r="AA193" s="38"/>
      <c r="AB193" s="38"/>
      <c r="AC193" s="38"/>
      <c r="AD193" s="38"/>
      <c r="AE193" s="38"/>
      <c r="AT193" s="17" t="s">
        <v>203</v>
      </c>
      <c r="AU193" s="17" t="s">
        <v>87</v>
      </c>
    </row>
    <row r="194" s="13" customFormat="1">
      <c r="A194" s="13"/>
      <c r="B194" s="261"/>
      <c r="C194" s="262"/>
      <c r="D194" s="256" t="s">
        <v>165</v>
      </c>
      <c r="E194" s="263" t="s">
        <v>1</v>
      </c>
      <c r="F194" s="264" t="s">
        <v>254</v>
      </c>
      <c r="G194" s="262"/>
      <c r="H194" s="265">
        <v>56.729999999999997</v>
      </c>
      <c r="I194" s="266"/>
      <c r="J194" s="262"/>
      <c r="K194" s="262"/>
      <c r="L194" s="267"/>
      <c r="M194" s="268"/>
      <c r="N194" s="269"/>
      <c r="O194" s="269"/>
      <c r="P194" s="269"/>
      <c r="Q194" s="269"/>
      <c r="R194" s="269"/>
      <c r="S194" s="269"/>
      <c r="T194" s="270"/>
      <c r="U194" s="13"/>
      <c r="V194" s="13"/>
      <c r="W194" s="13"/>
      <c r="X194" s="13"/>
      <c r="Y194" s="13"/>
      <c r="Z194" s="13"/>
      <c r="AA194" s="13"/>
      <c r="AB194" s="13"/>
      <c r="AC194" s="13"/>
      <c r="AD194" s="13"/>
      <c r="AE194" s="13"/>
      <c r="AT194" s="271" t="s">
        <v>165</v>
      </c>
      <c r="AU194" s="271" t="s">
        <v>87</v>
      </c>
      <c r="AV194" s="13" t="s">
        <v>87</v>
      </c>
      <c r="AW194" s="13" t="s">
        <v>34</v>
      </c>
      <c r="AX194" s="13" t="s">
        <v>78</v>
      </c>
      <c r="AY194" s="271" t="s">
        <v>152</v>
      </c>
    </row>
    <row r="195" s="14" customFormat="1">
      <c r="A195" s="14"/>
      <c r="B195" s="272"/>
      <c r="C195" s="273"/>
      <c r="D195" s="256" t="s">
        <v>165</v>
      </c>
      <c r="E195" s="274" t="s">
        <v>1</v>
      </c>
      <c r="F195" s="275" t="s">
        <v>171</v>
      </c>
      <c r="G195" s="273"/>
      <c r="H195" s="276">
        <v>56.729999999999997</v>
      </c>
      <c r="I195" s="277"/>
      <c r="J195" s="273"/>
      <c r="K195" s="273"/>
      <c r="L195" s="278"/>
      <c r="M195" s="279"/>
      <c r="N195" s="280"/>
      <c r="O195" s="280"/>
      <c r="P195" s="280"/>
      <c r="Q195" s="280"/>
      <c r="R195" s="280"/>
      <c r="S195" s="280"/>
      <c r="T195" s="281"/>
      <c r="U195" s="14"/>
      <c r="V195" s="14"/>
      <c r="W195" s="14"/>
      <c r="X195" s="14"/>
      <c r="Y195" s="14"/>
      <c r="Z195" s="14"/>
      <c r="AA195" s="14"/>
      <c r="AB195" s="14"/>
      <c r="AC195" s="14"/>
      <c r="AD195" s="14"/>
      <c r="AE195" s="14"/>
      <c r="AT195" s="282" t="s">
        <v>165</v>
      </c>
      <c r="AU195" s="282" t="s">
        <v>87</v>
      </c>
      <c r="AV195" s="14" t="s">
        <v>159</v>
      </c>
      <c r="AW195" s="14" t="s">
        <v>34</v>
      </c>
      <c r="AX195" s="14" t="s">
        <v>85</v>
      </c>
      <c r="AY195" s="282" t="s">
        <v>152</v>
      </c>
    </row>
    <row r="196" s="2" customFormat="1" ht="21.75" customHeight="1">
      <c r="A196" s="38"/>
      <c r="B196" s="39"/>
      <c r="C196" s="243" t="s">
        <v>255</v>
      </c>
      <c r="D196" s="243" t="s">
        <v>154</v>
      </c>
      <c r="E196" s="244" t="s">
        <v>256</v>
      </c>
      <c r="F196" s="245" t="s">
        <v>257</v>
      </c>
      <c r="G196" s="246" t="s">
        <v>199</v>
      </c>
      <c r="H196" s="247">
        <v>68.459999999999994</v>
      </c>
      <c r="I196" s="248"/>
      <c r="J196" s="249">
        <f>ROUND(I196*H196,2)</f>
        <v>0</v>
      </c>
      <c r="K196" s="245" t="s">
        <v>158</v>
      </c>
      <c r="L196" s="44"/>
      <c r="M196" s="250" t="s">
        <v>1</v>
      </c>
      <c r="N196" s="251" t="s">
        <v>43</v>
      </c>
      <c r="O196" s="91"/>
      <c r="P196" s="252">
        <f>O196*H196</f>
        <v>0</v>
      </c>
      <c r="Q196" s="252">
        <v>0.19536000000000001</v>
      </c>
      <c r="R196" s="252">
        <f>Q196*H196</f>
        <v>13.3743456</v>
      </c>
      <c r="S196" s="252">
        <v>0</v>
      </c>
      <c r="T196" s="253">
        <f>S196*H196</f>
        <v>0</v>
      </c>
      <c r="U196" s="38"/>
      <c r="V196" s="38"/>
      <c r="W196" s="38"/>
      <c r="X196" s="38"/>
      <c r="Y196" s="38"/>
      <c r="Z196" s="38"/>
      <c r="AA196" s="38"/>
      <c r="AB196" s="38"/>
      <c r="AC196" s="38"/>
      <c r="AD196" s="38"/>
      <c r="AE196" s="38"/>
      <c r="AR196" s="254" t="s">
        <v>159</v>
      </c>
      <c r="AT196" s="254" t="s">
        <v>154</v>
      </c>
      <c r="AU196" s="254" t="s">
        <v>87</v>
      </c>
      <c r="AY196" s="17" t="s">
        <v>152</v>
      </c>
      <c r="BE196" s="255">
        <f>IF(N196="základní",J196,0)</f>
        <v>0</v>
      </c>
      <c r="BF196" s="255">
        <f>IF(N196="snížená",J196,0)</f>
        <v>0</v>
      </c>
      <c r="BG196" s="255">
        <f>IF(N196="zákl. přenesená",J196,0)</f>
        <v>0</v>
      </c>
      <c r="BH196" s="255">
        <f>IF(N196="sníž. přenesená",J196,0)</f>
        <v>0</v>
      </c>
      <c r="BI196" s="255">
        <f>IF(N196="nulová",J196,0)</f>
        <v>0</v>
      </c>
      <c r="BJ196" s="17" t="s">
        <v>85</v>
      </c>
      <c r="BK196" s="255">
        <f>ROUND(I196*H196,2)</f>
        <v>0</v>
      </c>
      <c r="BL196" s="17" t="s">
        <v>159</v>
      </c>
      <c r="BM196" s="254" t="s">
        <v>258</v>
      </c>
    </row>
    <row r="197" s="2" customFormat="1">
      <c r="A197" s="38"/>
      <c r="B197" s="39"/>
      <c r="C197" s="40"/>
      <c r="D197" s="256" t="s">
        <v>161</v>
      </c>
      <c r="E197" s="40"/>
      <c r="F197" s="257" t="s">
        <v>259</v>
      </c>
      <c r="G197" s="40"/>
      <c r="H197" s="40"/>
      <c r="I197" s="154"/>
      <c r="J197" s="40"/>
      <c r="K197" s="40"/>
      <c r="L197" s="44"/>
      <c r="M197" s="258"/>
      <c r="N197" s="259"/>
      <c r="O197" s="91"/>
      <c r="P197" s="91"/>
      <c r="Q197" s="91"/>
      <c r="R197" s="91"/>
      <c r="S197" s="91"/>
      <c r="T197" s="92"/>
      <c r="U197" s="38"/>
      <c r="V197" s="38"/>
      <c r="W197" s="38"/>
      <c r="X197" s="38"/>
      <c r="Y197" s="38"/>
      <c r="Z197" s="38"/>
      <c r="AA197" s="38"/>
      <c r="AB197" s="38"/>
      <c r="AC197" s="38"/>
      <c r="AD197" s="38"/>
      <c r="AE197" s="38"/>
      <c r="AT197" s="17" t="s">
        <v>161</v>
      </c>
      <c r="AU197" s="17" t="s">
        <v>87</v>
      </c>
    </row>
    <row r="198" s="2" customFormat="1">
      <c r="A198" s="38"/>
      <c r="B198" s="39"/>
      <c r="C198" s="40"/>
      <c r="D198" s="256" t="s">
        <v>163</v>
      </c>
      <c r="E198" s="40"/>
      <c r="F198" s="260" t="s">
        <v>260</v>
      </c>
      <c r="G198" s="40"/>
      <c r="H198" s="40"/>
      <c r="I198" s="154"/>
      <c r="J198" s="40"/>
      <c r="K198" s="40"/>
      <c r="L198" s="44"/>
      <c r="M198" s="258"/>
      <c r="N198" s="259"/>
      <c r="O198" s="91"/>
      <c r="P198" s="91"/>
      <c r="Q198" s="91"/>
      <c r="R198" s="91"/>
      <c r="S198" s="91"/>
      <c r="T198" s="92"/>
      <c r="U198" s="38"/>
      <c r="V198" s="38"/>
      <c r="W198" s="38"/>
      <c r="X198" s="38"/>
      <c r="Y198" s="38"/>
      <c r="Z198" s="38"/>
      <c r="AA198" s="38"/>
      <c r="AB198" s="38"/>
      <c r="AC198" s="38"/>
      <c r="AD198" s="38"/>
      <c r="AE198" s="38"/>
      <c r="AT198" s="17" t="s">
        <v>163</v>
      </c>
      <c r="AU198" s="17" t="s">
        <v>87</v>
      </c>
    </row>
    <row r="199" s="13" customFormat="1">
      <c r="A199" s="13"/>
      <c r="B199" s="261"/>
      <c r="C199" s="262"/>
      <c r="D199" s="256" t="s">
        <v>165</v>
      </c>
      <c r="E199" s="263" t="s">
        <v>1</v>
      </c>
      <c r="F199" s="264" t="s">
        <v>261</v>
      </c>
      <c r="G199" s="262"/>
      <c r="H199" s="265">
        <v>48.32</v>
      </c>
      <c r="I199" s="266"/>
      <c r="J199" s="262"/>
      <c r="K199" s="262"/>
      <c r="L199" s="267"/>
      <c r="M199" s="268"/>
      <c r="N199" s="269"/>
      <c r="O199" s="269"/>
      <c r="P199" s="269"/>
      <c r="Q199" s="269"/>
      <c r="R199" s="269"/>
      <c r="S199" s="269"/>
      <c r="T199" s="270"/>
      <c r="U199" s="13"/>
      <c r="V199" s="13"/>
      <c r="W199" s="13"/>
      <c r="X199" s="13"/>
      <c r="Y199" s="13"/>
      <c r="Z199" s="13"/>
      <c r="AA199" s="13"/>
      <c r="AB199" s="13"/>
      <c r="AC199" s="13"/>
      <c r="AD199" s="13"/>
      <c r="AE199" s="13"/>
      <c r="AT199" s="271" t="s">
        <v>165</v>
      </c>
      <c r="AU199" s="271" t="s">
        <v>87</v>
      </c>
      <c r="AV199" s="13" t="s">
        <v>87</v>
      </c>
      <c r="AW199" s="13" t="s">
        <v>34</v>
      </c>
      <c r="AX199" s="13" t="s">
        <v>78</v>
      </c>
      <c r="AY199" s="271" t="s">
        <v>152</v>
      </c>
    </row>
    <row r="200" s="13" customFormat="1">
      <c r="A200" s="13"/>
      <c r="B200" s="261"/>
      <c r="C200" s="262"/>
      <c r="D200" s="256" t="s">
        <v>165</v>
      </c>
      <c r="E200" s="263" t="s">
        <v>1</v>
      </c>
      <c r="F200" s="264" t="s">
        <v>208</v>
      </c>
      <c r="G200" s="262"/>
      <c r="H200" s="265">
        <v>20.140000000000001</v>
      </c>
      <c r="I200" s="266"/>
      <c r="J200" s="262"/>
      <c r="K200" s="262"/>
      <c r="L200" s="267"/>
      <c r="M200" s="268"/>
      <c r="N200" s="269"/>
      <c r="O200" s="269"/>
      <c r="P200" s="269"/>
      <c r="Q200" s="269"/>
      <c r="R200" s="269"/>
      <c r="S200" s="269"/>
      <c r="T200" s="270"/>
      <c r="U200" s="13"/>
      <c r="V200" s="13"/>
      <c r="W200" s="13"/>
      <c r="X200" s="13"/>
      <c r="Y200" s="13"/>
      <c r="Z200" s="13"/>
      <c r="AA200" s="13"/>
      <c r="AB200" s="13"/>
      <c r="AC200" s="13"/>
      <c r="AD200" s="13"/>
      <c r="AE200" s="13"/>
      <c r="AT200" s="271" t="s">
        <v>165</v>
      </c>
      <c r="AU200" s="271" t="s">
        <v>87</v>
      </c>
      <c r="AV200" s="13" t="s">
        <v>87</v>
      </c>
      <c r="AW200" s="13" t="s">
        <v>34</v>
      </c>
      <c r="AX200" s="13" t="s">
        <v>78</v>
      </c>
      <c r="AY200" s="271" t="s">
        <v>152</v>
      </c>
    </row>
    <row r="201" s="14" customFormat="1">
      <c r="A201" s="14"/>
      <c r="B201" s="272"/>
      <c r="C201" s="273"/>
      <c r="D201" s="256" t="s">
        <v>165</v>
      </c>
      <c r="E201" s="274" t="s">
        <v>1</v>
      </c>
      <c r="F201" s="275" t="s">
        <v>171</v>
      </c>
      <c r="G201" s="273"/>
      <c r="H201" s="276">
        <v>68.460000000000008</v>
      </c>
      <c r="I201" s="277"/>
      <c r="J201" s="273"/>
      <c r="K201" s="273"/>
      <c r="L201" s="278"/>
      <c r="M201" s="279"/>
      <c r="N201" s="280"/>
      <c r="O201" s="280"/>
      <c r="P201" s="280"/>
      <c r="Q201" s="280"/>
      <c r="R201" s="280"/>
      <c r="S201" s="280"/>
      <c r="T201" s="281"/>
      <c r="U201" s="14"/>
      <c r="V201" s="14"/>
      <c r="W201" s="14"/>
      <c r="X201" s="14"/>
      <c r="Y201" s="14"/>
      <c r="Z201" s="14"/>
      <c r="AA201" s="14"/>
      <c r="AB201" s="14"/>
      <c r="AC201" s="14"/>
      <c r="AD201" s="14"/>
      <c r="AE201" s="14"/>
      <c r="AT201" s="282" t="s">
        <v>165</v>
      </c>
      <c r="AU201" s="282" t="s">
        <v>87</v>
      </c>
      <c r="AV201" s="14" t="s">
        <v>159</v>
      </c>
      <c r="AW201" s="14" t="s">
        <v>34</v>
      </c>
      <c r="AX201" s="14" t="s">
        <v>85</v>
      </c>
      <c r="AY201" s="282" t="s">
        <v>152</v>
      </c>
    </row>
    <row r="202" s="2" customFormat="1" ht="16.5" customHeight="1">
      <c r="A202" s="38"/>
      <c r="B202" s="39"/>
      <c r="C202" s="283" t="s">
        <v>8</v>
      </c>
      <c r="D202" s="283" t="s">
        <v>262</v>
      </c>
      <c r="E202" s="284" t="s">
        <v>263</v>
      </c>
      <c r="F202" s="285" t="s">
        <v>264</v>
      </c>
      <c r="G202" s="286" t="s">
        <v>191</v>
      </c>
      <c r="H202" s="287">
        <v>14.103</v>
      </c>
      <c r="I202" s="288"/>
      <c r="J202" s="289">
        <f>ROUND(I202*H202,2)</f>
        <v>0</v>
      </c>
      <c r="K202" s="285" t="s">
        <v>158</v>
      </c>
      <c r="L202" s="290"/>
      <c r="M202" s="291" t="s">
        <v>1</v>
      </c>
      <c r="N202" s="292" t="s">
        <v>43</v>
      </c>
      <c r="O202" s="91"/>
      <c r="P202" s="252">
        <f>O202*H202</f>
        <v>0</v>
      </c>
      <c r="Q202" s="252">
        <v>1</v>
      </c>
      <c r="R202" s="252">
        <f>Q202*H202</f>
        <v>14.103</v>
      </c>
      <c r="S202" s="252">
        <v>0</v>
      </c>
      <c r="T202" s="253">
        <f>S202*H202</f>
        <v>0</v>
      </c>
      <c r="U202" s="38"/>
      <c r="V202" s="38"/>
      <c r="W202" s="38"/>
      <c r="X202" s="38"/>
      <c r="Y202" s="38"/>
      <c r="Z202" s="38"/>
      <c r="AA202" s="38"/>
      <c r="AB202" s="38"/>
      <c r="AC202" s="38"/>
      <c r="AD202" s="38"/>
      <c r="AE202" s="38"/>
      <c r="AR202" s="254" t="s">
        <v>216</v>
      </c>
      <c r="AT202" s="254" t="s">
        <v>262</v>
      </c>
      <c r="AU202" s="254" t="s">
        <v>87</v>
      </c>
      <c r="AY202" s="17" t="s">
        <v>152</v>
      </c>
      <c r="BE202" s="255">
        <f>IF(N202="základní",J202,0)</f>
        <v>0</v>
      </c>
      <c r="BF202" s="255">
        <f>IF(N202="snížená",J202,0)</f>
        <v>0</v>
      </c>
      <c r="BG202" s="255">
        <f>IF(N202="zákl. přenesená",J202,0)</f>
        <v>0</v>
      </c>
      <c r="BH202" s="255">
        <f>IF(N202="sníž. přenesená",J202,0)</f>
        <v>0</v>
      </c>
      <c r="BI202" s="255">
        <f>IF(N202="nulová",J202,0)</f>
        <v>0</v>
      </c>
      <c r="BJ202" s="17" t="s">
        <v>85</v>
      </c>
      <c r="BK202" s="255">
        <f>ROUND(I202*H202,2)</f>
        <v>0</v>
      </c>
      <c r="BL202" s="17" t="s">
        <v>159</v>
      </c>
      <c r="BM202" s="254" t="s">
        <v>265</v>
      </c>
    </row>
    <row r="203" s="2" customFormat="1">
      <c r="A203" s="38"/>
      <c r="B203" s="39"/>
      <c r="C203" s="40"/>
      <c r="D203" s="256" t="s">
        <v>161</v>
      </c>
      <c r="E203" s="40"/>
      <c r="F203" s="257" t="s">
        <v>264</v>
      </c>
      <c r="G203" s="40"/>
      <c r="H203" s="40"/>
      <c r="I203" s="154"/>
      <c r="J203" s="40"/>
      <c r="K203" s="40"/>
      <c r="L203" s="44"/>
      <c r="M203" s="258"/>
      <c r="N203" s="259"/>
      <c r="O203" s="91"/>
      <c r="P203" s="91"/>
      <c r="Q203" s="91"/>
      <c r="R203" s="91"/>
      <c r="S203" s="91"/>
      <c r="T203" s="92"/>
      <c r="U203" s="38"/>
      <c r="V203" s="38"/>
      <c r="W203" s="38"/>
      <c r="X203" s="38"/>
      <c r="Y203" s="38"/>
      <c r="Z203" s="38"/>
      <c r="AA203" s="38"/>
      <c r="AB203" s="38"/>
      <c r="AC203" s="38"/>
      <c r="AD203" s="38"/>
      <c r="AE203" s="38"/>
      <c r="AT203" s="17" t="s">
        <v>161</v>
      </c>
      <c r="AU203" s="17" t="s">
        <v>87</v>
      </c>
    </row>
    <row r="204" s="2" customFormat="1">
      <c r="A204" s="38"/>
      <c r="B204" s="39"/>
      <c r="C204" s="40"/>
      <c r="D204" s="256" t="s">
        <v>203</v>
      </c>
      <c r="E204" s="40"/>
      <c r="F204" s="260" t="s">
        <v>266</v>
      </c>
      <c r="G204" s="40"/>
      <c r="H204" s="40"/>
      <c r="I204" s="154"/>
      <c r="J204" s="40"/>
      <c r="K204" s="40"/>
      <c r="L204" s="44"/>
      <c r="M204" s="258"/>
      <c r="N204" s="259"/>
      <c r="O204" s="91"/>
      <c r="P204" s="91"/>
      <c r="Q204" s="91"/>
      <c r="R204" s="91"/>
      <c r="S204" s="91"/>
      <c r="T204" s="92"/>
      <c r="U204" s="38"/>
      <c r="V204" s="38"/>
      <c r="W204" s="38"/>
      <c r="X204" s="38"/>
      <c r="Y204" s="38"/>
      <c r="Z204" s="38"/>
      <c r="AA204" s="38"/>
      <c r="AB204" s="38"/>
      <c r="AC204" s="38"/>
      <c r="AD204" s="38"/>
      <c r="AE204" s="38"/>
      <c r="AT204" s="17" t="s">
        <v>203</v>
      </c>
      <c r="AU204" s="17" t="s">
        <v>87</v>
      </c>
    </row>
    <row r="205" s="13" customFormat="1">
      <c r="A205" s="13"/>
      <c r="B205" s="261"/>
      <c r="C205" s="262"/>
      <c r="D205" s="256" t="s">
        <v>165</v>
      </c>
      <c r="E205" s="263" t="s">
        <v>1</v>
      </c>
      <c r="F205" s="264" t="s">
        <v>267</v>
      </c>
      <c r="G205" s="262"/>
      <c r="H205" s="265">
        <v>9.6639999999999997</v>
      </c>
      <c r="I205" s="266"/>
      <c r="J205" s="262"/>
      <c r="K205" s="262"/>
      <c r="L205" s="267"/>
      <c r="M205" s="268"/>
      <c r="N205" s="269"/>
      <c r="O205" s="269"/>
      <c r="P205" s="269"/>
      <c r="Q205" s="269"/>
      <c r="R205" s="269"/>
      <c r="S205" s="269"/>
      <c r="T205" s="270"/>
      <c r="U205" s="13"/>
      <c r="V205" s="13"/>
      <c r="W205" s="13"/>
      <c r="X205" s="13"/>
      <c r="Y205" s="13"/>
      <c r="Z205" s="13"/>
      <c r="AA205" s="13"/>
      <c r="AB205" s="13"/>
      <c r="AC205" s="13"/>
      <c r="AD205" s="13"/>
      <c r="AE205" s="13"/>
      <c r="AT205" s="271" t="s">
        <v>165</v>
      </c>
      <c r="AU205" s="271" t="s">
        <v>87</v>
      </c>
      <c r="AV205" s="13" t="s">
        <v>87</v>
      </c>
      <c r="AW205" s="13" t="s">
        <v>34</v>
      </c>
      <c r="AX205" s="13" t="s">
        <v>78</v>
      </c>
      <c r="AY205" s="271" t="s">
        <v>152</v>
      </c>
    </row>
    <row r="206" s="13" customFormat="1">
      <c r="A206" s="13"/>
      <c r="B206" s="261"/>
      <c r="C206" s="262"/>
      <c r="D206" s="256" t="s">
        <v>165</v>
      </c>
      <c r="E206" s="263" t="s">
        <v>1</v>
      </c>
      <c r="F206" s="264" t="s">
        <v>268</v>
      </c>
      <c r="G206" s="262"/>
      <c r="H206" s="265">
        <v>4.0279999999999996</v>
      </c>
      <c r="I206" s="266"/>
      <c r="J206" s="262"/>
      <c r="K206" s="262"/>
      <c r="L206" s="267"/>
      <c r="M206" s="268"/>
      <c r="N206" s="269"/>
      <c r="O206" s="269"/>
      <c r="P206" s="269"/>
      <c r="Q206" s="269"/>
      <c r="R206" s="269"/>
      <c r="S206" s="269"/>
      <c r="T206" s="270"/>
      <c r="U206" s="13"/>
      <c r="V206" s="13"/>
      <c r="W206" s="13"/>
      <c r="X206" s="13"/>
      <c r="Y206" s="13"/>
      <c r="Z206" s="13"/>
      <c r="AA206" s="13"/>
      <c r="AB206" s="13"/>
      <c r="AC206" s="13"/>
      <c r="AD206" s="13"/>
      <c r="AE206" s="13"/>
      <c r="AT206" s="271" t="s">
        <v>165</v>
      </c>
      <c r="AU206" s="271" t="s">
        <v>87</v>
      </c>
      <c r="AV206" s="13" t="s">
        <v>87</v>
      </c>
      <c r="AW206" s="13" t="s">
        <v>34</v>
      </c>
      <c r="AX206" s="13" t="s">
        <v>78</v>
      </c>
      <c r="AY206" s="271" t="s">
        <v>152</v>
      </c>
    </row>
    <row r="207" s="14" customFormat="1">
      <c r="A207" s="14"/>
      <c r="B207" s="272"/>
      <c r="C207" s="273"/>
      <c r="D207" s="256" t="s">
        <v>165</v>
      </c>
      <c r="E207" s="274" t="s">
        <v>1</v>
      </c>
      <c r="F207" s="275" t="s">
        <v>171</v>
      </c>
      <c r="G207" s="273"/>
      <c r="H207" s="276">
        <v>13.692</v>
      </c>
      <c r="I207" s="277"/>
      <c r="J207" s="273"/>
      <c r="K207" s="273"/>
      <c r="L207" s="278"/>
      <c r="M207" s="279"/>
      <c r="N207" s="280"/>
      <c r="O207" s="280"/>
      <c r="P207" s="280"/>
      <c r="Q207" s="280"/>
      <c r="R207" s="280"/>
      <c r="S207" s="280"/>
      <c r="T207" s="281"/>
      <c r="U207" s="14"/>
      <c r="V207" s="14"/>
      <c r="W207" s="14"/>
      <c r="X207" s="14"/>
      <c r="Y207" s="14"/>
      <c r="Z207" s="14"/>
      <c r="AA207" s="14"/>
      <c r="AB207" s="14"/>
      <c r="AC207" s="14"/>
      <c r="AD207" s="14"/>
      <c r="AE207" s="14"/>
      <c r="AT207" s="282" t="s">
        <v>165</v>
      </c>
      <c r="AU207" s="282" t="s">
        <v>87</v>
      </c>
      <c r="AV207" s="14" t="s">
        <v>159</v>
      </c>
      <c r="AW207" s="14" t="s">
        <v>34</v>
      </c>
      <c r="AX207" s="14" t="s">
        <v>85</v>
      </c>
      <c r="AY207" s="282" t="s">
        <v>152</v>
      </c>
    </row>
    <row r="208" s="13" customFormat="1">
      <c r="A208" s="13"/>
      <c r="B208" s="261"/>
      <c r="C208" s="262"/>
      <c r="D208" s="256" t="s">
        <v>165</v>
      </c>
      <c r="E208" s="262"/>
      <c r="F208" s="264" t="s">
        <v>269</v>
      </c>
      <c r="G208" s="262"/>
      <c r="H208" s="265">
        <v>14.103</v>
      </c>
      <c r="I208" s="266"/>
      <c r="J208" s="262"/>
      <c r="K208" s="262"/>
      <c r="L208" s="267"/>
      <c r="M208" s="268"/>
      <c r="N208" s="269"/>
      <c r="O208" s="269"/>
      <c r="P208" s="269"/>
      <c r="Q208" s="269"/>
      <c r="R208" s="269"/>
      <c r="S208" s="269"/>
      <c r="T208" s="270"/>
      <c r="U208" s="13"/>
      <c r="V208" s="13"/>
      <c r="W208" s="13"/>
      <c r="X208" s="13"/>
      <c r="Y208" s="13"/>
      <c r="Z208" s="13"/>
      <c r="AA208" s="13"/>
      <c r="AB208" s="13"/>
      <c r="AC208" s="13"/>
      <c r="AD208" s="13"/>
      <c r="AE208" s="13"/>
      <c r="AT208" s="271" t="s">
        <v>165</v>
      </c>
      <c r="AU208" s="271" t="s">
        <v>87</v>
      </c>
      <c r="AV208" s="13" t="s">
        <v>87</v>
      </c>
      <c r="AW208" s="13" t="s">
        <v>4</v>
      </c>
      <c r="AX208" s="13" t="s">
        <v>85</v>
      </c>
      <c r="AY208" s="271" t="s">
        <v>152</v>
      </c>
    </row>
    <row r="209" s="2" customFormat="1" ht="16.5" customHeight="1">
      <c r="A209" s="38"/>
      <c r="B209" s="39"/>
      <c r="C209" s="243" t="s">
        <v>270</v>
      </c>
      <c r="D209" s="243" t="s">
        <v>154</v>
      </c>
      <c r="E209" s="244" t="s">
        <v>271</v>
      </c>
      <c r="F209" s="245" t="s">
        <v>272</v>
      </c>
      <c r="G209" s="246" t="s">
        <v>199</v>
      </c>
      <c r="H209" s="247">
        <v>14.91</v>
      </c>
      <c r="I209" s="248"/>
      <c r="J209" s="249">
        <f>ROUND(I209*H209,2)</f>
        <v>0</v>
      </c>
      <c r="K209" s="245" t="s">
        <v>1</v>
      </c>
      <c r="L209" s="44"/>
      <c r="M209" s="250" t="s">
        <v>1</v>
      </c>
      <c r="N209" s="251" t="s">
        <v>43</v>
      </c>
      <c r="O209" s="91"/>
      <c r="P209" s="252">
        <f>O209*H209</f>
        <v>0</v>
      </c>
      <c r="Q209" s="252">
        <v>0.19536000000000001</v>
      </c>
      <c r="R209" s="252">
        <f>Q209*H209</f>
        <v>2.9128175999999999</v>
      </c>
      <c r="S209" s="252">
        <v>0</v>
      </c>
      <c r="T209" s="253">
        <f>S209*H209</f>
        <v>0</v>
      </c>
      <c r="U209" s="38"/>
      <c r="V209" s="38"/>
      <c r="W209" s="38"/>
      <c r="X209" s="38"/>
      <c r="Y209" s="38"/>
      <c r="Z209" s="38"/>
      <c r="AA209" s="38"/>
      <c r="AB209" s="38"/>
      <c r="AC209" s="38"/>
      <c r="AD209" s="38"/>
      <c r="AE209" s="38"/>
      <c r="AR209" s="254" t="s">
        <v>159</v>
      </c>
      <c r="AT209" s="254" t="s">
        <v>154</v>
      </c>
      <c r="AU209" s="254" t="s">
        <v>87</v>
      </c>
      <c r="AY209" s="17" t="s">
        <v>152</v>
      </c>
      <c r="BE209" s="255">
        <f>IF(N209="základní",J209,0)</f>
        <v>0</v>
      </c>
      <c r="BF209" s="255">
        <f>IF(N209="snížená",J209,0)</f>
        <v>0</v>
      </c>
      <c r="BG209" s="255">
        <f>IF(N209="zákl. přenesená",J209,0)</f>
        <v>0</v>
      </c>
      <c r="BH209" s="255">
        <f>IF(N209="sníž. přenesená",J209,0)</f>
        <v>0</v>
      </c>
      <c r="BI209" s="255">
        <f>IF(N209="nulová",J209,0)</f>
        <v>0</v>
      </c>
      <c r="BJ209" s="17" t="s">
        <v>85</v>
      </c>
      <c r="BK209" s="255">
        <f>ROUND(I209*H209,2)</f>
        <v>0</v>
      </c>
      <c r="BL209" s="17" t="s">
        <v>159</v>
      </c>
      <c r="BM209" s="254" t="s">
        <v>273</v>
      </c>
    </row>
    <row r="210" s="2" customFormat="1">
      <c r="A210" s="38"/>
      <c r="B210" s="39"/>
      <c r="C210" s="40"/>
      <c r="D210" s="256" t="s">
        <v>161</v>
      </c>
      <c r="E210" s="40"/>
      <c r="F210" s="257" t="s">
        <v>274</v>
      </c>
      <c r="G210" s="40"/>
      <c r="H210" s="40"/>
      <c r="I210" s="154"/>
      <c r="J210" s="40"/>
      <c r="K210" s="40"/>
      <c r="L210" s="44"/>
      <c r="M210" s="258"/>
      <c r="N210" s="259"/>
      <c r="O210" s="91"/>
      <c r="P210" s="91"/>
      <c r="Q210" s="91"/>
      <c r="R210" s="91"/>
      <c r="S210" s="91"/>
      <c r="T210" s="92"/>
      <c r="U210" s="38"/>
      <c r="V210" s="38"/>
      <c r="W210" s="38"/>
      <c r="X210" s="38"/>
      <c r="Y210" s="38"/>
      <c r="Z210" s="38"/>
      <c r="AA210" s="38"/>
      <c r="AB210" s="38"/>
      <c r="AC210" s="38"/>
      <c r="AD210" s="38"/>
      <c r="AE210" s="38"/>
      <c r="AT210" s="17" t="s">
        <v>161</v>
      </c>
      <c r="AU210" s="17" t="s">
        <v>87</v>
      </c>
    </row>
    <row r="211" s="2" customFormat="1">
      <c r="A211" s="38"/>
      <c r="B211" s="39"/>
      <c r="C211" s="40"/>
      <c r="D211" s="256" t="s">
        <v>163</v>
      </c>
      <c r="E211" s="40"/>
      <c r="F211" s="260" t="s">
        <v>260</v>
      </c>
      <c r="G211" s="40"/>
      <c r="H211" s="40"/>
      <c r="I211" s="154"/>
      <c r="J211" s="40"/>
      <c r="K211" s="40"/>
      <c r="L211" s="44"/>
      <c r="M211" s="258"/>
      <c r="N211" s="259"/>
      <c r="O211" s="91"/>
      <c r="P211" s="91"/>
      <c r="Q211" s="91"/>
      <c r="R211" s="91"/>
      <c r="S211" s="91"/>
      <c r="T211" s="92"/>
      <c r="U211" s="38"/>
      <c r="V211" s="38"/>
      <c r="W211" s="38"/>
      <c r="X211" s="38"/>
      <c r="Y211" s="38"/>
      <c r="Z211" s="38"/>
      <c r="AA211" s="38"/>
      <c r="AB211" s="38"/>
      <c r="AC211" s="38"/>
      <c r="AD211" s="38"/>
      <c r="AE211" s="38"/>
      <c r="AT211" s="17" t="s">
        <v>163</v>
      </c>
      <c r="AU211" s="17" t="s">
        <v>87</v>
      </c>
    </row>
    <row r="212" s="13" customFormat="1">
      <c r="A212" s="13"/>
      <c r="B212" s="261"/>
      <c r="C212" s="262"/>
      <c r="D212" s="256" t="s">
        <v>165</v>
      </c>
      <c r="E212" s="263" t="s">
        <v>1</v>
      </c>
      <c r="F212" s="264" t="s">
        <v>275</v>
      </c>
      <c r="G212" s="262"/>
      <c r="H212" s="265">
        <v>14.91</v>
      </c>
      <c r="I212" s="266"/>
      <c r="J212" s="262"/>
      <c r="K212" s="262"/>
      <c r="L212" s="267"/>
      <c r="M212" s="268"/>
      <c r="N212" s="269"/>
      <c r="O212" s="269"/>
      <c r="P212" s="269"/>
      <c r="Q212" s="269"/>
      <c r="R212" s="269"/>
      <c r="S212" s="269"/>
      <c r="T212" s="270"/>
      <c r="U212" s="13"/>
      <c r="V212" s="13"/>
      <c r="W212" s="13"/>
      <c r="X212" s="13"/>
      <c r="Y212" s="13"/>
      <c r="Z212" s="13"/>
      <c r="AA212" s="13"/>
      <c r="AB212" s="13"/>
      <c r="AC212" s="13"/>
      <c r="AD212" s="13"/>
      <c r="AE212" s="13"/>
      <c r="AT212" s="271" t="s">
        <v>165</v>
      </c>
      <c r="AU212" s="271" t="s">
        <v>87</v>
      </c>
      <c r="AV212" s="13" t="s">
        <v>87</v>
      </c>
      <c r="AW212" s="13" t="s">
        <v>34</v>
      </c>
      <c r="AX212" s="13" t="s">
        <v>85</v>
      </c>
      <c r="AY212" s="271" t="s">
        <v>152</v>
      </c>
    </row>
    <row r="213" s="2" customFormat="1" ht="21.75" customHeight="1">
      <c r="A213" s="38"/>
      <c r="B213" s="39"/>
      <c r="C213" s="243" t="s">
        <v>276</v>
      </c>
      <c r="D213" s="243" t="s">
        <v>154</v>
      </c>
      <c r="E213" s="244" t="s">
        <v>277</v>
      </c>
      <c r="F213" s="245" t="s">
        <v>278</v>
      </c>
      <c r="G213" s="246" t="s">
        <v>199</v>
      </c>
      <c r="H213" s="247">
        <v>33.600000000000001</v>
      </c>
      <c r="I213" s="248"/>
      <c r="J213" s="249">
        <f>ROUND(I213*H213,2)</f>
        <v>0</v>
      </c>
      <c r="K213" s="245" t="s">
        <v>158</v>
      </c>
      <c r="L213" s="44"/>
      <c r="M213" s="250" t="s">
        <v>1</v>
      </c>
      <c r="N213" s="251" t="s">
        <v>43</v>
      </c>
      <c r="O213" s="91"/>
      <c r="P213" s="252">
        <f>O213*H213</f>
        <v>0</v>
      </c>
      <c r="Q213" s="252">
        <v>0.084250000000000005</v>
      </c>
      <c r="R213" s="252">
        <f>Q213*H213</f>
        <v>2.8308000000000004</v>
      </c>
      <c r="S213" s="252">
        <v>0</v>
      </c>
      <c r="T213" s="253">
        <f>S213*H213</f>
        <v>0</v>
      </c>
      <c r="U213" s="38"/>
      <c r="V213" s="38"/>
      <c r="W213" s="38"/>
      <c r="X213" s="38"/>
      <c r="Y213" s="38"/>
      <c r="Z213" s="38"/>
      <c r="AA213" s="38"/>
      <c r="AB213" s="38"/>
      <c r="AC213" s="38"/>
      <c r="AD213" s="38"/>
      <c r="AE213" s="38"/>
      <c r="AR213" s="254" t="s">
        <v>159</v>
      </c>
      <c r="AT213" s="254" t="s">
        <v>154</v>
      </c>
      <c r="AU213" s="254" t="s">
        <v>87</v>
      </c>
      <c r="AY213" s="17" t="s">
        <v>152</v>
      </c>
      <c r="BE213" s="255">
        <f>IF(N213="základní",J213,0)</f>
        <v>0</v>
      </c>
      <c r="BF213" s="255">
        <f>IF(N213="snížená",J213,0)</f>
        <v>0</v>
      </c>
      <c r="BG213" s="255">
        <f>IF(N213="zákl. přenesená",J213,0)</f>
        <v>0</v>
      </c>
      <c r="BH213" s="255">
        <f>IF(N213="sníž. přenesená",J213,0)</f>
        <v>0</v>
      </c>
      <c r="BI213" s="255">
        <f>IF(N213="nulová",J213,0)</f>
        <v>0</v>
      </c>
      <c r="BJ213" s="17" t="s">
        <v>85</v>
      </c>
      <c r="BK213" s="255">
        <f>ROUND(I213*H213,2)</f>
        <v>0</v>
      </c>
      <c r="BL213" s="17" t="s">
        <v>159</v>
      </c>
      <c r="BM213" s="254" t="s">
        <v>279</v>
      </c>
    </row>
    <row r="214" s="2" customFormat="1">
      <c r="A214" s="38"/>
      <c r="B214" s="39"/>
      <c r="C214" s="40"/>
      <c r="D214" s="256" t="s">
        <v>161</v>
      </c>
      <c r="E214" s="40"/>
      <c r="F214" s="257" t="s">
        <v>280</v>
      </c>
      <c r="G214" s="40"/>
      <c r="H214" s="40"/>
      <c r="I214" s="154"/>
      <c r="J214" s="40"/>
      <c r="K214" s="40"/>
      <c r="L214" s="44"/>
      <c r="M214" s="258"/>
      <c r="N214" s="259"/>
      <c r="O214" s="91"/>
      <c r="P214" s="91"/>
      <c r="Q214" s="91"/>
      <c r="R214" s="91"/>
      <c r="S214" s="91"/>
      <c r="T214" s="92"/>
      <c r="U214" s="38"/>
      <c r="V214" s="38"/>
      <c r="W214" s="38"/>
      <c r="X214" s="38"/>
      <c r="Y214" s="38"/>
      <c r="Z214" s="38"/>
      <c r="AA214" s="38"/>
      <c r="AB214" s="38"/>
      <c r="AC214" s="38"/>
      <c r="AD214" s="38"/>
      <c r="AE214" s="38"/>
      <c r="AT214" s="17" t="s">
        <v>161</v>
      </c>
      <c r="AU214" s="17" t="s">
        <v>87</v>
      </c>
    </row>
    <row r="215" s="2" customFormat="1">
      <c r="A215" s="38"/>
      <c r="B215" s="39"/>
      <c r="C215" s="40"/>
      <c r="D215" s="256" t="s">
        <v>163</v>
      </c>
      <c r="E215" s="40"/>
      <c r="F215" s="260" t="s">
        <v>281</v>
      </c>
      <c r="G215" s="40"/>
      <c r="H215" s="40"/>
      <c r="I215" s="154"/>
      <c r="J215" s="40"/>
      <c r="K215" s="40"/>
      <c r="L215" s="44"/>
      <c r="M215" s="258"/>
      <c r="N215" s="259"/>
      <c r="O215" s="91"/>
      <c r="P215" s="91"/>
      <c r="Q215" s="91"/>
      <c r="R215" s="91"/>
      <c r="S215" s="91"/>
      <c r="T215" s="92"/>
      <c r="U215" s="38"/>
      <c r="V215" s="38"/>
      <c r="W215" s="38"/>
      <c r="X215" s="38"/>
      <c r="Y215" s="38"/>
      <c r="Z215" s="38"/>
      <c r="AA215" s="38"/>
      <c r="AB215" s="38"/>
      <c r="AC215" s="38"/>
      <c r="AD215" s="38"/>
      <c r="AE215" s="38"/>
      <c r="AT215" s="17" t="s">
        <v>163</v>
      </c>
      <c r="AU215" s="17" t="s">
        <v>87</v>
      </c>
    </row>
    <row r="216" s="2" customFormat="1">
      <c r="A216" s="38"/>
      <c r="B216" s="39"/>
      <c r="C216" s="40"/>
      <c r="D216" s="256" t="s">
        <v>203</v>
      </c>
      <c r="E216" s="40"/>
      <c r="F216" s="260" t="s">
        <v>204</v>
      </c>
      <c r="G216" s="40"/>
      <c r="H216" s="40"/>
      <c r="I216" s="154"/>
      <c r="J216" s="40"/>
      <c r="K216" s="40"/>
      <c r="L216" s="44"/>
      <c r="M216" s="258"/>
      <c r="N216" s="259"/>
      <c r="O216" s="91"/>
      <c r="P216" s="91"/>
      <c r="Q216" s="91"/>
      <c r="R216" s="91"/>
      <c r="S216" s="91"/>
      <c r="T216" s="92"/>
      <c r="U216" s="38"/>
      <c r="V216" s="38"/>
      <c r="W216" s="38"/>
      <c r="X216" s="38"/>
      <c r="Y216" s="38"/>
      <c r="Z216" s="38"/>
      <c r="AA216" s="38"/>
      <c r="AB216" s="38"/>
      <c r="AC216" s="38"/>
      <c r="AD216" s="38"/>
      <c r="AE216" s="38"/>
      <c r="AT216" s="17" t="s">
        <v>203</v>
      </c>
      <c r="AU216" s="17" t="s">
        <v>87</v>
      </c>
    </row>
    <row r="217" s="15" customFormat="1">
      <c r="A217" s="15"/>
      <c r="B217" s="293"/>
      <c r="C217" s="294"/>
      <c r="D217" s="256" t="s">
        <v>165</v>
      </c>
      <c r="E217" s="295" t="s">
        <v>1</v>
      </c>
      <c r="F217" s="296" t="s">
        <v>282</v>
      </c>
      <c r="G217" s="294"/>
      <c r="H217" s="295" t="s">
        <v>1</v>
      </c>
      <c r="I217" s="297"/>
      <c r="J217" s="294"/>
      <c r="K217" s="294"/>
      <c r="L217" s="298"/>
      <c r="M217" s="299"/>
      <c r="N217" s="300"/>
      <c r="O217" s="300"/>
      <c r="P217" s="300"/>
      <c r="Q217" s="300"/>
      <c r="R217" s="300"/>
      <c r="S217" s="300"/>
      <c r="T217" s="301"/>
      <c r="U217" s="15"/>
      <c r="V217" s="15"/>
      <c r="W217" s="15"/>
      <c r="X217" s="15"/>
      <c r="Y217" s="15"/>
      <c r="Z217" s="15"/>
      <c r="AA217" s="15"/>
      <c r="AB217" s="15"/>
      <c r="AC217" s="15"/>
      <c r="AD217" s="15"/>
      <c r="AE217" s="15"/>
      <c r="AT217" s="302" t="s">
        <v>165</v>
      </c>
      <c r="AU217" s="302" t="s">
        <v>87</v>
      </c>
      <c r="AV217" s="15" t="s">
        <v>85</v>
      </c>
      <c r="AW217" s="15" t="s">
        <v>34</v>
      </c>
      <c r="AX217" s="15" t="s">
        <v>78</v>
      </c>
      <c r="AY217" s="302" t="s">
        <v>152</v>
      </c>
    </row>
    <row r="218" s="13" customFormat="1">
      <c r="A218" s="13"/>
      <c r="B218" s="261"/>
      <c r="C218" s="262"/>
      <c r="D218" s="256" t="s">
        <v>165</v>
      </c>
      <c r="E218" s="263" t="s">
        <v>1</v>
      </c>
      <c r="F218" s="264" t="s">
        <v>283</v>
      </c>
      <c r="G218" s="262"/>
      <c r="H218" s="265">
        <v>33.600000000000001</v>
      </c>
      <c r="I218" s="266"/>
      <c r="J218" s="262"/>
      <c r="K218" s="262"/>
      <c r="L218" s="267"/>
      <c r="M218" s="268"/>
      <c r="N218" s="269"/>
      <c r="O218" s="269"/>
      <c r="P218" s="269"/>
      <c r="Q218" s="269"/>
      <c r="R218" s="269"/>
      <c r="S218" s="269"/>
      <c r="T218" s="270"/>
      <c r="U218" s="13"/>
      <c r="V218" s="13"/>
      <c r="W218" s="13"/>
      <c r="X218" s="13"/>
      <c r="Y218" s="13"/>
      <c r="Z218" s="13"/>
      <c r="AA218" s="13"/>
      <c r="AB218" s="13"/>
      <c r="AC218" s="13"/>
      <c r="AD218" s="13"/>
      <c r="AE218" s="13"/>
      <c r="AT218" s="271" t="s">
        <v>165</v>
      </c>
      <c r="AU218" s="271" t="s">
        <v>87</v>
      </c>
      <c r="AV218" s="13" t="s">
        <v>87</v>
      </c>
      <c r="AW218" s="13" t="s">
        <v>34</v>
      </c>
      <c r="AX218" s="13" t="s">
        <v>78</v>
      </c>
      <c r="AY218" s="271" t="s">
        <v>152</v>
      </c>
    </row>
    <row r="219" s="14" customFormat="1">
      <c r="A219" s="14"/>
      <c r="B219" s="272"/>
      <c r="C219" s="273"/>
      <c r="D219" s="256" t="s">
        <v>165</v>
      </c>
      <c r="E219" s="274" t="s">
        <v>1</v>
      </c>
      <c r="F219" s="275" t="s">
        <v>171</v>
      </c>
      <c r="G219" s="273"/>
      <c r="H219" s="276">
        <v>33.600000000000001</v>
      </c>
      <c r="I219" s="277"/>
      <c r="J219" s="273"/>
      <c r="K219" s="273"/>
      <c r="L219" s="278"/>
      <c r="M219" s="279"/>
      <c r="N219" s="280"/>
      <c r="O219" s="280"/>
      <c r="P219" s="280"/>
      <c r="Q219" s="280"/>
      <c r="R219" s="280"/>
      <c r="S219" s="280"/>
      <c r="T219" s="281"/>
      <c r="U219" s="14"/>
      <c r="V219" s="14"/>
      <c r="W219" s="14"/>
      <c r="X219" s="14"/>
      <c r="Y219" s="14"/>
      <c r="Z219" s="14"/>
      <c r="AA219" s="14"/>
      <c r="AB219" s="14"/>
      <c r="AC219" s="14"/>
      <c r="AD219" s="14"/>
      <c r="AE219" s="14"/>
      <c r="AT219" s="282" t="s">
        <v>165</v>
      </c>
      <c r="AU219" s="282" t="s">
        <v>87</v>
      </c>
      <c r="AV219" s="14" t="s">
        <v>159</v>
      </c>
      <c r="AW219" s="14" t="s">
        <v>34</v>
      </c>
      <c r="AX219" s="14" t="s">
        <v>85</v>
      </c>
      <c r="AY219" s="282" t="s">
        <v>152</v>
      </c>
    </row>
    <row r="220" s="2" customFormat="1" ht="21.75" customHeight="1">
      <c r="A220" s="38"/>
      <c r="B220" s="39"/>
      <c r="C220" s="283" t="s">
        <v>284</v>
      </c>
      <c r="D220" s="283" t="s">
        <v>262</v>
      </c>
      <c r="E220" s="284" t="s">
        <v>285</v>
      </c>
      <c r="F220" s="285" t="s">
        <v>286</v>
      </c>
      <c r="G220" s="286" t="s">
        <v>199</v>
      </c>
      <c r="H220" s="287">
        <v>44.146000000000001</v>
      </c>
      <c r="I220" s="288"/>
      <c r="J220" s="289">
        <f>ROUND(I220*H220,2)</f>
        <v>0</v>
      </c>
      <c r="K220" s="285" t="s">
        <v>158</v>
      </c>
      <c r="L220" s="290"/>
      <c r="M220" s="291" t="s">
        <v>1</v>
      </c>
      <c r="N220" s="292" t="s">
        <v>43</v>
      </c>
      <c r="O220" s="91"/>
      <c r="P220" s="252">
        <f>O220*H220</f>
        <v>0</v>
      </c>
      <c r="Q220" s="252">
        <v>0.13100000000000001</v>
      </c>
      <c r="R220" s="252">
        <f>Q220*H220</f>
        <v>5.7831260000000002</v>
      </c>
      <c r="S220" s="252">
        <v>0</v>
      </c>
      <c r="T220" s="253">
        <f>S220*H220</f>
        <v>0</v>
      </c>
      <c r="U220" s="38"/>
      <c r="V220" s="38"/>
      <c r="W220" s="38"/>
      <c r="X220" s="38"/>
      <c r="Y220" s="38"/>
      <c r="Z220" s="38"/>
      <c r="AA220" s="38"/>
      <c r="AB220" s="38"/>
      <c r="AC220" s="38"/>
      <c r="AD220" s="38"/>
      <c r="AE220" s="38"/>
      <c r="AR220" s="254" t="s">
        <v>216</v>
      </c>
      <c r="AT220" s="254" t="s">
        <v>262</v>
      </c>
      <c r="AU220" s="254" t="s">
        <v>87</v>
      </c>
      <c r="AY220" s="17" t="s">
        <v>152</v>
      </c>
      <c r="BE220" s="255">
        <f>IF(N220="základní",J220,0)</f>
        <v>0</v>
      </c>
      <c r="BF220" s="255">
        <f>IF(N220="snížená",J220,0)</f>
        <v>0</v>
      </c>
      <c r="BG220" s="255">
        <f>IF(N220="zákl. přenesená",J220,0)</f>
        <v>0</v>
      </c>
      <c r="BH220" s="255">
        <f>IF(N220="sníž. přenesená",J220,0)</f>
        <v>0</v>
      </c>
      <c r="BI220" s="255">
        <f>IF(N220="nulová",J220,0)</f>
        <v>0</v>
      </c>
      <c r="BJ220" s="17" t="s">
        <v>85</v>
      </c>
      <c r="BK220" s="255">
        <f>ROUND(I220*H220,2)</f>
        <v>0</v>
      </c>
      <c r="BL220" s="17" t="s">
        <v>159</v>
      </c>
      <c r="BM220" s="254" t="s">
        <v>287</v>
      </c>
    </row>
    <row r="221" s="2" customFormat="1">
      <c r="A221" s="38"/>
      <c r="B221" s="39"/>
      <c r="C221" s="40"/>
      <c r="D221" s="256" t="s">
        <v>161</v>
      </c>
      <c r="E221" s="40"/>
      <c r="F221" s="257" t="s">
        <v>288</v>
      </c>
      <c r="G221" s="40"/>
      <c r="H221" s="40"/>
      <c r="I221" s="154"/>
      <c r="J221" s="40"/>
      <c r="K221" s="40"/>
      <c r="L221" s="44"/>
      <c r="M221" s="258"/>
      <c r="N221" s="259"/>
      <c r="O221" s="91"/>
      <c r="P221" s="91"/>
      <c r="Q221" s="91"/>
      <c r="R221" s="91"/>
      <c r="S221" s="91"/>
      <c r="T221" s="92"/>
      <c r="U221" s="38"/>
      <c r="V221" s="38"/>
      <c r="W221" s="38"/>
      <c r="X221" s="38"/>
      <c r="Y221" s="38"/>
      <c r="Z221" s="38"/>
      <c r="AA221" s="38"/>
      <c r="AB221" s="38"/>
      <c r="AC221" s="38"/>
      <c r="AD221" s="38"/>
      <c r="AE221" s="38"/>
      <c r="AT221" s="17" t="s">
        <v>161</v>
      </c>
      <c r="AU221" s="17" t="s">
        <v>87</v>
      </c>
    </row>
    <row r="222" s="13" customFormat="1">
      <c r="A222" s="13"/>
      <c r="B222" s="261"/>
      <c r="C222" s="262"/>
      <c r="D222" s="256" t="s">
        <v>165</v>
      </c>
      <c r="E222" s="263" t="s">
        <v>1</v>
      </c>
      <c r="F222" s="264" t="s">
        <v>289</v>
      </c>
      <c r="G222" s="262"/>
      <c r="H222" s="265">
        <v>33.600000000000001</v>
      </c>
      <c r="I222" s="266"/>
      <c r="J222" s="262"/>
      <c r="K222" s="262"/>
      <c r="L222" s="267"/>
      <c r="M222" s="268"/>
      <c r="N222" s="269"/>
      <c r="O222" s="269"/>
      <c r="P222" s="269"/>
      <c r="Q222" s="269"/>
      <c r="R222" s="269"/>
      <c r="S222" s="269"/>
      <c r="T222" s="270"/>
      <c r="U222" s="13"/>
      <c r="V222" s="13"/>
      <c r="W222" s="13"/>
      <c r="X222" s="13"/>
      <c r="Y222" s="13"/>
      <c r="Z222" s="13"/>
      <c r="AA222" s="13"/>
      <c r="AB222" s="13"/>
      <c r="AC222" s="13"/>
      <c r="AD222" s="13"/>
      <c r="AE222" s="13"/>
      <c r="AT222" s="271" t="s">
        <v>165</v>
      </c>
      <c r="AU222" s="271" t="s">
        <v>87</v>
      </c>
      <c r="AV222" s="13" t="s">
        <v>87</v>
      </c>
      <c r="AW222" s="13" t="s">
        <v>34</v>
      </c>
      <c r="AX222" s="13" t="s">
        <v>78</v>
      </c>
      <c r="AY222" s="271" t="s">
        <v>152</v>
      </c>
    </row>
    <row r="223" s="13" customFormat="1">
      <c r="A223" s="13"/>
      <c r="B223" s="261"/>
      <c r="C223" s="262"/>
      <c r="D223" s="256" t="s">
        <v>165</v>
      </c>
      <c r="E223" s="263" t="s">
        <v>1</v>
      </c>
      <c r="F223" s="264" t="s">
        <v>290</v>
      </c>
      <c r="G223" s="262"/>
      <c r="H223" s="265">
        <v>9.2599999999999998</v>
      </c>
      <c r="I223" s="266"/>
      <c r="J223" s="262"/>
      <c r="K223" s="262"/>
      <c r="L223" s="267"/>
      <c r="M223" s="268"/>
      <c r="N223" s="269"/>
      <c r="O223" s="269"/>
      <c r="P223" s="269"/>
      <c r="Q223" s="269"/>
      <c r="R223" s="269"/>
      <c r="S223" s="269"/>
      <c r="T223" s="270"/>
      <c r="U223" s="13"/>
      <c r="V223" s="13"/>
      <c r="W223" s="13"/>
      <c r="X223" s="13"/>
      <c r="Y223" s="13"/>
      <c r="Z223" s="13"/>
      <c r="AA223" s="13"/>
      <c r="AB223" s="13"/>
      <c r="AC223" s="13"/>
      <c r="AD223" s="13"/>
      <c r="AE223" s="13"/>
      <c r="AT223" s="271" t="s">
        <v>165</v>
      </c>
      <c r="AU223" s="271" t="s">
        <v>87</v>
      </c>
      <c r="AV223" s="13" t="s">
        <v>87</v>
      </c>
      <c r="AW223" s="13" t="s">
        <v>34</v>
      </c>
      <c r="AX223" s="13" t="s">
        <v>78</v>
      </c>
      <c r="AY223" s="271" t="s">
        <v>152</v>
      </c>
    </row>
    <row r="224" s="14" customFormat="1">
      <c r="A224" s="14"/>
      <c r="B224" s="272"/>
      <c r="C224" s="273"/>
      <c r="D224" s="256" t="s">
        <v>165</v>
      </c>
      <c r="E224" s="274" t="s">
        <v>1</v>
      </c>
      <c r="F224" s="275" t="s">
        <v>171</v>
      </c>
      <c r="G224" s="273"/>
      <c r="H224" s="276">
        <v>42.859999999999999</v>
      </c>
      <c r="I224" s="277"/>
      <c r="J224" s="273"/>
      <c r="K224" s="273"/>
      <c r="L224" s="278"/>
      <c r="M224" s="279"/>
      <c r="N224" s="280"/>
      <c r="O224" s="280"/>
      <c r="P224" s="280"/>
      <c r="Q224" s="280"/>
      <c r="R224" s="280"/>
      <c r="S224" s="280"/>
      <c r="T224" s="281"/>
      <c r="U224" s="14"/>
      <c r="V224" s="14"/>
      <c r="W224" s="14"/>
      <c r="X224" s="14"/>
      <c r="Y224" s="14"/>
      <c r="Z224" s="14"/>
      <c r="AA224" s="14"/>
      <c r="AB224" s="14"/>
      <c r="AC224" s="14"/>
      <c r="AD224" s="14"/>
      <c r="AE224" s="14"/>
      <c r="AT224" s="282" t="s">
        <v>165</v>
      </c>
      <c r="AU224" s="282" t="s">
        <v>87</v>
      </c>
      <c r="AV224" s="14" t="s">
        <v>159</v>
      </c>
      <c r="AW224" s="14" t="s">
        <v>34</v>
      </c>
      <c r="AX224" s="14" t="s">
        <v>85</v>
      </c>
      <c r="AY224" s="282" t="s">
        <v>152</v>
      </c>
    </row>
    <row r="225" s="13" customFormat="1">
      <c r="A225" s="13"/>
      <c r="B225" s="261"/>
      <c r="C225" s="262"/>
      <c r="D225" s="256" t="s">
        <v>165</v>
      </c>
      <c r="E225" s="262"/>
      <c r="F225" s="264" t="s">
        <v>291</v>
      </c>
      <c r="G225" s="262"/>
      <c r="H225" s="265">
        <v>44.146000000000001</v>
      </c>
      <c r="I225" s="266"/>
      <c r="J225" s="262"/>
      <c r="K225" s="262"/>
      <c r="L225" s="267"/>
      <c r="M225" s="268"/>
      <c r="N225" s="269"/>
      <c r="O225" s="269"/>
      <c r="P225" s="269"/>
      <c r="Q225" s="269"/>
      <c r="R225" s="269"/>
      <c r="S225" s="269"/>
      <c r="T225" s="270"/>
      <c r="U225" s="13"/>
      <c r="V225" s="13"/>
      <c r="W225" s="13"/>
      <c r="X225" s="13"/>
      <c r="Y225" s="13"/>
      <c r="Z225" s="13"/>
      <c r="AA225" s="13"/>
      <c r="AB225" s="13"/>
      <c r="AC225" s="13"/>
      <c r="AD225" s="13"/>
      <c r="AE225" s="13"/>
      <c r="AT225" s="271" t="s">
        <v>165</v>
      </c>
      <c r="AU225" s="271" t="s">
        <v>87</v>
      </c>
      <c r="AV225" s="13" t="s">
        <v>87</v>
      </c>
      <c r="AW225" s="13" t="s">
        <v>4</v>
      </c>
      <c r="AX225" s="13" t="s">
        <v>85</v>
      </c>
      <c r="AY225" s="271" t="s">
        <v>152</v>
      </c>
    </row>
    <row r="226" s="2" customFormat="1" ht="21.75" customHeight="1">
      <c r="A226" s="38"/>
      <c r="B226" s="39"/>
      <c r="C226" s="243" t="s">
        <v>292</v>
      </c>
      <c r="D226" s="243" t="s">
        <v>154</v>
      </c>
      <c r="E226" s="244" t="s">
        <v>293</v>
      </c>
      <c r="F226" s="245" t="s">
        <v>294</v>
      </c>
      <c r="G226" s="246" t="s">
        <v>199</v>
      </c>
      <c r="H226" s="247">
        <v>426.92000000000002</v>
      </c>
      <c r="I226" s="248"/>
      <c r="J226" s="249">
        <f>ROUND(I226*H226,2)</f>
        <v>0</v>
      </c>
      <c r="K226" s="245" t="s">
        <v>158</v>
      </c>
      <c r="L226" s="44"/>
      <c r="M226" s="250" t="s">
        <v>1</v>
      </c>
      <c r="N226" s="251" t="s">
        <v>43</v>
      </c>
      <c r="O226" s="91"/>
      <c r="P226" s="252">
        <f>O226*H226</f>
        <v>0</v>
      </c>
      <c r="Q226" s="252">
        <v>0.084250000000000005</v>
      </c>
      <c r="R226" s="252">
        <f>Q226*H226</f>
        <v>35.968010000000007</v>
      </c>
      <c r="S226" s="252">
        <v>0</v>
      </c>
      <c r="T226" s="253">
        <f>S226*H226</f>
        <v>0</v>
      </c>
      <c r="U226" s="38"/>
      <c r="V226" s="38"/>
      <c r="W226" s="38"/>
      <c r="X226" s="38"/>
      <c r="Y226" s="38"/>
      <c r="Z226" s="38"/>
      <c r="AA226" s="38"/>
      <c r="AB226" s="38"/>
      <c r="AC226" s="38"/>
      <c r="AD226" s="38"/>
      <c r="AE226" s="38"/>
      <c r="AR226" s="254" t="s">
        <v>159</v>
      </c>
      <c r="AT226" s="254" t="s">
        <v>154</v>
      </c>
      <c r="AU226" s="254" t="s">
        <v>87</v>
      </c>
      <c r="AY226" s="17" t="s">
        <v>152</v>
      </c>
      <c r="BE226" s="255">
        <f>IF(N226="základní",J226,0)</f>
        <v>0</v>
      </c>
      <c r="BF226" s="255">
        <f>IF(N226="snížená",J226,0)</f>
        <v>0</v>
      </c>
      <c r="BG226" s="255">
        <f>IF(N226="zákl. přenesená",J226,0)</f>
        <v>0</v>
      </c>
      <c r="BH226" s="255">
        <f>IF(N226="sníž. přenesená",J226,0)</f>
        <v>0</v>
      </c>
      <c r="BI226" s="255">
        <f>IF(N226="nulová",J226,0)</f>
        <v>0</v>
      </c>
      <c r="BJ226" s="17" t="s">
        <v>85</v>
      </c>
      <c r="BK226" s="255">
        <f>ROUND(I226*H226,2)</f>
        <v>0</v>
      </c>
      <c r="BL226" s="17" t="s">
        <v>159</v>
      </c>
      <c r="BM226" s="254" t="s">
        <v>295</v>
      </c>
    </row>
    <row r="227" s="2" customFormat="1">
      <c r="A227" s="38"/>
      <c r="B227" s="39"/>
      <c r="C227" s="40"/>
      <c r="D227" s="256" t="s">
        <v>161</v>
      </c>
      <c r="E227" s="40"/>
      <c r="F227" s="257" t="s">
        <v>296</v>
      </c>
      <c r="G227" s="40"/>
      <c r="H227" s="40"/>
      <c r="I227" s="154"/>
      <c r="J227" s="40"/>
      <c r="K227" s="40"/>
      <c r="L227" s="44"/>
      <c r="M227" s="258"/>
      <c r="N227" s="259"/>
      <c r="O227" s="91"/>
      <c r="P227" s="91"/>
      <c r="Q227" s="91"/>
      <c r="R227" s="91"/>
      <c r="S227" s="91"/>
      <c r="T227" s="92"/>
      <c r="U227" s="38"/>
      <c r="V227" s="38"/>
      <c r="W227" s="38"/>
      <c r="X227" s="38"/>
      <c r="Y227" s="38"/>
      <c r="Z227" s="38"/>
      <c r="AA227" s="38"/>
      <c r="AB227" s="38"/>
      <c r="AC227" s="38"/>
      <c r="AD227" s="38"/>
      <c r="AE227" s="38"/>
      <c r="AT227" s="17" t="s">
        <v>161</v>
      </c>
      <c r="AU227" s="17" t="s">
        <v>87</v>
      </c>
    </row>
    <row r="228" s="2" customFormat="1">
      <c r="A228" s="38"/>
      <c r="B228" s="39"/>
      <c r="C228" s="40"/>
      <c r="D228" s="256" t="s">
        <v>163</v>
      </c>
      <c r="E228" s="40"/>
      <c r="F228" s="260" t="s">
        <v>281</v>
      </c>
      <c r="G228" s="40"/>
      <c r="H228" s="40"/>
      <c r="I228" s="154"/>
      <c r="J228" s="40"/>
      <c r="K228" s="40"/>
      <c r="L228" s="44"/>
      <c r="M228" s="258"/>
      <c r="N228" s="259"/>
      <c r="O228" s="91"/>
      <c r="P228" s="91"/>
      <c r="Q228" s="91"/>
      <c r="R228" s="91"/>
      <c r="S228" s="91"/>
      <c r="T228" s="92"/>
      <c r="U228" s="38"/>
      <c r="V228" s="38"/>
      <c r="W228" s="38"/>
      <c r="X228" s="38"/>
      <c r="Y228" s="38"/>
      <c r="Z228" s="38"/>
      <c r="AA228" s="38"/>
      <c r="AB228" s="38"/>
      <c r="AC228" s="38"/>
      <c r="AD228" s="38"/>
      <c r="AE228" s="38"/>
      <c r="AT228" s="17" t="s">
        <v>163</v>
      </c>
      <c r="AU228" s="17" t="s">
        <v>87</v>
      </c>
    </row>
    <row r="229" s="2" customFormat="1">
      <c r="A229" s="38"/>
      <c r="B229" s="39"/>
      <c r="C229" s="40"/>
      <c r="D229" s="256" t="s">
        <v>203</v>
      </c>
      <c r="E229" s="40"/>
      <c r="F229" s="260" t="s">
        <v>204</v>
      </c>
      <c r="G229" s="40"/>
      <c r="H229" s="40"/>
      <c r="I229" s="154"/>
      <c r="J229" s="40"/>
      <c r="K229" s="40"/>
      <c r="L229" s="44"/>
      <c r="M229" s="258"/>
      <c r="N229" s="259"/>
      <c r="O229" s="91"/>
      <c r="P229" s="91"/>
      <c r="Q229" s="91"/>
      <c r="R229" s="91"/>
      <c r="S229" s="91"/>
      <c r="T229" s="92"/>
      <c r="U229" s="38"/>
      <c r="V229" s="38"/>
      <c r="W229" s="38"/>
      <c r="X229" s="38"/>
      <c r="Y229" s="38"/>
      <c r="Z229" s="38"/>
      <c r="AA229" s="38"/>
      <c r="AB229" s="38"/>
      <c r="AC229" s="38"/>
      <c r="AD229" s="38"/>
      <c r="AE229" s="38"/>
      <c r="AT229" s="17" t="s">
        <v>203</v>
      </c>
      <c r="AU229" s="17" t="s">
        <v>87</v>
      </c>
    </row>
    <row r="230" s="15" customFormat="1">
      <c r="A230" s="15"/>
      <c r="B230" s="293"/>
      <c r="C230" s="294"/>
      <c r="D230" s="256" t="s">
        <v>165</v>
      </c>
      <c r="E230" s="295" t="s">
        <v>1</v>
      </c>
      <c r="F230" s="296" t="s">
        <v>297</v>
      </c>
      <c r="G230" s="294"/>
      <c r="H230" s="295" t="s">
        <v>1</v>
      </c>
      <c r="I230" s="297"/>
      <c r="J230" s="294"/>
      <c r="K230" s="294"/>
      <c r="L230" s="298"/>
      <c r="M230" s="299"/>
      <c r="N230" s="300"/>
      <c r="O230" s="300"/>
      <c r="P230" s="300"/>
      <c r="Q230" s="300"/>
      <c r="R230" s="300"/>
      <c r="S230" s="300"/>
      <c r="T230" s="301"/>
      <c r="U230" s="15"/>
      <c r="V230" s="15"/>
      <c r="W230" s="15"/>
      <c r="X230" s="15"/>
      <c r="Y230" s="15"/>
      <c r="Z230" s="15"/>
      <c r="AA230" s="15"/>
      <c r="AB230" s="15"/>
      <c r="AC230" s="15"/>
      <c r="AD230" s="15"/>
      <c r="AE230" s="15"/>
      <c r="AT230" s="302" t="s">
        <v>165</v>
      </c>
      <c r="AU230" s="302" t="s">
        <v>87</v>
      </c>
      <c r="AV230" s="15" t="s">
        <v>85</v>
      </c>
      <c r="AW230" s="15" t="s">
        <v>34</v>
      </c>
      <c r="AX230" s="15" t="s">
        <v>78</v>
      </c>
      <c r="AY230" s="302" t="s">
        <v>152</v>
      </c>
    </row>
    <row r="231" s="13" customFormat="1">
      <c r="A231" s="13"/>
      <c r="B231" s="261"/>
      <c r="C231" s="262"/>
      <c r="D231" s="256" t="s">
        <v>165</v>
      </c>
      <c r="E231" s="263" t="s">
        <v>1</v>
      </c>
      <c r="F231" s="264" t="s">
        <v>298</v>
      </c>
      <c r="G231" s="262"/>
      <c r="H231" s="265">
        <v>426.92000000000002</v>
      </c>
      <c r="I231" s="266"/>
      <c r="J231" s="262"/>
      <c r="K231" s="262"/>
      <c r="L231" s="267"/>
      <c r="M231" s="268"/>
      <c r="N231" s="269"/>
      <c r="O231" s="269"/>
      <c r="P231" s="269"/>
      <c r="Q231" s="269"/>
      <c r="R231" s="269"/>
      <c r="S231" s="269"/>
      <c r="T231" s="270"/>
      <c r="U231" s="13"/>
      <c r="V231" s="13"/>
      <c r="W231" s="13"/>
      <c r="X231" s="13"/>
      <c r="Y231" s="13"/>
      <c r="Z231" s="13"/>
      <c r="AA231" s="13"/>
      <c r="AB231" s="13"/>
      <c r="AC231" s="13"/>
      <c r="AD231" s="13"/>
      <c r="AE231" s="13"/>
      <c r="AT231" s="271" t="s">
        <v>165</v>
      </c>
      <c r="AU231" s="271" t="s">
        <v>87</v>
      </c>
      <c r="AV231" s="13" t="s">
        <v>87</v>
      </c>
      <c r="AW231" s="13" t="s">
        <v>34</v>
      </c>
      <c r="AX231" s="13" t="s">
        <v>85</v>
      </c>
      <c r="AY231" s="271" t="s">
        <v>152</v>
      </c>
    </row>
    <row r="232" s="2" customFormat="1" ht="16.5" customHeight="1">
      <c r="A232" s="38"/>
      <c r="B232" s="39"/>
      <c r="C232" s="283" t="s">
        <v>299</v>
      </c>
      <c r="D232" s="283" t="s">
        <v>262</v>
      </c>
      <c r="E232" s="284" t="s">
        <v>300</v>
      </c>
      <c r="F232" s="285" t="s">
        <v>301</v>
      </c>
      <c r="G232" s="286" t="s">
        <v>199</v>
      </c>
      <c r="H232" s="287">
        <v>436.89600000000002</v>
      </c>
      <c r="I232" s="288"/>
      <c r="J232" s="289">
        <f>ROUND(I232*H232,2)</f>
        <v>0</v>
      </c>
      <c r="K232" s="285" t="s">
        <v>158</v>
      </c>
      <c r="L232" s="290"/>
      <c r="M232" s="291" t="s">
        <v>1</v>
      </c>
      <c r="N232" s="292" t="s">
        <v>43</v>
      </c>
      <c r="O232" s="91"/>
      <c r="P232" s="252">
        <f>O232*H232</f>
        <v>0</v>
      </c>
      <c r="Q232" s="252">
        <v>0.13100000000000001</v>
      </c>
      <c r="R232" s="252">
        <f>Q232*H232</f>
        <v>57.233376000000007</v>
      </c>
      <c r="S232" s="252">
        <v>0</v>
      </c>
      <c r="T232" s="253">
        <f>S232*H232</f>
        <v>0</v>
      </c>
      <c r="U232" s="38"/>
      <c r="V232" s="38"/>
      <c r="W232" s="38"/>
      <c r="X232" s="38"/>
      <c r="Y232" s="38"/>
      <c r="Z232" s="38"/>
      <c r="AA232" s="38"/>
      <c r="AB232" s="38"/>
      <c r="AC232" s="38"/>
      <c r="AD232" s="38"/>
      <c r="AE232" s="38"/>
      <c r="AR232" s="254" t="s">
        <v>216</v>
      </c>
      <c r="AT232" s="254" t="s">
        <v>262</v>
      </c>
      <c r="AU232" s="254" t="s">
        <v>87</v>
      </c>
      <c r="AY232" s="17" t="s">
        <v>152</v>
      </c>
      <c r="BE232" s="255">
        <f>IF(N232="základní",J232,0)</f>
        <v>0</v>
      </c>
      <c r="BF232" s="255">
        <f>IF(N232="snížená",J232,0)</f>
        <v>0</v>
      </c>
      <c r="BG232" s="255">
        <f>IF(N232="zákl. přenesená",J232,0)</f>
        <v>0</v>
      </c>
      <c r="BH232" s="255">
        <f>IF(N232="sníž. přenesená",J232,0)</f>
        <v>0</v>
      </c>
      <c r="BI232" s="255">
        <f>IF(N232="nulová",J232,0)</f>
        <v>0</v>
      </c>
      <c r="BJ232" s="17" t="s">
        <v>85</v>
      </c>
      <c r="BK232" s="255">
        <f>ROUND(I232*H232,2)</f>
        <v>0</v>
      </c>
      <c r="BL232" s="17" t="s">
        <v>159</v>
      </c>
      <c r="BM232" s="254" t="s">
        <v>302</v>
      </c>
    </row>
    <row r="233" s="2" customFormat="1">
      <c r="A233" s="38"/>
      <c r="B233" s="39"/>
      <c r="C233" s="40"/>
      <c r="D233" s="256" t="s">
        <v>161</v>
      </c>
      <c r="E233" s="40"/>
      <c r="F233" s="257" t="s">
        <v>301</v>
      </c>
      <c r="G233" s="40"/>
      <c r="H233" s="40"/>
      <c r="I233" s="154"/>
      <c r="J233" s="40"/>
      <c r="K233" s="40"/>
      <c r="L233" s="44"/>
      <c r="M233" s="258"/>
      <c r="N233" s="259"/>
      <c r="O233" s="91"/>
      <c r="P233" s="91"/>
      <c r="Q233" s="91"/>
      <c r="R233" s="91"/>
      <c r="S233" s="91"/>
      <c r="T233" s="92"/>
      <c r="U233" s="38"/>
      <c r="V233" s="38"/>
      <c r="W233" s="38"/>
      <c r="X233" s="38"/>
      <c r="Y233" s="38"/>
      <c r="Z233" s="38"/>
      <c r="AA233" s="38"/>
      <c r="AB233" s="38"/>
      <c r="AC233" s="38"/>
      <c r="AD233" s="38"/>
      <c r="AE233" s="38"/>
      <c r="AT233" s="17" t="s">
        <v>161</v>
      </c>
      <c r="AU233" s="17" t="s">
        <v>87</v>
      </c>
    </row>
    <row r="234" s="13" customFormat="1">
      <c r="A234" s="13"/>
      <c r="B234" s="261"/>
      <c r="C234" s="262"/>
      <c r="D234" s="256" t="s">
        <v>165</v>
      </c>
      <c r="E234" s="263" t="s">
        <v>1</v>
      </c>
      <c r="F234" s="264" t="s">
        <v>303</v>
      </c>
      <c r="G234" s="262"/>
      <c r="H234" s="265">
        <v>426.92000000000002</v>
      </c>
      <c r="I234" s="266"/>
      <c r="J234" s="262"/>
      <c r="K234" s="262"/>
      <c r="L234" s="267"/>
      <c r="M234" s="268"/>
      <c r="N234" s="269"/>
      <c r="O234" s="269"/>
      <c r="P234" s="269"/>
      <c r="Q234" s="269"/>
      <c r="R234" s="269"/>
      <c r="S234" s="269"/>
      <c r="T234" s="270"/>
      <c r="U234" s="13"/>
      <c r="V234" s="13"/>
      <c r="W234" s="13"/>
      <c r="X234" s="13"/>
      <c r="Y234" s="13"/>
      <c r="Z234" s="13"/>
      <c r="AA234" s="13"/>
      <c r="AB234" s="13"/>
      <c r="AC234" s="13"/>
      <c r="AD234" s="13"/>
      <c r="AE234" s="13"/>
      <c r="AT234" s="271" t="s">
        <v>165</v>
      </c>
      <c r="AU234" s="271" t="s">
        <v>87</v>
      </c>
      <c r="AV234" s="13" t="s">
        <v>87</v>
      </c>
      <c r="AW234" s="13" t="s">
        <v>34</v>
      </c>
      <c r="AX234" s="13" t="s">
        <v>78</v>
      </c>
      <c r="AY234" s="271" t="s">
        <v>152</v>
      </c>
    </row>
    <row r="235" s="13" customFormat="1">
      <c r="A235" s="13"/>
      <c r="B235" s="261"/>
      <c r="C235" s="262"/>
      <c r="D235" s="256" t="s">
        <v>165</v>
      </c>
      <c r="E235" s="263" t="s">
        <v>1</v>
      </c>
      <c r="F235" s="264" t="s">
        <v>304</v>
      </c>
      <c r="G235" s="262"/>
      <c r="H235" s="265">
        <v>5.6500000000000004</v>
      </c>
      <c r="I235" s="266"/>
      <c r="J235" s="262"/>
      <c r="K235" s="262"/>
      <c r="L235" s="267"/>
      <c r="M235" s="268"/>
      <c r="N235" s="269"/>
      <c r="O235" s="269"/>
      <c r="P235" s="269"/>
      <c r="Q235" s="269"/>
      <c r="R235" s="269"/>
      <c r="S235" s="269"/>
      <c r="T235" s="270"/>
      <c r="U235" s="13"/>
      <c r="V235" s="13"/>
      <c r="W235" s="13"/>
      <c r="X235" s="13"/>
      <c r="Y235" s="13"/>
      <c r="Z235" s="13"/>
      <c r="AA235" s="13"/>
      <c r="AB235" s="13"/>
      <c r="AC235" s="13"/>
      <c r="AD235" s="13"/>
      <c r="AE235" s="13"/>
      <c r="AT235" s="271" t="s">
        <v>165</v>
      </c>
      <c r="AU235" s="271" t="s">
        <v>87</v>
      </c>
      <c r="AV235" s="13" t="s">
        <v>87</v>
      </c>
      <c r="AW235" s="13" t="s">
        <v>34</v>
      </c>
      <c r="AX235" s="13" t="s">
        <v>78</v>
      </c>
      <c r="AY235" s="271" t="s">
        <v>152</v>
      </c>
    </row>
    <row r="236" s="14" customFormat="1">
      <c r="A236" s="14"/>
      <c r="B236" s="272"/>
      <c r="C236" s="273"/>
      <c r="D236" s="256" t="s">
        <v>165</v>
      </c>
      <c r="E236" s="274" t="s">
        <v>1</v>
      </c>
      <c r="F236" s="275" t="s">
        <v>171</v>
      </c>
      <c r="G236" s="273"/>
      <c r="H236" s="276">
        <v>432.56999999999999</v>
      </c>
      <c r="I236" s="277"/>
      <c r="J236" s="273"/>
      <c r="K236" s="273"/>
      <c r="L236" s="278"/>
      <c r="M236" s="279"/>
      <c r="N236" s="280"/>
      <c r="O236" s="280"/>
      <c r="P236" s="280"/>
      <c r="Q236" s="280"/>
      <c r="R236" s="280"/>
      <c r="S236" s="280"/>
      <c r="T236" s="281"/>
      <c r="U236" s="14"/>
      <c r="V236" s="14"/>
      <c r="W236" s="14"/>
      <c r="X236" s="14"/>
      <c r="Y236" s="14"/>
      <c r="Z236" s="14"/>
      <c r="AA236" s="14"/>
      <c r="AB236" s="14"/>
      <c r="AC236" s="14"/>
      <c r="AD236" s="14"/>
      <c r="AE236" s="14"/>
      <c r="AT236" s="282" t="s">
        <v>165</v>
      </c>
      <c r="AU236" s="282" t="s">
        <v>87</v>
      </c>
      <c r="AV236" s="14" t="s">
        <v>159</v>
      </c>
      <c r="AW236" s="14" t="s">
        <v>34</v>
      </c>
      <c r="AX236" s="14" t="s">
        <v>85</v>
      </c>
      <c r="AY236" s="282" t="s">
        <v>152</v>
      </c>
    </row>
    <row r="237" s="13" customFormat="1">
      <c r="A237" s="13"/>
      <c r="B237" s="261"/>
      <c r="C237" s="262"/>
      <c r="D237" s="256" t="s">
        <v>165</v>
      </c>
      <c r="E237" s="262"/>
      <c r="F237" s="264" t="s">
        <v>305</v>
      </c>
      <c r="G237" s="262"/>
      <c r="H237" s="265">
        <v>436.89600000000002</v>
      </c>
      <c r="I237" s="266"/>
      <c r="J237" s="262"/>
      <c r="K237" s="262"/>
      <c r="L237" s="267"/>
      <c r="M237" s="268"/>
      <c r="N237" s="269"/>
      <c r="O237" s="269"/>
      <c r="P237" s="269"/>
      <c r="Q237" s="269"/>
      <c r="R237" s="269"/>
      <c r="S237" s="269"/>
      <c r="T237" s="270"/>
      <c r="U237" s="13"/>
      <c r="V237" s="13"/>
      <c r="W237" s="13"/>
      <c r="X237" s="13"/>
      <c r="Y237" s="13"/>
      <c r="Z237" s="13"/>
      <c r="AA237" s="13"/>
      <c r="AB237" s="13"/>
      <c r="AC237" s="13"/>
      <c r="AD237" s="13"/>
      <c r="AE237" s="13"/>
      <c r="AT237" s="271" t="s">
        <v>165</v>
      </c>
      <c r="AU237" s="271" t="s">
        <v>87</v>
      </c>
      <c r="AV237" s="13" t="s">
        <v>87</v>
      </c>
      <c r="AW237" s="13" t="s">
        <v>4</v>
      </c>
      <c r="AX237" s="13" t="s">
        <v>85</v>
      </c>
      <c r="AY237" s="271" t="s">
        <v>152</v>
      </c>
    </row>
    <row r="238" s="2" customFormat="1" ht="21.75" customHeight="1">
      <c r="A238" s="38"/>
      <c r="B238" s="39"/>
      <c r="C238" s="243" t="s">
        <v>7</v>
      </c>
      <c r="D238" s="243" t="s">
        <v>154</v>
      </c>
      <c r="E238" s="244" t="s">
        <v>306</v>
      </c>
      <c r="F238" s="245" t="s">
        <v>307</v>
      </c>
      <c r="G238" s="246" t="s">
        <v>199</v>
      </c>
      <c r="H238" s="247">
        <v>30.309999999999999</v>
      </c>
      <c r="I238" s="248"/>
      <c r="J238" s="249">
        <f>ROUND(I238*H238,2)</f>
        <v>0</v>
      </c>
      <c r="K238" s="245" t="s">
        <v>158</v>
      </c>
      <c r="L238" s="44"/>
      <c r="M238" s="250" t="s">
        <v>1</v>
      </c>
      <c r="N238" s="251" t="s">
        <v>43</v>
      </c>
      <c r="O238" s="91"/>
      <c r="P238" s="252">
        <f>O238*H238</f>
        <v>0</v>
      </c>
      <c r="Q238" s="252">
        <v>0.10362</v>
      </c>
      <c r="R238" s="252">
        <f>Q238*H238</f>
        <v>3.1407221999999999</v>
      </c>
      <c r="S238" s="252">
        <v>0</v>
      </c>
      <c r="T238" s="253">
        <f>S238*H238</f>
        <v>0</v>
      </c>
      <c r="U238" s="38"/>
      <c r="V238" s="38"/>
      <c r="W238" s="38"/>
      <c r="X238" s="38"/>
      <c r="Y238" s="38"/>
      <c r="Z238" s="38"/>
      <c r="AA238" s="38"/>
      <c r="AB238" s="38"/>
      <c r="AC238" s="38"/>
      <c r="AD238" s="38"/>
      <c r="AE238" s="38"/>
      <c r="AR238" s="254" t="s">
        <v>159</v>
      </c>
      <c r="AT238" s="254" t="s">
        <v>154</v>
      </c>
      <c r="AU238" s="254" t="s">
        <v>87</v>
      </c>
      <c r="AY238" s="17" t="s">
        <v>152</v>
      </c>
      <c r="BE238" s="255">
        <f>IF(N238="základní",J238,0)</f>
        <v>0</v>
      </c>
      <c r="BF238" s="255">
        <f>IF(N238="snížená",J238,0)</f>
        <v>0</v>
      </c>
      <c r="BG238" s="255">
        <f>IF(N238="zákl. přenesená",J238,0)</f>
        <v>0</v>
      </c>
      <c r="BH238" s="255">
        <f>IF(N238="sníž. přenesená",J238,0)</f>
        <v>0</v>
      </c>
      <c r="BI238" s="255">
        <f>IF(N238="nulová",J238,0)</f>
        <v>0</v>
      </c>
      <c r="BJ238" s="17" t="s">
        <v>85</v>
      </c>
      <c r="BK238" s="255">
        <f>ROUND(I238*H238,2)</f>
        <v>0</v>
      </c>
      <c r="BL238" s="17" t="s">
        <v>159</v>
      </c>
      <c r="BM238" s="254" t="s">
        <v>308</v>
      </c>
    </row>
    <row r="239" s="2" customFormat="1">
      <c r="A239" s="38"/>
      <c r="B239" s="39"/>
      <c r="C239" s="40"/>
      <c r="D239" s="256" t="s">
        <v>161</v>
      </c>
      <c r="E239" s="40"/>
      <c r="F239" s="257" t="s">
        <v>309</v>
      </c>
      <c r="G239" s="40"/>
      <c r="H239" s="40"/>
      <c r="I239" s="154"/>
      <c r="J239" s="40"/>
      <c r="K239" s="40"/>
      <c r="L239" s="44"/>
      <c r="M239" s="258"/>
      <c r="N239" s="259"/>
      <c r="O239" s="91"/>
      <c r="P239" s="91"/>
      <c r="Q239" s="91"/>
      <c r="R239" s="91"/>
      <c r="S239" s="91"/>
      <c r="T239" s="92"/>
      <c r="U239" s="38"/>
      <c r="V239" s="38"/>
      <c r="W239" s="38"/>
      <c r="X239" s="38"/>
      <c r="Y239" s="38"/>
      <c r="Z239" s="38"/>
      <c r="AA239" s="38"/>
      <c r="AB239" s="38"/>
      <c r="AC239" s="38"/>
      <c r="AD239" s="38"/>
      <c r="AE239" s="38"/>
      <c r="AT239" s="17" t="s">
        <v>161</v>
      </c>
      <c r="AU239" s="17" t="s">
        <v>87</v>
      </c>
    </row>
    <row r="240" s="2" customFormat="1">
      <c r="A240" s="38"/>
      <c r="B240" s="39"/>
      <c r="C240" s="40"/>
      <c r="D240" s="256" t="s">
        <v>163</v>
      </c>
      <c r="E240" s="40"/>
      <c r="F240" s="260" t="s">
        <v>310</v>
      </c>
      <c r="G240" s="40"/>
      <c r="H240" s="40"/>
      <c r="I240" s="154"/>
      <c r="J240" s="40"/>
      <c r="K240" s="40"/>
      <c r="L240" s="44"/>
      <c r="M240" s="258"/>
      <c r="N240" s="259"/>
      <c r="O240" s="91"/>
      <c r="P240" s="91"/>
      <c r="Q240" s="91"/>
      <c r="R240" s="91"/>
      <c r="S240" s="91"/>
      <c r="T240" s="92"/>
      <c r="U240" s="38"/>
      <c r="V240" s="38"/>
      <c r="W240" s="38"/>
      <c r="X240" s="38"/>
      <c r="Y240" s="38"/>
      <c r="Z240" s="38"/>
      <c r="AA240" s="38"/>
      <c r="AB240" s="38"/>
      <c r="AC240" s="38"/>
      <c r="AD240" s="38"/>
      <c r="AE240" s="38"/>
      <c r="AT240" s="17" t="s">
        <v>163</v>
      </c>
      <c r="AU240" s="17" t="s">
        <v>87</v>
      </c>
    </row>
    <row r="241" s="2" customFormat="1">
      <c r="A241" s="38"/>
      <c r="B241" s="39"/>
      <c r="C241" s="40"/>
      <c r="D241" s="256" t="s">
        <v>203</v>
      </c>
      <c r="E241" s="40"/>
      <c r="F241" s="260" t="s">
        <v>204</v>
      </c>
      <c r="G241" s="40"/>
      <c r="H241" s="40"/>
      <c r="I241" s="154"/>
      <c r="J241" s="40"/>
      <c r="K241" s="40"/>
      <c r="L241" s="44"/>
      <c r="M241" s="258"/>
      <c r="N241" s="259"/>
      <c r="O241" s="91"/>
      <c r="P241" s="91"/>
      <c r="Q241" s="91"/>
      <c r="R241" s="91"/>
      <c r="S241" s="91"/>
      <c r="T241" s="92"/>
      <c r="U241" s="38"/>
      <c r="V241" s="38"/>
      <c r="W241" s="38"/>
      <c r="X241" s="38"/>
      <c r="Y241" s="38"/>
      <c r="Z241" s="38"/>
      <c r="AA241" s="38"/>
      <c r="AB241" s="38"/>
      <c r="AC241" s="38"/>
      <c r="AD241" s="38"/>
      <c r="AE241" s="38"/>
      <c r="AT241" s="17" t="s">
        <v>203</v>
      </c>
      <c r="AU241" s="17" t="s">
        <v>87</v>
      </c>
    </row>
    <row r="242" s="13" customFormat="1">
      <c r="A242" s="13"/>
      <c r="B242" s="261"/>
      <c r="C242" s="262"/>
      <c r="D242" s="256" t="s">
        <v>165</v>
      </c>
      <c r="E242" s="263" t="s">
        <v>1</v>
      </c>
      <c r="F242" s="264" t="s">
        <v>311</v>
      </c>
      <c r="G242" s="262"/>
      <c r="H242" s="265">
        <v>24.710000000000001</v>
      </c>
      <c r="I242" s="266"/>
      <c r="J242" s="262"/>
      <c r="K242" s="262"/>
      <c r="L242" s="267"/>
      <c r="M242" s="268"/>
      <c r="N242" s="269"/>
      <c r="O242" s="269"/>
      <c r="P242" s="269"/>
      <c r="Q242" s="269"/>
      <c r="R242" s="269"/>
      <c r="S242" s="269"/>
      <c r="T242" s="270"/>
      <c r="U242" s="13"/>
      <c r="V242" s="13"/>
      <c r="W242" s="13"/>
      <c r="X242" s="13"/>
      <c r="Y242" s="13"/>
      <c r="Z242" s="13"/>
      <c r="AA242" s="13"/>
      <c r="AB242" s="13"/>
      <c r="AC242" s="13"/>
      <c r="AD242" s="13"/>
      <c r="AE242" s="13"/>
      <c r="AT242" s="271" t="s">
        <v>165</v>
      </c>
      <c r="AU242" s="271" t="s">
        <v>87</v>
      </c>
      <c r="AV242" s="13" t="s">
        <v>87</v>
      </c>
      <c r="AW242" s="13" t="s">
        <v>34</v>
      </c>
      <c r="AX242" s="13" t="s">
        <v>78</v>
      </c>
      <c r="AY242" s="271" t="s">
        <v>152</v>
      </c>
    </row>
    <row r="243" s="13" customFormat="1">
      <c r="A243" s="13"/>
      <c r="B243" s="261"/>
      <c r="C243" s="262"/>
      <c r="D243" s="256" t="s">
        <v>165</v>
      </c>
      <c r="E243" s="263" t="s">
        <v>1</v>
      </c>
      <c r="F243" s="264" t="s">
        <v>312</v>
      </c>
      <c r="G243" s="262"/>
      <c r="H243" s="265">
        <v>5.5999999999999996</v>
      </c>
      <c r="I243" s="266"/>
      <c r="J243" s="262"/>
      <c r="K243" s="262"/>
      <c r="L243" s="267"/>
      <c r="M243" s="268"/>
      <c r="N243" s="269"/>
      <c r="O243" s="269"/>
      <c r="P243" s="269"/>
      <c r="Q243" s="269"/>
      <c r="R243" s="269"/>
      <c r="S243" s="269"/>
      <c r="T243" s="270"/>
      <c r="U243" s="13"/>
      <c r="V243" s="13"/>
      <c r="W243" s="13"/>
      <c r="X243" s="13"/>
      <c r="Y243" s="13"/>
      <c r="Z243" s="13"/>
      <c r="AA243" s="13"/>
      <c r="AB243" s="13"/>
      <c r="AC243" s="13"/>
      <c r="AD243" s="13"/>
      <c r="AE243" s="13"/>
      <c r="AT243" s="271" t="s">
        <v>165</v>
      </c>
      <c r="AU243" s="271" t="s">
        <v>87</v>
      </c>
      <c r="AV243" s="13" t="s">
        <v>87</v>
      </c>
      <c r="AW243" s="13" t="s">
        <v>34</v>
      </c>
      <c r="AX243" s="13" t="s">
        <v>78</v>
      </c>
      <c r="AY243" s="271" t="s">
        <v>152</v>
      </c>
    </row>
    <row r="244" s="14" customFormat="1">
      <c r="A244" s="14"/>
      <c r="B244" s="272"/>
      <c r="C244" s="273"/>
      <c r="D244" s="256" t="s">
        <v>165</v>
      </c>
      <c r="E244" s="274" t="s">
        <v>1</v>
      </c>
      <c r="F244" s="275" t="s">
        <v>171</v>
      </c>
      <c r="G244" s="273"/>
      <c r="H244" s="276">
        <v>30.310000000000002</v>
      </c>
      <c r="I244" s="277"/>
      <c r="J244" s="273"/>
      <c r="K244" s="273"/>
      <c r="L244" s="278"/>
      <c r="M244" s="279"/>
      <c r="N244" s="280"/>
      <c r="O244" s="280"/>
      <c r="P244" s="280"/>
      <c r="Q244" s="280"/>
      <c r="R244" s="280"/>
      <c r="S244" s="280"/>
      <c r="T244" s="281"/>
      <c r="U244" s="14"/>
      <c r="V244" s="14"/>
      <c r="W244" s="14"/>
      <c r="X244" s="14"/>
      <c r="Y244" s="14"/>
      <c r="Z244" s="14"/>
      <c r="AA244" s="14"/>
      <c r="AB244" s="14"/>
      <c r="AC244" s="14"/>
      <c r="AD244" s="14"/>
      <c r="AE244" s="14"/>
      <c r="AT244" s="282" t="s">
        <v>165</v>
      </c>
      <c r="AU244" s="282" t="s">
        <v>87</v>
      </c>
      <c r="AV244" s="14" t="s">
        <v>159</v>
      </c>
      <c r="AW244" s="14" t="s">
        <v>34</v>
      </c>
      <c r="AX244" s="14" t="s">
        <v>85</v>
      </c>
      <c r="AY244" s="282" t="s">
        <v>152</v>
      </c>
    </row>
    <row r="245" s="2" customFormat="1" ht="21.75" customHeight="1">
      <c r="A245" s="38"/>
      <c r="B245" s="39"/>
      <c r="C245" s="283" t="s">
        <v>313</v>
      </c>
      <c r="D245" s="283" t="s">
        <v>262</v>
      </c>
      <c r="E245" s="284" t="s">
        <v>314</v>
      </c>
      <c r="F245" s="285" t="s">
        <v>315</v>
      </c>
      <c r="G245" s="286" t="s">
        <v>199</v>
      </c>
      <c r="H245" s="287">
        <v>5.5620000000000003</v>
      </c>
      <c r="I245" s="288"/>
      <c r="J245" s="289">
        <f>ROUND(I245*H245,2)</f>
        <v>0</v>
      </c>
      <c r="K245" s="285" t="s">
        <v>1</v>
      </c>
      <c r="L245" s="290"/>
      <c r="M245" s="291" t="s">
        <v>1</v>
      </c>
      <c r="N245" s="292" t="s">
        <v>43</v>
      </c>
      <c r="O245" s="91"/>
      <c r="P245" s="252">
        <f>O245*H245</f>
        <v>0</v>
      </c>
      <c r="Q245" s="252">
        <v>0.17599999999999999</v>
      </c>
      <c r="R245" s="252">
        <f>Q245*H245</f>
        <v>0.978912</v>
      </c>
      <c r="S245" s="252">
        <v>0</v>
      </c>
      <c r="T245" s="253">
        <f>S245*H245</f>
        <v>0</v>
      </c>
      <c r="U245" s="38"/>
      <c r="V245" s="38"/>
      <c r="W245" s="38"/>
      <c r="X245" s="38"/>
      <c r="Y245" s="38"/>
      <c r="Z245" s="38"/>
      <c r="AA245" s="38"/>
      <c r="AB245" s="38"/>
      <c r="AC245" s="38"/>
      <c r="AD245" s="38"/>
      <c r="AE245" s="38"/>
      <c r="AR245" s="254" t="s">
        <v>216</v>
      </c>
      <c r="AT245" s="254" t="s">
        <v>262</v>
      </c>
      <c r="AU245" s="254" t="s">
        <v>87</v>
      </c>
      <c r="AY245" s="17" t="s">
        <v>152</v>
      </c>
      <c r="BE245" s="255">
        <f>IF(N245="základní",J245,0)</f>
        <v>0</v>
      </c>
      <c r="BF245" s="255">
        <f>IF(N245="snížená",J245,0)</f>
        <v>0</v>
      </c>
      <c r="BG245" s="255">
        <f>IF(N245="zákl. přenesená",J245,0)</f>
        <v>0</v>
      </c>
      <c r="BH245" s="255">
        <f>IF(N245="sníž. přenesená",J245,0)</f>
        <v>0</v>
      </c>
      <c r="BI245" s="255">
        <f>IF(N245="nulová",J245,0)</f>
        <v>0</v>
      </c>
      <c r="BJ245" s="17" t="s">
        <v>85</v>
      </c>
      <c r="BK245" s="255">
        <f>ROUND(I245*H245,2)</f>
        <v>0</v>
      </c>
      <c r="BL245" s="17" t="s">
        <v>159</v>
      </c>
      <c r="BM245" s="254" t="s">
        <v>316</v>
      </c>
    </row>
    <row r="246" s="2" customFormat="1">
      <c r="A246" s="38"/>
      <c r="B246" s="39"/>
      <c r="C246" s="40"/>
      <c r="D246" s="256" t="s">
        <v>161</v>
      </c>
      <c r="E246" s="40"/>
      <c r="F246" s="257" t="s">
        <v>317</v>
      </c>
      <c r="G246" s="40"/>
      <c r="H246" s="40"/>
      <c r="I246" s="154"/>
      <c r="J246" s="40"/>
      <c r="K246" s="40"/>
      <c r="L246" s="44"/>
      <c r="M246" s="258"/>
      <c r="N246" s="259"/>
      <c r="O246" s="91"/>
      <c r="P246" s="91"/>
      <c r="Q246" s="91"/>
      <c r="R246" s="91"/>
      <c r="S246" s="91"/>
      <c r="T246" s="92"/>
      <c r="U246" s="38"/>
      <c r="V246" s="38"/>
      <c r="W246" s="38"/>
      <c r="X246" s="38"/>
      <c r="Y246" s="38"/>
      <c r="Z246" s="38"/>
      <c r="AA246" s="38"/>
      <c r="AB246" s="38"/>
      <c r="AC246" s="38"/>
      <c r="AD246" s="38"/>
      <c r="AE246" s="38"/>
      <c r="AT246" s="17" t="s">
        <v>161</v>
      </c>
      <c r="AU246" s="17" t="s">
        <v>87</v>
      </c>
    </row>
    <row r="247" s="13" customFormat="1">
      <c r="A247" s="13"/>
      <c r="B247" s="261"/>
      <c r="C247" s="262"/>
      <c r="D247" s="256" t="s">
        <v>165</v>
      </c>
      <c r="E247" s="263" t="s">
        <v>1</v>
      </c>
      <c r="F247" s="264" t="s">
        <v>318</v>
      </c>
      <c r="G247" s="262"/>
      <c r="H247" s="265">
        <v>5.4000000000000004</v>
      </c>
      <c r="I247" s="266"/>
      <c r="J247" s="262"/>
      <c r="K247" s="262"/>
      <c r="L247" s="267"/>
      <c r="M247" s="268"/>
      <c r="N247" s="269"/>
      <c r="O247" s="269"/>
      <c r="P247" s="269"/>
      <c r="Q247" s="269"/>
      <c r="R247" s="269"/>
      <c r="S247" s="269"/>
      <c r="T247" s="270"/>
      <c r="U247" s="13"/>
      <c r="V247" s="13"/>
      <c r="W247" s="13"/>
      <c r="X247" s="13"/>
      <c r="Y247" s="13"/>
      <c r="Z247" s="13"/>
      <c r="AA247" s="13"/>
      <c r="AB247" s="13"/>
      <c r="AC247" s="13"/>
      <c r="AD247" s="13"/>
      <c r="AE247" s="13"/>
      <c r="AT247" s="271" t="s">
        <v>165</v>
      </c>
      <c r="AU247" s="271" t="s">
        <v>87</v>
      </c>
      <c r="AV247" s="13" t="s">
        <v>87</v>
      </c>
      <c r="AW247" s="13" t="s">
        <v>34</v>
      </c>
      <c r="AX247" s="13" t="s">
        <v>85</v>
      </c>
      <c r="AY247" s="271" t="s">
        <v>152</v>
      </c>
    </row>
    <row r="248" s="13" customFormat="1">
      <c r="A248" s="13"/>
      <c r="B248" s="261"/>
      <c r="C248" s="262"/>
      <c r="D248" s="256" t="s">
        <v>165</v>
      </c>
      <c r="E248" s="262"/>
      <c r="F248" s="264" t="s">
        <v>319</v>
      </c>
      <c r="G248" s="262"/>
      <c r="H248" s="265">
        <v>5.5620000000000003</v>
      </c>
      <c r="I248" s="266"/>
      <c r="J248" s="262"/>
      <c r="K248" s="262"/>
      <c r="L248" s="267"/>
      <c r="M248" s="268"/>
      <c r="N248" s="269"/>
      <c r="O248" s="269"/>
      <c r="P248" s="269"/>
      <c r="Q248" s="269"/>
      <c r="R248" s="269"/>
      <c r="S248" s="269"/>
      <c r="T248" s="270"/>
      <c r="U248" s="13"/>
      <c r="V248" s="13"/>
      <c r="W248" s="13"/>
      <c r="X248" s="13"/>
      <c r="Y248" s="13"/>
      <c r="Z248" s="13"/>
      <c r="AA248" s="13"/>
      <c r="AB248" s="13"/>
      <c r="AC248" s="13"/>
      <c r="AD248" s="13"/>
      <c r="AE248" s="13"/>
      <c r="AT248" s="271" t="s">
        <v>165</v>
      </c>
      <c r="AU248" s="271" t="s">
        <v>87</v>
      </c>
      <c r="AV248" s="13" t="s">
        <v>87</v>
      </c>
      <c r="AW248" s="13" t="s">
        <v>4</v>
      </c>
      <c r="AX248" s="13" t="s">
        <v>85</v>
      </c>
      <c r="AY248" s="271" t="s">
        <v>152</v>
      </c>
    </row>
    <row r="249" s="2" customFormat="1" ht="16.5" customHeight="1">
      <c r="A249" s="38"/>
      <c r="B249" s="39"/>
      <c r="C249" s="283" t="s">
        <v>320</v>
      </c>
      <c r="D249" s="283" t="s">
        <v>262</v>
      </c>
      <c r="E249" s="284" t="s">
        <v>321</v>
      </c>
      <c r="F249" s="285" t="s">
        <v>322</v>
      </c>
      <c r="G249" s="286" t="s">
        <v>199</v>
      </c>
      <c r="H249" s="287">
        <v>25.451000000000001</v>
      </c>
      <c r="I249" s="288"/>
      <c r="J249" s="289">
        <f>ROUND(I249*H249,2)</f>
        <v>0</v>
      </c>
      <c r="K249" s="285" t="s">
        <v>158</v>
      </c>
      <c r="L249" s="290"/>
      <c r="M249" s="291" t="s">
        <v>1</v>
      </c>
      <c r="N249" s="292" t="s">
        <v>43</v>
      </c>
      <c r="O249" s="91"/>
      <c r="P249" s="252">
        <f>O249*H249</f>
        <v>0</v>
      </c>
      <c r="Q249" s="252">
        <v>0.17599999999999999</v>
      </c>
      <c r="R249" s="252">
        <f>Q249*H249</f>
        <v>4.4793760000000002</v>
      </c>
      <c r="S249" s="252">
        <v>0</v>
      </c>
      <c r="T249" s="253">
        <f>S249*H249</f>
        <v>0</v>
      </c>
      <c r="U249" s="38"/>
      <c r="V249" s="38"/>
      <c r="W249" s="38"/>
      <c r="X249" s="38"/>
      <c r="Y249" s="38"/>
      <c r="Z249" s="38"/>
      <c r="AA249" s="38"/>
      <c r="AB249" s="38"/>
      <c r="AC249" s="38"/>
      <c r="AD249" s="38"/>
      <c r="AE249" s="38"/>
      <c r="AR249" s="254" t="s">
        <v>216</v>
      </c>
      <c r="AT249" s="254" t="s">
        <v>262</v>
      </c>
      <c r="AU249" s="254" t="s">
        <v>87</v>
      </c>
      <c r="AY249" s="17" t="s">
        <v>152</v>
      </c>
      <c r="BE249" s="255">
        <f>IF(N249="základní",J249,0)</f>
        <v>0</v>
      </c>
      <c r="BF249" s="255">
        <f>IF(N249="snížená",J249,0)</f>
        <v>0</v>
      </c>
      <c r="BG249" s="255">
        <f>IF(N249="zákl. přenesená",J249,0)</f>
        <v>0</v>
      </c>
      <c r="BH249" s="255">
        <f>IF(N249="sníž. přenesená",J249,0)</f>
        <v>0</v>
      </c>
      <c r="BI249" s="255">
        <f>IF(N249="nulová",J249,0)</f>
        <v>0</v>
      </c>
      <c r="BJ249" s="17" t="s">
        <v>85</v>
      </c>
      <c r="BK249" s="255">
        <f>ROUND(I249*H249,2)</f>
        <v>0</v>
      </c>
      <c r="BL249" s="17" t="s">
        <v>159</v>
      </c>
      <c r="BM249" s="254" t="s">
        <v>323</v>
      </c>
    </row>
    <row r="250" s="2" customFormat="1">
      <c r="A250" s="38"/>
      <c r="B250" s="39"/>
      <c r="C250" s="40"/>
      <c r="D250" s="256" t="s">
        <v>161</v>
      </c>
      <c r="E250" s="40"/>
      <c r="F250" s="257" t="s">
        <v>322</v>
      </c>
      <c r="G250" s="40"/>
      <c r="H250" s="40"/>
      <c r="I250" s="154"/>
      <c r="J250" s="40"/>
      <c r="K250" s="40"/>
      <c r="L250" s="44"/>
      <c r="M250" s="258"/>
      <c r="N250" s="259"/>
      <c r="O250" s="91"/>
      <c r="P250" s="91"/>
      <c r="Q250" s="91"/>
      <c r="R250" s="91"/>
      <c r="S250" s="91"/>
      <c r="T250" s="92"/>
      <c r="U250" s="38"/>
      <c r="V250" s="38"/>
      <c r="W250" s="38"/>
      <c r="X250" s="38"/>
      <c r="Y250" s="38"/>
      <c r="Z250" s="38"/>
      <c r="AA250" s="38"/>
      <c r="AB250" s="38"/>
      <c r="AC250" s="38"/>
      <c r="AD250" s="38"/>
      <c r="AE250" s="38"/>
      <c r="AT250" s="17" t="s">
        <v>161</v>
      </c>
      <c r="AU250" s="17" t="s">
        <v>87</v>
      </c>
    </row>
    <row r="251" s="13" customFormat="1">
      <c r="A251" s="13"/>
      <c r="B251" s="261"/>
      <c r="C251" s="262"/>
      <c r="D251" s="256" t="s">
        <v>165</v>
      </c>
      <c r="E251" s="263" t="s">
        <v>1</v>
      </c>
      <c r="F251" s="264" t="s">
        <v>324</v>
      </c>
      <c r="G251" s="262"/>
      <c r="H251" s="265">
        <v>24.710000000000001</v>
      </c>
      <c r="I251" s="266"/>
      <c r="J251" s="262"/>
      <c r="K251" s="262"/>
      <c r="L251" s="267"/>
      <c r="M251" s="268"/>
      <c r="N251" s="269"/>
      <c r="O251" s="269"/>
      <c r="P251" s="269"/>
      <c r="Q251" s="269"/>
      <c r="R251" s="269"/>
      <c r="S251" s="269"/>
      <c r="T251" s="270"/>
      <c r="U251" s="13"/>
      <c r="V251" s="13"/>
      <c r="W251" s="13"/>
      <c r="X251" s="13"/>
      <c r="Y251" s="13"/>
      <c r="Z251" s="13"/>
      <c r="AA251" s="13"/>
      <c r="AB251" s="13"/>
      <c r="AC251" s="13"/>
      <c r="AD251" s="13"/>
      <c r="AE251" s="13"/>
      <c r="AT251" s="271" t="s">
        <v>165</v>
      </c>
      <c r="AU251" s="271" t="s">
        <v>87</v>
      </c>
      <c r="AV251" s="13" t="s">
        <v>87</v>
      </c>
      <c r="AW251" s="13" t="s">
        <v>34</v>
      </c>
      <c r="AX251" s="13" t="s">
        <v>85</v>
      </c>
      <c r="AY251" s="271" t="s">
        <v>152</v>
      </c>
    </row>
    <row r="252" s="13" customFormat="1">
      <c r="A252" s="13"/>
      <c r="B252" s="261"/>
      <c r="C252" s="262"/>
      <c r="D252" s="256" t="s">
        <v>165</v>
      </c>
      <c r="E252" s="262"/>
      <c r="F252" s="264" t="s">
        <v>325</v>
      </c>
      <c r="G252" s="262"/>
      <c r="H252" s="265">
        <v>25.451000000000001</v>
      </c>
      <c r="I252" s="266"/>
      <c r="J252" s="262"/>
      <c r="K252" s="262"/>
      <c r="L252" s="267"/>
      <c r="M252" s="268"/>
      <c r="N252" s="269"/>
      <c r="O252" s="269"/>
      <c r="P252" s="269"/>
      <c r="Q252" s="269"/>
      <c r="R252" s="269"/>
      <c r="S252" s="269"/>
      <c r="T252" s="270"/>
      <c r="U252" s="13"/>
      <c r="V252" s="13"/>
      <c r="W252" s="13"/>
      <c r="X252" s="13"/>
      <c r="Y252" s="13"/>
      <c r="Z252" s="13"/>
      <c r="AA252" s="13"/>
      <c r="AB252" s="13"/>
      <c r="AC252" s="13"/>
      <c r="AD252" s="13"/>
      <c r="AE252" s="13"/>
      <c r="AT252" s="271" t="s">
        <v>165</v>
      </c>
      <c r="AU252" s="271" t="s">
        <v>87</v>
      </c>
      <c r="AV252" s="13" t="s">
        <v>87</v>
      </c>
      <c r="AW252" s="13" t="s">
        <v>4</v>
      </c>
      <c r="AX252" s="13" t="s">
        <v>85</v>
      </c>
      <c r="AY252" s="271" t="s">
        <v>152</v>
      </c>
    </row>
    <row r="253" s="12" customFormat="1" ht="22.8" customHeight="1">
      <c r="A253" s="12"/>
      <c r="B253" s="227"/>
      <c r="C253" s="228"/>
      <c r="D253" s="229" t="s">
        <v>77</v>
      </c>
      <c r="E253" s="241" t="s">
        <v>216</v>
      </c>
      <c r="F253" s="241" t="s">
        <v>326</v>
      </c>
      <c r="G253" s="228"/>
      <c r="H253" s="228"/>
      <c r="I253" s="231"/>
      <c r="J253" s="242">
        <f>BK253</f>
        <v>0</v>
      </c>
      <c r="K253" s="228"/>
      <c r="L253" s="233"/>
      <c r="M253" s="234"/>
      <c r="N253" s="235"/>
      <c r="O253" s="235"/>
      <c r="P253" s="236">
        <f>SUM(P254:P261)</f>
        <v>0</v>
      </c>
      <c r="Q253" s="235"/>
      <c r="R253" s="236">
        <f>SUM(R254:R261)</f>
        <v>1.0429600000000001</v>
      </c>
      <c r="S253" s="235"/>
      <c r="T253" s="237">
        <f>SUM(T254:T261)</f>
        <v>0</v>
      </c>
      <c r="U253" s="12"/>
      <c r="V253" s="12"/>
      <c r="W253" s="12"/>
      <c r="X253" s="12"/>
      <c r="Y253" s="12"/>
      <c r="Z253" s="12"/>
      <c r="AA253" s="12"/>
      <c r="AB253" s="12"/>
      <c r="AC253" s="12"/>
      <c r="AD253" s="12"/>
      <c r="AE253" s="12"/>
      <c r="AR253" s="238" t="s">
        <v>85</v>
      </c>
      <c r="AT253" s="239" t="s">
        <v>77</v>
      </c>
      <c r="AU253" s="239" t="s">
        <v>85</v>
      </c>
      <c r="AY253" s="238" t="s">
        <v>152</v>
      </c>
      <c r="BK253" s="240">
        <f>SUM(BK254:BK261)</f>
        <v>0</v>
      </c>
    </row>
    <row r="254" s="2" customFormat="1" ht="21.75" customHeight="1">
      <c r="A254" s="38"/>
      <c r="B254" s="39"/>
      <c r="C254" s="243" t="s">
        <v>327</v>
      </c>
      <c r="D254" s="243" t="s">
        <v>154</v>
      </c>
      <c r="E254" s="244" t="s">
        <v>328</v>
      </c>
      <c r="F254" s="245" t="s">
        <v>329</v>
      </c>
      <c r="G254" s="246" t="s">
        <v>330</v>
      </c>
      <c r="H254" s="247">
        <v>1</v>
      </c>
      <c r="I254" s="248"/>
      <c r="J254" s="249">
        <f>ROUND(I254*H254,2)</f>
        <v>0</v>
      </c>
      <c r="K254" s="245" t="s">
        <v>158</v>
      </c>
      <c r="L254" s="44"/>
      <c r="M254" s="250" t="s">
        <v>1</v>
      </c>
      <c r="N254" s="251" t="s">
        <v>43</v>
      </c>
      <c r="O254" s="91"/>
      <c r="P254" s="252">
        <f>O254*H254</f>
        <v>0</v>
      </c>
      <c r="Q254" s="252">
        <v>0.42080000000000001</v>
      </c>
      <c r="R254" s="252">
        <f>Q254*H254</f>
        <v>0.42080000000000001</v>
      </c>
      <c r="S254" s="252">
        <v>0</v>
      </c>
      <c r="T254" s="253">
        <f>S254*H254</f>
        <v>0</v>
      </c>
      <c r="U254" s="38"/>
      <c r="V254" s="38"/>
      <c r="W254" s="38"/>
      <c r="X254" s="38"/>
      <c r="Y254" s="38"/>
      <c r="Z254" s="38"/>
      <c r="AA254" s="38"/>
      <c r="AB254" s="38"/>
      <c r="AC254" s="38"/>
      <c r="AD254" s="38"/>
      <c r="AE254" s="38"/>
      <c r="AR254" s="254" t="s">
        <v>159</v>
      </c>
      <c r="AT254" s="254" t="s">
        <v>154</v>
      </c>
      <c r="AU254" s="254" t="s">
        <v>87</v>
      </c>
      <c r="AY254" s="17" t="s">
        <v>152</v>
      </c>
      <c r="BE254" s="255">
        <f>IF(N254="základní",J254,0)</f>
        <v>0</v>
      </c>
      <c r="BF254" s="255">
        <f>IF(N254="snížená",J254,0)</f>
        <v>0</v>
      </c>
      <c r="BG254" s="255">
        <f>IF(N254="zákl. přenesená",J254,0)</f>
        <v>0</v>
      </c>
      <c r="BH254" s="255">
        <f>IF(N254="sníž. přenesená",J254,0)</f>
        <v>0</v>
      </c>
      <c r="BI254" s="255">
        <f>IF(N254="nulová",J254,0)</f>
        <v>0</v>
      </c>
      <c r="BJ254" s="17" t="s">
        <v>85</v>
      </c>
      <c r="BK254" s="255">
        <f>ROUND(I254*H254,2)</f>
        <v>0</v>
      </c>
      <c r="BL254" s="17" t="s">
        <v>159</v>
      </c>
      <c r="BM254" s="254" t="s">
        <v>331</v>
      </c>
    </row>
    <row r="255" s="2" customFormat="1">
      <c r="A255" s="38"/>
      <c r="B255" s="39"/>
      <c r="C255" s="40"/>
      <c r="D255" s="256" t="s">
        <v>161</v>
      </c>
      <c r="E255" s="40"/>
      <c r="F255" s="257" t="s">
        <v>332</v>
      </c>
      <c r="G255" s="40"/>
      <c r="H255" s="40"/>
      <c r="I255" s="154"/>
      <c r="J255" s="40"/>
      <c r="K255" s="40"/>
      <c r="L255" s="44"/>
      <c r="M255" s="258"/>
      <c r="N255" s="259"/>
      <c r="O255" s="91"/>
      <c r="P255" s="91"/>
      <c r="Q255" s="91"/>
      <c r="R255" s="91"/>
      <c r="S255" s="91"/>
      <c r="T255" s="92"/>
      <c r="U255" s="38"/>
      <c r="V255" s="38"/>
      <c r="W255" s="38"/>
      <c r="X255" s="38"/>
      <c r="Y255" s="38"/>
      <c r="Z255" s="38"/>
      <c r="AA255" s="38"/>
      <c r="AB255" s="38"/>
      <c r="AC255" s="38"/>
      <c r="AD255" s="38"/>
      <c r="AE255" s="38"/>
      <c r="AT255" s="17" t="s">
        <v>161</v>
      </c>
      <c r="AU255" s="17" t="s">
        <v>87</v>
      </c>
    </row>
    <row r="256" s="2" customFormat="1">
      <c r="A256" s="38"/>
      <c r="B256" s="39"/>
      <c r="C256" s="40"/>
      <c r="D256" s="256" t="s">
        <v>163</v>
      </c>
      <c r="E256" s="40"/>
      <c r="F256" s="260" t="s">
        <v>333</v>
      </c>
      <c r="G256" s="40"/>
      <c r="H256" s="40"/>
      <c r="I256" s="154"/>
      <c r="J256" s="40"/>
      <c r="K256" s="40"/>
      <c r="L256" s="44"/>
      <c r="M256" s="258"/>
      <c r="N256" s="259"/>
      <c r="O256" s="91"/>
      <c r="P256" s="91"/>
      <c r="Q256" s="91"/>
      <c r="R256" s="91"/>
      <c r="S256" s="91"/>
      <c r="T256" s="92"/>
      <c r="U256" s="38"/>
      <c r="V256" s="38"/>
      <c r="W256" s="38"/>
      <c r="X256" s="38"/>
      <c r="Y256" s="38"/>
      <c r="Z256" s="38"/>
      <c r="AA256" s="38"/>
      <c r="AB256" s="38"/>
      <c r="AC256" s="38"/>
      <c r="AD256" s="38"/>
      <c r="AE256" s="38"/>
      <c r="AT256" s="17" t="s">
        <v>163</v>
      </c>
      <c r="AU256" s="17" t="s">
        <v>87</v>
      </c>
    </row>
    <row r="257" s="13" customFormat="1">
      <c r="A257" s="13"/>
      <c r="B257" s="261"/>
      <c r="C257" s="262"/>
      <c r="D257" s="256" t="s">
        <v>165</v>
      </c>
      <c r="E257" s="263" t="s">
        <v>1</v>
      </c>
      <c r="F257" s="264" t="s">
        <v>334</v>
      </c>
      <c r="G257" s="262"/>
      <c r="H257" s="265">
        <v>1</v>
      </c>
      <c r="I257" s="266"/>
      <c r="J257" s="262"/>
      <c r="K257" s="262"/>
      <c r="L257" s="267"/>
      <c r="M257" s="268"/>
      <c r="N257" s="269"/>
      <c r="O257" s="269"/>
      <c r="P257" s="269"/>
      <c r="Q257" s="269"/>
      <c r="R257" s="269"/>
      <c r="S257" s="269"/>
      <c r="T257" s="270"/>
      <c r="U257" s="13"/>
      <c r="V257" s="13"/>
      <c r="W257" s="13"/>
      <c r="X257" s="13"/>
      <c r="Y257" s="13"/>
      <c r="Z257" s="13"/>
      <c r="AA257" s="13"/>
      <c r="AB257" s="13"/>
      <c r="AC257" s="13"/>
      <c r="AD257" s="13"/>
      <c r="AE257" s="13"/>
      <c r="AT257" s="271" t="s">
        <v>165</v>
      </c>
      <c r="AU257" s="271" t="s">
        <v>87</v>
      </c>
      <c r="AV257" s="13" t="s">
        <v>87</v>
      </c>
      <c r="AW257" s="13" t="s">
        <v>34</v>
      </c>
      <c r="AX257" s="13" t="s">
        <v>85</v>
      </c>
      <c r="AY257" s="271" t="s">
        <v>152</v>
      </c>
    </row>
    <row r="258" s="2" customFormat="1" ht="21.75" customHeight="1">
      <c r="A258" s="38"/>
      <c r="B258" s="39"/>
      <c r="C258" s="243" t="s">
        <v>335</v>
      </c>
      <c r="D258" s="243" t="s">
        <v>154</v>
      </c>
      <c r="E258" s="244" t="s">
        <v>336</v>
      </c>
      <c r="F258" s="245" t="s">
        <v>337</v>
      </c>
      <c r="G258" s="246" t="s">
        <v>330</v>
      </c>
      <c r="H258" s="247">
        <v>2</v>
      </c>
      <c r="I258" s="248"/>
      <c r="J258" s="249">
        <f>ROUND(I258*H258,2)</f>
        <v>0</v>
      </c>
      <c r="K258" s="245" t="s">
        <v>158</v>
      </c>
      <c r="L258" s="44"/>
      <c r="M258" s="250" t="s">
        <v>1</v>
      </c>
      <c r="N258" s="251" t="s">
        <v>43</v>
      </c>
      <c r="O258" s="91"/>
      <c r="P258" s="252">
        <f>O258*H258</f>
        <v>0</v>
      </c>
      <c r="Q258" s="252">
        <v>0.31108000000000002</v>
      </c>
      <c r="R258" s="252">
        <f>Q258*H258</f>
        <v>0.62216000000000005</v>
      </c>
      <c r="S258" s="252">
        <v>0</v>
      </c>
      <c r="T258" s="253">
        <f>S258*H258</f>
        <v>0</v>
      </c>
      <c r="U258" s="38"/>
      <c r="V258" s="38"/>
      <c r="W258" s="38"/>
      <c r="X258" s="38"/>
      <c r="Y258" s="38"/>
      <c r="Z258" s="38"/>
      <c r="AA258" s="38"/>
      <c r="AB258" s="38"/>
      <c r="AC258" s="38"/>
      <c r="AD258" s="38"/>
      <c r="AE258" s="38"/>
      <c r="AR258" s="254" t="s">
        <v>159</v>
      </c>
      <c r="AT258" s="254" t="s">
        <v>154</v>
      </c>
      <c r="AU258" s="254" t="s">
        <v>87</v>
      </c>
      <c r="AY258" s="17" t="s">
        <v>152</v>
      </c>
      <c r="BE258" s="255">
        <f>IF(N258="základní",J258,0)</f>
        <v>0</v>
      </c>
      <c r="BF258" s="255">
        <f>IF(N258="snížená",J258,0)</f>
        <v>0</v>
      </c>
      <c r="BG258" s="255">
        <f>IF(N258="zákl. přenesená",J258,0)</f>
        <v>0</v>
      </c>
      <c r="BH258" s="255">
        <f>IF(N258="sníž. přenesená",J258,0)</f>
        <v>0</v>
      </c>
      <c r="BI258" s="255">
        <f>IF(N258="nulová",J258,0)</f>
        <v>0</v>
      </c>
      <c r="BJ258" s="17" t="s">
        <v>85</v>
      </c>
      <c r="BK258" s="255">
        <f>ROUND(I258*H258,2)</f>
        <v>0</v>
      </c>
      <c r="BL258" s="17" t="s">
        <v>159</v>
      </c>
      <c r="BM258" s="254" t="s">
        <v>338</v>
      </c>
    </row>
    <row r="259" s="2" customFormat="1">
      <c r="A259" s="38"/>
      <c r="B259" s="39"/>
      <c r="C259" s="40"/>
      <c r="D259" s="256" t="s">
        <v>161</v>
      </c>
      <c r="E259" s="40"/>
      <c r="F259" s="257" t="s">
        <v>339</v>
      </c>
      <c r="G259" s="40"/>
      <c r="H259" s="40"/>
      <c r="I259" s="154"/>
      <c r="J259" s="40"/>
      <c r="K259" s="40"/>
      <c r="L259" s="44"/>
      <c r="M259" s="258"/>
      <c r="N259" s="259"/>
      <c r="O259" s="91"/>
      <c r="P259" s="91"/>
      <c r="Q259" s="91"/>
      <c r="R259" s="91"/>
      <c r="S259" s="91"/>
      <c r="T259" s="92"/>
      <c r="U259" s="38"/>
      <c r="V259" s="38"/>
      <c r="W259" s="38"/>
      <c r="X259" s="38"/>
      <c r="Y259" s="38"/>
      <c r="Z259" s="38"/>
      <c r="AA259" s="38"/>
      <c r="AB259" s="38"/>
      <c r="AC259" s="38"/>
      <c r="AD259" s="38"/>
      <c r="AE259" s="38"/>
      <c r="AT259" s="17" t="s">
        <v>161</v>
      </c>
      <c r="AU259" s="17" t="s">
        <v>87</v>
      </c>
    </row>
    <row r="260" s="2" customFormat="1">
      <c r="A260" s="38"/>
      <c r="B260" s="39"/>
      <c r="C260" s="40"/>
      <c r="D260" s="256" t="s">
        <v>163</v>
      </c>
      <c r="E260" s="40"/>
      <c r="F260" s="260" t="s">
        <v>333</v>
      </c>
      <c r="G260" s="40"/>
      <c r="H260" s="40"/>
      <c r="I260" s="154"/>
      <c r="J260" s="40"/>
      <c r="K260" s="40"/>
      <c r="L260" s="44"/>
      <c r="M260" s="258"/>
      <c r="N260" s="259"/>
      <c r="O260" s="91"/>
      <c r="P260" s="91"/>
      <c r="Q260" s="91"/>
      <c r="R260" s="91"/>
      <c r="S260" s="91"/>
      <c r="T260" s="92"/>
      <c r="U260" s="38"/>
      <c r="V260" s="38"/>
      <c r="W260" s="38"/>
      <c r="X260" s="38"/>
      <c r="Y260" s="38"/>
      <c r="Z260" s="38"/>
      <c r="AA260" s="38"/>
      <c r="AB260" s="38"/>
      <c r="AC260" s="38"/>
      <c r="AD260" s="38"/>
      <c r="AE260" s="38"/>
      <c r="AT260" s="17" t="s">
        <v>163</v>
      </c>
      <c r="AU260" s="17" t="s">
        <v>87</v>
      </c>
    </row>
    <row r="261" s="13" customFormat="1">
      <c r="A261" s="13"/>
      <c r="B261" s="261"/>
      <c r="C261" s="262"/>
      <c r="D261" s="256" t="s">
        <v>165</v>
      </c>
      <c r="E261" s="263" t="s">
        <v>1</v>
      </c>
      <c r="F261" s="264" t="s">
        <v>87</v>
      </c>
      <c r="G261" s="262"/>
      <c r="H261" s="265">
        <v>2</v>
      </c>
      <c r="I261" s="266"/>
      <c r="J261" s="262"/>
      <c r="K261" s="262"/>
      <c r="L261" s="267"/>
      <c r="M261" s="268"/>
      <c r="N261" s="269"/>
      <c r="O261" s="269"/>
      <c r="P261" s="269"/>
      <c r="Q261" s="269"/>
      <c r="R261" s="269"/>
      <c r="S261" s="269"/>
      <c r="T261" s="270"/>
      <c r="U261" s="13"/>
      <c r="V261" s="13"/>
      <c r="W261" s="13"/>
      <c r="X261" s="13"/>
      <c r="Y261" s="13"/>
      <c r="Z261" s="13"/>
      <c r="AA261" s="13"/>
      <c r="AB261" s="13"/>
      <c r="AC261" s="13"/>
      <c r="AD261" s="13"/>
      <c r="AE261" s="13"/>
      <c r="AT261" s="271" t="s">
        <v>165</v>
      </c>
      <c r="AU261" s="271" t="s">
        <v>87</v>
      </c>
      <c r="AV261" s="13" t="s">
        <v>87</v>
      </c>
      <c r="AW261" s="13" t="s">
        <v>34</v>
      </c>
      <c r="AX261" s="13" t="s">
        <v>85</v>
      </c>
      <c r="AY261" s="271" t="s">
        <v>152</v>
      </c>
    </row>
    <row r="262" s="12" customFormat="1" ht="22.8" customHeight="1">
      <c r="A262" s="12"/>
      <c r="B262" s="227"/>
      <c r="C262" s="228"/>
      <c r="D262" s="229" t="s">
        <v>77</v>
      </c>
      <c r="E262" s="241" t="s">
        <v>224</v>
      </c>
      <c r="F262" s="241" t="s">
        <v>340</v>
      </c>
      <c r="G262" s="228"/>
      <c r="H262" s="228"/>
      <c r="I262" s="231"/>
      <c r="J262" s="242">
        <f>BK262</f>
        <v>0</v>
      </c>
      <c r="K262" s="228"/>
      <c r="L262" s="233"/>
      <c r="M262" s="234"/>
      <c r="N262" s="235"/>
      <c r="O262" s="235"/>
      <c r="P262" s="236">
        <f>P263+SUM(P264:P421)</f>
        <v>0</v>
      </c>
      <c r="Q262" s="235"/>
      <c r="R262" s="236">
        <f>R263+SUM(R264:R421)</f>
        <v>142.88077899999996</v>
      </c>
      <c r="S262" s="235"/>
      <c r="T262" s="237">
        <f>T263+SUM(T264:T421)</f>
        <v>343.93416000000002</v>
      </c>
      <c r="U262" s="12"/>
      <c r="V262" s="12"/>
      <c r="W262" s="12"/>
      <c r="X262" s="12"/>
      <c r="Y262" s="12"/>
      <c r="Z262" s="12"/>
      <c r="AA262" s="12"/>
      <c r="AB262" s="12"/>
      <c r="AC262" s="12"/>
      <c r="AD262" s="12"/>
      <c r="AE262" s="12"/>
      <c r="AR262" s="238" t="s">
        <v>85</v>
      </c>
      <c r="AT262" s="239" t="s">
        <v>77</v>
      </c>
      <c r="AU262" s="239" t="s">
        <v>85</v>
      </c>
      <c r="AY262" s="238" t="s">
        <v>152</v>
      </c>
      <c r="BK262" s="240">
        <f>BK263+SUM(BK264:BK421)</f>
        <v>0</v>
      </c>
    </row>
    <row r="263" s="2" customFormat="1" ht="21.75" customHeight="1">
      <c r="A263" s="38"/>
      <c r="B263" s="39"/>
      <c r="C263" s="243" t="s">
        <v>341</v>
      </c>
      <c r="D263" s="243" t="s">
        <v>154</v>
      </c>
      <c r="E263" s="244" t="s">
        <v>342</v>
      </c>
      <c r="F263" s="245" t="s">
        <v>343</v>
      </c>
      <c r="G263" s="246" t="s">
        <v>330</v>
      </c>
      <c r="H263" s="247">
        <v>4</v>
      </c>
      <c r="I263" s="248"/>
      <c r="J263" s="249">
        <f>ROUND(I263*H263,2)</f>
        <v>0</v>
      </c>
      <c r="K263" s="245" t="s">
        <v>158</v>
      </c>
      <c r="L263" s="44"/>
      <c r="M263" s="250" t="s">
        <v>1</v>
      </c>
      <c r="N263" s="251" t="s">
        <v>43</v>
      </c>
      <c r="O263" s="91"/>
      <c r="P263" s="252">
        <f>O263*H263</f>
        <v>0</v>
      </c>
      <c r="Q263" s="252">
        <v>0.00069999999999999999</v>
      </c>
      <c r="R263" s="252">
        <f>Q263*H263</f>
        <v>0.0028</v>
      </c>
      <c r="S263" s="252">
        <v>0</v>
      </c>
      <c r="T263" s="253">
        <f>S263*H263</f>
        <v>0</v>
      </c>
      <c r="U263" s="38"/>
      <c r="V263" s="38"/>
      <c r="W263" s="38"/>
      <c r="X263" s="38"/>
      <c r="Y263" s="38"/>
      <c r="Z263" s="38"/>
      <c r="AA263" s="38"/>
      <c r="AB263" s="38"/>
      <c r="AC263" s="38"/>
      <c r="AD263" s="38"/>
      <c r="AE263" s="38"/>
      <c r="AR263" s="254" t="s">
        <v>159</v>
      </c>
      <c r="AT263" s="254" t="s">
        <v>154</v>
      </c>
      <c r="AU263" s="254" t="s">
        <v>87</v>
      </c>
      <c r="AY263" s="17" t="s">
        <v>152</v>
      </c>
      <c r="BE263" s="255">
        <f>IF(N263="základní",J263,0)</f>
        <v>0</v>
      </c>
      <c r="BF263" s="255">
        <f>IF(N263="snížená",J263,0)</f>
        <v>0</v>
      </c>
      <c r="BG263" s="255">
        <f>IF(N263="zákl. přenesená",J263,0)</f>
        <v>0</v>
      </c>
      <c r="BH263" s="255">
        <f>IF(N263="sníž. přenesená",J263,0)</f>
        <v>0</v>
      </c>
      <c r="BI263" s="255">
        <f>IF(N263="nulová",J263,0)</f>
        <v>0</v>
      </c>
      <c r="BJ263" s="17" t="s">
        <v>85</v>
      </c>
      <c r="BK263" s="255">
        <f>ROUND(I263*H263,2)</f>
        <v>0</v>
      </c>
      <c r="BL263" s="17" t="s">
        <v>159</v>
      </c>
      <c r="BM263" s="254" t="s">
        <v>344</v>
      </c>
    </row>
    <row r="264" s="2" customFormat="1">
      <c r="A264" s="38"/>
      <c r="B264" s="39"/>
      <c r="C264" s="40"/>
      <c r="D264" s="256" t="s">
        <v>161</v>
      </c>
      <c r="E264" s="40"/>
      <c r="F264" s="257" t="s">
        <v>345</v>
      </c>
      <c r="G264" s="40"/>
      <c r="H264" s="40"/>
      <c r="I264" s="154"/>
      <c r="J264" s="40"/>
      <c r="K264" s="40"/>
      <c r="L264" s="44"/>
      <c r="M264" s="258"/>
      <c r="N264" s="259"/>
      <c r="O264" s="91"/>
      <c r="P264" s="91"/>
      <c r="Q264" s="91"/>
      <c r="R264" s="91"/>
      <c r="S264" s="91"/>
      <c r="T264" s="92"/>
      <c r="U264" s="38"/>
      <c r="V264" s="38"/>
      <c r="W264" s="38"/>
      <c r="X264" s="38"/>
      <c r="Y264" s="38"/>
      <c r="Z264" s="38"/>
      <c r="AA264" s="38"/>
      <c r="AB264" s="38"/>
      <c r="AC264" s="38"/>
      <c r="AD264" s="38"/>
      <c r="AE264" s="38"/>
      <c r="AT264" s="17" t="s">
        <v>161</v>
      </c>
      <c r="AU264" s="17" t="s">
        <v>87</v>
      </c>
    </row>
    <row r="265" s="2" customFormat="1">
      <c r="A265" s="38"/>
      <c r="B265" s="39"/>
      <c r="C265" s="40"/>
      <c r="D265" s="256" t="s">
        <v>163</v>
      </c>
      <c r="E265" s="40"/>
      <c r="F265" s="260" t="s">
        <v>346</v>
      </c>
      <c r="G265" s="40"/>
      <c r="H265" s="40"/>
      <c r="I265" s="154"/>
      <c r="J265" s="40"/>
      <c r="K265" s="40"/>
      <c r="L265" s="44"/>
      <c r="M265" s="258"/>
      <c r="N265" s="259"/>
      <c r="O265" s="91"/>
      <c r="P265" s="91"/>
      <c r="Q265" s="91"/>
      <c r="R265" s="91"/>
      <c r="S265" s="91"/>
      <c r="T265" s="92"/>
      <c r="U265" s="38"/>
      <c r="V265" s="38"/>
      <c r="W265" s="38"/>
      <c r="X265" s="38"/>
      <c r="Y265" s="38"/>
      <c r="Z265" s="38"/>
      <c r="AA265" s="38"/>
      <c r="AB265" s="38"/>
      <c r="AC265" s="38"/>
      <c r="AD265" s="38"/>
      <c r="AE265" s="38"/>
      <c r="AT265" s="17" t="s">
        <v>163</v>
      </c>
      <c r="AU265" s="17" t="s">
        <v>87</v>
      </c>
    </row>
    <row r="266" s="13" customFormat="1">
      <c r="A266" s="13"/>
      <c r="B266" s="261"/>
      <c r="C266" s="262"/>
      <c r="D266" s="256" t="s">
        <v>165</v>
      </c>
      <c r="E266" s="263" t="s">
        <v>1</v>
      </c>
      <c r="F266" s="264" t="s">
        <v>347</v>
      </c>
      <c r="G266" s="262"/>
      <c r="H266" s="265">
        <v>2</v>
      </c>
      <c r="I266" s="266"/>
      <c r="J266" s="262"/>
      <c r="K266" s="262"/>
      <c r="L266" s="267"/>
      <c r="M266" s="268"/>
      <c r="N266" s="269"/>
      <c r="O266" s="269"/>
      <c r="P266" s="269"/>
      <c r="Q266" s="269"/>
      <c r="R266" s="269"/>
      <c r="S266" s="269"/>
      <c r="T266" s="270"/>
      <c r="U266" s="13"/>
      <c r="V266" s="13"/>
      <c r="W266" s="13"/>
      <c r="X266" s="13"/>
      <c r="Y266" s="13"/>
      <c r="Z266" s="13"/>
      <c r="AA266" s="13"/>
      <c r="AB266" s="13"/>
      <c r="AC266" s="13"/>
      <c r="AD266" s="13"/>
      <c r="AE266" s="13"/>
      <c r="AT266" s="271" t="s">
        <v>165</v>
      </c>
      <c r="AU266" s="271" t="s">
        <v>87</v>
      </c>
      <c r="AV266" s="13" t="s">
        <v>87</v>
      </c>
      <c r="AW266" s="13" t="s">
        <v>34</v>
      </c>
      <c r="AX266" s="13" t="s">
        <v>78</v>
      </c>
      <c r="AY266" s="271" t="s">
        <v>152</v>
      </c>
    </row>
    <row r="267" s="13" customFormat="1">
      <c r="A267" s="13"/>
      <c r="B267" s="261"/>
      <c r="C267" s="262"/>
      <c r="D267" s="256" t="s">
        <v>165</v>
      </c>
      <c r="E267" s="263" t="s">
        <v>1</v>
      </c>
      <c r="F267" s="264" t="s">
        <v>348</v>
      </c>
      <c r="G267" s="262"/>
      <c r="H267" s="265">
        <v>2</v>
      </c>
      <c r="I267" s="266"/>
      <c r="J267" s="262"/>
      <c r="K267" s="262"/>
      <c r="L267" s="267"/>
      <c r="M267" s="268"/>
      <c r="N267" s="269"/>
      <c r="O267" s="269"/>
      <c r="P267" s="269"/>
      <c r="Q267" s="269"/>
      <c r="R267" s="269"/>
      <c r="S267" s="269"/>
      <c r="T267" s="270"/>
      <c r="U267" s="13"/>
      <c r="V267" s="13"/>
      <c r="W267" s="13"/>
      <c r="X267" s="13"/>
      <c r="Y267" s="13"/>
      <c r="Z267" s="13"/>
      <c r="AA267" s="13"/>
      <c r="AB267" s="13"/>
      <c r="AC267" s="13"/>
      <c r="AD267" s="13"/>
      <c r="AE267" s="13"/>
      <c r="AT267" s="271" t="s">
        <v>165</v>
      </c>
      <c r="AU267" s="271" t="s">
        <v>87</v>
      </c>
      <c r="AV267" s="13" t="s">
        <v>87</v>
      </c>
      <c r="AW267" s="13" t="s">
        <v>34</v>
      </c>
      <c r="AX267" s="13" t="s">
        <v>78</v>
      </c>
      <c r="AY267" s="271" t="s">
        <v>152</v>
      </c>
    </row>
    <row r="268" s="14" customFormat="1">
      <c r="A268" s="14"/>
      <c r="B268" s="272"/>
      <c r="C268" s="273"/>
      <c r="D268" s="256" t="s">
        <v>165</v>
      </c>
      <c r="E268" s="274" t="s">
        <v>1</v>
      </c>
      <c r="F268" s="275" t="s">
        <v>171</v>
      </c>
      <c r="G268" s="273"/>
      <c r="H268" s="276">
        <v>4</v>
      </c>
      <c r="I268" s="277"/>
      <c r="J268" s="273"/>
      <c r="K268" s="273"/>
      <c r="L268" s="278"/>
      <c r="M268" s="279"/>
      <c r="N268" s="280"/>
      <c r="O268" s="280"/>
      <c r="P268" s="280"/>
      <c r="Q268" s="280"/>
      <c r="R268" s="280"/>
      <c r="S268" s="280"/>
      <c r="T268" s="281"/>
      <c r="U268" s="14"/>
      <c r="V268" s="14"/>
      <c r="W268" s="14"/>
      <c r="X268" s="14"/>
      <c r="Y268" s="14"/>
      <c r="Z268" s="14"/>
      <c r="AA268" s="14"/>
      <c r="AB268" s="14"/>
      <c r="AC268" s="14"/>
      <c r="AD268" s="14"/>
      <c r="AE268" s="14"/>
      <c r="AT268" s="282" t="s">
        <v>165</v>
      </c>
      <c r="AU268" s="282" t="s">
        <v>87</v>
      </c>
      <c r="AV268" s="14" t="s">
        <v>159</v>
      </c>
      <c r="AW268" s="14" t="s">
        <v>34</v>
      </c>
      <c r="AX268" s="14" t="s">
        <v>85</v>
      </c>
      <c r="AY268" s="282" t="s">
        <v>152</v>
      </c>
    </row>
    <row r="269" s="2" customFormat="1" ht="16.5" customHeight="1">
      <c r="A269" s="38"/>
      <c r="B269" s="39"/>
      <c r="C269" s="283" t="s">
        <v>349</v>
      </c>
      <c r="D269" s="283" t="s">
        <v>262</v>
      </c>
      <c r="E269" s="284" t="s">
        <v>350</v>
      </c>
      <c r="F269" s="285" t="s">
        <v>351</v>
      </c>
      <c r="G269" s="286" t="s">
        <v>330</v>
      </c>
      <c r="H269" s="287">
        <v>3</v>
      </c>
      <c r="I269" s="288"/>
      <c r="J269" s="289">
        <f>ROUND(I269*H269,2)</f>
        <v>0</v>
      </c>
      <c r="K269" s="285" t="s">
        <v>158</v>
      </c>
      <c r="L269" s="290"/>
      <c r="M269" s="291" t="s">
        <v>1</v>
      </c>
      <c r="N269" s="292" t="s">
        <v>43</v>
      </c>
      <c r="O269" s="91"/>
      <c r="P269" s="252">
        <f>O269*H269</f>
        <v>0</v>
      </c>
      <c r="Q269" s="252">
        <v>0.0040000000000000001</v>
      </c>
      <c r="R269" s="252">
        <f>Q269*H269</f>
        <v>0.012</v>
      </c>
      <c r="S269" s="252">
        <v>0</v>
      </c>
      <c r="T269" s="253">
        <f>S269*H269</f>
        <v>0</v>
      </c>
      <c r="U269" s="38"/>
      <c r="V269" s="38"/>
      <c r="W269" s="38"/>
      <c r="X269" s="38"/>
      <c r="Y269" s="38"/>
      <c r="Z269" s="38"/>
      <c r="AA269" s="38"/>
      <c r="AB269" s="38"/>
      <c r="AC269" s="38"/>
      <c r="AD269" s="38"/>
      <c r="AE269" s="38"/>
      <c r="AR269" s="254" t="s">
        <v>216</v>
      </c>
      <c r="AT269" s="254" t="s">
        <v>262</v>
      </c>
      <c r="AU269" s="254" t="s">
        <v>87</v>
      </c>
      <c r="AY269" s="17" t="s">
        <v>152</v>
      </c>
      <c r="BE269" s="255">
        <f>IF(N269="základní",J269,0)</f>
        <v>0</v>
      </c>
      <c r="BF269" s="255">
        <f>IF(N269="snížená",J269,0)</f>
        <v>0</v>
      </c>
      <c r="BG269" s="255">
        <f>IF(N269="zákl. přenesená",J269,0)</f>
        <v>0</v>
      </c>
      <c r="BH269" s="255">
        <f>IF(N269="sníž. přenesená",J269,0)</f>
        <v>0</v>
      </c>
      <c r="BI269" s="255">
        <f>IF(N269="nulová",J269,0)</f>
        <v>0</v>
      </c>
      <c r="BJ269" s="17" t="s">
        <v>85</v>
      </c>
      <c r="BK269" s="255">
        <f>ROUND(I269*H269,2)</f>
        <v>0</v>
      </c>
      <c r="BL269" s="17" t="s">
        <v>159</v>
      </c>
      <c r="BM269" s="254" t="s">
        <v>352</v>
      </c>
    </row>
    <row r="270" s="2" customFormat="1">
      <c r="A270" s="38"/>
      <c r="B270" s="39"/>
      <c r="C270" s="40"/>
      <c r="D270" s="256" t="s">
        <v>161</v>
      </c>
      <c r="E270" s="40"/>
      <c r="F270" s="257" t="s">
        <v>353</v>
      </c>
      <c r="G270" s="40"/>
      <c r="H270" s="40"/>
      <c r="I270" s="154"/>
      <c r="J270" s="40"/>
      <c r="K270" s="40"/>
      <c r="L270" s="44"/>
      <c r="M270" s="258"/>
      <c r="N270" s="259"/>
      <c r="O270" s="91"/>
      <c r="P270" s="91"/>
      <c r="Q270" s="91"/>
      <c r="R270" s="91"/>
      <c r="S270" s="91"/>
      <c r="T270" s="92"/>
      <c r="U270" s="38"/>
      <c r="V270" s="38"/>
      <c r="W270" s="38"/>
      <c r="X270" s="38"/>
      <c r="Y270" s="38"/>
      <c r="Z270" s="38"/>
      <c r="AA270" s="38"/>
      <c r="AB270" s="38"/>
      <c r="AC270" s="38"/>
      <c r="AD270" s="38"/>
      <c r="AE270" s="38"/>
      <c r="AT270" s="17" t="s">
        <v>161</v>
      </c>
      <c r="AU270" s="17" t="s">
        <v>87</v>
      </c>
    </row>
    <row r="271" s="13" customFormat="1">
      <c r="A271" s="13"/>
      <c r="B271" s="261"/>
      <c r="C271" s="262"/>
      <c r="D271" s="256" t="s">
        <v>165</v>
      </c>
      <c r="E271" s="263" t="s">
        <v>1</v>
      </c>
      <c r="F271" s="264" t="s">
        <v>354</v>
      </c>
      <c r="G271" s="262"/>
      <c r="H271" s="265">
        <v>3</v>
      </c>
      <c r="I271" s="266"/>
      <c r="J271" s="262"/>
      <c r="K271" s="262"/>
      <c r="L271" s="267"/>
      <c r="M271" s="268"/>
      <c r="N271" s="269"/>
      <c r="O271" s="269"/>
      <c r="P271" s="269"/>
      <c r="Q271" s="269"/>
      <c r="R271" s="269"/>
      <c r="S271" s="269"/>
      <c r="T271" s="270"/>
      <c r="U271" s="13"/>
      <c r="V271" s="13"/>
      <c r="W271" s="13"/>
      <c r="X271" s="13"/>
      <c r="Y271" s="13"/>
      <c r="Z271" s="13"/>
      <c r="AA271" s="13"/>
      <c r="AB271" s="13"/>
      <c r="AC271" s="13"/>
      <c r="AD271" s="13"/>
      <c r="AE271" s="13"/>
      <c r="AT271" s="271" t="s">
        <v>165</v>
      </c>
      <c r="AU271" s="271" t="s">
        <v>87</v>
      </c>
      <c r="AV271" s="13" t="s">
        <v>87</v>
      </c>
      <c r="AW271" s="13" t="s">
        <v>34</v>
      </c>
      <c r="AX271" s="13" t="s">
        <v>85</v>
      </c>
      <c r="AY271" s="271" t="s">
        <v>152</v>
      </c>
    </row>
    <row r="272" s="2" customFormat="1" ht="21.75" customHeight="1">
      <c r="A272" s="38"/>
      <c r="B272" s="39"/>
      <c r="C272" s="283" t="s">
        <v>355</v>
      </c>
      <c r="D272" s="283" t="s">
        <v>262</v>
      </c>
      <c r="E272" s="284" t="s">
        <v>356</v>
      </c>
      <c r="F272" s="285" t="s">
        <v>357</v>
      </c>
      <c r="G272" s="286" t="s">
        <v>330</v>
      </c>
      <c r="H272" s="287">
        <v>3</v>
      </c>
      <c r="I272" s="288"/>
      <c r="J272" s="289">
        <f>ROUND(I272*H272,2)</f>
        <v>0</v>
      </c>
      <c r="K272" s="285" t="s">
        <v>158</v>
      </c>
      <c r="L272" s="290"/>
      <c r="M272" s="291" t="s">
        <v>1</v>
      </c>
      <c r="N272" s="292" t="s">
        <v>43</v>
      </c>
      <c r="O272" s="91"/>
      <c r="P272" s="252">
        <f>O272*H272</f>
        <v>0</v>
      </c>
      <c r="Q272" s="252">
        <v>0.0027000000000000001</v>
      </c>
      <c r="R272" s="252">
        <f>Q272*H272</f>
        <v>0.0080999999999999996</v>
      </c>
      <c r="S272" s="252">
        <v>0</v>
      </c>
      <c r="T272" s="253">
        <f>S272*H272</f>
        <v>0</v>
      </c>
      <c r="U272" s="38"/>
      <c r="V272" s="38"/>
      <c r="W272" s="38"/>
      <c r="X272" s="38"/>
      <c r="Y272" s="38"/>
      <c r="Z272" s="38"/>
      <c r="AA272" s="38"/>
      <c r="AB272" s="38"/>
      <c r="AC272" s="38"/>
      <c r="AD272" s="38"/>
      <c r="AE272" s="38"/>
      <c r="AR272" s="254" t="s">
        <v>216</v>
      </c>
      <c r="AT272" s="254" t="s">
        <v>262</v>
      </c>
      <c r="AU272" s="254" t="s">
        <v>87</v>
      </c>
      <c r="AY272" s="17" t="s">
        <v>152</v>
      </c>
      <c r="BE272" s="255">
        <f>IF(N272="základní",J272,0)</f>
        <v>0</v>
      </c>
      <c r="BF272" s="255">
        <f>IF(N272="snížená",J272,0)</f>
        <v>0</v>
      </c>
      <c r="BG272" s="255">
        <f>IF(N272="zákl. přenesená",J272,0)</f>
        <v>0</v>
      </c>
      <c r="BH272" s="255">
        <f>IF(N272="sníž. přenesená",J272,0)</f>
        <v>0</v>
      </c>
      <c r="BI272" s="255">
        <f>IF(N272="nulová",J272,0)</f>
        <v>0</v>
      </c>
      <c r="BJ272" s="17" t="s">
        <v>85</v>
      </c>
      <c r="BK272" s="255">
        <f>ROUND(I272*H272,2)</f>
        <v>0</v>
      </c>
      <c r="BL272" s="17" t="s">
        <v>159</v>
      </c>
      <c r="BM272" s="254" t="s">
        <v>358</v>
      </c>
    </row>
    <row r="273" s="2" customFormat="1">
      <c r="A273" s="38"/>
      <c r="B273" s="39"/>
      <c r="C273" s="40"/>
      <c r="D273" s="256" t="s">
        <v>161</v>
      </c>
      <c r="E273" s="40"/>
      <c r="F273" s="257" t="s">
        <v>357</v>
      </c>
      <c r="G273" s="40"/>
      <c r="H273" s="40"/>
      <c r="I273" s="154"/>
      <c r="J273" s="40"/>
      <c r="K273" s="40"/>
      <c r="L273" s="44"/>
      <c r="M273" s="258"/>
      <c r="N273" s="259"/>
      <c r="O273" s="91"/>
      <c r="P273" s="91"/>
      <c r="Q273" s="91"/>
      <c r="R273" s="91"/>
      <c r="S273" s="91"/>
      <c r="T273" s="92"/>
      <c r="U273" s="38"/>
      <c r="V273" s="38"/>
      <c r="W273" s="38"/>
      <c r="X273" s="38"/>
      <c r="Y273" s="38"/>
      <c r="Z273" s="38"/>
      <c r="AA273" s="38"/>
      <c r="AB273" s="38"/>
      <c r="AC273" s="38"/>
      <c r="AD273" s="38"/>
      <c r="AE273" s="38"/>
      <c r="AT273" s="17" t="s">
        <v>161</v>
      </c>
      <c r="AU273" s="17" t="s">
        <v>87</v>
      </c>
    </row>
    <row r="274" s="13" customFormat="1">
      <c r="A274" s="13"/>
      <c r="B274" s="261"/>
      <c r="C274" s="262"/>
      <c r="D274" s="256" t="s">
        <v>165</v>
      </c>
      <c r="E274" s="263" t="s">
        <v>1</v>
      </c>
      <c r="F274" s="264" t="s">
        <v>359</v>
      </c>
      <c r="G274" s="262"/>
      <c r="H274" s="265">
        <v>3</v>
      </c>
      <c r="I274" s="266"/>
      <c r="J274" s="262"/>
      <c r="K274" s="262"/>
      <c r="L274" s="267"/>
      <c r="M274" s="268"/>
      <c r="N274" s="269"/>
      <c r="O274" s="269"/>
      <c r="P274" s="269"/>
      <c r="Q274" s="269"/>
      <c r="R274" s="269"/>
      <c r="S274" s="269"/>
      <c r="T274" s="270"/>
      <c r="U274" s="13"/>
      <c r="V274" s="13"/>
      <c r="W274" s="13"/>
      <c r="X274" s="13"/>
      <c r="Y274" s="13"/>
      <c r="Z274" s="13"/>
      <c r="AA274" s="13"/>
      <c r="AB274" s="13"/>
      <c r="AC274" s="13"/>
      <c r="AD274" s="13"/>
      <c r="AE274" s="13"/>
      <c r="AT274" s="271" t="s">
        <v>165</v>
      </c>
      <c r="AU274" s="271" t="s">
        <v>87</v>
      </c>
      <c r="AV274" s="13" t="s">
        <v>87</v>
      </c>
      <c r="AW274" s="13" t="s">
        <v>34</v>
      </c>
      <c r="AX274" s="13" t="s">
        <v>85</v>
      </c>
      <c r="AY274" s="271" t="s">
        <v>152</v>
      </c>
    </row>
    <row r="275" s="2" customFormat="1" ht="21.75" customHeight="1">
      <c r="A275" s="38"/>
      <c r="B275" s="39"/>
      <c r="C275" s="243" t="s">
        <v>360</v>
      </c>
      <c r="D275" s="243" t="s">
        <v>154</v>
      </c>
      <c r="E275" s="244" t="s">
        <v>361</v>
      </c>
      <c r="F275" s="245" t="s">
        <v>362</v>
      </c>
      <c r="G275" s="246" t="s">
        <v>330</v>
      </c>
      <c r="H275" s="247">
        <v>2</v>
      </c>
      <c r="I275" s="248"/>
      <c r="J275" s="249">
        <f>ROUND(I275*H275,2)</f>
        <v>0</v>
      </c>
      <c r="K275" s="245" t="s">
        <v>158</v>
      </c>
      <c r="L275" s="44"/>
      <c r="M275" s="250" t="s">
        <v>1</v>
      </c>
      <c r="N275" s="251" t="s">
        <v>43</v>
      </c>
      <c r="O275" s="91"/>
      <c r="P275" s="252">
        <f>O275*H275</f>
        <v>0</v>
      </c>
      <c r="Q275" s="252">
        <v>1.0000000000000001E-05</v>
      </c>
      <c r="R275" s="252">
        <f>Q275*H275</f>
        <v>2.0000000000000002E-05</v>
      </c>
      <c r="S275" s="252">
        <v>0</v>
      </c>
      <c r="T275" s="253">
        <f>S275*H275</f>
        <v>0</v>
      </c>
      <c r="U275" s="38"/>
      <c r="V275" s="38"/>
      <c r="W275" s="38"/>
      <c r="X275" s="38"/>
      <c r="Y275" s="38"/>
      <c r="Z275" s="38"/>
      <c r="AA275" s="38"/>
      <c r="AB275" s="38"/>
      <c r="AC275" s="38"/>
      <c r="AD275" s="38"/>
      <c r="AE275" s="38"/>
      <c r="AR275" s="254" t="s">
        <v>159</v>
      </c>
      <c r="AT275" s="254" t="s">
        <v>154</v>
      </c>
      <c r="AU275" s="254" t="s">
        <v>87</v>
      </c>
      <c r="AY275" s="17" t="s">
        <v>152</v>
      </c>
      <c r="BE275" s="255">
        <f>IF(N275="základní",J275,0)</f>
        <v>0</v>
      </c>
      <c r="BF275" s="255">
        <f>IF(N275="snížená",J275,0)</f>
        <v>0</v>
      </c>
      <c r="BG275" s="255">
        <f>IF(N275="zákl. přenesená",J275,0)</f>
        <v>0</v>
      </c>
      <c r="BH275" s="255">
        <f>IF(N275="sníž. přenesená",J275,0)</f>
        <v>0</v>
      </c>
      <c r="BI275" s="255">
        <f>IF(N275="nulová",J275,0)</f>
        <v>0</v>
      </c>
      <c r="BJ275" s="17" t="s">
        <v>85</v>
      </c>
      <c r="BK275" s="255">
        <f>ROUND(I275*H275,2)</f>
        <v>0</v>
      </c>
      <c r="BL275" s="17" t="s">
        <v>159</v>
      </c>
      <c r="BM275" s="254" t="s">
        <v>363</v>
      </c>
    </row>
    <row r="276" s="2" customFormat="1">
      <c r="A276" s="38"/>
      <c r="B276" s="39"/>
      <c r="C276" s="40"/>
      <c r="D276" s="256" t="s">
        <v>161</v>
      </c>
      <c r="E276" s="40"/>
      <c r="F276" s="257" t="s">
        <v>364</v>
      </c>
      <c r="G276" s="40"/>
      <c r="H276" s="40"/>
      <c r="I276" s="154"/>
      <c r="J276" s="40"/>
      <c r="K276" s="40"/>
      <c r="L276" s="44"/>
      <c r="M276" s="258"/>
      <c r="N276" s="259"/>
      <c r="O276" s="91"/>
      <c r="P276" s="91"/>
      <c r="Q276" s="91"/>
      <c r="R276" s="91"/>
      <c r="S276" s="91"/>
      <c r="T276" s="92"/>
      <c r="U276" s="38"/>
      <c r="V276" s="38"/>
      <c r="W276" s="38"/>
      <c r="X276" s="38"/>
      <c r="Y276" s="38"/>
      <c r="Z276" s="38"/>
      <c r="AA276" s="38"/>
      <c r="AB276" s="38"/>
      <c r="AC276" s="38"/>
      <c r="AD276" s="38"/>
      <c r="AE276" s="38"/>
      <c r="AT276" s="17" t="s">
        <v>161</v>
      </c>
      <c r="AU276" s="17" t="s">
        <v>87</v>
      </c>
    </row>
    <row r="277" s="2" customFormat="1">
      <c r="A277" s="38"/>
      <c r="B277" s="39"/>
      <c r="C277" s="40"/>
      <c r="D277" s="256" t="s">
        <v>163</v>
      </c>
      <c r="E277" s="40"/>
      <c r="F277" s="260" t="s">
        <v>346</v>
      </c>
      <c r="G277" s="40"/>
      <c r="H277" s="40"/>
      <c r="I277" s="154"/>
      <c r="J277" s="40"/>
      <c r="K277" s="40"/>
      <c r="L277" s="44"/>
      <c r="M277" s="258"/>
      <c r="N277" s="259"/>
      <c r="O277" s="91"/>
      <c r="P277" s="91"/>
      <c r="Q277" s="91"/>
      <c r="R277" s="91"/>
      <c r="S277" s="91"/>
      <c r="T277" s="92"/>
      <c r="U277" s="38"/>
      <c r="V277" s="38"/>
      <c r="W277" s="38"/>
      <c r="X277" s="38"/>
      <c r="Y277" s="38"/>
      <c r="Z277" s="38"/>
      <c r="AA277" s="38"/>
      <c r="AB277" s="38"/>
      <c r="AC277" s="38"/>
      <c r="AD277" s="38"/>
      <c r="AE277" s="38"/>
      <c r="AT277" s="17" t="s">
        <v>163</v>
      </c>
      <c r="AU277" s="17" t="s">
        <v>87</v>
      </c>
    </row>
    <row r="278" s="13" customFormat="1">
      <c r="A278" s="13"/>
      <c r="B278" s="261"/>
      <c r="C278" s="262"/>
      <c r="D278" s="256" t="s">
        <v>165</v>
      </c>
      <c r="E278" s="263" t="s">
        <v>1</v>
      </c>
      <c r="F278" s="264" t="s">
        <v>365</v>
      </c>
      <c r="G278" s="262"/>
      <c r="H278" s="265">
        <v>2</v>
      </c>
      <c r="I278" s="266"/>
      <c r="J278" s="262"/>
      <c r="K278" s="262"/>
      <c r="L278" s="267"/>
      <c r="M278" s="268"/>
      <c r="N278" s="269"/>
      <c r="O278" s="269"/>
      <c r="P278" s="269"/>
      <c r="Q278" s="269"/>
      <c r="R278" s="269"/>
      <c r="S278" s="269"/>
      <c r="T278" s="270"/>
      <c r="U278" s="13"/>
      <c r="V278" s="13"/>
      <c r="W278" s="13"/>
      <c r="X278" s="13"/>
      <c r="Y278" s="13"/>
      <c r="Z278" s="13"/>
      <c r="AA278" s="13"/>
      <c r="AB278" s="13"/>
      <c r="AC278" s="13"/>
      <c r="AD278" s="13"/>
      <c r="AE278" s="13"/>
      <c r="AT278" s="271" t="s">
        <v>165</v>
      </c>
      <c r="AU278" s="271" t="s">
        <v>87</v>
      </c>
      <c r="AV278" s="13" t="s">
        <v>87</v>
      </c>
      <c r="AW278" s="13" t="s">
        <v>34</v>
      </c>
      <c r="AX278" s="13" t="s">
        <v>85</v>
      </c>
      <c r="AY278" s="271" t="s">
        <v>152</v>
      </c>
    </row>
    <row r="279" s="2" customFormat="1" ht="21.75" customHeight="1">
      <c r="A279" s="38"/>
      <c r="B279" s="39"/>
      <c r="C279" s="243" t="s">
        <v>366</v>
      </c>
      <c r="D279" s="243" t="s">
        <v>154</v>
      </c>
      <c r="E279" s="244" t="s">
        <v>367</v>
      </c>
      <c r="F279" s="245" t="s">
        <v>368</v>
      </c>
      <c r="G279" s="246" t="s">
        <v>330</v>
      </c>
      <c r="H279" s="247">
        <v>6</v>
      </c>
      <c r="I279" s="248"/>
      <c r="J279" s="249">
        <f>ROUND(I279*H279,2)</f>
        <v>0</v>
      </c>
      <c r="K279" s="245" t="s">
        <v>158</v>
      </c>
      <c r="L279" s="44"/>
      <c r="M279" s="250" t="s">
        <v>1</v>
      </c>
      <c r="N279" s="251" t="s">
        <v>43</v>
      </c>
      <c r="O279" s="91"/>
      <c r="P279" s="252">
        <f>O279*H279</f>
        <v>0</v>
      </c>
      <c r="Q279" s="252">
        <v>0.11241</v>
      </c>
      <c r="R279" s="252">
        <f>Q279*H279</f>
        <v>0.67445999999999995</v>
      </c>
      <c r="S279" s="252">
        <v>0</v>
      </c>
      <c r="T279" s="253">
        <f>S279*H279</f>
        <v>0</v>
      </c>
      <c r="U279" s="38"/>
      <c r="V279" s="38"/>
      <c r="W279" s="38"/>
      <c r="X279" s="38"/>
      <c r="Y279" s="38"/>
      <c r="Z279" s="38"/>
      <c r="AA279" s="38"/>
      <c r="AB279" s="38"/>
      <c r="AC279" s="38"/>
      <c r="AD279" s="38"/>
      <c r="AE279" s="38"/>
      <c r="AR279" s="254" t="s">
        <v>159</v>
      </c>
      <c r="AT279" s="254" t="s">
        <v>154</v>
      </c>
      <c r="AU279" s="254" t="s">
        <v>87</v>
      </c>
      <c r="AY279" s="17" t="s">
        <v>152</v>
      </c>
      <c r="BE279" s="255">
        <f>IF(N279="základní",J279,0)</f>
        <v>0</v>
      </c>
      <c r="BF279" s="255">
        <f>IF(N279="snížená",J279,0)</f>
        <v>0</v>
      </c>
      <c r="BG279" s="255">
        <f>IF(N279="zákl. přenesená",J279,0)</f>
        <v>0</v>
      </c>
      <c r="BH279" s="255">
        <f>IF(N279="sníž. přenesená",J279,0)</f>
        <v>0</v>
      </c>
      <c r="BI279" s="255">
        <f>IF(N279="nulová",J279,0)</f>
        <v>0</v>
      </c>
      <c r="BJ279" s="17" t="s">
        <v>85</v>
      </c>
      <c r="BK279" s="255">
        <f>ROUND(I279*H279,2)</f>
        <v>0</v>
      </c>
      <c r="BL279" s="17" t="s">
        <v>159</v>
      </c>
      <c r="BM279" s="254" t="s">
        <v>369</v>
      </c>
    </row>
    <row r="280" s="2" customFormat="1">
      <c r="A280" s="38"/>
      <c r="B280" s="39"/>
      <c r="C280" s="40"/>
      <c r="D280" s="256" t="s">
        <v>161</v>
      </c>
      <c r="E280" s="40"/>
      <c r="F280" s="257" t="s">
        <v>370</v>
      </c>
      <c r="G280" s="40"/>
      <c r="H280" s="40"/>
      <c r="I280" s="154"/>
      <c r="J280" s="40"/>
      <c r="K280" s="40"/>
      <c r="L280" s="44"/>
      <c r="M280" s="258"/>
      <c r="N280" s="259"/>
      <c r="O280" s="91"/>
      <c r="P280" s="91"/>
      <c r="Q280" s="91"/>
      <c r="R280" s="91"/>
      <c r="S280" s="91"/>
      <c r="T280" s="92"/>
      <c r="U280" s="38"/>
      <c r="V280" s="38"/>
      <c r="W280" s="38"/>
      <c r="X280" s="38"/>
      <c r="Y280" s="38"/>
      <c r="Z280" s="38"/>
      <c r="AA280" s="38"/>
      <c r="AB280" s="38"/>
      <c r="AC280" s="38"/>
      <c r="AD280" s="38"/>
      <c r="AE280" s="38"/>
      <c r="AT280" s="17" t="s">
        <v>161</v>
      </c>
      <c r="AU280" s="17" t="s">
        <v>87</v>
      </c>
    </row>
    <row r="281" s="2" customFormat="1">
      <c r="A281" s="38"/>
      <c r="B281" s="39"/>
      <c r="C281" s="40"/>
      <c r="D281" s="256" t="s">
        <v>163</v>
      </c>
      <c r="E281" s="40"/>
      <c r="F281" s="260" t="s">
        <v>371</v>
      </c>
      <c r="G281" s="40"/>
      <c r="H281" s="40"/>
      <c r="I281" s="154"/>
      <c r="J281" s="40"/>
      <c r="K281" s="40"/>
      <c r="L281" s="44"/>
      <c r="M281" s="258"/>
      <c r="N281" s="259"/>
      <c r="O281" s="91"/>
      <c r="P281" s="91"/>
      <c r="Q281" s="91"/>
      <c r="R281" s="91"/>
      <c r="S281" s="91"/>
      <c r="T281" s="92"/>
      <c r="U281" s="38"/>
      <c r="V281" s="38"/>
      <c r="W281" s="38"/>
      <c r="X281" s="38"/>
      <c r="Y281" s="38"/>
      <c r="Z281" s="38"/>
      <c r="AA281" s="38"/>
      <c r="AB281" s="38"/>
      <c r="AC281" s="38"/>
      <c r="AD281" s="38"/>
      <c r="AE281" s="38"/>
      <c r="AT281" s="17" t="s">
        <v>163</v>
      </c>
      <c r="AU281" s="17" t="s">
        <v>87</v>
      </c>
    </row>
    <row r="282" s="13" customFormat="1">
      <c r="A282" s="13"/>
      <c r="B282" s="261"/>
      <c r="C282" s="262"/>
      <c r="D282" s="256" t="s">
        <v>165</v>
      </c>
      <c r="E282" s="263" t="s">
        <v>1</v>
      </c>
      <c r="F282" s="264" t="s">
        <v>372</v>
      </c>
      <c r="G282" s="262"/>
      <c r="H282" s="265">
        <v>6</v>
      </c>
      <c r="I282" s="266"/>
      <c r="J282" s="262"/>
      <c r="K282" s="262"/>
      <c r="L282" s="267"/>
      <c r="M282" s="268"/>
      <c r="N282" s="269"/>
      <c r="O282" s="269"/>
      <c r="P282" s="269"/>
      <c r="Q282" s="269"/>
      <c r="R282" s="269"/>
      <c r="S282" s="269"/>
      <c r="T282" s="270"/>
      <c r="U282" s="13"/>
      <c r="V282" s="13"/>
      <c r="W282" s="13"/>
      <c r="X282" s="13"/>
      <c r="Y282" s="13"/>
      <c r="Z282" s="13"/>
      <c r="AA282" s="13"/>
      <c r="AB282" s="13"/>
      <c r="AC282" s="13"/>
      <c r="AD282" s="13"/>
      <c r="AE282" s="13"/>
      <c r="AT282" s="271" t="s">
        <v>165</v>
      </c>
      <c r="AU282" s="271" t="s">
        <v>87</v>
      </c>
      <c r="AV282" s="13" t="s">
        <v>87</v>
      </c>
      <c r="AW282" s="13" t="s">
        <v>34</v>
      </c>
      <c r="AX282" s="13" t="s">
        <v>85</v>
      </c>
      <c r="AY282" s="271" t="s">
        <v>152</v>
      </c>
    </row>
    <row r="283" s="2" customFormat="1" ht="16.5" customHeight="1">
      <c r="A283" s="38"/>
      <c r="B283" s="39"/>
      <c r="C283" s="283" t="s">
        <v>373</v>
      </c>
      <c r="D283" s="283" t="s">
        <v>262</v>
      </c>
      <c r="E283" s="284" t="s">
        <v>374</v>
      </c>
      <c r="F283" s="285" t="s">
        <v>375</v>
      </c>
      <c r="G283" s="286" t="s">
        <v>330</v>
      </c>
      <c r="H283" s="287">
        <v>6</v>
      </c>
      <c r="I283" s="288"/>
      <c r="J283" s="289">
        <f>ROUND(I283*H283,2)</f>
        <v>0</v>
      </c>
      <c r="K283" s="285" t="s">
        <v>158</v>
      </c>
      <c r="L283" s="290"/>
      <c r="M283" s="291" t="s">
        <v>1</v>
      </c>
      <c r="N283" s="292" t="s">
        <v>43</v>
      </c>
      <c r="O283" s="91"/>
      <c r="P283" s="252">
        <f>O283*H283</f>
        <v>0</v>
      </c>
      <c r="Q283" s="252">
        <v>0.0061000000000000004</v>
      </c>
      <c r="R283" s="252">
        <f>Q283*H283</f>
        <v>0.036600000000000001</v>
      </c>
      <c r="S283" s="252">
        <v>0</v>
      </c>
      <c r="T283" s="253">
        <f>S283*H283</f>
        <v>0</v>
      </c>
      <c r="U283" s="38"/>
      <c r="V283" s="38"/>
      <c r="W283" s="38"/>
      <c r="X283" s="38"/>
      <c r="Y283" s="38"/>
      <c r="Z283" s="38"/>
      <c r="AA283" s="38"/>
      <c r="AB283" s="38"/>
      <c r="AC283" s="38"/>
      <c r="AD283" s="38"/>
      <c r="AE283" s="38"/>
      <c r="AR283" s="254" t="s">
        <v>216</v>
      </c>
      <c r="AT283" s="254" t="s">
        <v>262</v>
      </c>
      <c r="AU283" s="254" t="s">
        <v>87</v>
      </c>
      <c r="AY283" s="17" t="s">
        <v>152</v>
      </c>
      <c r="BE283" s="255">
        <f>IF(N283="základní",J283,0)</f>
        <v>0</v>
      </c>
      <c r="BF283" s="255">
        <f>IF(N283="snížená",J283,0)</f>
        <v>0</v>
      </c>
      <c r="BG283" s="255">
        <f>IF(N283="zákl. přenesená",J283,0)</f>
        <v>0</v>
      </c>
      <c r="BH283" s="255">
        <f>IF(N283="sníž. přenesená",J283,0)</f>
        <v>0</v>
      </c>
      <c r="BI283" s="255">
        <f>IF(N283="nulová",J283,0)</f>
        <v>0</v>
      </c>
      <c r="BJ283" s="17" t="s">
        <v>85</v>
      </c>
      <c r="BK283" s="255">
        <f>ROUND(I283*H283,2)</f>
        <v>0</v>
      </c>
      <c r="BL283" s="17" t="s">
        <v>159</v>
      </c>
      <c r="BM283" s="254" t="s">
        <v>376</v>
      </c>
    </row>
    <row r="284" s="2" customFormat="1">
      <c r="A284" s="38"/>
      <c r="B284" s="39"/>
      <c r="C284" s="40"/>
      <c r="D284" s="256" t="s">
        <v>161</v>
      </c>
      <c r="E284" s="40"/>
      <c r="F284" s="257" t="s">
        <v>375</v>
      </c>
      <c r="G284" s="40"/>
      <c r="H284" s="40"/>
      <c r="I284" s="154"/>
      <c r="J284" s="40"/>
      <c r="K284" s="40"/>
      <c r="L284" s="44"/>
      <c r="M284" s="258"/>
      <c r="N284" s="259"/>
      <c r="O284" s="91"/>
      <c r="P284" s="91"/>
      <c r="Q284" s="91"/>
      <c r="R284" s="91"/>
      <c r="S284" s="91"/>
      <c r="T284" s="92"/>
      <c r="U284" s="38"/>
      <c r="V284" s="38"/>
      <c r="W284" s="38"/>
      <c r="X284" s="38"/>
      <c r="Y284" s="38"/>
      <c r="Z284" s="38"/>
      <c r="AA284" s="38"/>
      <c r="AB284" s="38"/>
      <c r="AC284" s="38"/>
      <c r="AD284" s="38"/>
      <c r="AE284" s="38"/>
      <c r="AT284" s="17" t="s">
        <v>161</v>
      </c>
      <c r="AU284" s="17" t="s">
        <v>87</v>
      </c>
    </row>
    <row r="285" s="13" customFormat="1">
      <c r="A285" s="13"/>
      <c r="B285" s="261"/>
      <c r="C285" s="262"/>
      <c r="D285" s="256" t="s">
        <v>165</v>
      </c>
      <c r="E285" s="263" t="s">
        <v>1</v>
      </c>
      <c r="F285" s="264" t="s">
        <v>196</v>
      </c>
      <c r="G285" s="262"/>
      <c r="H285" s="265">
        <v>6</v>
      </c>
      <c r="I285" s="266"/>
      <c r="J285" s="262"/>
      <c r="K285" s="262"/>
      <c r="L285" s="267"/>
      <c r="M285" s="268"/>
      <c r="N285" s="269"/>
      <c r="O285" s="269"/>
      <c r="P285" s="269"/>
      <c r="Q285" s="269"/>
      <c r="R285" s="269"/>
      <c r="S285" s="269"/>
      <c r="T285" s="270"/>
      <c r="U285" s="13"/>
      <c r="V285" s="13"/>
      <c r="W285" s="13"/>
      <c r="X285" s="13"/>
      <c r="Y285" s="13"/>
      <c r="Z285" s="13"/>
      <c r="AA285" s="13"/>
      <c r="AB285" s="13"/>
      <c r="AC285" s="13"/>
      <c r="AD285" s="13"/>
      <c r="AE285" s="13"/>
      <c r="AT285" s="271" t="s">
        <v>165</v>
      </c>
      <c r="AU285" s="271" t="s">
        <v>87</v>
      </c>
      <c r="AV285" s="13" t="s">
        <v>87</v>
      </c>
      <c r="AW285" s="13" t="s">
        <v>34</v>
      </c>
      <c r="AX285" s="13" t="s">
        <v>85</v>
      </c>
      <c r="AY285" s="271" t="s">
        <v>152</v>
      </c>
    </row>
    <row r="286" s="2" customFormat="1" ht="21.75" customHeight="1">
      <c r="A286" s="38"/>
      <c r="B286" s="39"/>
      <c r="C286" s="243" t="s">
        <v>377</v>
      </c>
      <c r="D286" s="243" t="s">
        <v>154</v>
      </c>
      <c r="E286" s="244" t="s">
        <v>378</v>
      </c>
      <c r="F286" s="245" t="s">
        <v>379</v>
      </c>
      <c r="G286" s="246" t="s">
        <v>380</v>
      </c>
      <c r="H286" s="247">
        <v>30.5</v>
      </c>
      <c r="I286" s="248"/>
      <c r="J286" s="249">
        <f>ROUND(I286*H286,2)</f>
        <v>0</v>
      </c>
      <c r="K286" s="245" t="s">
        <v>158</v>
      </c>
      <c r="L286" s="44"/>
      <c r="M286" s="250" t="s">
        <v>1</v>
      </c>
      <c r="N286" s="251" t="s">
        <v>43</v>
      </c>
      <c r="O286" s="91"/>
      <c r="P286" s="252">
        <f>O286*H286</f>
        <v>0</v>
      </c>
      <c r="Q286" s="252">
        <v>0.00038000000000000002</v>
      </c>
      <c r="R286" s="252">
        <f>Q286*H286</f>
        <v>0.011590000000000001</v>
      </c>
      <c r="S286" s="252">
        <v>0</v>
      </c>
      <c r="T286" s="253">
        <f>S286*H286</f>
        <v>0</v>
      </c>
      <c r="U286" s="38"/>
      <c r="V286" s="38"/>
      <c r="W286" s="38"/>
      <c r="X286" s="38"/>
      <c r="Y286" s="38"/>
      <c r="Z286" s="38"/>
      <c r="AA286" s="38"/>
      <c r="AB286" s="38"/>
      <c r="AC286" s="38"/>
      <c r="AD286" s="38"/>
      <c r="AE286" s="38"/>
      <c r="AR286" s="254" t="s">
        <v>159</v>
      </c>
      <c r="AT286" s="254" t="s">
        <v>154</v>
      </c>
      <c r="AU286" s="254" t="s">
        <v>87</v>
      </c>
      <c r="AY286" s="17" t="s">
        <v>152</v>
      </c>
      <c r="BE286" s="255">
        <f>IF(N286="základní",J286,0)</f>
        <v>0</v>
      </c>
      <c r="BF286" s="255">
        <f>IF(N286="snížená",J286,0)</f>
        <v>0</v>
      </c>
      <c r="BG286" s="255">
        <f>IF(N286="zákl. přenesená",J286,0)</f>
        <v>0</v>
      </c>
      <c r="BH286" s="255">
        <f>IF(N286="sníž. přenesená",J286,0)</f>
        <v>0</v>
      </c>
      <c r="BI286" s="255">
        <f>IF(N286="nulová",J286,0)</f>
        <v>0</v>
      </c>
      <c r="BJ286" s="17" t="s">
        <v>85</v>
      </c>
      <c r="BK286" s="255">
        <f>ROUND(I286*H286,2)</f>
        <v>0</v>
      </c>
      <c r="BL286" s="17" t="s">
        <v>159</v>
      </c>
      <c r="BM286" s="254" t="s">
        <v>381</v>
      </c>
    </row>
    <row r="287" s="2" customFormat="1">
      <c r="A287" s="38"/>
      <c r="B287" s="39"/>
      <c r="C287" s="40"/>
      <c r="D287" s="256" t="s">
        <v>161</v>
      </c>
      <c r="E287" s="40"/>
      <c r="F287" s="257" t="s">
        <v>382</v>
      </c>
      <c r="G287" s="40"/>
      <c r="H287" s="40"/>
      <c r="I287" s="154"/>
      <c r="J287" s="40"/>
      <c r="K287" s="40"/>
      <c r="L287" s="44"/>
      <c r="M287" s="258"/>
      <c r="N287" s="259"/>
      <c r="O287" s="91"/>
      <c r="P287" s="91"/>
      <c r="Q287" s="91"/>
      <c r="R287" s="91"/>
      <c r="S287" s="91"/>
      <c r="T287" s="92"/>
      <c r="U287" s="38"/>
      <c r="V287" s="38"/>
      <c r="W287" s="38"/>
      <c r="X287" s="38"/>
      <c r="Y287" s="38"/>
      <c r="Z287" s="38"/>
      <c r="AA287" s="38"/>
      <c r="AB287" s="38"/>
      <c r="AC287" s="38"/>
      <c r="AD287" s="38"/>
      <c r="AE287" s="38"/>
      <c r="AT287" s="17" t="s">
        <v>161</v>
      </c>
      <c r="AU287" s="17" t="s">
        <v>87</v>
      </c>
    </row>
    <row r="288" s="2" customFormat="1">
      <c r="A288" s="38"/>
      <c r="B288" s="39"/>
      <c r="C288" s="40"/>
      <c r="D288" s="256" t="s">
        <v>163</v>
      </c>
      <c r="E288" s="40"/>
      <c r="F288" s="260" t="s">
        <v>383</v>
      </c>
      <c r="G288" s="40"/>
      <c r="H288" s="40"/>
      <c r="I288" s="154"/>
      <c r="J288" s="40"/>
      <c r="K288" s="40"/>
      <c r="L288" s="44"/>
      <c r="M288" s="258"/>
      <c r="N288" s="259"/>
      <c r="O288" s="91"/>
      <c r="P288" s="91"/>
      <c r="Q288" s="91"/>
      <c r="R288" s="91"/>
      <c r="S288" s="91"/>
      <c r="T288" s="92"/>
      <c r="U288" s="38"/>
      <c r="V288" s="38"/>
      <c r="W288" s="38"/>
      <c r="X288" s="38"/>
      <c r="Y288" s="38"/>
      <c r="Z288" s="38"/>
      <c r="AA288" s="38"/>
      <c r="AB288" s="38"/>
      <c r="AC288" s="38"/>
      <c r="AD288" s="38"/>
      <c r="AE288" s="38"/>
      <c r="AT288" s="17" t="s">
        <v>163</v>
      </c>
      <c r="AU288" s="17" t="s">
        <v>87</v>
      </c>
    </row>
    <row r="289" s="13" customFormat="1">
      <c r="A289" s="13"/>
      <c r="B289" s="261"/>
      <c r="C289" s="262"/>
      <c r="D289" s="256" t="s">
        <v>165</v>
      </c>
      <c r="E289" s="263" t="s">
        <v>1</v>
      </c>
      <c r="F289" s="264" t="s">
        <v>384</v>
      </c>
      <c r="G289" s="262"/>
      <c r="H289" s="265">
        <v>30.5</v>
      </c>
      <c r="I289" s="266"/>
      <c r="J289" s="262"/>
      <c r="K289" s="262"/>
      <c r="L289" s="267"/>
      <c r="M289" s="268"/>
      <c r="N289" s="269"/>
      <c r="O289" s="269"/>
      <c r="P289" s="269"/>
      <c r="Q289" s="269"/>
      <c r="R289" s="269"/>
      <c r="S289" s="269"/>
      <c r="T289" s="270"/>
      <c r="U289" s="13"/>
      <c r="V289" s="13"/>
      <c r="W289" s="13"/>
      <c r="X289" s="13"/>
      <c r="Y289" s="13"/>
      <c r="Z289" s="13"/>
      <c r="AA289" s="13"/>
      <c r="AB289" s="13"/>
      <c r="AC289" s="13"/>
      <c r="AD289" s="13"/>
      <c r="AE289" s="13"/>
      <c r="AT289" s="271" t="s">
        <v>165</v>
      </c>
      <c r="AU289" s="271" t="s">
        <v>87</v>
      </c>
      <c r="AV289" s="13" t="s">
        <v>87</v>
      </c>
      <c r="AW289" s="13" t="s">
        <v>34</v>
      </c>
      <c r="AX289" s="13" t="s">
        <v>85</v>
      </c>
      <c r="AY289" s="271" t="s">
        <v>152</v>
      </c>
    </row>
    <row r="290" s="2" customFormat="1" ht="21.75" customHeight="1">
      <c r="A290" s="38"/>
      <c r="B290" s="39"/>
      <c r="C290" s="243" t="s">
        <v>385</v>
      </c>
      <c r="D290" s="243" t="s">
        <v>154</v>
      </c>
      <c r="E290" s="244" t="s">
        <v>386</v>
      </c>
      <c r="F290" s="245" t="s">
        <v>387</v>
      </c>
      <c r="G290" s="246" t="s">
        <v>199</v>
      </c>
      <c r="H290" s="247">
        <v>33</v>
      </c>
      <c r="I290" s="248"/>
      <c r="J290" s="249">
        <f>ROUND(I290*H290,2)</f>
        <v>0</v>
      </c>
      <c r="K290" s="245" t="s">
        <v>158</v>
      </c>
      <c r="L290" s="44"/>
      <c r="M290" s="250" t="s">
        <v>1</v>
      </c>
      <c r="N290" s="251" t="s">
        <v>43</v>
      </c>
      <c r="O290" s="91"/>
      <c r="P290" s="252">
        <f>O290*H290</f>
        <v>0</v>
      </c>
      <c r="Q290" s="252">
        <v>0.0025999999999999999</v>
      </c>
      <c r="R290" s="252">
        <f>Q290*H290</f>
        <v>0.085800000000000001</v>
      </c>
      <c r="S290" s="252">
        <v>0</v>
      </c>
      <c r="T290" s="253">
        <f>S290*H290</f>
        <v>0</v>
      </c>
      <c r="U290" s="38"/>
      <c r="V290" s="38"/>
      <c r="W290" s="38"/>
      <c r="X290" s="38"/>
      <c r="Y290" s="38"/>
      <c r="Z290" s="38"/>
      <c r="AA290" s="38"/>
      <c r="AB290" s="38"/>
      <c r="AC290" s="38"/>
      <c r="AD290" s="38"/>
      <c r="AE290" s="38"/>
      <c r="AR290" s="254" t="s">
        <v>159</v>
      </c>
      <c r="AT290" s="254" t="s">
        <v>154</v>
      </c>
      <c r="AU290" s="254" t="s">
        <v>87</v>
      </c>
      <c r="AY290" s="17" t="s">
        <v>152</v>
      </c>
      <c r="BE290" s="255">
        <f>IF(N290="základní",J290,0)</f>
        <v>0</v>
      </c>
      <c r="BF290" s="255">
        <f>IF(N290="snížená",J290,0)</f>
        <v>0</v>
      </c>
      <c r="BG290" s="255">
        <f>IF(N290="zákl. přenesená",J290,0)</f>
        <v>0</v>
      </c>
      <c r="BH290" s="255">
        <f>IF(N290="sníž. přenesená",J290,0)</f>
        <v>0</v>
      </c>
      <c r="BI290" s="255">
        <f>IF(N290="nulová",J290,0)</f>
        <v>0</v>
      </c>
      <c r="BJ290" s="17" t="s">
        <v>85</v>
      </c>
      <c r="BK290" s="255">
        <f>ROUND(I290*H290,2)</f>
        <v>0</v>
      </c>
      <c r="BL290" s="17" t="s">
        <v>159</v>
      </c>
      <c r="BM290" s="254" t="s">
        <v>388</v>
      </c>
    </row>
    <row r="291" s="2" customFormat="1">
      <c r="A291" s="38"/>
      <c r="B291" s="39"/>
      <c r="C291" s="40"/>
      <c r="D291" s="256" t="s">
        <v>161</v>
      </c>
      <c r="E291" s="40"/>
      <c r="F291" s="257" t="s">
        <v>389</v>
      </c>
      <c r="G291" s="40"/>
      <c r="H291" s="40"/>
      <c r="I291" s="154"/>
      <c r="J291" s="40"/>
      <c r="K291" s="40"/>
      <c r="L291" s="44"/>
      <c r="M291" s="258"/>
      <c r="N291" s="259"/>
      <c r="O291" s="91"/>
      <c r="P291" s="91"/>
      <c r="Q291" s="91"/>
      <c r="R291" s="91"/>
      <c r="S291" s="91"/>
      <c r="T291" s="92"/>
      <c r="U291" s="38"/>
      <c r="V291" s="38"/>
      <c r="W291" s="38"/>
      <c r="X291" s="38"/>
      <c r="Y291" s="38"/>
      <c r="Z291" s="38"/>
      <c r="AA291" s="38"/>
      <c r="AB291" s="38"/>
      <c r="AC291" s="38"/>
      <c r="AD291" s="38"/>
      <c r="AE291" s="38"/>
      <c r="AT291" s="17" t="s">
        <v>161</v>
      </c>
      <c r="AU291" s="17" t="s">
        <v>87</v>
      </c>
    </row>
    <row r="292" s="2" customFormat="1">
      <c r="A292" s="38"/>
      <c r="B292" s="39"/>
      <c r="C292" s="40"/>
      <c r="D292" s="256" t="s">
        <v>163</v>
      </c>
      <c r="E292" s="40"/>
      <c r="F292" s="260" t="s">
        <v>383</v>
      </c>
      <c r="G292" s="40"/>
      <c r="H292" s="40"/>
      <c r="I292" s="154"/>
      <c r="J292" s="40"/>
      <c r="K292" s="40"/>
      <c r="L292" s="44"/>
      <c r="M292" s="258"/>
      <c r="N292" s="259"/>
      <c r="O292" s="91"/>
      <c r="P292" s="91"/>
      <c r="Q292" s="91"/>
      <c r="R292" s="91"/>
      <c r="S292" s="91"/>
      <c r="T292" s="92"/>
      <c r="U292" s="38"/>
      <c r="V292" s="38"/>
      <c r="W292" s="38"/>
      <c r="X292" s="38"/>
      <c r="Y292" s="38"/>
      <c r="Z292" s="38"/>
      <c r="AA292" s="38"/>
      <c r="AB292" s="38"/>
      <c r="AC292" s="38"/>
      <c r="AD292" s="38"/>
      <c r="AE292" s="38"/>
      <c r="AT292" s="17" t="s">
        <v>163</v>
      </c>
      <c r="AU292" s="17" t="s">
        <v>87</v>
      </c>
    </row>
    <row r="293" s="13" customFormat="1">
      <c r="A293" s="13"/>
      <c r="B293" s="261"/>
      <c r="C293" s="262"/>
      <c r="D293" s="256" t="s">
        <v>165</v>
      </c>
      <c r="E293" s="263" t="s">
        <v>1</v>
      </c>
      <c r="F293" s="264" t="s">
        <v>390</v>
      </c>
      <c r="G293" s="262"/>
      <c r="H293" s="265">
        <v>33</v>
      </c>
      <c r="I293" s="266"/>
      <c r="J293" s="262"/>
      <c r="K293" s="262"/>
      <c r="L293" s="267"/>
      <c r="M293" s="268"/>
      <c r="N293" s="269"/>
      <c r="O293" s="269"/>
      <c r="P293" s="269"/>
      <c r="Q293" s="269"/>
      <c r="R293" s="269"/>
      <c r="S293" s="269"/>
      <c r="T293" s="270"/>
      <c r="U293" s="13"/>
      <c r="V293" s="13"/>
      <c r="W293" s="13"/>
      <c r="X293" s="13"/>
      <c r="Y293" s="13"/>
      <c r="Z293" s="13"/>
      <c r="AA293" s="13"/>
      <c r="AB293" s="13"/>
      <c r="AC293" s="13"/>
      <c r="AD293" s="13"/>
      <c r="AE293" s="13"/>
      <c r="AT293" s="271" t="s">
        <v>165</v>
      </c>
      <c r="AU293" s="271" t="s">
        <v>87</v>
      </c>
      <c r="AV293" s="13" t="s">
        <v>87</v>
      </c>
      <c r="AW293" s="13" t="s">
        <v>34</v>
      </c>
      <c r="AX293" s="13" t="s">
        <v>85</v>
      </c>
      <c r="AY293" s="271" t="s">
        <v>152</v>
      </c>
    </row>
    <row r="294" s="2" customFormat="1" ht="21.75" customHeight="1">
      <c r="A294" s="38"/>
      <c r="B294" s="39"/>
      <c r="C294" s="243" t="s">
        <v>391</v>
      </c>
      <c r="D294" s="243" t="s">
        <v>154</v>
      </c>
      <c r="E294" s="244" t="s">
        <v>392</v>
      </c>
      <c r="F294" s="245" t="s">
        <v>393</v>
      </c>
      <c r="G294" s="246" t="s">
        <v>380</v>
      </c>
      <c r="H294" s="247">
        <v>13.800000000000001</v>
      </c>
      <c r="I294" s="248"/>
      <c r="J294" s="249">
        <f>ROUND(I294*H294,2)</f>
        <v>0</v>
      </c>
      <c r="K294" s="245" t="s">
        <v>158</v>
      </c>
      <c r="L294" s="44"/>
      <c r="M294" s="250" t="s">
        <v>1</v>
      </c>
      <c r="N294" s="251" t="s">
        <v>43</v>
      </c>
      <c r="O294" s="91"/>
      <c r="P294" s="252">
        <f>O294*H294</f>
        <v>0</v>
      </c>
      <c r="Q294" s="252">
        <v>0.00013999999999999999</v>
      </c>
      <c r="R294" s="252">
        <f>Q294*H294</f>
        <v>0.0019319999999999999</v>
      </c>
      <c r="S294" s="252">
        <v>0</v>
      </c>
      <c r="T294" s="253">
        <f>S294*H294</f>
        <v>0</v>
      </c>
      <c r="U294" s="38"/>
      <c r="V294" s="38"/>
      <c r="W294" s="38"/>
      <c r="X294" s="38"/>
      <c r="Y294" s="38"/>
      <c r="Z294" s="38"/>
      <c r="AA294" s="38"/>
      <c r="AB294" s="38"/>
      <c r="AC294" s="38"/>
      <c r="AD294" s="38"/>
      <c r="AE294" s="38"/>
      <c r="AR294" s="254" t="s">
        <v>159</v>
      </c>
      <c r="AT294" s="254" t="s">
        <v>154</v>
      </c>
      <c r="AU294" s="254" t="s">
        <v>87</v>
      </c>
      <c r="AY294" s="17" t="s">
        <v>152</v>
      </c>
      <c r="BE294" s="255">
        <f>IF(N294="základní",J294,0)</f>
        <v>0</v>
      </c>
      <c r="BF294" s="255">
        <f>IF(N294="snížená",J294,0)</f>
        <v>0</v>
      </c>
      <c r="BG294" s="255">
        <f>IF(N294="zákl. přenesená",J294,0)</f>
        <v>0</v>
      </c>
      <c r="BH294" s="255">
        <f>IF(N294="sníž. přenesená",J294,0)</f>
        <v>0</v>
      </c>
      <c r="BI294" s="255">
        <f>IF(N294="nulová",J294,0)</f>
        <v>0</v>
      </c>
      <c r="BJ294" s="17" t="s">
        <v>85</v>
      </c>
      <c r="BK294" s="255">
        <f>ROUND(I294*H294,2)</f>
        <v>0</v>
      </c>
      <c r="BL294" s="17" t="s">
        <v>159</v>
      </c>
      <c r="BM294" s="254" t="s">
        <v>394</v>
      </c>
    </row>
    <row r="295" s="2" customFormat="1">
      <c r="A295" s="38"/>
      <c r="B295" s="39"/>
      <c r="C295" s="40"/>
      <c r="D295" s="256" t="s">
        <v>161</v>
      </c>
      <c r="E295" s="40"/>
      <c r="F295" s="257" t="s">
        <v>395</v>
      </c>
      <c r="G295" s="40"/>
      <c r="H295" s="40"/>
      <c r="I295" s="154"/>
      <c r="J295" s="40"/>
      <c r="K295" s="40"/>
      <c r="L295" s="44"/>
      <c r="M295" s="258"/>
      <c r="N295" s="259"/>
      <c r="O295" s="91"/>
      <c r="P295" s="91"/>
      <c r="Q295" s="91"/>
      <c r="R295" s="91"/>
      <c r="S295" s="91"/>
      <c r="T295" s="92"/>
      <c r="U295" s="38"/>
      <c r="V295" s="38"/>
      <c r="W295" s="38"/>
      <c r="X295" s="38"/>
      <c r="Y295" s="38"/>
      <c r="Z295" s="38"/>
      <c r="AA295" s="38"/>
      <c r="AB295" s="38"/>
      <c r="AC295" s="38"/>
      <c r="AD295" s="38"/>
      <c r="AE295" s="38"/>
      <c r="AT295" s="17" t="s">
        <v>161</v>
      </c>
      <c r="AU295" s="17" t="s">
        <v>87</v>
      </c>
    </row>
    <row r="296" s="2" customFormat="1">
      <c r="A296" s="38"/>
      <c r="B296" s="39"/>
      <c r="C296" s="40"/>
      <c r="D296" s="256" t="s">
        <v>163</v>
      </c>
      <c r="E296" s="40"/>
      <c r="F296" s="260" t="s">
        <v>396</v>
      </c>
      <c r="G296" s="40"/>
      <c r="H296" s="40"/>
      <c r="I296" s="154"/>
      <c r="J296" s="40"/>
      <c r="K296" s="40"/>
      <c r="L296" s="44"/>
      <c r="M296" s="258"/>
      <c r="N296" s="259"/>
      <c r="O296" s="91"/>
      <c r="P296" s="91"/>
      <c r="Q296" s="91"/>
      <c r="R296" s="91"/>
      <c r="S296" s="91"/>
      <c r="T296" s="92"/>
      <c r="U296" s="38"/>
      <c r="V296" s="38"/>
      <c r="W296" s="38"/>
      <c r="X296" s="38"/>
      <c r="Y296" s="38"/>
      <c r="Z296" s="38"/>
      <c r="AA296" s="38"/>
      <c r="AB296" s="38"/>
      <c r="AC296" s="38"/>
      <c r="AD296" s="38"/>
      <c r="AE296" s="38"/>
      <c r="AT296" s="17" t="s">
        <v>163</v>
      </c>
      <c r="AU296" s="17" t="s">
        <v>87</v>
      </c>
    </row>
    <row r="297" s="13" customFormat="1">
      <c r="A297" s="13"/>
      <c r="B297" s="261"/>
      <c r="C297" s="262"/>
      <c r="D297" s="256" t="s">
        <v>165</v>
      </c>
      <c r="E297" s="263" t="s">
        <v>1</v>
      </c>
      <c r="F297" s="264" t="s">
        <v>397</v>
      </c>
      <c r="G297" s="262"/>
      <c r="H297" s="265">
        <v>13.800000000000001</v>
      </c>
      <c r="I297" s="266"/>
      <c r="J297" s="262"/>
      <c r="K297" s="262"/>
      <c r="L297" s="267"/>
      <c r="M297" s="268"/>
      <c r="N297" s="269"/>
      <c r="O297" s="269"/>
      <c r="P297" s="269"/>
      <c r="Q297" s="269"/>
      <c r="R297" s="269"/>
      <c r="S297" s="269"/>
      <c r="T297" s="270"/>
      <c r="U297" s="13"/>
      <c r="V297" s="13"/>
      <c r="W297" s="13"/>
      <c r="X297" s="13"/>
      <c r="Y297" s="13"/>
      <c r="Z297" s="13"/>
      <c r="AA297" s="13"/>
      <c r="AB297" s="13"/>
      <c r="AC297" s="13"/>
      <c r="AD297" s="13"/>
      <c r="AE297" s="13"/>
      <c r="AT297" s="271" t="s">
        <v>165</v>
      </c>
      <c r="AU297" s="271" t="s">
        <v>87</v>
      </c>
      <c r="AV297" s="13" t="s">
        <v>87</v>
      </c>
      <c r="AW297" s="13" t="s">
        <v>34</v>
      </c>
      <c r="AX297" s="13" t="s">
        <v>85</v>
      </c>
      <c r="AY297" s="271" t="s">
        <v>152</v>
      </c>
    </row>
    <row r="298" s="2" customFormat="1" ht="16.5" customHeight="1">
      <c r="A298" s="38"/>
      <c r="B298" s="39"/>
      <c r="C298" s="243" t="s">
        <v>398</v>
      </c>
      <c r="D298" s="243" t="s">
        <v>154</v>
      </c>
      <c r="E298" s="244" t="s">
        <v>399</v>
      </c>
      <c r="F298" s="245" t="s">
        <v>400</v>
      </c>
      <c r="G298" s="246" t="s">
        <v>380</v>
      </c>
      <c r="H298" s="247">
        <v>30.5</v>
      </c>
      <c r="I298" s="248"/>
      <c r="J298" s="249">
        <f>ROUND(I298*H298,2)</f>
        <v>0</v>
      </c>
      <c r="K298" s="245" t="s">
        <v>158</v>
      </c>
      <c r="L298" s="44"/>
      <c r="M298" s="250" t="s">
        <v>1</v>
      </c>
      <c r="N298" s="251" t="s">
        <v>43</v>
      </c>
      <c r="O298" s="91"/>
      <c r="P298" s="252">
        <f>O298*H298</f>
        <v>0</v>
      </c>
      <c r="Q298" s="252">
        <v>0</v>
      </c>
      <c r="R298" s="252">
        <f>Q298*H298</f>
        <v>0</v>
      </c>
      <c r="S298" s="252">
        <v>0</v>
      </c>
      <c r="T298" s="253">
        <f>S298*H298</f>
        <v>0</v>
      </c>
      <c r="U298" s="38"/>
      <c r="V298" s="38"/>
      <c r="W298" s="38"/>
      <c r="X298" s="38"/>
      <c r="Y298" s="38"/>
      <c r="Z298" s="38"/>
      <c r="AA298" s="38"/>
      <c r="AB298" s="38"/>
      <c r="AC298" s="38"/>
      <c r="AD298" s="38"/>
      <c r="AE298" s="38"/>
      <c r="AR298" s="254" t="s">
        <v>159</v>
      </c>
      <c r="AT298" s="254" t="s">
        <v>154</v>
      </c>
      <c r="AU298" s="254" t="s">
        <v>87</v>
      </c>
      <c r="AY298" s="17" t="s">
        <v>152</v>
      </c>
      <c r="BE298" s="255">
        <f>IF(N298="základní",J298,0)</f>
        <v>0</v>
      </c>
      <c r="BF298" s="255">
        <f>IF(N298="snížená",J298,0)</f>
        <v>0</v>
      </c>
      <c r="BG298" s="255">
        <f>IF(N298="zákl. přenesená",J298,0)</f>
        <v>0</v>
      </c>
      <c r="BH298" s="255">
        <f>IF(N298="sníž. přenesená",J298,0)</f>
        <v>0</v>
      </c>
      <c r="BI298" s="255">
        <f>IF(N298="nulová",J298,0)</f>
        <v>0</v>
      </c>
      <c r="BJ298" s="17" t="s">
        <v>85</v>
      </c>
      <c r="BK298" s="255">
        <f>ROUND(I298*H298,2)</f>
        <v>0</v>
      </c>
      <c r="BL298" s="17" t="s">
        <v>159</v>
      </c>
      <c r="BM298" s="254" t="s">
        <v>401</v>
      </c>
    </row>
    <row r="299" s="2" customFormat="1">
      <c r="A299" s="38"/>
      <c r="B299" s="39"/>
      <c r="C299" s="40"/>
      <c r="D299" s="256" t="s">
        <v>161</v>
      </c>
      <c r="E299" s="40"/>
      <c r="F299" s="257" t="s">
        <v>402</v>
      </c>
      <c r="G299" s="40"/>
      <c r="H299" s="40"/>
      <c r="I299" s="154"/>
      <c r="J299" s="40"/>
      <c r="K299" s="40"/>
      <c r="L299" s="44"/>
      <c r="M299" s="258"/>
      <c r="N299" s="259"/>
      <c r="O299" s="91"/>
      <c r="P299" s="91"/>
      <c r="Q299" s="91"/>
      <c r="R299" s="91"/>
      <c r="S299" s="91"/>
      <c r="T299" s="92"/>
      <c r="U299" s="38"/>
      <c r="V299" s="38"/>
      <c r="W299" s="38"/>
      <c r="X299" s="38"/>
      <c r="Y299" s="38"/>
      <c r="Z299" s="38"/>
      <c r="AA299" s="38"/>
      <c r="AB299" s="38"/>
      <c r="AC299" s="38"/>
      <c r="AD299" s="38"/>
      <c r="AE299" s="38"/>
      <c r="AT299" s="17" t="s">
        <v>161</v>
      </c>
      <c r="AU299" s="17" t="s">
        <v>87</v>
      </c>
    </row>
    <row r="300" s="2" customFormat="1">
      <c r="A300" s="38"/>
      <c r="B300" s="39"/>
      <c r="C300" s="40"/>
      <c r="D300" s="256" t="s">
        <v>163</v>
      </c>
      <c r="E300" s="40"/>
      <c r="F300" s="260" t="s">
        <v>403</v>
      </c>
      <c r="G300" s="40"/>
      <c r="H300" s="40"/>
      <c r="I300" s="154"/>
      <c r="J300" s="40"/>
      <c r="K300" s="40"/>
      <c r="L300" s="44"/>
      <c r="M300" s="258"/>
      <c r="N300" s="259"/>
      <c r="O300" s="91"/>
      <c r="P300" s="91"/>
      <c r="Q300" s="91"/>
      <c r="R300" s="91"/>
      <c r="S300" s="91"/>
      <c r="T300" s="92"/>
      <c r="U300" s="38"/>
      <c r="V300" s="38"/>
      <c r="W300" s="38"/>
      <c r="X300" s="38"/>
      <c r="Y300" s="38"/>
      <c r="Z300" s="38"/>
      <c r="AA300" s="38"/>
      <c r="AB300" s="38"/>
      <c r="AC300" s="38"/>
      <c r="AD300" s="38"/>
      <c r="AE300" s="38"/>
      <c r="AT300" s="17" t="s">
        <v>163</v>
      </c>
      <c r="AU300" s="17" t="s">
        <v>87</v>
      </c>
    </row>
    <row r="301" s="13" customFormat="1">
      <c r="A301" s="13"/>
      <c r="B301" s="261"/>
      <c r="C301" s="262"/>
      <c r="D301" s="256" t="s">
        <v>165</v>
      </c>
      <c r="E301" s="263" t="s">
        <v>1</v>
      </c>
      <c r="F301" s="264" t="s">
        <v>404</v>
      </c>
      <c r="G301" s="262"/>
      <c r="H301" s="265">
        <v>30.5</v>
      </c>
      <c r="I301" s="266"/>
      <c r="J301" s="262"/>
      <c r="K301" s="262"/>
      <c r="L301" s="267"/>
      <c r="M301" s="268"/>
      <c r="N301" s="269"/>
      <c r="O301" s="269"/>
      <c r="P301" s="269"/>
      <c r="Q301" s="269"/>
      <c r="R301" s="269"/>
      <c r="S301" s="269"/>
      <c r="T301" s="270"/>
      <c r="U301" s="13"/>
      <c r="V301" s="13"/>
      <c r="W301" s="13"/>
      <c r="X301" s="13"/>
      <c r="Y301" s="13"/>
      <c r="Z301" s="13"/>
      <c r="AA301" s="13"/>
      <c r="AB301" s="13"/>
      <c r="AC301" s="13"/>
      <c r="AD301" s="13"/>
      <c r="AE301" s="13"/>
      <c r="AT301" s="271" t="s">
        <v>165</v>
      </c>
      <c r="AU301" s="271" t="s">
        <v>87</v>
      </c>
      <c r="AV301" s="13" t="s">
        <v>87</v>
      </c>
      <c r="AW301" s="13" t="s">
        <v>34</v>
      </c>
      <c r="AX301" s="13" t="s">
        <v>85</v>
      </c>
      <c r="AY301" s="271" t="s">
        <v>152</v>
      </c>
    </row>
    <row r="302" s="2" customFormat="1" ht="16.5" customHeight="1">
      <c r="A302" s="38"/>
      <c r="B302" s="39"/>
      <c r="C302" s="243" t="s">
        <v>405</v>
      </c>
      <c r="D302" s="243" t="s">
        <v>154</v>
      </c>
      <c r="E302" s="244" t="s">
        <v>406</v>
      </c>
      <c r="F302" s="245" t="s">
        <v>407</v>
      </c>
      <c r="G302" s="246" t="s">
        <v>199</v>
      </c>
      <c r="H302" s="247">
        <v>33</v>
      </c>
      <c r="I302" s="248"/>
      <c r="J302" s="249">
        <f>ROUND(I302*H302,2)</f>
        <v>0</v>
      </c>
      <c r="K302" s="245" t="s">
        <v>158</v>
      </c>
      <c r="L302" s="44"/>
      <c r="M302" s="250" t="s">
        <v>1</v>
      </c>
      <c r="N302" s="251" t="s">
        <v>43</v>
      </c>
      <c r="O302" s="91"/>
      <c r="P302" s="252">
        <f>O302*H302</f>
        <v>0</v>
      </c>
      <c r="Q302" s="252">
        <v>1.0000000000000001E-05</v>
      </c>
      <c r="R302" s="252">
        <f>Q302*H302</f>
        <v>0.00033000000000000005</v>
      </c>
      <c r="S302" s="252">
        <v>0</v>
      </c>
      <c r="T302" s="253">
        <f>S302*H302</f>
        <v>0</v>
      </c>
      <c r="U302" s="38"/>
      <c r="V302" s="38"/>
      <c r="W302" s="38"/>
      <c r="X302" s="38"/>
      <c r="Y302" s="38"/>
      <c r="Z302" s="38"/>
      <c r="AA302" s="38"/>
      <c r="AB302" s="38"/>
      <c r="AC302" s="38"/>
      <c r="AD302" s="38"/>
      <c r="AE302" s="38"/>
      <c r="AR302" s="254" t="s">
        <v>159</v>
      </c>
      <c r="AT302" s="254" t="s">
        <v>154</v>
      </c>
      <c r="AU302" s="254" t="s">
        <v>87</v>
      </c>
      <c r="AY302" s="17" t="s">
        <v>152</v>
      </c>
      <c r="BE302" s="255">
        <f>IF(N302="základní",J302,0)</f>
        <v>0</v>
      </c>
      <c r="BF302" s="255">
        <f>IF(N302="snížená",J302,0)</f>
        <v>0</v>
      </c>
      <c r="BG302" s="255">
        <f>IF(N302="zákl. přenesená",J302,0)</f>
        <v>0</v>
      </c>
      <c r="BH302" s="255">
        <f>IF(N302="sníž. přenesená",J302,0)</f>
        <v>0</v>
      </c>
      <c r="BI302" s="255">
        <f>IF(N302="nulová",J302,0)</f>
        <v>0</v>
      </c>
      <c r="BJ302" s="17" t="s">
        <v>85</v>
      </c>
      <c r="BK302" s="255">
        <f>ROUND(I302*H302,2)</f>
        <v>0</v>
      </c>
      <c r="BL302" s="17" t="s">
        <v>159</v>
      </c>
      <c r="BM302" s="254" t="s">
        <v>408</v>
      </c>
    </row>
    <row r="303" s="2" customFormat="1">
      <c r="A303" s="38"/>
      <c r="B303" s="39"/>
      <c r="C303" s="40"/>
      <c r="D303" s="256" t="s">
        <v>161</v>
      </c>
      <c r="E303" s="40"/>
      <c r="F303" s="257" t="s">
        <v>409</v>
      </c>
      <c r="G303" s="40"/>
      <c r="H303" s="40"/>
      <c r="I303" s="154"/>
      <c r="J303" s="40"/>
      <c r="K303" s="40"/>
      <c r="L303" s="44"/>
      <c r="M303" s="258"/>
      <c r="N303" s="259"/>
      <c r="O303" s="91"/>
      <c r="P303" s="91"/>
      <c r="Q303" s="91"/>
      <c r="R303" s="91"/>
      <c r="S303" s="91"/>
      <c r="T303" s="92"/>
      <c r="U303" s="38"/>
      <c r="V303" s="38"/>
      <c r="W303" s="38"/>
      <c r="X303" s="38"/>
      <c r="Y303" s="38"/>
      <c r="Z303" s="38"/>
      <c r="AA303" s="38"/>
      <c r="AB303" s="38"/>
      <c r="AC303" s="38"/>
      <c r="AD303" s="38"/>
      <c r="AE303" s="38"/>
      <c r="AT303" s="17" t="s">
        <v>161</v>
      </c>
      <c r="AU303" s="17" t="s">
        <v>87</v>
      </c>
    </row>
    <row r="304" s="2" customFormat="1">
      <c r="A304" s="38"/>
      <c r="B304" s="39"/>
      <c r="C304" s="40"/>
      <c r="D304" s="256" t="s">
        <v>163</v>
      </c>
      <c r="E304" s="40"/>
      <c r="F304" s="260" t="s">
        <v>403</v>
      </c>
      <c r="G304" s="40"/>
      <c r="H304" s="40"/>
      <c r="I304" s="154"/>
      <c r="J304" s="40"/>
      <c r="K304" s="40"/>
      <c r="L304" s="44"/>
      <c r="M304" s="258"/>
      <c r="N304" s="259"/>
      <c r="O304" s="91"/>
      <c r="P304" s="91"/>
      <c r="Q304" s="91"/>
      <c r="R304" s="91"/>
      <c r="S304" s="91"/>
      <c r="T304" s="92"/>
      <c r="U304" s="38"/>
      <c r="V304" s="38"/>
      <c r="W304" s="38"/>
      <c r="X304" s="38"/>
      <c r="Y304" s="38"/>
      <c r="Z304" s="38"/>
      <c r="AA304" s="38"/>
      <c r="AB304" s="38"/>
      <c r="AC304" s="38"/>
      <c r="AD304" s="38"/>
      <c r="AE304" s="38"/>
      <c r="AT304" s="17" t="s">
        <v>163</v>
      </c>
      <c r="AU304" s="17" t="s">
        <v>87</v>
      </c>
    </row>
    <row r="305" s="13" customFormat="1">
      <c r="A305" s="13"/>
      <c r="B305" s="261"/>
      <c r="C305" s="262"/>
      <c r="D305" s="256" t="s">
        <v>165</v>
      </c>
      <c r="E305" s="263" t="s">
        <v>1</v>
      </c>
      <c r="F305" s="264" t="s">
        <v>385</v>
      </c>
      <c r="G305" s="262"/>
      <c r="H305" s="265">
        <v>33</v>
      </c>
      <c r="I305" s="266"/>
      <c r="J305" s="262"/>
      <c r="K305" s="262"/>
      <c r="L305" s="267"/>
      <c r="M305" s="268"/>
      <c r="N305" s="269"/>
      <c r="O305" s="269"/>
      <c r="P305" s="269"/>
      <c r="Q305" s="269"/>
      <c r="R305" s="269"/>
      <c r="S305" s="269"/>
      <c r="T305" s="270"/>
      <c r="U305" s="13"/>
      <c r="V305" s="13"/>
      <c r="W305" s="13"/>
      <c r="X305" s="13"/>
      <c r="Y305" s="13"/>
      <c r="Z305" s="13"/>
      <c r="AA305" s="13"/>
      <c r="AB305" s="13"/>
      <c r="AC305" s="13"/>
      <c r="AD305" s="13"/>
      <c r="AE305" s="13"/>
      <c r="AT305" s="271" t="s">
        <v>165</v>
      </c>
      <c r="AU305" s="271" t="s">
        <v>87</v>
      </c>
      <c r="AV305" s="13" t="s">
        <v>87</v>
      </c>
      <c r="AW305" s="13" t="s">
        <v>34</v>
      </c>
      <c r="AX305" s="13" t="s">
        <v>85</v>
      </c>
      <c r="AY305" s="271" t="s">
        <v>152</v>
      </c>
    </row>
    <row r="306" s="2" customFormat="1" ht="21.75" customHeight="1">
      <c r="A306" s="38"/>
      <c r="B306" s="39"/>
      <c r="C306" s="243" t="s">
        <v>410</v>
      </c>
      <c r="D306" s="243" t="s">
        <v>154</v>
      </c>
      <c r="E306" s="244" t="s">
        <v>411</v>
      </c>
      <c r="F306" s="245" t="s">
        <v>412</v>
      </c>
      <c r="G306" s="246" t="s">
        <v>380</v>
      </c>
      <c r="H306" s="247">
        <v>4.7000000000000002</v>
      </c>
      <c r="I306" s="248"/>
      <c r="J306" s="249">
        <f>ROUND(I306*H306,2)</f>
        <v>0</v>
      </c>
      <c r="K306" s="245" t="s">
        <v>158</v>
      </c>
      <c r="L306" s="44"/>
      <c r="M306" s="250" t="s">
        <v>1</v>
      </c>
      <c r="N306" s="251" t="s">
        <v>43</v>
      </c>
      <c r="O306" s="91"/>
      <c r="P306" s="252">
        <f>O306*H306</f>
        <v>0</v>
      </c>
      <c r="Q306" s="252">
        <v>0.20219000000000001</v>
      </c>
      <c r="R306" s="252">
        <f>Q306*H306</f>
        <v>0.95029300000000005</v>
      </c>
      <c r="S306" s="252">
        <v>0</v>
      </c>
      <c r="T306" s="253">
        <f>S306*H306</f>
        <v>0</v>
      </c>
      <c r="U306" s="38"/>
      <c r="V306" s="38"/>
      <c r="W306" s="38"/>
      <c r="X306" s="38"/>
      <c r="Y306" s="38"/>
      <c r="Z306" s="38"/>
      <c r="AA306" s="38"/>
      <c r="AB306" s="38"/>
      <c r="AC306" s="38"/>
      <c r="AD306" s="38"/>
      <c r="AE306" s="38"/>
      <c r="AR306" s="254" t="s">
        <v>159</v>
      </c>
      <c r="AT306" s="254" t="s">
        <v>154</v>
      </c>
      <c r="AU306" s="254" t="s">
        <v>87</v>
      </c>
      <c r="AY306" s="17" t="s">
        <v>152</v>
      </c>
      <c r="BE306" s="255">
        <f>IF(N306="základní",J306,0)</f>
        <v>0</v>
      </c>
      <c r="BF306" s="255">
        <f>IF(N306="snížená",J306,0)</f>
        <v>0</v>
      </c>
      <c r="BG306" s="255">
        <f>IF(N306="zákl. přenesená",J306,0)</f>
        <v>0</v>
      </c>
      <c r="BH306" s="255">
        <f>IF(N306="sníž. přenesená",J306,0)</f>
        <v>0</v>
      </c>
      <c r="BI306" s="255">
        <f>IF(N306="nulová",J306,0)</f>
        <v>0</v>
      </c>
      <c r="BJ306" s="17" t="s">
        <v>85</v>
      </c>
      <c r="BK306" s="255">
        <f>ROUND(I306*H306,2)</f>
        <v>0</v>
      </c>
      <c r="BL306" s="17" t="s">
        <v>159</v>
      </c>
      <c r="BM306" s="254" t="s">
        <v>413</v>
      </c>
    </row>
    <row r="307" s="2" customFormat="1">
      <c r="A307" s="38"/>
      <c r="B307" s="39"/>
      <c r="C307" s="40"/>
      <c r="D307" s="256" t="s">
        <v>161</v>
      </c>
      <c r="E307" s="40"/>
      <c r="F307" s="257" t="s">
        <v>414</v>
      </c>
      <c r="G307" s="40"/>
      <c r="H307" s="40"/>
      <c r="I307" s="154"/>
      <c r="J307" s="40"/>
      <c r="K307" s="40"/>
      <c r="L307" s="44"/>
      <c r="M307" s="258"/>
      <c r="N307" s="259"/>
      <c r="O307" s="91"/>
      <c r="P307" s="91"/>
      <c r="Q307" s="91"/>
      <c r="R307" s="91"/>
      <c r="S307" s="91"/>
      <c r="T307" s="92"/>
      <c r="U307" s="38"/>
      <c r="V307" s="38"/>
      <c r="W307" s="38"/>
      <c r="X307" s="38"/>
      <c r="Y307" s="38"/>
      <c r="Z307" s="38"/>
      <c r="AA307" s="38"/>
      <c r="AB307" s="38"/>
      <c r="AC307" s="38"/>
      <c r="AD307" s="38"/>
      <c r="AE307" s="38"/>
      <c r="AT307" s="17" t="s">
        <v>161</v>
      </c>
      <c r="AU307" s="17" t="s">
        <v>87</v>
      </c>
    </row>
    <row r="308" s="2" customFormat="1">
      <c r="A308" s="38"/>
      <c r="B308" s="39"/>
      <c r="C308" s="40"/>
      <c r="D308" s="256" t="s">
        <v>163</v>
      </c>
      <c r="E308" s="40"/>
      <c r="F308" s="260" t="s">
        <v>415</v>
      </c>
      <c r="G308" s="40"/>
      <c r="H308" s="40"/>
      <c r="I308" s="154"/>
      <c r="J308" s="40"/>
      <c r="K308" s="40"/>
      <c r="L308" s="44"/>
      <c r="M308" s="258"/>
      <c r="N308" s="259"/>
      <c r="O308" s="91"/>
      <c r="P308" s="91"/>
      <c r="Q308" s="91"/>
      <c r="R308" s="91"/>
      <c r="S308" s="91"/>
      <c r="T308" s="92"/>
      <c r="U308" s="38"/>
      <c r="V308" s="38"/>
      <c r="W308" s="38"/>
      <c r="X308" s="38"/>
      <c r="Y308" s="38"/>
      <c r="Z308" s="38"/>
      <c r="AA308" s="38"/>
      <c r="AB308" s="38"/>
      <c r="AC308" s="38"/>
      <c r="AD308" s="38"/>
      <c r="AE308" s="38"/>
      <c r="AT308" s="17" t="s">
        <v>163</v>
      </c>
      <c r="AU308" s="17" t="s">
        <v>87</v>
      </c>
    </row>
    <row r="309" s="13" customFormat="1">
      <c r="A309" s="13"/>
      <c r="B309" s="261"/>
      <c r="C309" s="262"/>
      <c r="D309" s="256" t="s">
        <v>165</v>
      </c>
      <c r="E309" s="263" t="s">
        <v>1</v>
      </c>
      <c r="F309" s="264" t="s">
        <v>416</v>
      </c>
      <c r="G309" s="262"/>
      <c r="H309" s="265">
        <v>4.7000000000000002</v>
      </c>
      <c r="I309" s="266"/>
      <c r="J309" s="262"/>
      <c r="K309" s="262"/>
      <c r="L309" s="267"/>
      <c r="M309" s="268"/>
      <c r="N309" s="269"/>
      <c r="O309" s="269"/>
      <c r="P309" s="269"/>
      <c r="Q309" s="269"/>
      <c r="R309" s="269"/>
      <c r="S309" s="269"/>
      <c r="T309" s="270"/>
      <c r="U309" s="13"/>
      <c r="V309" s="13"/>
      <c r="W309" s="13"/>
      <c r="X309" s="13"/>
      <c r="Y309" s="13"/>
      <c r="Z309" s="13"/>
      <c r="AA309" s="13"/>
      <c r="AB309" s="13"/>
      <c r="AC309" s="13"/>
      <c r="AD309" s="13"/>
      <c r="AE309" s="13"/>
      <c r="AT309" s="271" t="s">
        <v>165</v>
      </c>
      <c r="AU309" s="271" t="s">
        <v>87</v>
      </c>
      <c r="AV309" s="13" t="s">
        <v>87</v>
      </c>
      <c r="AW309" s="13" t="s">
        <v>34</v>
      </c>
      <c r="AX309" s="13" t="s">
        <v>85</v>
      </c>
      <c r="AY309" s="271" t="s">
        <v>152</v>
      </c>
    </row>
    <row r="310" s="2" customFormat="1" ht="21.75" customHeight="1">
      <c r="A310" s="38"/>
      <c r="B310" s="39"/>
      <c r="C310" s="283" t="s">
        <v>417</v>
      </c>
      <c r="D310" s="283" t="s">
        <v>262</v>
      </c>
      <c r="E310" s="284" t="s">
        <v>418</v>
      </c>
      <c r="F310" s="285" t="s">
        <v>419</v>
      </c>
      <c r="G310" s="286" t="s">
        <v>330</v>
      </c>
      <c r="H310" s="287">
        <v>5.891</v>
      </c>
      <c r="I310" s="288"/>
      <c r="J310" s="289">
        <f>ROUND(I310*H310,2)</f>
        <v>0</v>
      </c>
      <c r="K310" s="285" t="s">
        <v>1</v>
      </c>
      <c r="L310" s="290"/>
      <c r="M310" s="291" t="s">
        <v>1</v>
      </c>
      <c r="N310" s="292" t="s">
        <v>43</v>
      </c>
      <c r="O310" s="91"/>
      <c r="P310" s="252">
        <f>O310*H310</f>
        <v>0</v>
      </c>
      <c r="Q310" s="252">
        <v>0.067000000000000004</v>
      </c>
      <c r="R310" s="252">
        <f>Q310*H310</f>
        <v>0.39469700000000002</v>
      </c>
      <c r="S310" s="252">
        <v>0</v>
      </c>
      <c r="T310" s="253">
        <f>S310*H310</f>
        <v>0</v>
      </c>
      <c r="U310" s="38"/>
      <c r="V310" s="38"/>
      <c r="W310" s="38"/>
      <c r="X310" s="38"/>
      <c r="Y310" s="38"/>
      <c r="Z310" s="38"/>
      <c r="AA310" s="38"/>
      <c r="AB310" s="38"/>
      <c r="AC310" s="38"/>
      <c r="AD310" s="38"/>
      <c r="AE310" s="38"/>
      <c r="AR310" s="254" t="s">
        <v>216</v>
      </c>
      <c r="AT310" s="254" t="s">
        <v>262</v>
      </c>
      <c r="AU310" s="254" t="s">
        <v>87</v>
      </c>
      <c r="AY310" s="17" t="s">
        <v>152</v>
      </c>
      <c r="BE310" s="255">
        <f>IF(N310="základní",J310,0)</f>
        <v>0</v>
      </c>
      <c r="BF310" s="255">
        <f>IF(N310="snížená",J310,0)</f>
        <v>0</v>
      </c>
      <c r="BG310" s="255">
        <f>IF(N310="zákl. přenesená",J310,0)</f>
        <v>0</v>
      </c>
      <c r="BH310" s="255">
        <f>IF(N310="sníž. přenesená",J310,0)</f>
        <v>0</v>
      </c>
      <c r="BI310" s="255">
        <f>IF(N310="nulová",J310,0)</f>
        <v>0</v>
      </c>
      <c r="BJ310" s="17" t="s">
        <v>85</v>
      </c>
      <c r="BK310" s="255">
        <f>ROUND(I310*H310,2)</f>
        <v>0</v>
      </c>
      <c r="BL310" s="17" t="s">
        <v>159</v>
      </c>
      <c r="BM310" s="254" t="s">
        <v>420</v>
      </c>
    </row>
    <row r="311" s="2" customFormat="1">
      <c r="A311" s="38"/>
      <c r="B311" s="39"/>
      <c r="C311" s="40"/>
      <c r="D311" s="256" t="s">
        <v>161</v>
      </c>
      <c r="E311" s="40"/>
      <c r="F311" s="257" t="s">
        <v>419</v>
      </c>
      <c r="G311" s="40"/>
      <c r="H311" s="40"/>
      <c r="I311" s="154"/>
      <c r="J311" s="40"/>
      <c r="K311" s="40"/>
      <c r="L311" s="44"/>
      <c r="M311" s="258"/>
      <c r="N311" s="259"/>
      <c r="O311" s="91"/>
      <c r="P311" s="91"/>
      <c r="Q311" s="91"/>
      <c r="R311" s="91"/>
      <c r="S311" s="91"/>
      <c r="T311" s="92"/>
      <c r="U311" s="38"/>
      <c r="V311" s="38"/>
      <c r="W311" s="38"/>
      <c r="X311" s="38"/>
      <c r="Y311" s="38"/>
      <c r="Z311" s="38"/>
      <c r="AA311" s="38"/>
      <c r="AB311" s="38"/>
      <c r="AC311" s="38"/>
      <c r="AD311" s="38"/>
      <c r="AE311" s="38"/>
      <c r="AT311" s="17" t="s">
        <v>161</v>
      </c>
      <c r="AU311" s="17" t="s">
        <v>87</v>
      </c>
    </row>
    <row r="312" s="13" customFormat="1">
      <c r="A312" s="13"/>
      <c r="B312" s="261"/>
      <c r="C312" s="262"/>
      <c r="D312" s="256" t="s">
        <v>165</v>
      </c>
      <c r="E312" s="263" t="s">
        <v>1</v>
      </c>
      <c r="F312" s="264" t="s">
        <v>421</v>
      </c>
      <c r="G312" s="262"/>
      <c r="H312" s="265">
        <v>5.8330000000000002</v>
      </c>
      <c r="I312" s="266"/>
      <c r="J312" s="262"/>
      <c r="K312" s="262"/>
      <c r="L312" s="267"/>
      <c r="M312" s="268"/>
      <c r="N312" s="269"/>
      <c r="O312" s="269"/>
      <c r="P312" s="269"/>
      <c r="Q312" s="269"/>
      <c r="R312" s="269"/>
      <c r="S312" s="269"/>
      <c r="T312" s="270"/>
      <c r="U312" s="13"/>
      <c r="V312" s="13"/>
      <c r="W312" s="13"/>
      <c r="X312" s="13"/>
      <c r="Y312" s="13"/>
      <c r="Z312" s="13"/>
      <c r="AA312" s="13"/>
      <c r="AB312" s="13"/>
      <c r="AC312" s="13"/>
      <c r="AD312" s="13"/>
      <c r="AE312" s="13"/>
      <c r="AT312" s="271" t="s">
        <v>165</v>
      </c>
      <c r="AU312" s="271" t="s">
        <v>87</v>
      </c>
      <c r="AV312" s="13" t="s">
        <v>87</v>
      </c>
      <c r="AW312" s="13" t="s">
        <v>34</v>
      </c>
      <c r="AX312" s="13" t="s">
        <v>85</v>
      </c>
      <c r="AY312" s="271" t="s">
        <v>152</v>
      </c>
    </row>
    <row r="313" s="13" customFormat="1">
      <c r="A313" s="13"/>
      <c r="B313" s="261"/>
      <c r="C313" s="262"/>
      <c r="D313" s="256" t="s">
        <v>165</v>
      </c>
      <c r="E313" s="262"/>
      <c r="F313" s="264" t="s">
        <v>422</v>
      </c>
      <c r="G313" s="262"/>
      <c r="H313" s="265">
        <v>5.891</v>
      </c>
      <c r="I313" s="266"/>
      <c r="J313" s="262"/>
      <c r="K313" s="262"/>
      <c r="L313" s="267"/>
      <c r="M313" s="268"/>
      <c r="N313" s="269"/>
      <c r="O313" s="269"/>
      <c r="P313" s="269"/>
      <c r="Q313" s="269"/>
      <c r="R313" s="269"/>
      <c r="S313" s="269"/>
      <c r="T313" s="270"/>
      <c r="U313" s="13"/>
      <c r="V313" s="13"/>
      <c r="W313" s="13"/>
      <c r="X313" s="13"/>
      <c r="Y313" s="13"/>
      <c r="Z313" s="13"/>
      <c r="AA313" s="13"/>
      <c r="AB313" s="13"/>
      <c r="AC313" s="13"/>
      <c r="AD313" s="13"/>
      <c r="AE313" s="13"/>
      <c r="AT313" s="271" t="s">
        <v>165</v>
      </c>
      <c r="AU313" s="271" t="s">
        <v>87</v>
      </c>
      <c r="AV313" s="13" t="s">
        <v>87</v>
      </c>
      <c r="AW313" s="13" t="s">
        <v>4</v>
      </c>
      <c r="AX313" s="13" t="s">
        <v>85</v>
      </c>
      <c r="AY313" s="271" t="s">
        <v>152</v>
      </c>
    </row>
    <row r="314" s="2" customFormat="1" ht="21.75" customHeight="1">
      <c r="A314" s="38"/>
      <c r="B314" s="39"/>
      <c r="C314" s="283" t="s">
        <v>423</v>
      </c>
      <c r="D314" s="283" t="s">
        <v>262</v>
      </c>
      <c r="E314" s="284" t="s">
        <v>424</v>
      </c>
      <c r="F314" s="285" t="s">
        <v>425</v>
      </c>
      <c r="G314" s="286" t="s">
        <v>330</v>
      </c>
      <c r="H314" s="287">
        <v>2</v>
      </c>
      <c r="I314" s="288"/>
      <c r="J314" s="289">
        <f>ROUND(I314*H314,2)</f>
        <v>0</v>
      </c>
      <c r="K314" s="285" t="s">
        <v>1</v>
      </c>
      <c r="L314" s="290"/>
      <c r="M314" s="291" t="s">
        <v>1</v>
      </c>
      <c r="N314" s="292" t="s">
        <v>43</v>
      </c>
      <c r="O314" s="91"/>
      <c r="P314" s="252">
        <f>O314*H314</f>
        <v>0</v>
      </c>
      <c r="Q314" s="252">
        <v>0.063</v>
      </c>
      <c r="R314" s="252">
        <f>Q314*H314</f>
        <v>0.126</v>
      </c>
      <c r="S314" s="252">
        <v>0</v>
      </c>
      <c r="T314" s="253">
        <f>S314*H314</f>
        <v>0</v>
      </c>
      <c r="U314" s="38"/>
      <c r="V314" s="38"/>
      <c r="W314" s="38"/>
      <c r="X314" s="38"/>
      <c r="Y314" s="38"/>
      <c r="Z314" s="38"/>
      <c r="AA314" s="38"/>
      <c r="AB314" s="38"/>
      <c r="AC314" s="38"/>
      <c r="AD314" s="38"/>
      <c r="AE314" s="38"/>
      <c r="AR314" s="254" t="s">
        <v>216</v>
      </c>
      <c r="AT314" s="254" t="s">
        <v>262</v>
      </c>
      <c r="AU314" s="254" t="s">
        <v>87</v>
      </c>
      <c r="AY314" s="17" t="s">
        <v>152</v>
      </c>
      <c r="BE314" s="255">
        <f>IF(N314="základní",J314,0)</f>
        <v>0</v>
      </c>
      <c r="BF314" s="255">
        <f>IF(N314="snížená",J314,0)</f>
        <v>0</v>
      </c>
      <c r="BG314" s="255">
        <f>IF(N314="zákl. přenesená",J314,0)</f>
        <v>0</v>
      </c>
      <c r="BH314" s="255">
        <f>IF(N314="sníž. přenesená",J314,0)</f>
        <v>0</v>
      </c>
      <c r="BI314" s="255">
        <f>IF(N314="nulová",J314,0)</f>
        <v>0</v>
      </c>
      <c r="BJ314" s="17" t="s">
        <v>85</v>
      </c>
      <c r="BK314" s="255">
        <f>ROUND(I314*H314,2)</f>
        <v>0</v>
      </c>
      <c r="BL314" s="17" t="s">
        <v>159</v>
      </c>
      <c r="BM314" s="254" t="s">
        <v>426</v>
      </c>
    </row>
    <row r="315" s="2" customFormat="1">
      <c r="A315" s="38"/>
      <c r="B315" s="39"/>
      <c r="C315" s="40"/>
      <c r="D315" s="256" t="s">
        <v>161</v>
      </c>
      <c r="E315" s="40"/>
      <c r="F315" s="257" t="s">
        <v>427</v>
      </c>
      <c r="G315" s="40"/>
      <c r="H315" s="40"/>
      <c r="I315" s="154"/>
      <c r="J315" s="40"/>
      <c r="K315" s="40"/>
      <c r="L315" s="44"/>
      <c r="M315" s="258"/>
      <c r="N315" s="259"/>
      <c r="O315" s="91"/>
      <c r="P315" s="91"/>
      <c r="Q315" s="91"/>
      <c r="R315" s="91"/>
      <c r="S315" s="91"/>
      <c r="T315" s="92"/>
      <c r="U315" s="38"/>
      <c r="V315" s="38"/>
      <c r="W315" s="38"/>
      <c r="X315" s="38"/>
      <c r="Y315" s="38"/>
      <c r="Z315" s="38"/>
      <c r="AA315" s="38"/>
      <c r="AB315" s="38"/>
      <c r="AC315" s="38"/>
      <c r="AD315" s="38"/>
      <c r="AE315" s="38"/>
      <c r="AT315" s="17" t="s">
        <v>161</v>
      </c>
      <c r="AU315" s="17" t="s">
        <v>87</v>
      </c>
    </row>
    <row r="316" s="13" customFormat="1">
      <c r="A316" s="13"/>
      <c r="B316" s="261"/>
      <c r="C316" s="262"/>
      <c r="D316" s="256" t="s">
        <v>165</v>
      </c>
      <c r="E316" s="263" t="s">
        <v>1</v>
      </c>
      <c r="F316" s="264" t="s">
        <v>428</v>
      </c>
      <c r="G316" s="262"/>
      <c r="H316" s="265">
        <v>1</v>
      </c>
      <c r="I316" s="266"/>
      <c r="J316" s="262"/>
      <c r="K316" s="262"/>
      <c r="L316" s="267"/>
      <c r="M316" s="268"/>
      <c r="N316" s="269"/>
      <c r="O316" s="269"/>
      <c r="P316" s="269"/>
      <c r="Q316" s="269"/>
      <c r="R316" s="269"/>
      <c r="S316" s="269"/>
      <c r="T316" s="270"/>
      <c r="U316" s="13"/>
      <c r="V316" s="13"/>
      <c r="W316" s="13"/>
      <c r="X316" s="13"/>
      <c r="Y316" s="13"/>
      <c r="Z316" s="13"/>
      <c r="AA316" s="13"/>
      <c r="AB316" s="13"/>
      <c r="AC316" s="13"/>
      <c r="AD316" s="13"/>
      <c r="AE316" s="13"/>
      <c r="AT316" s="271" t="s">
        <v>165</v>
      </c>
      <c r="AU316" s="271" t="s">
        <v>87</v>
      </c>
      <c r="AV316" s="13" t="s">
        <v>87</v>
      </c>
      <c r="AW316" s="13" t="s">
        <v>34</v>
      </c>
      <c r="AX316" s="13" t="s">
        <v>78</v>
      </c>
      <c r="AY316" s="271" t="s">
        <v>152</v>
      </c>
    </row>
    <row r="317" s="13" customFormat="1">
      <c r="A317" s="13"/>
      <c r="B317" s="261"/>
      <c r="C317" s="262"/>
      <c r="D317" s="256" t="s">
        <v>165</v>
      </c>
      <c r="E317" s="263" t="s">
        <v>1</v>
      </c>
      <c r="F317" s="264" t="s">
        <v>429</v>
      </c>
      <c r="G317" s="262"/>
      <c r="H317" s="265">
        <v>1</v>
      </c>
      <c r="I317" s="266"/>
      <c r="J317" s="262"/>
      <c r="K317" s="262"/>
      <c r="L317" s="267"/>
      <c r="M317" s="268"/>
      <c r="N317" s="269"/>
      <c r="O317" s="269"/>
      <c r="P317" s="269"/>
      <c r="Q317" s="269"/>
      <c r="R317" s="269"/>
      <c r="S317" s="269"/>
      <c r="T317" s="270"/>
      <c r="U317" s="13"/>
      <c r="V317" s="13"/>
      <c r="W317" s="13"/>
      <c r="X317" s="13"/>
      <c r="Y317" s="13"/>
      <c r="Z317" s="13"/>
      <c r="AA317" s="13"/>
      <c r="AB317" s="13"/>
      <c r="AC317" s="13"/>
      <c r="AD317" s="13"/>
      <c r="AE317" s="13"/>
      <c r="AT317" s="271" t="s">
        <v>165</v>
      </c>
      <c r="AU317" s="271" t="s">
        <v>87</v>
      </c>
      <c r="AV317" s="13" t="s">
        <v>87</v>
      </c>
      <c r="AW317" s="13" t="s">
        <v>34</v>
      </c>
      <c r="AX317" s="13" t="s">
        <v>78</v>
      </c>
      <c r="AY317" s="271" t="s">
        <v>152</v>
      </c>
    </row>
    <row r="318" s="14" customFormat="1">
      <c r="A318" s="14"/>
      <c r="B318" s="272"/>
      <c r="C318" s="273"/>
      <c r="D318" s="256" t="s">
        <v>165</v>
      </c>
      <c r="E318" s="274" t="s">
        <v>1</v>
      </c>
      <c r="F318" s="275" t="s">
        <v>171</v>
      </c>
      <c r="G318" s="273"/>
      <c r="H318" s="276">
        <v>2</v>
      </c>
      <c r="I318" s="277"/>
      <c r="J318" s="273"/>
      <c r="K318" s="273"/>
      <c r="L318" s="278"/>
      <c r="M318" s="279"/>
      <c r="N318" s="280"/>
      <c r="O318" s="280"/>
      <c r="P318" s="280"/>
      <c r="Q318" s="280"/>
      <c r="R318" s="280"/>
      <c r="S318" s="280"/>
      <c r="T318" s="281"/>
      <c r="U318" s="14"/>
      <c r="V318" s="14"/>
      <c r="W318" s="14"/>
      <c r="X318" s="14"/>
      <c r="Y318" s="14"/>
      <c r="Z318" s="14"/>
      <c r="AA318" s="14"/>
      <c r="AB318" s="14"/>
      <c r="AC318" s="14"/>
      <c r="AD318" s="14"/>
      <c r="AE318" s="14"/>
      <c r="AT318" s="282" t="s">
        <v>165</v>
      </c>
      <c r="AU318" s="282" t="s">
        <v>87</v>
      </c>
      <c r="AV318" s="14" t="s">
        <v>159</v>
      </c>
      <c r="AW318" s="14" t="s">
        <v>34</v>
      </c>
      <c r="AX318" s="14" t="s">
        <v>85</v>
      </c>
      <c r="AY318" s="282" t="s">
        <v>152</v>
      </c>
    </row>
    <row r="319" s="2" customFormat="1" ht="21.75" customHeight="1">
      <c r="A319" s="38"/>
      <c r="B319" s="39"/>
      <c r="C319" s="243" t="s">
        <v>430</v>
      </c>
      <c r="D319" s="243" t="s">
        <v>154</v>
      </c>
      <c r="E319" s="244" t="s">
        <v>431</v>
      </c>
      <c r="F319" s="245" t="s">
        <v>432</v>
      </c>
      <c r="G319" s="246" t="s">
        <v>380</v>
      </c>
      <c r="H319" s="247">
        <v>144.69999999999999</v>
      </c>
      <c r="I319" s="248"/>
      <c r="J319" s="249">
        <f>ROUND(I319*H319,2)</f>
        <v>0</v>
      </c>
      <c r="K319" s="245" t="s">
        <v>158</v>
      </c>
      <c r="L319" s="44"/>
      <c r="M319" s="250" t="s">
        <v>1</v>
      </c>
      <c r="N319" s="251" t="s">
        <v>43</v>
      </c>
      <c r="O319" s="91"/>
      <c r="P319" s="252">
        <f>O319*H319</f>
        <v>0</v>
      </c>
      <c r="Q319" s="252">
        <v>0.15540000000000001</v>
      </c>
      <c r="R319" s="252">
        <f>Q319*H319</f>
        <v>22.48638</v>
      </c>
      <c r="S319" s="252">
        <v>0</v>
      </c>
      <c r="T319" s="253">
        <f>S319*H319</f>
        <v>0</v>
      </c>
      <c r="U319" s="38"/>
      <c r="V319" s="38"/>
      <c r="W319" s="38"/>
      <c r="X319" s="38"/>
      <c r="Y319" s="38"/>
      <c r="Z319" s="38"/>
      <c r="AA319" s="38"/>
      <c r="AB319" s="38"/>
      <c r="AC319" s="38"/>
      <c r="AD319" s="38"/>
      <c r="AE319" s="38"/>
      <c r="AR319" s="254" t="s">
        <v>159</v>
      </c>
      <c r="AT319" s="254" t="s">
        <v>154</v>
      </c>
      <c r="AU319" s="254" t="s">
        <v>87</v>
      </c>
      <c r="AY319" s="17" t="s">
        <v>152</v>
      </c>
      <c r="BE319" s="255">
        <f>IF(N319="základní",J319,0)</f>
        <v>0</v>
      </c>
      <c r="BF319" s="255">
        <f>IF(N319="snížená",J319,0)</f>
        <v>0</v>
      </c>
      <c r="BG319" s="255">
        <f>IF(N319="zákl. přenesená",J319,0)</f>
        <v>0</v>
      </c>
      <c r="BH319" s="255">
        <f>IF(N319="sníž. přenesená",J319,0)</f>
        <v>0</v>
      </c>
      <c r="BI319" s="255">
        <f>IF(N319="nulová",J319,0)</f>
        <v>0</v>
      </c>
      <c r="BJ319" s="17" t="s">
        <v>85</v>
      </c>
      <c r="BK319" s="255">
        <f>ROUND(I319*H319,2)</f>
        <v>0</v>
      </c>
      <c r="BL319" s="17" t="s">
        <v>159</v>
      </c>
      <c r="BM319" s="254" t="s">
        <v>433</v>
      </c>
    </row>
    <row r="320" s="2" customFormat="1">
      <c r="A320" s="38"/>
      <c r="B320" s="39"/>
      <c r="C320" s="40"/>
      <c r="D320" s="256" t="s">
        <v>161</v>
      </c>
      <c r="E320" s="40"/>
      <c r="F320" s="257" t="s">
        <v>434</v>
      </c>
      <c r="G320" s="40"/>
      <c r="H320" s="40"/>
      <c r="I320" s="154"/>
      <c r="J320" s="40"/>
      <c r="K320" s="40"/>
      <c r="L320" s="44"/>
      <c r="M320" s="258"/>
      <c r="N320" s="259"/>
      <c r="O320" s="91"/>
      <c r="P320" s="91"/>
      <c r="Q320" s="91"/>
      <c r="R320" s="91"/>
      <c r="S320" s="91"/>
      <c r="T320" s="92"/>
      <c r="U320" s="38"/>
      <c r="V320" s="38"/>
      <c r="W320" s="38"/>
      <c r="X320" s="38"/>
      <c r="Y320" s="38"/>
      <c r="Z320" s="38"/>
      <c r="AA320" s="38"/>
      <c r="AB320" s="38"/>
      <c r="AC320" s="38"/>
      <c r="AD320" s="38"/>
      <c r="AE320" s="38"/>
      <c r="AT320" s="17" t="s">
        <v>161</v>
      </c>
      <c r="AU320" s="17" t="s">
        <v>87</v>
      </c>
    </row>
    <row r="321" s="2" customFormat="1">
      <c r="A321" s="38"/>
      <c r="B321" s="39"/>
      <c r="C321" s="40"/>
      <c r="D321" s="256" t="s">
        <v>163</v>
      </c>
      <c r="E321" s="40"/>
      <c r="F321" s="260" t="s">
        <v>415</v>
      </c>
      <c r="G321" s="40"/>
      <c r="H321" s="40"/>
      <c r="I321" s="154"/>
      <c r="J321" s="40"/>
      <c r="K321" s="40"/>
      <c r="L321" s="44"/>
      <c r="M321" s="258"/>
      <c r="N321" s="259"/>
      <c r="O321" s="91"/>
      <c r="P321" s="91"/>
      <c r="Q321" s="91"/>
      <c r="R321" s="91"/>
      <c r="S321" s="91"/>
      <c r="T321" s="92"/>
      <c r="U321" s="38"/>
      <c r="V321" s="38"/>
      <c r="W321" s="38"/>
      <c r="X321" s="38"/>
      <c r="Y321" s="38"/>
      <c r="Z321" s="38"/>
      <c r="AA321" s="38"/>
      <c r="AB321" s="38"/>
      <c r="AC321" s="38"/>
      <c r="AD321" s="38"/>
      <c r="AE321" s="38"/>
      <c r="AT321" s="17" t="s">
        <v>163</v>
      </c>
      <c r="AU321" s="17" t="s">
        <v>87</v>
      </c>
    </row>
    <row r="322" s="2" customFormat="1">
      <c r="A322" s="38"/>
      <c r="B322" s="39"/>
      <c r="C322" s="40"/>
      <c r="D322" s="256" t="s">
        <v>203</v>
      </c>
      <c r="E322" s="40"/>
      <c r="F322" s="260" t="s">
        <v>204</v>
      </c>
      <c r="G322" s="40"/>
      <c r="H322" s="40"/>
      <c r="I322" s="154"/>
      <c r="J322" s="40"/>
      <c r="K322" s="40"/>
      <c r="L322" s="44"/>
      <c r="M322" s="258"/>
      <c r="N322" s="259"/>
      <c r="O322" s="91"/>
      <c r="P322" s="91"/>
      <c r="Q322" s="91"/>
      <c r="R322" s="91"/>
      <c r="S322" s="91"/>
      <c r="T322" s="92"/>
      <c r="U322" s="38"/>
      <c r="V322" s="38"/>
      <c r="W322" s="38"/>
      <c r="X322" s="38"/>
      <c r="Y322" s="38"/>
      <c r="Z322" s="38"/>
      <c r="AA322" s="38"/>
      <c r="AB322" s="38"/>
      <c r="AC322" s="38"/>
      <c r="AD322" s="38"/>
      <c r="AE322" s="38"/>
      <c r="AT322" s="17" t="s">
        <v>203</v>
      </c>
      <c r="AU322" s="17" t="s">
        <v>87</v>
      </c>
    </row>
    <row r="323" s="13" customFormat="1">
      <c r="A323" s="13"/>
      <c r="B323" s="261"/>
      <c r="C323" s="262"/>
      <c r="D323" s="256" t="s">
        <v>165</v>
      </c>
      <c r="E323" s="263" t="s">
        <v>1</v>
      </c>
      <c r="F323" s="264" t="s">
        <v>435</v>
      </c>
      <c r="G323" s="262"/>
      <c r="H323" s="265">
        <v>35.07</v>
      </c>
      <c r="I323" s="266"/>
      <c r="J323" s="262"/>
      <c r="K323" s="262"/>
      <c r="L323" s="267"/>
      <c r="M323" s="268"/>
      <c r="N323" s="269"/>
      <c r="O323" s="269"/>
      <c r="P323" s="269"/>
      <c r="Q323" s="269"/>
      <c r="R323" s="269"/>
      <c r="S323" s="269"/>
      <c r="T323" s="270"/>
      <c r="U323" s="13"/>
      <c r="V323" s="13"/>
      <c r="W323" s="13"/>
      <c r="X323" s="13"/>
      <c r="Y323" s="13"/>
      <c r="Z323" s="13"/>
      <c r="AA323" s="13"/>
      <c r="AB323" s="13"/>
      <c r="AC323" s="13"/>
      <c r="AD323" s="13"/>
      <c r="AE323" s="13"/>
      <c r="AT323" s="271" t="s">
        <v>165</v>
      </c>
      <c r="AU323" s="271" t="s">
        <v>87</v>
      </c>
      <c r="AV323" s="13" t="s">
        <v>87</v>
      </c>
      <c r="AW323" s="13" t="s">
        <v>34</v>
      </c>
      <c r="AX323" s="13" t="s">
        <v>78</v>
      </c>
      <c r="AY323" s="271" t="s">
        <v>152</v>
      </c>
    </row>
    <row r="324" s="13" customFormat="1">
      <c r="A324" s="13"/>
      <c r="B324" s="261"/>
      <c r="C324" s="262"/>
      <c r="D324" s="256" t="s">
        <v>165</v>
      </c>
      <c r="E324" s="263" t="s">
        <v>1</v>
      </c>
      <c r="F324" s="264" t="s">
        <v>436</v>
      </c>
      <c r="G324" s="262"/>
      <c r="H324" s="265">
        <v>78.950000000000003</v>
      </c>
      <c r="I324" s="266"/>
      <c r="J324" s="262"/>
      <c r="K324" s="262"/>
      <c r="L324" s="267"/>
      <c r="M324" s="268"/>
      <c r="N324" s="269"/>
      <c r="O324" s="269"/>
      <c r="P324" s="269"/>
      <c r="Q324" s="269"/>
      <c r="R324" s="269"/>
      <c r="S324" s="269"/>
      <c r="T324" s="270"/>
      <c r="U324" s="13"/>
      <c r="V324" s="13"/>
      <c r="W324" s="13"/>
      <c r="X324" s="13"/>
      <c r="Y324" s="13"/>
      <c r="Z324" s="13"/>
      <c r="AA324" s="13"/>
      <c r="AB324" s="13"/>
      <c r="AC324" s="13"/>
      <c r="AD324" s="13"/>
      <c r="AE324" s="13"/>
      <c r="AT324" s="271" t="s">
        <v>165</v>
      </c>
      <c r="AU324" s="271" t="s">
        <v>87</v>
      </c>
      <c r="AV324" s="13" t="s">
        <v>87</v>
      </c>
      <c r="AW324" s="13" t="s">
        <v>34</v>
      </c>
      <c r="AX324" s="13" t="s">
        <v>78</v>
      </c>
      <c r="AY324" s="271" t="s">
        <v>152</v>
      </c>
    </row>
    <row r="325" s="13" customFormat="1">
      <c r="A325" s="13"/>
      <c r="B325" s="261"/>
      <c r="C325" s="262"/>
      <c r="D325" s="256" t="s">
        <v>165</v>
      </c>
      <c r="E325" s="263" t="s">
        <v>1</v>
      </c>
      <c r="F325" s="264" t="s">
        <v>437</v>
      </c>
      <c r="G325" s="262"/>
      <c r="H325" s="265">
        <v>26</v>
      </c>
      <c r="I325" s="266"/>
      <c r="J325" s="262"/>
      <c r="K325" s="262"/>
      <c r="L325" s="267"/>
      <c r="M325" s="268"/>
      <c r="N325" s="269"/>
      <c r="O325" s="269"/>
      <c r="P325" s="269"/>
      <c r="Q325" s="269"/>
      <c r="R325" s="269"/>
      <c r="S325" s="269"/>
      <c r="T325" s="270"/>
      <c r="U325" s="13"/>
      <c r="V325" s="13"/>
      <c r="W325" s="13"/>
      <c r="X325" s="13"/>
      <c r="Y325" s="13"/>
      <c r="Z325" s="13"/>
      <c r="AA325" s="13"/>
      <c r="AB325" s="13"/>
      <c r="AC325" s="13"/>
      <c r="AD325" s="13"/>
      <c r="AE325" s="13"/>
      <c r="AT325" s="271" t="s">
        <v>165</v>
      </c>
      <c r="AU325" s="271" t="s">
        <v>87</v>
      </c>
      <c r="AV325" s="13" t="s">
        <v>87</v>
      </c>
      <c r="AW325" s="13" t="s">
        <v>34</v>
      </c>
      <c r="AX325" s="13" t="s">
        <v>78</v>
      </c>
      <c r="AY325" s="271" t="s">
        <v>152</v>
      </c>
    </row>
    <row r="326" s="13" customFormat="1">
      <c r="A326" s="13"/>
      <c r="B326" s="261"/>
      <c r="C326" s="262"/>
      <c r="D326" s="256" t="s">
        <v>165</v>
      </c>
      <c r="E326" s="263" t="s">
        <v>1</v>
      </c>
      <c r="F326" s="264" t="s">
        <v>438</v>
      </c>
      <c r="G326" s="262"/>
      <c r="H326" s="265">
        <v>4.6799999999999997</v>
      </c>
      <c r="I326" s="266"/>
      <c r="J326" s="262"/>
      <c r="K326" s="262"/>
      <c r="L326" s="267"/>
      <c r="M326" s="268"/>
      <c r="N326" s="269"/>
      <c r="O326" s="269"/>
      <c r="P326" s="269"/>
      <c r="Q326" s="269"/>
      <c r="R326" s="269"/>
      <c r="S326" s="269"/>
      <c r="T326" s="270"/>
      <c r="U326" s="13"/>
      <c r="V326" s="13"/>
      <c r="W326" s="13"/>
      <c r="X326" s="13"/>
      <c r="Y326" s="13"/>
      <c r="Z326" s="13"/>
      <c r="AA326" s="13"/>
      <c r="AB326" s="13"/>
      <c r="AC326" s="13"/>
      <c r="AD326" s="13"/>
      <c r="AE326" s="13"/>
      <c r="AT326" s="271" t="s">
        <v>165</v>
      </c>
      <c r="AU326" s="271" t="s">
        <v>87</v>
      </c>
      <c r="AV326" s="13" t="s">
        <v>87</v>
      </c>
      <c r="AW326" s="13" t="s">
        <v>34</v>
      </c>
      <c r="AX326" s="13" t="s">
        <v>78</v>
      </c>
      <c r="AY326" s="271" t="s">
        <v>152</v>
      </c>
    </row>
    <row r="327" s="14" customFormat="1">
      <c r="A327" s="14"/>
      <c r="B327" s="272"/>
      <c r="C327" s="273"/>
      <c r="D327" s="256" t="s">
        <v>165</v>
      </c>
      <c r="E327" s="274" t="s">
        <v>1</v>
      </c>
      <c r="F327" s="275" t="s">
        <v>171</v>
      </c>
      <c r="G327" s="273"/>
      <c r="H327" s="276">
        <v>144.70000000000002</v>
      </c>
      <c r="I327" s="277"/>
      <c r="J327" s="273"/>
      <c r="K327" s="273"/>
      <c r="L327" s="278"/>
      <c r="M327" s="279"/>
      <c r="N327" s="280"/>
      <c r="O327" s="280"/>
      <c r="P327" s="280"/>
      <c r="Q327" s="280"/>
      <c r="R327" s="280"/>
      <c r="S327" s="280"/>
      <c r="T327" s="281"/>
      <c r="U327" s="14"/>
      <c r="V327" s="14"/>
      <c r="W327" s="14"/>
      <c r="X327" s="14"/>
      <c r="Y327" s="14"/>
      <c r="Z327" s="14"/>
      <c r="AA327" s="14"/>
      <c r="AB327" s="14"/>
      <c r="AC327" s="14"/>
      <c r="AD327" s="14"/>
      <c r="AE327" s="14"/>
      <c r="AT327" s="282" t="s">
        <v>165</v>
      </c>
      <c r="AU327" s="282" t="s">
        <v>87</v>
      </c>
      <c r="AV327" s="14" t="s">
        <v>159</v>
      </c>
      <c r="AW327" s="14" t="s">
        <v>34</v>
      </c>
      <c r="AX327" s="14" t="s">
        <v>85</v>
      </c>
      <c r="AY327" s="282" t="s">
        <v>152</v>
      </c>
    </row>
    <row r="328" s="2" customFormat="1" ht="16.5" customHeight="1">
      <c r="A328" s="38"/>
      <c r="B328" s="39"/>
      <c r="C328" s="283" t="s">
        <v>439</v>
      </c>
      <c r="D328" s="283" t="s">
        <v>262</v>
      </c>
      <c r="E328" s="284" t="s">
        <v>440</v>
      </c>
      <c r="F328" s="285" t="s">
        <v>441</v>
      </c>
      <c r="G328" s="286" t="s">
        <v>380</v>
      </c>
      <c r="H328" s="287">
        <v>35.420999999999999</v>
      </c>
      <c r="I328" s="288"/>
      <c r="J328" s="289">
        <f>ROUND(I328*H328,2)</f>
        <v>0</v>
      </c>
      <c r="K328" s="285" t="s">
        <v>158</v>
      </c>
      <c r="L328" s="290"/>
      <c r="M328" s="291" t="s">
        <v>1</v>
      </c>
      <c r="N328" s="292" t="s">
        <v>43</v>
      </c>
      <c r="O328" s="91"/>
      <c r="P328" s="252">
        <f>O328*H328</f>
        <v>0</v>
      </c>
      <c r="Q328" s="252">
        <v>0.048300000000000003</v>
      </c>
      <c r="R328" s="252">
        <f>Q328*H328</f>
        <v>1.7108343000000001</v>
      </c>
      <c r="S328" s="252">
        <v>0</v>
      </c>
      <c r="T328" s="253">
        <f>S328*H328</f>
        <v>0</v>
      </c>
      <c r="U328" s="38"/>
      <c r="V328" s="38"/>
      <c r="W328" s="38"/>
      <c r="X328" s="38"/>
      <c r="Y328" s="38"/>
      <c r="Z328" s="38"/>
      <c r="AA328" s="38"/>
      <c r="AB328" s="38"/>
      <c r="AC328" s="38"/>
      <c r="AD328" s="38"/>
      <c r="AE328" s="38"/>
      <c r="AR328" s="254" t="s">
        <v>216</v>
      </c>
      <c r="AT328" s="254" t="s">
        <v>262</v>
      </c>
      <c r="AU328" s="254" t="s">
        <v>87</v>
      </c>
      <c r="AY328" s="17" t="s">
        <v>152</v>
      </c>
      <c r="BE328" s="255">
        <f>IF(N328="základní",J328,0)</f>
        <v>0</v>
      </c>
      <c r="BF328" s="255">
        <f>IF(N328="snížená",J328,0)</f>
        <v>0</v>
      </c>
      <c r="BG328" s="255">
        <f>IF(N328="zákl. přenesená",J328,0)</f>
        <v>0</v>
      </c>
      <c r="BH328" s="255">
        <f>IF(N328="sníž. přenesená",J328,0)</f>
        <v>0</v>
      </c>
      <c r="BI328" s="255">
        <f>IF(N328="nulová",J328,0)</f>
        <v>0</v>
      </c>
      <c r="BJ328" s="17" t="s">
        <v>85</v>
      </c>
      <c r="BK328" s="255">
        <f>ROUND(I328*H328,2)</f>
        <v>0</v>
      </c>
      <c r="BL328" s="17" t="s">
        <v>159</v>
      </c>
      <c r="BM328" s="254" t="s">
        <v>442</v>
      </c>
    </row>
    <row r="329" s="2" customFormat="1">
      <c r="A329" s="38"/>
      <c r="B329" s="39"/>
      <c r="C329" s="40"/>
      <c r="D329" s="256" t="s">
        <v>161</v>
      </c>
      <c r="E329" s="40"/>
      <c r="F329" s="257" t="s">
        <v>441</v>
      </c>
      <c r="G329" s="40"/>
      <c r="H329" s="40"/>
      <c r="I329" s="154"/>
      <c r="J329" s="40"/>
      <c r="K329" s="40"/>
      <c r="L329" s="44"/>
      <c r="M329" s="258"/>
      <c r="N329" s="259"/>
      <c r="O329" s="91"/>
      <c r="P329" s="91"/>
      <c r="Q329" s="91"/>
      <c r="R329" s="91"/>
      <c r="S329" s="91"/>
      <c r="T329" s="92"/>
      <c r="U329" s="38"/>
      <c r="V329" s="38"/>
      <c r="W329" s="38"/>
      <c r="X329" s="38"/>
      <c r="Y329" s="38"/>
      <c r="Z329" s="38"/>
      <c r="AA329" s="38"/>
      <c r="AB329" s="38"/>
      <c r="AC329" s="38"/>
      <c r="AD329" s="38"/>
      <c r="AE329" s="38"/>
      <c r="AT329" s="17" t="s">
        <v>161</v>
      </c>
      <c r="AU329" s="17" t="s">
        <v>87</v>
      </c>
    </row>
    <row r="330" s="13" customFormat="1">
      <c r="A330" s="13"/>
      <c r="B330" s="261"/>
      <c r="C330" s="262"/>
      <c r="D330" s="256" t="s">
        <v>165</v>
      </c>
      <c r="E330" s="263" t="s">
        <v>1</v>
      </c>
      <c r="F330" s="264" t="s">
        <v>435</v>
      </c>
      <c r="G330" s="262"/>
      <c r="H330" s="265">
        <v>35.07</v>
      </c>
      <c r="I330" s="266"/>
      <c r="J330" s="262"/>
      <c r="K330" s="262"/>
      <c r="L330" s="267"/>
      <c r="M330" s="268"/>
      <c r="N330" s="269"/>
      <c r="O330" s="269"/>
      <c r="P330" s="269"/>
      <c r="Q330" s="269"/>
      <c r="R330" s="269"/>
      <c r="S330" s="269"/>
      <c r="T330" s="270"/>
      <c r="U330" s="13"/>
      <c r="V330" s="13"/>
      <c r="W330" s="13"/>
      <c r="X330" s="13"/>
      <c r="Y330" s="13"/>
      <c r="Z330" s="13"/>
      <c r="AA330" s="13"/>
      <c r="AB330" s="13"/>
      <c r="AC330" s="13"/>
      <c r="AD330" s="13"/>
      <c r="AE330" s="13"/>
      <c r="AT330" s="271" t="s">
        <v>165</v>
      </c>
      <c r="AU330" s="271" t="s">
        <v>87</v>
      </c>
      <c r="AV330" s="13" t="s">
        <v>87</v>
      </c>
      <c r="AW330" s="13" t="s">
        <v>34</v>
      </c>
      <c r="AX330" s="13" t="s">
        <v>85</v>
      </c>
      <c r="AY330" s="271" t="s">
        <v>152</v>
      </c>
    </row>
    <row r="331" s="13" customFormat="1">
      <c r="A331" s="13"/>
      <c r="B331" s="261"/>
      <c r="C331" s="262"/>
      <c r="D331" s="256" t="s">
        <v>165</v>
      </c>
      <c r="E331" s="262"/>
      <c r="F331" s="264" t="s">
        <v>443</v>
      </c>
      <c r="G331" s="262"/>
      <c r="H331" s="265">
        <v>35.420999999999999</v>
      </c>
      <c r="I331" s="266"/>
      <c r="J331" s="262"/>
      <c r="K331" s="262"/>
      <c r="L331" s="267"/>
      <c r="M331" s="268"/>
      <c r="N331" s="269"/>
      <c r="O331" s="269"/>
      <c r="P331" s="269"/>
      <c r="Q331" s="269"/>
      <c r="R331" s="269"/>
      <c r="S331" s="269"/>
      <c r="T331" s="270"/>
      <c r="U331" s="13"/>
      <c r="V331" s="13"/>
      <c r="W331" s="13"/>
      <c r="X331" s="13"/>
      <c r="Y331" s="13"/>
      <c r="Z331" s="13"/>
      <c r="AA331" s="13"/>
      <c r="AB331" s="13"/>
      <c r="AC331" s="13"/>
      <c r="AD331" s="13"/>
      <c r="AE331" s="13"/>
      <c r="AT331" s="271" t="s">
        <v>165</v>
      </c>
      <c r="AU331" s="271" t="s">
        <v>87</v>
      </c>
      <c r="AV331" s="13" t="s">
        <v>87</v>
      </c>
      <c r="AW331" s="13" t="s">
        <v>4</v>
      </c>
      <c r="AX331" s="13" t="s">
        <v>85</v>
      </c>
      <c r="AY331" s="271" t="s">
        <v>152</v>
      </c>
    </row>
    <row r="332" s="2" customFormat="1" ht="16.5" customHeight="1">
      <c r="A332" s="38"/>
      <c r="B332" s="39"/>
      <c r="C332" s="283" t="s">
        <v>444</v>
      </c>
      <c r="D332" s="283" t="s">
        <v>262</v>
      </c>
      <c r="E332" s="284" t="s">
        <v>445</v>
      </c>
      <c r="F332" s="285" t="s">
        <v>446</v>
      </c>
      <c r="G332" s="286" t="s">
        <v>380</v>
      </c>
      <c r="H332" s="287">
        <v>79.739999999999995</v>
      </c>
      <c r="I332" s="288"/>
      <c r="J332" s="289">
        <f>ROUND(I332*H332,2)</f>
        <v>0</v>
      </c>
      <c r="K332" s="285" t="s">
        <v>158</v>
      </c>
      <c r="L332" s="290"/>
      <c r="M332" s="291" t="s">
        <v>1</v>
      </c>
      <c r="N332" s="292" t="s">
        <v>43</v>
      </c>
      <c r="O332" s="91"/>
      <c r="P332" s="252">
        <f>O332*H332</f>
        <v>0</v>
      </c>
      <c r="Q332" s="252">
        <v>0.081000000000000003</v>
      </c>
      <c r="R332" s="252">
        <f>Q332*H332</f>
        <v>6.4589400000000001</v>
      </c>
      <c r="S332" s="252">
        <v>0</v>
      </c>
      <c r="T332" s="253">
        <f>S332*H332</f>
        <v>0</v>
      </c>
      <c r="U332" s="38"/>
      <c r="V332" s="38"/>
      <c r="W332" s="38"/>
      <c r="X332" s="38"/>
      <c r="Y332" s="38"/>
      <c r="Z332" s="38"/>
      <c r="AA332" s="38"/>
      <c r="AB332" s="38"/>
      <c r="AC332" s="38"/>
      <c r="AD332" s="38"/>
      <c r="AE332" s="38"/>
      <c r="AR332" s="254" t="s">
        <v>216</v>
      </c>
      <c r="AT332" s="254" t="s">
        <v>262</v>
      </c>
      <c r="AU332" s="254" t="s">
        <v>87</v>
      </c>
      <c r="AY332" s="17" t="s">
        <v>152</v>
      </c>
      <c r="BE332" s="255">
        <f>IF(N332="základní",J332,0)</f>
        <v>0</v>
      </c>
      <c r="BF332" s="255">
        <f>IF(N332="snížená",J332,0)</f>
        <v>0</v>
      </c>
      <c r="BG332" s="255">
        <f>IF(N332="zákl. přenesená",J332,0)</f>
        <v>0</v>
      </c>
      <c r="BH332" s="255">
        <f>IF(N332="sníž. přenesená",J332,0)</f>
        <v>0</v>
      </c>
      <c r="BI332" s="255">
        <f>IF(N332="nulová",J332,0)</f>
        <v>0</v>
      </c>
      <c r="BJ332" s="17" t="s">
        <v>85</v>
      </c>
      <c r="BK332" s="255">
        <f>ROUND(I332*H332,2)</f>
        <v>0</v>
      </c>
      <c r="BL332" s="17" t="s">
        <v>159</v>
      </c>
      <c r="BM332" s="254" t="s">
        <v>447</v>
      </c>
    </row>
    <row r="333" s="2" customFormat="1">
      <c r="A333" s="38"/>
      <c r="B333" s="39"/>
      <c r="C333" s="40"/>
      <c r="D333" s="256" t="s">
        <v>161</v>
      </c>
      <c r="E333" s="40"/>
      <c r="F333" s="257" t="s">
        <v>446</v>
      </c>
      <c r="G333" s="40"/>
      <c r="H333" s="40"/>
      <c r="I333" s="154"/>
      <c r="J333" s="40"/>
      <c r="K333" s="40"/>
      <c r="L333" s="44"/>
      <c r="M333" s="258"/>
      <c r="N333" s="259"/>
      <c r="O333" s="91"/>
      <c r="P333" s="91"/>
      <c r="Q333" s="91"/>
      <c r="R333" s="91"/>
      <c r="S333" s="91"/>
      <c r="T333" s="92"/>
      <c r="U333" s="38"/>
      <c r="V333" s="38"/>
      <c r="W333" s="38"/>
      <c r="X333" s="38"/>
      <c r="Y333" s="38"/>
      <c r="Z333" s="38"/>
      <c r="AA333" s="38"/>
      <c r="AB333" s="38"/>
      <c r="AC333" s="38"/>
      <c r="AD333" s="38"/>
      <c r="AE333" s="38"/>
      <c r="AT333" s="17" t="s">
        <v>161</v>
      </c>
      <c r="AU333" s="17" t="s">
        <v>87</v>
      </c>
    </row>
    <row r="334" s="13" customFormat="1">
      <c r="A334" s="13"/>
      <c r="B334" s="261"/>
      <c r="C334" s="262"/>
      <c r="D334" s="256" t="s">
        <v>165</v>
      </c>
      <c r="E334" s="263" t="s">
        <v>1</v>
      </c>
      <c r="F334" s="264" t="s">
        <v>436</v>
      </c>
      <c r="G334" s="262"/>
      <c r="H334" s="265">
        <v>78.950000000000003</v>
      </c>
      <c r="I334" s="266"/>
      <c r="J334" s="262"/>
      <c r="K334" s="262"/>
      <c r="L334" s="267"/>
      <c r="M334" s="268"/>
      <c r="N334" s="269"/>
      <c r="O334" s="269"/>
      <c r="P334" s="269"/>
      <c r="Q334" s="269"/>
      <c r="R334" s="269"/>
      <c r="S334" s="269"/>
      <c r="T334" s="270"/>
      <c r="U334" s="13"/>
      <c r="V334" s="13"/>
      <c r="W334" s="13"/>
      <c r="X334" s="13"/>
      <c r="Y334" s="13"/>
      <c r="Z334" s="13"/>
      <c r="AA334" s="13"/>
      <c r="AB334" s="13"/>
      <c r="AC334" s="13"/>
      <c r="AD334" s="13"/>
      <c r="AE334" s="13"/>
      <c r="AT334" s="271" t="s">
        <v>165</v>
      </c>
      <c r="AU334" s="271" t="s">
        <v>87</v>
      </c>
      <c r="AV334" s="13" t="s">
        <v>87</v>
      </c>
      <c r="AW334" s="13" t="s">
        <v>34</v>
      </c>
      <c r="AX334" s="13" t="s">
        <v>85</v>
      </c>
      <c r="AY334" s="271" t="s">
        <v>152</v>
      </c>
    </row>
    <row r="335" s="13" customFormat="1">
      <c r="A335" s="13"/>
      <c r="B335" s="261"/>
      <c r="C335" s="262"/>
      <c r="D335" s="256" t="s">
        <v>165</v>
      </c>
      <c r="E335" s="262"/>
      <c r="F335" s="264" t="s">
        <v>448</v>
      </c>
      <c r="G335" s="262"/>
      <c r="H335" s="265">
        <v>79.739999999999995</v>
      </c>
      <c r="I335" s="266"/>
      <c r="J335" s="262"/>
      <c r="K335" s="262"/>
      <c r="L335" s="267"/>
      <c r="M335" s="268"/>
      <c r="N335" s="269"/>
      <c r="O335" s="269"/>
      <c r="P335" s="269"/>
      <c r="Q335" s="269"/>
      <c r="R335" s="269"/>
      <c r="S335" s="269"/>
      <c r="T335" s="270"/>
      <c r="U335" s="13"/>
      <c r="V335" s="13"/>
      <c r="W335" s="13"/>
      <c r="X335" s="13"/>
      <c r="Y335" s="13"/>
      <c r="Z335" s="13"/>
      <c r="AA335" s="13"/>
      <c r="AB335" s="13"/>
      <c r="AC335" s="13"/>
      <c r="AD335" s="13"/>
      <c r="AE335" s="13"/>
      <c r="AT335" s="271" t="s">
        <v>165</v>
      </c>
      <c r="AU335" s="271" t="s">
        <v>87</v>
      </c>
      <c r="AV335" s="13" t="s">
        <v>87</v>
      </c>
      <c r="AW335" s="13" t="s">
        <v>4</v>
      </c>
      <c r="AX335" s="13" t="s">
        <v>85</v>
      </c>
      <c r="AY335" s="271" t="s">
        <v>152</v>
      </c>
    </row>
    <row r="336" s="2" customFormat="1" ht="21.75" customHeight="1">
      <c r="A336" s="38"/>
      <c r="B336" s="39"/>
      <c r="C336" s="283" t="s">
        <v>449</v>
      </c>
      <c r="D336" s="283" t="s">
        <v>262</v>
      </c>
      <c r="E336" s="284" t="s">
        <v>450</v>
      </c>
      <c r="F336" s="285" t="s">
        <v>451</v>
      </c>
      <c r="G336" s="286" t="s">
        <v>380</v>
      </c>
      <c r="H336" s="287">
        <v>26</v>
      </c>
      <c r="I336" s="288"/>
      <c r="J336" s="289">
        <f>ROUND(I336*H336,2)</f>
        <v>0</v>
      </c>
      <c r="K336" s="285" t="s">
        <v>158</v>
      </c>
      <c r="L336" s="290"/>
      <c r="M336" s="291" t="s">
        <v>1</v>
      </c>
      <c r="N336" s="292" t="s">
        <v>43</v>
      </c>
      <c r="O336" s="91"/>
      <c r="P336" s="252">
        <f>O336*H336</f>
        <v>0</v>
      </c>
      <c r="Q336" s="252">
        <v>0.064000000000000001</v>
      </c>
      <c r="R336" s="252">
        <f>Q336*H336</f>
        <v>1.6640000000000002</v>
      </c>
      <c r="S336" s="252">
        <v>0</v>
      </c>
      <c r="T336" s="253">
        <f>S336*H336</f>
        <v>0</v>
      </c>
      <c r="U336" s="38"/>
      <c r="V336" s="38"/>
      <c r="W336" s="38"/>
      <c r="X336" s="38"/>
      <c r="Y336" s="38"/>
      <c r="Z336" s="38"/>
      <c r="AA336" s="38"/>
      <c r="AB336" s="38"/>
      <c r="AC336" s="38"/>
      <c r="AD336" s="38"/>
      <c r="AE336" s="38"/>
      <c r="AR336" s="254" t="s">
        <v>216</v>
      </c>
      <c r="AT336" s="254" t="s">
        <v>262</v>
      </c>
      <c r="AU336" s="254" t="s">
        <v>87</v>
      </c>
      <c r="AY336" s="17" t="s">
        <v>152</v>
      </c>
      <c r="BE336" s="255">
        <f>IF(N336="základní",J336,0)</f>
        <v>0</v>
      </c>
      <c r="BF336" s="255">
        <f>IF(N336="snížená",J336,0)</f>
        <v>0</v>
      </c>
      <c r="BG336" s="255">
        <f>IF(N336="zákl. přenesená",J336,0)</f>
        <v>0</v>
      </c>
      <c r="BH336" s="255">
        <f>IF(N336="sníž. přenesená",J336,0)</f>
        <v>0</v>
      </c>
      <c r="BI336" s="255">
        <f>IF(N336="nulová",J336,0)</f>
        <v>0</v>
      </c>
      <c r="BJ336" s="17" t="s">
        <v>85</v>
      </c>
      <c r="BK336" s="255">
        <f>ROUND(I336*H336,2)</f>
        <v>0</v>
      </c>
      <c r="BL336" s="17" t="s">
        <v>159</v>
      </c>
      <c r="BM336" s="254" t="s">
        <v>452</v>
      </c>
    </row>
    <row r="337" s="2" customFormat="1">
      <c r="A337" s="38"/>
      <c r="B337" s="39"/>
      <c r="C337" s="40"/>
      <c r="D337" s="256" t="s">
        <v>161</v>
      </c>
      <c r="E337" s="40"/>
      <c r="F337" s="257" t="s">
        <v>451</v>
      </c>
      <c r="G337" s="40"/>
      <c r="H337" s="40"/>
      <c r="I337" s="154"/>
      <c r="J337" s="40"/>
      <c r="K337" s="40"/>
      <c r="L337" s="44"/>
      <c r="M337" s="258"/>
      <c r="N337" s="259"/>
      <c r="O337" s="91"/>
      <c r="P337" s="91"/>
      <c r="Q337" s="91"/>
      <c r="R337" s="91"/>
      <c r="S337" s="91"/>
      <c r="T337" s="92"/>
      <c r="U337" s="38"/>
      <c r="V337" s="38"/>
      <c r="W337" s="38"/>
      <c r="X337" s="38"/>
      <c r="Y337" s="38"/>
      <c r="Z337" s="38"/>
      <c r="AA337" s="38"/>
      <c r="AB337" s="38"/>
      <c r="AC337" s="38"/>
      <c r="AD337" s="38"/>
      <c r="AE337" s="38"/>
      <c r="AT337" s="17" t="s">
        <v>161</v>
      </c>
      <c r="AU337" s="17" t="s">
        <v>87</v>
      </c>
    </row>
    <row r="338" s="13" customFormat="1">
      <c r="A338" s="13"/>
      <c r="B338" s="261"/>
      <c r="C338" s="262"/>
      <c r="D338" s="256" t="s">
        <v>165</v>
      </c>
      <c r="E338" s="263" t="s">
        <v>1</v>
      </c>
      <c r="F338" s="264" t="s">
        <v>453</v>
      </c>
      <c r="G338" s="262"/>
      <c r="H338" s="265">
        <v>13</v>
      </c>
      <c r="I338" s="266"/>
      <c r="J338" s="262"/>
      <c r="K338" s="262"/>
      <c r="L338" s="267"/>
      <c r="M338" s="268"/>
      <c r="N338" s="269"/>
      <c r="O338" s="269"/>
      <c r="P338" s="269"/>
      <c r="Q338" s="269"/>
      <c r="R338" s="269"/>
      <c r="S338" s="269"/>
      <c r="T338" s="270"/>
      <c r="U338" s="13"/>
      <c r="V338" s="13"/>
      <c r="W338" s="13"/>
      <c r="X338" s="13"/>
      <c r="Y338" s="13"/>
      <c r="Z338" s="13"/>
      <c r="AA338" s="13"/>
      <c r="AB338" s="13"/>
      <c r="AC338" s="13"/>
      <c r="AD338" s="13"/>
      <c r="AE338" s="13"/>
      <c r="AT338" s="271" t="s">
        <v>165</v>
      </c>
      <c r="AU338" s="271" t="s">
        <v>87</v>
      </c>
      <c r="AV338" s="13" t="s">
        <v>87</v>
      </c>
      <c r="AW338" s="13" t="s">
        <v>34</v>
      </c>
      <c r="AX338" s="13" t="s">
        <v>78</v>
      </c>
      <c r="AY338" s="271" t="s">
        <v>152</v>
      </c>
    </row>
    <row r="339" s="13" customFormat="1">
      <c r="A339" s="13"/>
      <c r="B339" s="261"/>
      <c r="C339" s="262"/>
      <c r="D339" s="256" t="s">
        <v>165</v>
      </c>
      <c r="E339" s="263" t="s">
        <v>1</v>
      </c>
      <c r="F339" s="264" t="s">
        <v>454</v>
      </c>
      <c r="G339" s="262"/>
      <c r="H339" s="265">
        <v>13</v>
      </c>
      <c r="I339" s="266"/>
      <c r="J339" s="262"/>
      <c r="K339" s="262"/>
      <c r="L339" s="267"/>
      <c r="M339" s="268"/>
      <c r="N339" s="269"/>
      <c r="O339" s="269"/>
      <c r="P339" s="269"/>
      <c r="Q339" s="269"/>
      <c r="R339" s="269"/>
      <c r="S339" s="269"/>
      <c r="T339" s="270"/>
      <c r="U339" s="13"/>
      <c r="V339" s="13"/>
      <c r="W339" s="13"/>
      <c r="X339" s="13"/>
      <c r="Y339" s="13"/>
      <c r="Z339" s="13"/>
      <c r="AA339" s="13"/>
      <c r="AB339" s="13"/>
      <c r="AC339" s="13"/>
      <c r="AD339" s="13"/>
      <c r="AE339" s="13"/>
      <c r="AT339" s="271" t="s">
        <v>165</v>
      </c>
      <c r="AU339" s="271" t="s">
        <v>87</v>
      </c>
      <c r="AV339" s="13" t="s">
        <v>87</v>
      </c>
      <c r="AW339" s="13" t="s">
        <v>34</v>
      </c>
      <c r="AX339" s="13" t="s">
        <v>78</v>
      </c>
      <c r="AY339" s="271" t="s">
        <v>152</v>
      </c>
    </row>
    <row r="340" s="14" customFormat="1">
      <c r="A340" s="14"/>
      <c r="B340" s="272"/>
      <c r="C340" s="273"/>
      <c r="D340" s="256" t="s">
        <v>165</v>
      </c>
      <c r="E340" s="274" t="s">
        <v>1</v>
      </c>
      <c r="F340" s="275" t="s">
        <v>171</v>
      </c>
      <c r="G340" s="273"/>
      <c r="H340" s="276">
        <v>26</v>
      </c>
      <c r="I340" s="277"/>
      <c r="J340" s="273"/>
      <c r="K340" s="273"/>
      <c r="L340" s="278"/>
      <c r="M340" s="279"/>
      <c r="N340" s="280"/>
      <c r="O340" s="280"/>
      <c r="P340" s="280"/>
      <c r="Q340" s="280"/>
      <c r="R340" s="280"/>
      <c r="S340" s="280"/>
      <c r="T340" s="281"/>
      <c r="U340" s="14"/>
      <c r="V340" s="14"/>
      <c r="W340" s="14"/>
      <c r="X340" s="14"/>
      <c r="Y340" s="14"/>
      <c r="Z340" s="14"/>
      <c r="AA340" s="14"/>
      <c r="AB340" s="14"/>
      <c r="AC340" s="14"/>
      <c r="AD340" s="14"/>
      <c r="AE340" s="14"/>
      <c r="AT340" s="282" t="s">
        <v>165</v>
      </c>
      <c r="AU340" s="282" t="s">
        <v>87</v>
      </c>
      <c r="AV340" s="14" t="s">
        <v>159</v>
      </c>
      <c r="AW340" s="14" t="s">
        <v>34</v>
      </c>
      <c r="AX340" s="14" t="s">
        <v>85</v>
      </c>
      <c r="AY340" s="282" t="s">
        <v>152</v>
      </c>
    </row>
    <row r="341" s="2" customFormat="1" ht="16.5" customHeight="1">
      <c r="A341" s="38"/>
      <c r="B341" s="39"/>
      <c r="C341" s="283" t="s">
        <v>455</v>
      </c>
      <c r="D341" s="283" t="s">
        <v>262</v>
      </c>
      <c r="E341" s="284" t="s">
        <v>456</v>
      </c>
      <c r="F341" s="285" t="s">
        <v>457</v>
      </c>
      <c r="G341" s="286" t="s">
        <v>380</v>
      </c>
      <c r="H341" s="287">
        <v>4.7270000000000003</v>
      </c>
      <c r="I341" s="288"/>
      <c r="J341" s="289">
        <f>ROUND(I341*H341,2)</f>
        <v>0</v>
      </c>
      <c r="K341" s="285" t="s">
        <v>158</v>
      </c>
      <c r="L341" s="290"/>
      <c r="M341" s="291" t="s">
        <v>1</v>
      </c>
      <c r="N341" s="292" t="s">
        <v>43</v>
      </c>
      <c r="O341" s="91"/>
      <c r="P341" s="252">
        <f>O341*H341</f>
        <v>0</v>
      </c>
      <c r="Q341" s="252">
        <v>0.078200000000000006</v>
      </c>
      <c r="R341" s="252">
        <f>Q341*H341</f>
        <v>0.36965140000000007</v>
      </c>
      <c r="S341" s="252">
        <v>0</v>
      </c>
      <c r="T341" s="253">
        <f>S341*H341</f>
        <v>0</v>
      </c>
      <c r="U341" s="38"/>
      <c r="V341" s="38"/>
      <c r="W341" s="38"/>
      <c r="X341" s="38"/>
      <c r="Y341" s="38"/>
      <c r="Z341" s="38"/>
      <c r="AA341" s="38"/>
      <c r="AB341" s="38"/>
      <c r="AC341" s="38"/>
      <c r="AD341" s="38"/>
      <c r="AE341" s="38"/>
      <c r="AR341" s="254" t="s">
        <v>216</v>
      </c>
      <c r="AT341" s="254" t="s">
        <v>262</v>
      </c>
      <c r="AU341" s="254" t="s">
        <v>87</v>
      </c>
      <c r="AY341" s="17" t="s">
        <v>152</v>
      </c>
      <c r="BE341" s="255">
        <f>IF(N341="základní",J341,0)</f>
        <v>0</v>
      </c>
      <c r="BF341" s="255">
        <f>IF(N341="snížená",J341,0)</f>
        <v>0</v>
      </c>
      <c r="BG341" s="255">
        <f>IF(N341="zákl. přenesená",J341,0)</f>
        <v>0</v>
      </c>
      <c r="BH341" s="255">
        <f>IF(N341="sníž. přenesená",J341,0)</f>
        <v>0</v>
      </c>
      <c r="BI341" s="255">
        <f>IF(N341="nulová",J341,0)</f>
        <v>0</v>
      </c>
      <c r="BJ341" s="17" t="s">
        <v>85</v>
      </c>
      <c r="BK341" s="255">
        <f>ROUND(I341*H341,2)</f>
        <v>0</v>
      </c>
      <c r="BL341" s="17" t="s">
        <v>159</v>
      </c>
      <c r="BM341" s="254" t="s">
        <v>458</v>
      </c>
    </row>
    <row r="342" s="2" customFormat="1">
      <c r="A342" s="38"/>
      <c r="B342" s="39"/>
      <c r="C342" s="40"/>
      <c r="D342" s="256" t="s">
        <v>161</v>
      </c>
      <c r="E342" s="40"/>
      <c r="F342" s="257" t="s">
        <v>457</v>
      </c>
      <c r="G342" s="40"/>
      <c r="H342" s="40"/>
      <c r="I342" s="154"/>
      <c r="J342" s="40"/>
      <c r="K342" s="40"/>
      <c r="L342" s="44"/>
      <c r="M342" s="258"/>
      <c r="N342" s="259"/>
      <c r="O342" s="91"/>
      <c r="P342" s="91"/>
      <c r="Q342" s="91"/>
      <c r="R342" s="91"/>
      <c r="S342" s="91"/>
      <c r="T342" s="92"/>
      <c r="U342" s="38"/>
      <c r="V342" s="38"/>
      <c r="W342" s="38"/>
      <c r="X342" s="38"/>
      <c r="Y342" s="38"/>
      <c r="Z342" s="38"/>
      <c r="AA342" s="38"/>
      <c r="AB342" s="38"/>
      <c r="AC342" s="38"/>
      <c r="AD342" s="38"/>
      <c r="AE342" s="38"/>
      <c r="AT342" s="17" t="s">
        <v>161</v>
      </c>
      <c r="AU342" s="17" t="s">
        <v>87</v>
      </c>
    </row>
    <row r="343" s="13" customFormat="1">
      <c r="A343" s="13"/>
      <c r="B343" s="261"/>
      <c r="C343" s="262"/>
      <c r="D343" s="256" t="s">
        <v>165</v>
      </c>
      <c r="E343" s="263" t="s">
        <v>1</v>
      </c>
      <c r="F343" s="264" t="s">
        <v>459</v>
      </c>
      <c r="G343" s="262"/>
      <c r="H343" s="265">
        <v>4.6799999999999997</v>
      </c>
      <c r="I343" s="266"/>
      <c r="J343" s="262"/>
      <c r="K343" s="262"/>
      <c r="L343" s="267"/>
      <c r="M343" s="268"/>
      <c r="N343" s="269"/>
      <c r="O343" s="269"/>
      <c r="P343" s="269"/>
      <c r="Q343" s="269"/>
      <c r="R343" s="269"/>
      <c r="S343" s="269"/>
      <c r="T343" s="270"/>
      <c r="U343" s="13"/>
      <c r="V343" s="13"/>
      <c r="W343" s="13"/>
      <c r="X343" s="13"/>
      <c r="Y343" s="13"/>
      <c r="Z343" s="13"/>
      <c r="AA343" s="13"/>
      <c r="AB343" s="13"/>
      <c r="AC343" s="13"/>
      <c r="AD343" s="13"/>
      <c r="AE343" s="13"/>
      <c r="AT343" s="271" t="s">
        <v>165</v>
      </c>
      <c r="AU343" s="271" t="s">
        <v>87</v>
      </c>
      <c r="AV343" s="13" t="s">
        <v>87</v>
      </c>
      <c r="AW343" s="13" t="s">
        <v>34</v>
      </c>
      <c r="AX343" s="13" t="s">
        <v>85</v>
      </c>
      <c r="AY343" s="271" t="s">
        <v>152</v>
      </c>
    </row>
    <row r="344" s="13" customFormat="1">
      <c r="A344" s="13"/>
      <c r="B344" s="261"/>
      <c r="C344" s="262"/>
      <c r="D344" s="256" t="s">
        <v>165</v>
      </c>
      <c r="E344" s="262"/>
      <c r="F344" s="264" t="s">
        <v>460</v>
      </c>
      <c r="G344" s="262"/>
      <c r="H344" s="265">
        <v>4.7270000000000003</v>
      </c>
      <c r="I344" s="266"/>
      <c r="J344" s="262"/>
      <c r="K344" s="262"/>
      <c r="L344" s="267"/>
      <c r="M344" s="268"/>
      <c r="N344" s="269"/>
      <c r="O344" s="269"/>
      <c r="P344" s="269"/>
      <c r="Q344" s="269"/>
      <c r="R344" s="269"/>
      <c r="S344" s="269"/>
      <c r="T344" s="270"/>
      <c r="U344" s="13"/>
      <c r="V344" s="13"/>
      <c r="W344" s="13"/>
      <c r="X344" s="13"/>
      <c r="Y344" s="13"/>
      <c r="Z344" s="13"/>
      <c r="AA344" s="13"/>
      <c r="AB344" s="13"/>
      <c r="AC344" s="13"/>
      <c r="AD344" s="13"/>
      <c r="AE344" s="13"/>
      <c r="AT344" s="271" t="s">
        <v>165</v>
      </c>
      <c r="AU344" s="271" t="s">
        <v>87</v>
      </c>
      <c r="AV344" s="13" t="s">
        <v>87</v>
      </c>
      <c r="AW344" s="13" t="s">
        <v>4</v>
      </c>
      <c r="AX344" s="13" t="s">
        <v>85</v>
      </c>
      <c r="AY344" s="271" t="s">
        <v>152</v>
      </c>
    </row>
    <row r="345" s="2" customFormat="1" ht="21.75" customHeight="1">
      <c r="A345" s="38"/>
      <c r="B345" s="39"/>
      <c r="C345" s="243" t="s">
        <v>461</v>
      </c>
      <c r="D345" s="243" t="s">
        <v>154</v>
      </c>
      <c r="E345" s="244" t="s">
        <v>462</v>
      </c>
      <c r="F345" s="245" t="s">
        <v>463</v>
      </c>
      <c r="G345" s="246" t="s">
        <v>380</v>
      </c>
      <c r="H345" s="247">
        <v>431.94999999999999</v>
      </c>
      <c r="I345" s="248"/>
      <c r="J345" s="249">
        <f>ROUND(I345*H345,2)</f>
        <v>0</v>
      </c>
      <c r="K345" s="245" t="s">
        <v>158</v>
      </c>
      <c r="L345" s="44"/>
      <c r="M345" s="250" t="s">
        <v>1</v>
      </c>
      <c r="N345" s="251" t="s">
        <v>43</v>
      </c>
      <c r="O345" s="91"/>
      <c r="P345" s="252">
        <f>O345*H345</f>
        <v>0</v>
      </c>
      <c r="Q345" s="252">
        <v>0.1295</v>
      </c>
      <c r="R345" s="252">
        <f>Q345*H345</f>
        <v>55.937525000000001</v>
      </c>
      <c r="S345" s="252">
        <v>0</v>
      </c>
      <c r="T345" s="253">
        <f>S345*H345</f>
        <v>0</v>
      </c>
      <c r="U345" s="38"/>
      <c r="V345" s="38"/>
      <c r="W345" s="38"/>
      <c r="X345" s="38"/>
      <c r="Y345" s="38"/>
      <c r="Z345" s="38"/>
      <c r="AA345" s="38"/>
      <c r="AB345" s="38"/>
      <c r="AC345" s="38"/>
      <c r="AD345" s="38"/>
      <c r="AE345" s="38"/>
      <c r="AR345" s="254" t="s">
        <v>159</v>
      </c>
      <c r="AT345" s="254" t="s">
        <v>154</v>
      </c>
      <c r="AU345" s="254" t="s">
        <v>87</v>
      </c>
      <c r="AY345" s="17" t="s">
        <v>152</v>
      </c>
      <c r="BE345" s="255">
        <f>IF(N345="základní",J345,0)</f>
        <v>0</v>
      </c>
      <c r="BF345" s="255">
        <f>IF(N345="snížená",J345,0)</f>
        <v>0</v>
      </c>
      <c r="BG345" s="255">
        <f>IF(N345="zákl. přenesená",J345,0)</f>
        <v>0</v>
      </c>
      <c r="BH345" s="255">
        <f>IF(N345="sníž. přenesená",J345,0)</f>
        <v>0</v>
      </c>
      <c r="BI345" s="255">
        <f>IF(N345="nulová",J345,0)</f>
        <v>0</v>
      </c>
      <c r="BJ345" s="17" t="s">
        <v>85</v>
      </c>
      <c r="BK345" s="255">
        <f>ROUND(I345*H345,2)</f>
        <v>0</v>
      </c>
      <c r="BL345" s="17" t="s">
        <v>159</v>
      </c>
      <c r="BM345" s="254" t="s">
        <v>464</v>
      </c>
    </row>
    <row r="346" s="2" customFormat="1">
      <c r="A346" s="38"/>
      <c r="B346" s="39"/>
      <c r="C346" s="40"/>
      <c r="D346" s="256" t="s">
        <v>161</v>
      </c>
      <c r="E346" s="40"/>
      <c r="F346" s="257" t="s">
        <v>465</v>
      </c>
      <c r="G346" s="40"/>
      <c r="H346" s="40"/>
      <c r="I346" s="154"/>
      <c r="J346" s="40"/>
      <c r="K346" s="40"/>
      <c r="L346" s="44"/>
      <c r="M346" s="258"/>
      <c r="N346" s="259"/>
      <c r="O346" s="91"/>
      <c r="P346" s="91"/>
      <c r="Q346" s="91"/>
      <c r="R346" s="91"/>
      <c r="S346" s="91"/>
      <c r="T346" s="92"/>
      <c r="U346" s="38"/>
      <c r="V346" s="38"/>
      <c r="W346" s="38"/>
      <c r="X346" s="38"/>
      <c r="Y346" s="38"/>
      <c r="Z346" s="38"/>
      <c r="AA346" s="38"/>
      <c r="AB346" s="38"/>
      <c r="AC346" s="38"/>
      <c r="AD346" s="38"/>
      <c r="AE346" s="38"/>
      <c r="AT346" s="17" t="s">
        <v>161</v>
      </c>
      <c r="AU346" s="17" t="s">
        <v>87</v>
      </c>
    </row>
    <row r="347" s="2" customFormat="1">
      <c r="A347" s="38"/>
      <c r="B347" s="39"/>
      <c r="C347" s="40"/>
      <c r="D347" s="256" t="s">
        <v>163</v>
      </c>
      <c r="E347" s="40"/>
      <c r="F347" s="260" t="s">
        <v>466</v>
      </c>
      <c r="G347" s="40"/>
      <c r="H347" s="40"/>
      <c r="I347" s="154"/>
      <c r="J347" s="40"/>
      <c r="K347" s="40"/>
      <c r="L347" s="44"/>
      <c r="M347" s="258"/>
      <c r="N347" s="259"/>
      <c r="O347" s="91"/>
      <c r="P347" s="91"/>
      <c r="Q347" s="91"/>
      <c r="R347" s="91"/>
      <c r="S347" s="91"/>
      <c r="T347" s="92"/>
      <c r="U347" s="38"/>
      <c r="V347" s="38"/>
      <c r="W347" s="38"/>
      <c r="X347" s="38"/>
      <c r="Y347" s="38"/>
      <c r="Z347" s="38"/>
      <c r="AA347" s="38"/>
      <c r="AB347" s="38"/>
      <c r="AC347" s="38"/>
      <c r="AD347" s="38"/>
      <c r="AE347" s="38"/>
      <c r="AT347" s="17" t="s">
        <v>163</v>
      </c>
      <c r="AU347" s="17" t="s">
        <v>87</v>
      </c>
    </row>
    <row r="348" s="2" customFormat="1">
      <c r="A348" s="38"/>
      <c r="B348" s="39"/>
      <c r="C348" s="40"/>
      <c r="D348" s="256" t="s">
        <v>203</v>
      </c>
      <c r="E348" s="40"/>
      <c r="F348" s="260" t="s">
        <v>204</v>
      </c>
      <c r="G348" s="40"/>
      <c r="H348" s="40"/>
      <c r="I348" s="154"/>
      <c r="J348" s="40"/>
      <c r="K348" s="40"/>
      <c r="L348" s="44"/>
      <c r="M348" s="258"/>
      <c r="N348" s="259"/>
      <c r="O348" s="91"/>
      <c r="P348" s="91"/>
      <c r="Q348" s="91"/>
      <c r="R348" s="91"/>
      <c r="S348" s="91"/>
      <c r="T348" s="92"/>
      <c r="U348" s="38"/>
      <c r="V348" s="38"/>
      <c r="W348" s="38"/>
      <c r="X348" s="38"/>
      <c r="Y348" s="38"/>
      <c r="Z348" s="38"/>
      <c r="AA348" s="38"/>
      <c r="AB348" s="38"/>
      <c r="AC348" s="38"/>
      <c r="AD348" s="38"/>
      <c r="AE348" s="38"/>
      <c r="AT348" s="17" t="s">
        <v>203</v>
      </c>
      <c r="AU348" s="17" t="s">
        <v>87</v>
      </c>
    </row>
    <row r="349" s="13" customFormat="1">
      <c r="A349" s="13"/>
      <c r="B349" s="261"/>
      <c r="C349" s="262"/>
      <c r="D349" s="256" t="s">
        <v>165</v>
      </c>
      <c r="E349" s="263" t="s">
        <v>1</v>
      </c>
      <c r="F349" s="264" t="s">
        <v>467</v>
      </c>
      <c r="G349" s="262"/>
      <c r="H349" s="265">
        <v>431.94999999999999</v>
      </c>
      <c r="I349" s="266"/>
      <c r="J349" s="262"/>
      <c r="K349" s="262"/>
      <c r="L349" s="267"/>
      <c r="M349" s="268"/>
      <c r="N349" s="269"/>
      <c r="O349" s="269"/>
      <c r="P349" s="269"/>
      <c r="Q349" s="269"/>
      <c r="R349" s="269"/>
      <c r="S349" s="269"/>
      <c r="T349" s="270"/>
      <c r="U349" s="13"/>
      <c r="V349" s="13"/>
      <c r="W349" s="13"/>
      <c r="X349" s="13"/>
      <c r="Y349" s="13"/>
      <c r="Z349" s="13"/>
      <c r="AA349" s="13"/>
      <c r="AB349" s="13"/>
      <c r="AC349" s="13"/>
      <c r="AD349" s="13"/>
      <c r="AE349" s="13"/>
      <c r="AT349" s="271" t="s">
        <v>165</v>
      </c>
      <c r="AU349" s="271" t="s">
        <v>87</v>
      </c>
      <c r="AV349" s="13" t="s">
        <v>87</v>
      </c>
      <c r="AW349" s="13" t="s">
        <v>34</v>
      </c>
      <c r="AX349" s="13" t="s">
        <v>78</v>
      </c>
      <c r="AY349" s="271" t="s">
        <v>152</v>
      </c>
    </row>
    <row r="350" s="14" customFormat="1">
      <c r="A350" s="14"/>
      <c r="B350" s="272"/>
      <c r="C350" s="273"/>
      <c r="D350" s="256" t="s">
        <v>165</v>
      </c>
      <c r="E350" s="274" t="s">
        <v>1</v>
      </c>
      <c r="F350" s="275" t="s">
        <v>171</v>
      </c>
      <c r="G350" s="273"/>
      <c r="H350" s="276">
        <v>431.94999999999999</v>
      </c>
      <c r="I350" s="277"/>
      <c r="J350" s="273"/>
      <c r="K350" s="273"/>
      <c r="L350" s="278"/>
      <c r="M350" s="279"/>
      <c r="N350" s="280"/>
      <c r="O350" s="280"/>
      <c r="P350" s="280"/>
      <c r="Q350" s="280"/>
      <c r="R350" s="280"/>
      <c r="S350" s="280"/>
      <c r="T350" s="281"/>
      <c r="U350" s="14"/>
      <c r="V350" s="14"/>
      <c r="W350" s="14"/>
      <c r="X350" s="14"/>
      <c r="Y350" s="14"/>
      <c r="Z350" s="14"/>
      <c r="AA350" s="14"/>
      <c r="AB350" s="14"/>
      <c r="AC350" s="14"/>
      <c r="AD350" s="14"/>
      <c r="AE350" s="14"/>
      <c r="AT350" s="282" t="s">
        <v>165</v>
      </c>
      <c r="AU350" s="282" t="s">
        <v>87</v>
      </c>
      <c r="AV350" s="14" t="s">
        <v>159</v>
      </c>
      <c r="AW350" s="14" t="s">
        <v>34</v>
      </c>
      <c r="AX350" s="14" t="s">
        <v>85</v>
      </c>
      <c r="AY350" s="282" t="s">
        <v>152</v>
      </c>
    </row>
    <row r="351" s="2" customFormat="1" ht="16.5" customHeight="1">
      <c r="A351" s="38"/>
      <c r="B351" s="39"/>
      <c r="C351" s="283" t="s">
        <v>468</v>
      </c>
      <c r="D351" s="283" t="s">
        <v>262</v>
      </c>
      <c r="E351" s="284" t="s">
        <v>469</v>
      </c>
      <c r="F351" s="285" t="s">
        <v>470</v>
      </c>
      <c r="G351" s="286" t="s">
        <v>380</v>
      </c>
      <c r="H351" s="287">
        <v>436.26999999999998</v>
      </c>
      <c r="I351" s="288"/>
      <c r="J351" s="289">
        <f>ROUND(I351*H351,2)</f>
        <v>0</v>
      </c>
      <c r="K351" s="285" t="s">
        <v>158</v>
      </c>
      <c r="L351" s="290"/>
      <c r="M351" s="291" t="s">
        <v>1</v>
      </c>
      <c r="N351" s="292" t="s">
        <v>43</v>
      </c>
      <c r="O351" s="91"/>
      <c r="P351" s="252">
        <f>O351*H351</f>
        <v>0</v>
      </c>
      <c r="Q351" s="252">
        <v>0.044999999999999998</v>
      </c>
      <c r="R351" s="252">
        <f>Q351*H351</f>
        <v>19.632149999999999</v>
      </c>
      <c r="S351" s="252">
        <v>0</v>
      </c>
      <c r="T351" s="253">
        <f>S351*H351</f>
        <v>0</v>
      </c>
      <c r="U351" s="38"/>
      <c r="V351" s="38"/>
      <c r="W351" s="38"/>
      <c r="X351" s="38"/>
      <c r="Y351" s="38"/>
      <c r="Z351" s="38"/>
      <c r="AA351" s="38"/>
      <c r="AB351" s="38"/>
      <c r="AC351" s="38"/>
      <c r="AD351" s="38"/>
      <c r="AE351" s="38"/>
      <c r="AR351" s="254" t="s">
        <v>216</v>
      </c>
      <c r="AT351" s="254" t="s">
        <v>262</v>
      </c>
      <c r="AU351" s="254" t="s">
        <v>87</v>
      </c>
      <c r="AY351" s="17" t="s">
        <v>152</v>
      </c>
      <c r="BE351" s="255">
        <f>IF(N351="základní",J351,0)</f>
        <v>0</v>
      </c>
      <c r="BF351" s="255">
        <f>IF(N351="snížená",J351,0)</f>
        <v>0</v>
      </c>
      <c r="BG351" s="255">
        <f>IF(N351="zákl. přenesená",J351,0)</f>
        <v>0</v>
      </c>
      <c r="BH351" s="255">
        <f>IF(N351="sníž. přenesená",J351,0)</f>
        <v>0</v>
      </c>
      <c r="BI351" s="255">
        <f>IF(N351="nulová",J351,0)</f>
        <v>0</v>
      </c>
      <c r="BJ351" s="17" t="s">
        <v>85</v>
      </c>
      <c r="BK351" s="255">
        <f>ROUND(I351*H351,2)</f>
        <v>0</v>
      </c>
      <c r="BL351" s="17" t="s">
        <v>159</v>
      </c>
      <c r="BM351" s="254" t="s">
        <v>471</v>
      </c>
    </row>
    <row r="352" s="2" customFormat="1">
      <c r="A352" s="38"/>
      <c r="B352" s="39"/>
      <c r="C352" s="40"/>
      <c r="D352" s="256" t="s">
        <v>161</v>
      </c>
      <c r="E352" s="40"/>
      <c r="F352" s="257" t="s">
        <v>470</v>
      </c>
      <c r="G352" s="40"/>
      <c r="H352" s="40"/>
      <c r="I352" s="154"/>
      <c r="J352" s="40"/>
      <c r="K352" s="40"/>
      <c r="L352" s="44"/>
      <c r="M352" s="258"/>
      <c r="N352" s="259"/>
      <c r="O352" s="91"/>
      <c r="P352" s="91"/>
      <c r="Q352" s="91"/>
      <c r="R352" s="91"/>
      <c r="S352" s="91"/>
      <c r="T352" s="92"/>
      <c r="U352" s="38"/>
      <c r="V352" s="38"/>
      <c r="W352" s="38"/>
      <c r="X352" s="38"/>
      <c r="Y352" s="38"/>
      <c r="Z352" s="38"/>
      <c r="AA352" s="38"/>
      <c r="AB352" s="38"/>
      <c r="AC352" s="38"/>
      <c r="AD352" s="38"/>
      <c r="AE352" s="38"/>
      <c r="AT352" s="17" t="s">
        <v>161</v>
      </c>
      <c r="AU352" s="17" t="s">
        <v>87</v>
      </c>
    </row>
    <row r="353" s="13" customFormat="1">
      <c r="A353" s="13"/>
      <c r="B353" s="261"/>
      <c r="C353" s="262"/>
      <c r="D353" s="256" t="s">
        <v>165</v>
      </c>
      <c r="E353" s="263" t="s">
        <v>1</v>
      </c>
      <c r="F353" s="264" t="s">
        <v>467</v>
      </c>
      <c r="G353" s="262"/>
      <c r="H353" s="265">
        <v>431.94999999999999</v>
      </c>
      <c r="I353" s="266"/>
      <c r="J353" s="262"/>
      <c r="K353" s="262"/>
      <c r="L353" s="267"/>
      <c r="M353" s="268"/>
      <c r="N353" s="269"/>
      <c r="O353" s="269"/>
      <c r="P353" s="269"/>
      <c r="Q353" s="269"/>
      <c r="R353" s="269"/>
      <c r="S353" s="269"/>
      <c r="T353" s="270"/>
      <c r="U353" s="13"/>
      <c r="V353" s="13"/>
      <c r="W353" s="13"/>
      <c r="X353" s="13"/>
      <c r="Y353" s="13"/>
      <c r="Z353" s="13"/>
      <c r="AA353" s="13"/>
      <c r="AB353" s="13"/>
      <c r="AC353" s="13"/>
      <c r="AD353" s="13"/>
      <c r="AE353" s="13"/>
      <c r="AT353" s="271" t="s">
        <v>165</v>
      </c>
      <c r="AU353" s="271" t="s">
        <v>87</v>
      </c>
      <c r="AV353" s="13" t="s">
        <v>87</v>
      </c>
      <c r="AW353" s="13" t="s">
        <v>34</v>
      </c>
      <c r="AX353" s="13" t="s">
        <v>85</v>
      </c>
      <c r="AY353" s="271" t="s">
        <v>152</v>
      </c>
    </row>
    <row r="354" s="13" customFormat="1">
      <c r="A354" s="13"/>
      <c r="B354" s="261"/>
      <c r="C354" s="262"/>
      <c r="D354" s="256" t="s">
        <v>165</v>
      </c>
      <c r="E354" s="262"/>
      <c r="F354" s="264" t="s">
        <v>472</v>
      </c>
      <c r="G354" s="262"/>
      <c r="H354" s="265">
        <v>436.26999999999998</v>
      </c>
      <c r="I354" s="266"/>
      <c r="J354" s="262"/>
      <c r="K354" s="262"/>
      <c r="L354" s="267"/>
      <c r="M354" s="268"/>
      <c r="N354" s="269"/>
      <c r="O354" s="269"/>
      <c r="P354" s="269"/>
      <c r="Q354" s="269"/>
      <c r="R354" s="269"/>
      <c r="S354" s="269"/>
      <c r="T354" s="270"/>
      <c r="U354" s="13"/>
      <c r="V354" s="13"/>
      <c r="W354" s="13"/>
      <c r="X354" s="13"/>
      <c r="Y354" s="13"/>
      <c r="Z354" s="13"/>
      <c r="AA354" s="13"/>
      <c r="AB354" s="13"/>
      <c r="AC354" s="13"/>
      <c r="AD354" s="13"/>
      <c r="AE354" s="13"/>
      <c r="AT354" s="271" t="s">
        <v>165</v>
      </c>
      <c r="AU354" s="271" t="s">
        <v>87</v>
      </c>
      <c r="AV354" s="13" t="s">
        <v>87</v>
      </c>
      <c r="AW354" s="13" t="s">
        <v>4</v>
      </c>
      <c r="AX354" s="13" t="s">
        <v>85</v>
      </c>
      <c r="AY354" s="271" t="s">
        <v>152</v>
      </c>
    </row>
    <row r="355" s="2" customFormat="1" ht="21.75" customHeight="1">
      <c r="A355" s="38"/>
      <c r="B355" s="39"/>
      <c r="C355" s="243" t="s">
        <v>473</v>
      </c>
      <c r="D355" s="243" t="s">
        <v>154</v>
      </c>
      <c r="E355" s="244" t="s">
        <v>474</v>
      </c>
      <c r="F355" s="245" t="s">
        <v>475</v>
      </c>
      <c r="G355" s="246" t="s">
        <v>380</v>
      </c>
      <c r="H355" s="247">
        <v>99.909999999999997</v>
      </c>
      <c r="I355" s="248"/>
      <c r="J355" s="249">
        <f>ROUND(I355*H355,2)</f>
        <v>0</v>
      </c>
      <c r="K355" s="245" t="s">
        <v>158</v>
      </c>
      <c r="L355" s="44"/>
      <c r="M355" s="250" t="s">
        <v>1</v>
      </c>
      <c r="N355" s="251" t="s">
        <v>43</v>
      </c>
      <c r="O355" s="91"/>
      <c r="P355" s="252">
        <f>O355*H355</f>
        <v>0</v>
      </c>
      <c r="Q355" s="252">
        <v>0.14066999999999999</v>
      </c>
      <c r="R355" s="252">
        <f>Q355*H355</f>
        <v>14.054339699999998</v>
      </c>
      <c r="S355" s="252">
        <v>0</v>
      </c>
      <c r="T355" s="253">
        <f>S355*H355</f>
        <v>0</v>
      </c>
      <c r="U355" s="38"/>
      <c r="V355" s="38"/>
      <c r="W355" s="38"/>
      <c r="X355" s="38"/>
      <c r="Y355" s="38"/>
      <c r="Z355" s="38"/>
      <c r="AA355" s="38"/>
      <c r="AB355" s="38"/>
      <c r="AC355" s="38"/>
      <c r="AD355" s="38"/>
      <c r="AE355" s="38"/>
      <c r="AR355" s="254" t="s">
        <v>159</v>
      </c>
      <c r="AT355" s="254" t="s">
        <v>154</v>
      </c>
      <c r="AU355" s="254" t="s">
        <v>87</v>
      </c>
      <c r="AY355" s="17" t="s">
        <v>152</v>
      </c>
      <c r="BE355" s="255">
        <f>IF(N355="základní",J355,0)</f>
        <v>0</v>
      </c>
      <c r="BF355" s="255">
        <f>IF(N355="snížená",J355,0)</f>
        <v>0</v>
      </c>
      <c r="BG355" s="255">
        <f>IF(N355="zákl. přenesená",J355,0)</f>
        <v>0</v>
      </c>
      <c r="BH355" s="255">
        <f>IF(N355="sníž. přenesená",J355,0)</f>
        <v>0</v>
      </c>
      <c r="BI355" s="255">
        <f>IF(N355="nulová",J355,0)</f>
        <v>0</v>
      </c>
      <c r="BJ355" s="17" t="s">
        <v>85</v>
      </c>
      <c r="BK355" s="255">
        <f>ROUND(I355*H355,2)</f>
        <v>0</v>
      </c>
      <c r="BL355" s="17" t="s">
        <v>159</v>
      </c>
      <c r="BM355" s="254" t="s">
        <v>476</v>
      </c>
    </row>
    <row r="356" s="2" customFormat="1">
      <c r="A356" s="38"/>
      <c r="B356" s="39"/>
      <c r="C356" s="40"/>
      <c r="D356" s="256" t="s">
        <v>161</v>
      </c>
      <c r="E356" s="40"/>
      <c r="F356" s="257" t="s">
        <v>477</v>
      </c>
      <c r="G356" s="40"/>
      <c r="H356" s="40"/>
      <c r="I356" s="154"/>
      <c r="J356" s="40"/>
      <c r="K356" s="40"/>
      <c r="L356" s="44"/>
      <c r="M356" s="258"/>
      <c r="N356" s="259"/>
      <c r="O356" s="91"/>
      <c r="P356" s="91"/>
      <c r="Q356" s="91"/>
      <c r="R356" s="91"/>
      <c r="S356" s="91"/>
      <c r="T356" s="92"/>
      <c r="U356" s="38"/>
      <c r="V356" s="38"/>
      <c r="W356" s="38"/>
      <c r="X356" s="38"/>
      <c r="Y356" s="38"/>
      <c r="Z356" s="38"/>
      <c r="AA356" s="38"/>
      <c r="AB356" s="38"/>
      <c r="AC356" s="38"/>
      <c r="AD356" s="38"/>
      <c r="AE356" s="38"/>
      <c r="AT356" s="17" t="s">
        <v>161</v>
      </c>
      <c r="AU356" s="17" t="s">
        <v>87</v>
      </c>
    </row>
    <row r="357" s="2" customFormat="1">
      <c r="A357" s="38"/>
      <c r="B357" s="39"/>
      <c r="C357" s="40"/>
      <c r="D357" s="256" t="s">
        <v>163</v>
      </c>
      <c r="E357" s="40"/>
      <c r="F357" s="260" t="s">
        <v>478</v>
      </c>
      <c r="G357" s="40"/>
      <c r="H357" s="40"/>
      <c r="I357" s="154"/>
      <c r="J357" s="40"/>
      <c r="K357" s="40"/>
      <c r="L357" s="44"/>
      <c r="M357" s="258"/>
      <c r="N357" s="259"/>
      <c r="O357" s="91"/>
      <c r="P357" s="91"/>
      <c r="Q357" s="91"/>
      <c r="R357" s="91"/>
      <c r="S357" s="91"/>
      <c r="T357" s="92"/>
      <c r="U357" s="38"/>
      <c r="V357" s="38"/>
      <c r="W357" s="38"/>
      <c r="X357" s="38"/>
      <c r="Y357" s="38"/>
      <c r="Z357" s="38"/>
      <c r="AA357" s="38"/>
      <c r="AB357" s="38"/>
      <c r="AC357" s="38"/>
      <c r="AD357" s="38"/>
      <c r="AE357" s="38"/>
      <c r="AT357" s="17" t="s">
        <v>163</v>
      </c>
      <c r="AU357" s="17" t="s">
        <v>87</v>
      </c>
    </row>
    <row r="358" s="13" customFormat="1">
      <c r="A358" s="13"/>
      <c r="B358" s="261"/>
      <c r="C358" s="262"/>
      <c r="D358" s="256" t="s">
        <v>165</v>
      </c>
      <c r="E358" s="263" t="s">
        <v>1</v>
      </c>
      <c r="F358" s="264" t="s">
        <v>479</v>
      </c>
      <c r="G358" s="262"/>
      <c r="H358" s="265">
        <v>99.909999999999997</v>
      </c>
      <c r="I358" s="266"/>
      <c r="J358" s="262"/>
      <c r="K358" s="262"/>
      <c r="L358" s="267"/>
      <c r="M358" s="268"/>
      <c r="N358" s="269"/>
      <c r="O358" s="269"/>
      <c r="P358" s="269"/>
      <c r="Q358" s="269"/>
      <c r="R358" s="269"/>
      <c r="S358" s="269"/>
      <c r="T358" s="270"/>
      <c r="U358" s="13"/>
      <c r="V358" s="13"/>
      <c r="W358" s="13"/>
      <c r="X358" s="13"/>
      <c r="Y358" s="13"/>
      <c r="Z358" s="13"/>
      <c r="AA358" s="13"/>
      <c r="AB358" s="13"/>
      <c r="AC358" s="13"/>
      <c r="AD358" s="13"/>
      <c r="AE358" s="13"/>
      <c r="AT358" s="271" t="s">
        <v>165</v>
      </c>
      <c r="AU358" s="271" t="s">
        <v>87</v>
      </c>
      <c r="AV358" s="13" t="s">
        <v>87</v>
      </c>
      <c r="AW358" s="13" t="s">
        <v>34</v>
      </c>
      <c r="AX358" s="13" t="s">
        <v>85</v>
      </c>
      <c r="AY358" s="271" t="s">
        <v>152</v>
      </c>
    </row>
    <row r="359" s="2" customFormat="1" ht="16.5" customHeight="1">
      <c r="A359" s="38"/>
      <c r="B359" s="39"/>
      <c r="C359" s="283" t="s">
        <v>480</v>
      </c>
      <c r="D359" s="283" t="s">
        <v>262</v>
      </c>
      <c r="E359" s="284" t="s">
        <v>481</v>
      </c>
      <c r="F359" s="285" t="s">
        <v>482</v>
      </c>
      <c r="G359" s="286" t="s">
        <v>380</v>
      </c>
      <c r="H359" s="287">
        <v>48.834000000000003</v>
      </c>
      <c r="I359" s="288"/>
      <c r="J359" s="289">
        <f>ROUND(I359*H359,2)</f>
        <v>0</v>
      </c>
      <c r="K359" s="285" t="s">
        <v>158</v>
      </c>
      <c r="L359" s="290"/>
      <c r="M359" s="291" t="s">
        <v>1</v>
      </c>
      <c r="N359" s="292" t="s">
        <v>43</v>
      </c>
      <c r="O359" s="91"/>
      <c r="P359" s="252">
        <f>O359*H359</f>
        <v>0</v>
      </c>
      <c r="Q359" s="252">
        <v>0.125</v>
      </c>
      <c r="R359" s="252">
        <f>Q359*H359</f>
        <v>6.1042500000000004</v>
      </c>
      <c r="S359" s="252">
        <v>0</v>
      </c>
      <c r="T359" s="253">
        <f>S359*H359</f>
        <v>0</v>
      </c>
      <c r="U359" s="38"/>
      <c r="V359" s="38"/>
      <c r="W359" s="38"/>
      <c r="X359" s="38"/>
      <c r="Y359" s="38"/>
      <c r="Z359" s="38"/>
      <c r="AA359" s="38"/>
      <c r="AB359" s="38"/>
      <c r="AC359" s="38"/>
      <c r="AD359" s="38"/>
      <c r="AE359" s="38"/>
      <c r="AR359" s="254" t="s">
        <v>216</v>
      </c>
      <c r="AT359" s="254" t="s">
        <v>262</v>
      </c>
      <c r="AU359" s="254" t="s">
        <v>87</v>
      </c>
      <c r="AY359" s="17" t="s">
        <v>152</v>
      </c>
      <c r="BE359" s="255">
        <f>IF(N359="základní",J359,0)</f>
        <v>0</v>
      </c>
      <c r="BF359" s="255">
        <f>IF(N359="snížená",J359,0)</f>
        <v>0</v>
      </c>
      <c r="BG359" s="255">
        <f>IF(N359="zákl. přenesená",J359,0)</f>
        <v>0</v>
      </c>
      <c r="BH359" s="255">
        <f>IF(N359="sníž. přenesená",J359,0)</f>
        <v>0</v>
      </c>
      <c r="BI359" s="255">
        <f>IF(N359="nulová",J359,0)</f>
        <v>0</v>
      </c>
      <c r="BJ359" s="17" t="s">
        <v>85</v>
      </c>
      <c r="BK359" s="255">
        <f>ROUND(I359*H359,2)</f>
        <v>0</v>
      </c>
      <c r="BL359" s="17" t="s">
        <v>159</v>
      </c>
      <c r="BM359" s="254" t="s">
        <v>483</v>
      </c>
    </row>
    <row r="360" s="2" customFormat="1">
      <c r="A360" s="38"/>
      <c r="B360" s="39"/>
      <c r="C360" s="40"/>
      <c r="D360" s="256" t="s">
        <v>161</v>
      </c>
      <c r="E360" s="40"/>
      <c r="F360" s="257" t="s">
        <v>482</v>
      </c>
      <c r="G360" s="40"/>
      <c r="H360" s="40"/>
      <c r="I360" s="154"/>
      <c r="J360" s="40"/>
      <c r="K360" s="40"/>
      <c r="L360" s="44"/>
      <c r="M360" s="258"/>
      <c r="N360" s="259"/>
      <c r="O360" s="91"/>
      <c r="P360" s="91"/>
      <c r="Q360" s="91"/>
      <c r="R360" s="91"/>
      <c r="S360" s="91"/>
      <c r="T360" s="92"/>
      <c r="U360" s="38"/>
      <c r="V360" s="38"/>
      <c r="W360" s="38"/>
      <c r="X360" s="38"/>
      <c r="Y360" s="38"/>
      <c r="Z360" s="38"/>
      <c r="AA360" s="38"/>
      <c r="AB360" s="38"/>
      <c r="AC360" s="38"/>
      <c r="AD360" s="38"/>
      <c r="AE360" s="38"/>
      <c r="AT360" s="17" t="s">
        <v>161</v>
      </c>
      <c r="AU360" s="17" t="s">
        <v>87</v>
      </c>
    </row>
    <row r="361" s="13" customFormat="1">
      <c r="A361" s="13"/>
      <c r="B361" s="261"/>
      <c r="C361" s="262"/>
      <c r="D361" s="256" t="s">
        <v>165</v>
      </c>
      <c r="E361" s="263" t="s">
        <v>1</v>
      </c>
      <c r="F361" s="264" t="s">
        <v>484</v>
      </c>
      <c r="G361" s="262"/>
      <c r="H361" s="265">
        <v>48.350000000000001</v>
      </c>
      <c r="I361" s="266"/>
      <c r="J361" s="262"/>
      <c r="K361" s="262"/>
      <c r="L361" s="267"/>
      <c r="M361" s="268"/>
      <c r="N361" s="269"/>
      <c r="O361" s="269"/>
      <c r="P361" s="269"/>
      <c r="Q361" s="269"/>
      <c r="R361" s="269"/>
      <c r="S361" s="269"/>
      <c r="T361" s="270"/>
      <c r="U361" s="13"/>
      <c r="V361" s="13"/>
      <c r="W361" s="13"/>
      <c r="X361" s="13"/>
      <c r="Y361" s="13"/>
      <c r="Z361" s="13"/>
      <c r="AA361" s="13"/>
      <c r="AB361" s="13"/>
      <c r="AC361" s="13"/>
      <c r="AD361" s="13"/>
      <c r="AE361" s="13"/>
      <c r="AT361" s="271" t="s">
        <v>165</v>
      </c>
      <c r="AU361" s="271" t="s">
        <v>87</v>
      </c>
      <c r="AV361" s="13" t="s">
        <v>87</v>
      </c>
      <c r="AW361" s="13" t="s">
        <v>34</v>
      </c>
      <c r="AX361" s="13" t="s">
        <v>78</v>
      </c>
      <c r="AY361" s="271" t="s">
        <v>152</v>
      </c>
    </row>
    <row r="362" s="14" customFormat="1">
      <c r="A362" s="14"/>
      <c r="B362" s="272"/>
      <c r="C362" s="273"/>
      <c r="D362" s="256" t="s">
        <v>165</v>
      </c>
      <c r="E362" s="274" t="s">
        <v>1</v>
      </c>
      <c r="F362" s="275" t="s">
        <v>171</v>
      </c>
      <c r="G362" s="273"/>
      <c r="H362" s="276">
        <v>48.350000000000001</v>
      </c>
      <c r="I362" s="277"/>
      <c r="J362" s="273"/>
      <c r="K362" s="273"/>
      <c r="L362" s="278"/>
      <c r="M362" s="279"/>
      <c r="N362" s="280"/>
      <c r="O362" s="280"/>
      <c r="P362" s="280"/>
      <c r="Q362" s="280"/>
      <c r="R362" s="280"/>
      <c r="S362" s="280"/>
      <c r="T362" s="281"/>
      <c r="U362" s="14"/>
      <c r="V362" s="14"/>
      <c r="W362" s="14"/>
      <c r="X362" s="14"/>
      <c r="Y362" s="14"/>
      <c r="Z362" s="14"/>
      <c r="AA362" s="14"/>
      <c r="AB362" s="14"/>
      <c r="AC362" s="14"/>
      <c r="AD362" s="14"/>
      <c r="AE362" s="14"/>
      <c r="AT362" s="282" t="s">
        <v>165</v>
      </c>
      <c r="AU362" s="282" t="s">
        <v>87</v>
      </c>
      <c r="AV362" s="14" t="s">
        <v>159</v>
      </c>
      <c r="AW362" s="14" t="s">
        <v>34</v>
      </c>
      <c r="AX362" s="14" t="s">
        <v>85</v>
      </c>
      <c r="AY362" s="282" t="s">
        <v>152</v>
      </c>
    </row>
    <row r="363" s="13" customFormat="1">
      <c r="A363" s="13"/>
      <c r="B363" s="261"/>
      <c r="C363" s="262"/>
      <c r="D363" s="256" t="s">
        <v>165</v>
      </c>
      <c r="E363" s="262"/>
      <c r="F363" s="264" t="s">
        <v>485</v>
      </c>
      <c r="G363" s="262"/>
      <c r="H363" s="265">
        <v>48.834000000000003</v>
      </c>
      <c r="I363" s="266"/>
      <c r="J363" s="262"/>
      <c r="K363" s="262"/>
      <c r="L363" s="267"/>
      <c r="M363" s="268"/>
      <c r="N363" s="269"/>
      <c r="O363" s="269"/>
      <c r="P363" s="269"/>
      <c r="Q363" s="269"/>
      <c r="R363" s="269"/>
      <c r="S363" s="269"/>
      <c r="T363" s="270"/>
      <c r="U363" s="13"/>
      <c r="V363" s="13"/>
      <c r="W363" s="13"/>
      <c r="X363" s="13"/>
      <c r="Y363" s="13"/>
      <c r="Z363" s="13"/>
      <c r="AA363" s="13"/>
      <c r="AB363" s="13"/>
      <c r="AC363" s="13"/>
      <c r="AD363" s="13"/>
      <c r="AE363" s="13"/>
      <c r="AT363" s="271" t="s">
        <v>165</v>
      </c>
      <c r="AU363" s="271" t="s">
        <v>87</v>
      </c>
      <c r="AV363" s="13" t="s">
        <v>87</v>
      </c>
      <c r="AW363" s="13" t="s">
        <v>4</v>
      </c>
      <c r="AX363" s="13" t="s">
        <v>85</v>
      </c>
      <c r="AY363" s="271" t="s">
        <v>152</v>
      </c>
    </row>
    <row r="364" s="2" customFormat="1" ht="16.5" customHeight="1">
      <c r="A364" s="38"/>
      <c r="B364" s="39"/>
      <c r="C364" s="283" t="s">
        <v>486</v>
      </c>
      <c r="D364" s="283" t="s">
        <v>262</v>
      </c>
      <c r="E364" s="284" t="s">
        <v>487</v>
      </c>
      <c r="F364" s="285" t="s">
        <v>488</v>
      </c>
      <c r="G364" s="286" t="s">
        <v>380</v>
      </c>
      <c r="H364" s="287">
        <v>16.443000000000001</v>
      </c>
      <c r="I364" s="288"/>
      <c r="J364" s="289">
        <f>ROUND(I364*H364,2)</f>
        <v>0</v>
      </c>
      <c r="K364" s="285" t="s">
        <v>158</v>
      </c>
      <c r="L364" s="290"/>
      <c r="M364" s="291" t="s">
        <v>1</v>
      </c>
      <c r="N364" s="292" t="s">
        <v>43</v>
      </c>
      <c r="O364" s="91"/>
      <c r="P364" s="252">
        <f>O364*H364</f>
        <v>0</v>
      </c>
      <c r="Q364" s="252">
        <v>0.105</v>
      </c>
      <c r="R364" s="252">
        <f>Q364*H364</f>
        <v>1.726515</v>
      </c>
      <c r="S364" s="252">
        <v>0</v>
      </c>
      <c r="T364" s="253">
        <f>S364*H364</f>
        <v>0</v>
      </c>
      <c r="U364" s="38"/>
      <c r="V364" s="38"/>
      <c r="W364" s="38"/>
      <c r="X364" s="38"/>
      <c r="Y364" s="38"/>
      <c r="Z364" s="38"/>
      <c r="AA364" s="38"/>
      <c r="AB364" s="38"/>
      <c r="AC364" s="38"/>
      <c r="AD364" s="38"/>
      <c r="AE364" s="38"/>
      <c r="AR364" s="254" t="s">
        <v>216</v>
      </c>
      <c r="AT364" s="254" t="s">
        <v>262</v>
      </c>
      <c r="AU364" s="254" t="s">
        <v>87</v>
      </c>
      <c r="AY364" s="17" t="s">
        <v>152</v>
      </c>
      <c r="BE364" s="255">
        <f>IF(N364="základní",J364,0)</f>
        <v>0</v>
      </c>
      <c r="BF364" s="255">
        <f>IF(N364="snížená",J364,0)</f>
        <v>0</v>
      </c>
      <c r="BG364" s="255">
        <f>IF(N364="zákl. přenesená",J364,0)</f>
        <v>0</v>
      </c>
      <c r="BH364" s="255">
        <f>IF(N364="sníž. přenesená",J364,0)</f>
        <v>0</v>
      </c>
      <c r="BI364" s="255">
        <f>IF(N364="nulová",J364,0)</f>
        <v>0</v>
      </c>
      <c r="BJ364" s="17" t="s">
        <v>85</v>
      </c>
      <c r="BK364" s="255">
        <f>ROUND(I364*H364,2)</f>
        <v>0</v>
      </c>
      <c r="BL364" s="17" t="s">
        <v>159</v>
      </c>
      <c r="BM364" s="254" t="s">
        <v>489</v>
      </c>
    </row>
    <row r="365" s="2" customFormat="1">
      <c r="A365" s="38"/>
      <c r="B365" s="39"/>
      <c r="C365" s="40"/>
      <c r="D365" s="256" t="s">
        <v>161</v>
      </c>
      <c r="E365" s="40"/>
      <c r="F365" s="257" t="s">
        <v>488</v>
      </c>
      <c r="G365" s="40"/>
      <c r="H365" s="40"/>
      <c r="I365" s="154"/>
      <c r="J365" s="40"/>
      <c r="K365" s="40"/>
      <c r="L365" s="44"/>
      <c r="M365" s="258"/>
      <c r="N365" s="259"/>
      <c r="O365" s="91"/>
      <c r="P365" s="91"/>
      <c r="Q365" s="91"/>
      <c r="R365" s="91"/>
      <c r="S365" s="91"/>
      <c r="T365" s="92"/>
      <c r="U365" s="38"/>
      <c r="V365" s="38"/>
      <c r="W365" s="38"/>
      <c r="X365" s="38"/>
      <c r="Y365" s="38"/>
      <c r="Z365" s="38"/>
      <c r="AA365" s="38"/>
      <c r="AB365" s="38"/>
      <c r="AC365" s="38"/>
      <c r="AD365" s="38"/>
      <c r="AE365" s="38"/>
      <c r="AT365" s="17" t="s">
        <v>161</v>
      </c>
      <c r="AU365" s="17" t="s">
        <v>87</v>
      </c>
    </row>
    <row r="366" s="13" customFormat="1">
      <c r="A366" s="13"/>
      <c r="B366" s="261"/>
      <c r="C366" s="262"/>
      <c r="D366" s="256" t="s">
        <v>165</v>
      </c>
      <c r="E366" s="263" t="s">
        <v>1</v>
      </c>
      <c r="F366" s="264" t="s">
        <v>490</v>
      </c>
      <c r="G366" s="262"/>
      <c r="H366" s="265">
        <v>16.280000000000001</v>
      </c>
      <c r="I366" s="266"/>
      <c r="J366" s="262"/>
      <c r="K366" s="262"/>
      <c r="L366" s="267"/>
      <c r="M366" s="268"/>
      <c r="N366" s="269"/>
      <c r="O366" s="269"/>
      <c r="P366" s="269"/>
      <c r="Q366" s="269"/>
      <c r="R366" s="269"/>
      <c r="S366" s="269"/>
      <c r="T366" s="270"/>
      <c r="U366" s="13"/>
      <c r="V366" s="13"/>
      <c r="W366" s="13"/>
      <c r="X366" s="13"/>
      <c r="Y366" s="13"/>
      <c r="Z366" s="13"/>
      <c r="AA366" s="13"/>
      <c r="AB366" s="13"/>
      <c r="AC366" s="13"/>
      <c r="AD366" s="13"/>
      <c r="AE366" s="13"/>
      <c r="AT366" s="271" t="s">
        <v>165</v>
      </c>
      <c r="AU366" s="271" t="s">
        <v>87</v>
      </c>
      <c r="AV366" s="13" t="s">
        <v>87</v>
      </c>
      <c r="AW366" s="13" t="s">
        <v>34</v>
      </c>
      <c r="AX366" s="13" t="s">
        <v>78</v>
      </c>
      <c r="AY366" s="271" t="s">
        <v>152</v>
      </c>
    </row>
    <row r="367" s="14" customFormat="1">
      <c r="A367" s="14"/>
      <c r="B367" s="272"/>
      <c r="C367" s="273"/>
      <c r="D367" s="256" t="s">
        <v>165</v>
      </c>
      <c r="E367" s="274" t="s">
        <v>1</v>
      </c>
      <c r="F367" s="275" t="s">
        <v>171</v>
      </c>
      <c r="G367" s="273"/>
      <c r="H367" s="276">
        <v>16.280000000000001</v>
      </c>
      <c r="I367" s="277"/>
      <c r="J367" s="273"/>
      <c r="K367" s="273"/>
      <c r="L367" s="278"/>
      <c r="M367" s="279"/>
      <c r="N367" s="280"/>
      <c r="O367" s="280"/>
      <c r="P367" s="280"/>
      <c r="Q367" s="280"/>
      <c r="R367" s="280"/>
      <c r="S367" s="280"/>
      <c r="T367" s="281"/>
      <c r="U367" s="14"/>
      <c r="V367" s="14"/>
      <c r="W367" s="14"/>
      <c r="X367" s="14"/>
      <c r="Y367" s="14"/>
      <c r="Z367" s="14"/>
      <c r="AA367" s="14"/>
      <c r="AB367" s="14"/>
      <c r="AC367" s="14"/>
      <c r="AD367" s="14"/>
      <c r="AE367" s="14"/>
      <c r="AT367" s="282" t="s">
        <v>165</v>
      </c>
      <c r="AU367" s="282" t="s">
        <v>87</v>
      </c>
      <c r="AV367" s="14" t="s">
        <v>159</v>
      </c>
      <c r="AW367" s="14" t="s">
        <v>34</v>
      </c>
      <c r="AX367" s="14" t="s">
        <v>85</v>
      </c>
      <c r="AY367" s="282" t="s">
        <v>152</v>
      </c>
    </row>
    <row r="368" s="13" customFormat="1">
      <c r="A368" s="13"/>
      <c r="B368" s="261"/>
      <c r="C368" s="262"/>
      <c r="D368" s="256" t="s">
        <v>165</v>
      </c>
      <c r="E368" s="262"/>
      <c r="F368" s="264" t="s">
        <v>491</v>
      </c>
      <c r="G368" s="262"/>
      <c r="H368" s="265">
        <v>16.443000000000001</v>
      </c>
      <c r="I368" s="266"/>
      <c r="J368" s="262"/>
      <c r="K368" s="262"/>
      <c r="L368" s="267"/>
      <c r="M368" s="268"/>
      <c r="N368" s="269"/>
      <c r="O368" s="269"/>
      <c r="P368" s="269"/>
      <c r="Q368" s="269"/>
      <c r="R368" s="269"/>
      <c r="S368" s="269"/>
      <c r="T368" s="270"/>
      <c r="U368" s="13"/>
      <c r="V368" s="13"/>
      <c r="W368" s="13"/>
      <c r="X368" s="13"/>
      <c r="Y368" s="13"/>
      <c r="Z368" s="13"/>
      <c r="AA368" s="13"/>
      <c r="AB368" s="13"/>
      <c r="AC368" s="13"/>
      <c r="AD368" s="13"/>
      <c r="AE368" s="13"/>
      <c r="AT368" s="271" t="s">
        <v>165</v>
      </c>
      <c r="AU368" s="271" t="s">
        <v>87</v>
      </c>
      <c r="AV368" s="13" t="s">
        <v>87</v>
      </c>
      <c r="AW368" s="13" t="s">
        <v>4</v>
      </c>
      <c r="AX368" s="13" t="s">
        <v>85</v>
      </c>
      <c r="AY368" s="271" t="s">
        <v>152</v>
      </c>
    </row>
    <row r="369" s="2" customFormat="1" ht="16.5" customHeight="1">
      <c r="A369" s="38"/>
      <c r="B369" s="39"/>
      <c r="C369" s="283" t="s">
        <v>492</v>
      </c>
      <c r="D369" s="283" t="s">
        <v>262</v>
      </c>
      <c r="E369" s="284" t="s">
        <v>493</v>
      </c>
      <c r="F369" s="285" t="s">
        <v>494</v>
      </c>
      <c r="G369" s="286" t="s">
        <v>380</v>
      </c>
      <c r="H369" s="287">
        <v>7.7770000000000001</v>
      </c>
      <c r="I369" s="288"/>
      <c r="J369" s="289">
        <f>ROUND(I369*H369,2)</f>
        <v>0</v>
      </c>
      <c r="K369" s="285" t="s">
        <v>158</v>
      </c>
      <c r="L369" s="290"/>
      <c r="M369" s="291" t="s">
        <v>1</v>
      </c>
      <c r="N369" s="292" t="s">
        <v>43</v>
      </c>
      <c r="O369" s="91"/>
      <c r="P369" s="252">
        <f>O369*H369</f>
        <v>0</v>
      </c>
      <c r="Q369" s="252">
        <v>0.125</v>
      </c>
      <c r="R369" s="252">
        <f>Q369*H369</f>
        <v>0.97212500000000002</v>
      </c>
      <c r="S369" s="252">
        <v>0</v>
      </c>
      <c r="T369" s="253">
        <f>S369*H369</f>
        <v>0</v>
      </c>
      <c r="U369" s="38"/>
      <c r="V369" s="38"/>
      <c r="W369" s="38"/>
      <c r="X369" s="38"/>
      <c r="Y369" s="38"/>
      <c r="Z369" s="38"/>
      <c r="AA369" s="38"/>
      <c r="AB369" s="38"/>
      <c r="AC369" s="38"/>
      <c r="AD369" s="38"/>
      <c r="AE369" s="38"/>
      <c r="AR369" s="254" t="s">
        <v>216</v>
      </c>
      <c r="AT369" s="254" t="s">
        <v>262</v>
      </c>
      <c r="AU369" s="254" t="s">
        <v>87</v>
      </c>
      <c r="AY369" s="17" t="s">
        <v>152</v>
      </c>
      <c r="BE369" s="255">
        <f>IF(N369="základní",J369,0)</f>
        <v>0</v>
      </c>
      <c r="BF369" s="255">
        <f>IF(N369="snížená",J369,0)</f>
        <v>0</v>
      </c>
      <c r="BG369" s="255">
        <f>IF(N369="zákl. přenesená",J369,0)</f>
        <v>0</v>
      </c>
      <c r="BH369" s="255">
        <f>IF(N369="sníž. přenesená",J369,0)</f>
        <v>0</v>
      </c>
      <c r="BI369" s="255">
        <f>IF(N369="nulová",J369,0)</f>
        <v>0</v>
      </c>
      <c r="BJ369" s="17" t="s">
        <v>85</v>
      </c>
      <c r="BK369" s="255">
        <f>ROUND(I369*H369,2)</f>
        <v>0</v>
      </c>
      <c r="BL369" s="17" t="s">
        <v>159</v>
      </c>
      <c r="BM369" s="254" t="s">
        <v>495</v>
      </c>
    </row>
    <row r="370" s="2" customFormat="1">
      <c r="A370" s="38"/>
      <c r="B370" s="39"/>
      <c r="C370" s="40"/>
      <c r="D370" s="256" t="s">
        <v>161</v>
      </c>
      <c r="E370" s="40"/>
      <c r="F370" s="257" t="s">
        <v>494</v>
      </c>
      <c r="G370" s="40"/>
      <c r="H370" s="40"/>
      <c r="I370" s="154"/>
      <c r="J370" s="40"/>
      <c r="K370" s="40"/>
      <c r="L370" s="44"/>
      <c r="M370" s="258"/>
      <c r="N370" s="259"/>
      <c r="O370" s="91"/>
      <c r="P370" s="91"/>
      <c r="Q370" s="91"/>
      <c r="R370" s="91"/>
      <c r="S370" s="91"/>
      <c r="T370" s="92"/>
      <c r="U370" s="38"/>
      <c r="V370" s="38"/>
      <c r="W370" s="38"/>
      <c r="X370" s="38"/>
      <c r="Y370" s="38"/>
      <c r="Z370" s="38"/>
      <c r="AA370" s="38"/>
      <c r="AB370" s="38"/>
      <c r="AC370" s="38"/>
      <c r="AD370" s="38"/>
      <c r="AE370" s="38"/>
      <c r="AT370" s="17" t="s">
        <v>161</v>
      </c>
      <c r="AU370" s="17" t="s">
        <v>87</v>
      </c>
    </row>
    <row r="371" s="13" customFormat="1">
      <c r="A371" s="13"/>
      <c r="B371" s="261"/>
      <c r="C371" s="262"/>
      <c r="D371" s="256" t="s">
        <v>165</v>
      </c>
      <c r="E371" s="263" t="s">
        <v>1</v>
      </c>
      <c r="F371" s="264" t="s">
        <v>496</v>
      </c>
      <c r="G371" s="262"/>
      <c r="H371" s="265">
        <v>2.46</v>
      </c>
      <c r="I371" s="266"/>
      <c r="J371" s="262"/>
      <c r="K371" s="262"/>
      <c r="L371" s="267"/>
      <c r="M371" s="268"/>
      <c r="N371" s="269"/>
      <c r="O371" s="269"/>
      <c r="P371" s="269"/>
      <c r="Q371" s="269"/>
      <c r="R371" s="269"/>
      <c r="S371" s="269"/>
      <c r="T371" s="270"/>
      <c r="U371" s="13"/>
      <c r="V371" s="13"/>
      <c r="W371" s="13"/>
      <c r="X371" s="13"/>
      <c r="Y371" s="13"/>
      <c r="Z371" s="13"/>
      <c r="AA371" s="13"/>
      <c r="AB371" s="13"/>
      <c r="AC371" s="13"/>
      <c r="AD371" s="13"/>
      <c r="AE371" s="13"/>
      <c r="AT371" s="271" t="s">
        <v>165</v>
      </c>
      <c r="AU371" s="271" t="s">
        <v>87</v>
      </c>
      <c r="AV371" s="13" t="s">
        <v>87</v>
      </c>
      <c r="AW371" s="13" t="s">
        <v>34</v>
      </c>
      <c r="AX371" s="13" t="s">
        <v>78</v>
      </c>
      <c r="AY371" s="271" t="s">
        <v>152</v>
      </c>
    </row>
    <row r="372" s="13" customFormat="1">
      <c r="A372" s="13"/>
      <c r="B372" s="261"/>
      <c r="C372" s="262"/>
      <c r="D372" s="256" t="s">
        <v>165</v>
      </c>
      <c r="E372" s="263" t="s">
        <v>1</v>
      </c>
      <c r="F372" s="264" t="s">
        <v>497</v>
      </c>
      <c r="G372" s="262"/>
      <c r="H372" s="265">
        <v>2.3799999999999999</v>
      </c>
      <c r="I372" s="266"/>
      <c r="J372" s="262"/>
      <c r="K372" s="262"/>
      <c r="L372" s="267"/>
      <c r="M372" s="268"/>
      <c r="N372" s="269"/>
      <c r="O372" s="269"/>
      <c r="P372" s="269"/>
      <c r="Q372" s="269"/>
      <c r="R372" s="269"/>
      <c r="S372" s="269"/>
      <c r="T372" s="270"/>
      <c r="U372" s="13"/>
      <c r="V372" s="13"/>
      <c r="W372" s="13"/>
      <c r="X372" s="13"/>
      <c r="Y372" s="13"/>
      <c r="Z372" s="13"/>
      <c r="AA372" s="13"/>
      <c r="AB372" s="13"/>
      <c r="AC372" s="13"/>
      <c r="AD372" s="13"/>
      <c r="AE372" s="13"/>
      <c r="AT372" s="271" t="s">
        <v>165</v>
      </c>
      <c r="AU372" s="271" t="s">
        <v>87</v>
      </c>
      <c r="AV372" s="13" t="s">
        <v>87</v>
      </c>
      <c r="AW372" s="13" t="s">
        <v>34</v>
      </c>
      <c r="AX372" s="13" t="s">
        <v>78</v>
      </c>
      <c r="AY372" s="271" t="s">
        <v>152</v>
      </c>
    </row>
    <row r="373" s="13" customFormat="1">
      <c r="A373" s="13"/>
      <c r="B373" s="261"/>
      <c r="C373" s="262"/>
      <c r="D373" s="256" t="s">
        <v>165</v>
      </c>
      <c r="E373" s="263" t="s">
        <v>1</v>
      </c>
      <c r="F373" s="264" t="s">
        <v>498</v>
      </c>
      <c r="G373" s="262"/>
      <c r="H373" s="265">
        <v>2.8599999999999999</v>
      </c>
      <c r="I373" s="266"/>
      <c r="J373" s="262"/>
      <c r="K373" s="262"/>
      <c r="L373" s="267"/>
      <c r="M373" s="268"/>
      <c r="N373" s="269"/>
      <c r="O373" s="269"/>
      <c r="P373" s="269"/>
      <c r="Q373" s="269"/>
      <c r="R373" s="269"/>
      <c r="S373" s="269"/>
      <c r="T373" s="270"/>
      <c r="U373" s="13"/>
      <c r="V373" s="13"/>
      <c r="W373" s="13"/>
      <c r="X373" s="13"/>
      <c r="Y373" s="13"/>
      <c r="Z373" s="13"/>
      <c r="AA373" s="13"/>
      <c r="AB373" s="13"/>
      <c r="AC373" s="13"/>
      <c r="AD373" s="13"/>
      <c r="AE373" s="13"/>
      <c r="AT373" s="271" t="s">
        <v>165</v>
      </c>
      <c r="AU373" s="271" t="s">
        <v>87</v>
      </c>
      <c r="AV373" s="13" t="s">
        <v>87</v>
      </c>
      <c r="AW373" s="13" t="s">
        <v>34</v>
      </c>
      <c r="AX373" s="13" t="s">
        <v>78</v>
      </c>
      <c r="AY373" s="271" t="s">
        <v>152</v>
      </c>
    </row>
    <row r="374" s="14" customFormat="1">
      <c r="A374" s="14"/>
      <c r="B374" s="272"/>
      <c r="C374" s="273"/>
      <c r="D374" s="256" t="s">
        <v>165</v>
      </c>
      <c r="E374" s="274" t="s">
        <v>1</v>
      </c>
      <c r="F374" s="275" t="s">
        <v>171</v>
      </c>
      <c r="G374" s="273"/>
      <c r="H374" s="276">
        <v>7.6999999999999993</v>
      </c>
      <c r="I374" s="277"/>
      <c r="J374" s="273"/>
      <c r="K374" s="273"/>
      <c r="L374" s="278"/>
      <c r="M374" s="279"/>
      <c r="N374" s="280"/>
      <c r="O374" s="280"/>
      <c r="P374" s="280"/>
      <c r="Q374" s="280"/>
      <c r="R374" s="280"/>
      <c r="S374" s="280"/>
      <c r="T374" s="281"/>
      <c r="U374" s="14"/>
      <c r="V374" s="14"/>
      <c r="W374" s="14"/>
      <c r="X374" s="14"/>
      <c r="Y374" s="14"/>
      <c r="Z374" s="14"/>
      <c r="AA374" s="14"/>
      <c r="AB374" s="14"/>
      <c r="AC374" s="14"/>
      <c r="AD374" s="14"/>
      <c r="AE374" s="14"/>
      <c r="AT374" s="282" t="s">
        <v>165</v>
      </c>
      <c r="AU374" s="282" t="s">
        <v>87</v>
      </c>
      <c r="AV374" s="14" t="s">
        <v>159</v>
      </c>
      <c r="AW374" s="14" t="s">
        <v>34</v>
      </c>
      <c r="AX374" s="14" t="s">
        <v>85</v>
      </c>
      <c r="AY374" s="282" t="s">
        <v>152</v>
      </c>
    </row>
    <row r="375" s="13" customFormat="1">
      <c r="A375" s="13"/>
      <c r="B375" s="261"/>
      <c r="C375" s="262"/>
      <c r="D375" s="256" t="s">
        <v>165</v>
      </c>
      <c r="E375" s="262"/>
      <c r="F375" s="264" t="s">
        <v>499</v>
      </c>
      <c r="G375" s="262"/>
      <c r="H375" s="265">
        <v>7.7770000000000001</v>
      </c>
      <c r="I375" s="266"/>
      <c r="J375" s="262"/>
      <c r="K375" s="262"/>
      <c r="L375" s="267"/>
      <c r="M375" s="268"/>
      <c r="N375" s="269"/>
      <c r="O375" s="269"/>
      <c r="P375" s="269"/>
      <c r="Q375" s="269"/>
      <c r="R375" s="269"/>
      <c r="S375" s="269"/>
      <c r="T375" s="270"/>
      <c r="U375" s="13"/>
      <c r="V375" s="13"/>
      <c r="W375" s="13"/>
      <c r="X375" s="13"/>
      <c r="Y375" s="13"/>
      <c r="Z375" s="13"/>
      <c r="AA375" s="13"/>
      <c r="AB375" s="13"/>
      <c r="AC375" s="13"/>
      <c r="AD375" s="13"/>
      <c r="AE375" s="13"/>
      <c r="AT375" s="271" t="s">
        <v>165</v>
      </c>
      <c r="AU375" s="271" t="s">
        <v>87</v>
      </c>
      <c r="AV375" s="13" t="s">
        <v>87</v>
      </c>
      <c r="AW375" s="13" t="s">
        <v>4</v>
      </c>
      <c r="AX375" s="13" t="s">
        <v>85</v>
      </c>
      <c r="AY375" s="271" t="s">
        <v>152</v>
      </c>
    </row>
    <row r="376" s="2" customFormat="1" ht="16.5" customHeight="1">
      <c r="A376" s="38"/>
      <c r="B376" s="39"/>
      <c r="C376" s="283" t="s">
        <v>500</v>
      </c>
      <c r="D376" s="283" t="s">
        <v>262</v>
      </c>
      <c r="E376" s="284" t="s">
        <v>501</v>
      </c>
      <c r="F376" s="285" t="s">
        <v>502</v>
      </c>
      <c r="G376" s="286" t="s">
        <v>380</v>
      </c>
      <c r="H376" s="287">
        <v>1.7370000000000001</v>
      </c>
      <c r="I376" s="288"/>
      <c r="J376" s="289">
        <f>ROUND(I376*H376,2)</f>
        <v>0</v>
      </c>
      <c r="K376" s="285" t="s">
        <v>158</v>
      </c>
      <c r="L376" s="290"/>
      <c r="M376" s="291" t="s">
        <v>1</v>
      </c>
      <c r="N376" s="292" t="s">
        <v>43</v>
      </c>
      <c r="O376" s="91"/>
      <c r="P376" s="252">
        <f>O376*H376</f>
        <v>0</v>
      </c>
      <c r="Q376" s="252">
        <v>0.105</v>
      </c>
      <c r="R376" s="252">
        <f>Q376*H376</f>
        <v>0.18238499999999999</v>
      </c>
      <c r="S376" s="252">
        <v>0</v>
      </c>
      <c r="T376" s="253">
        <f>S376*H376</f>
        <v>0</v>
      </c>
      <c r="U376" s="38"/>
      <c r="V376" s="38"/>
      <c r="W376" s="38"/>
      <c r="X376" s="38"/>
      <c r="Y376" s="38"/>
      <c r="Z376" s="38"/>
      <c r="AA376" s="38"/>
      <c r="AB376" s="38"/>
      <c r="AC376" s="38"/>
      <c r="AD376" s="38"/>
      <c r="AE376" s="38"/>
      <c r="AR376" s="254" t="s">
        <v>216</v>
      </c>
      <c r="AT376" s="254" t="s">
        <v>262</v>
      </c>
      <c r="AU376" s="254" t="s">
        <v>87</v>
      </c>
      <c r="AY376" s="17" t="s">
        <v>152</v>
      </c>
      <c r="BE376" s="255">
        <f>IF(N376="základní",J376,0)</f>
        <v>0</v>
      </c>
      <c r="BF376" s="255">
        <f>IF(N376="snížená",J376,0)</f>
        <v>0</v>
      </c>
      <c r="BG376" s="255">
        <f>IF(N376="zákl. přenesená",J376,0)</f>
        <v>0</v>
      </c>
      <c r="BH376" s="255">
        <f>IF(N376="sníž. přenesená",J376,0)</f>
        <v>0</v>
      </c>
      <c r="BI376" s="255">
        <f>IF(N376="nulová",J376,0)</f>
        <v>0</v>
      </c>
      <c r="BJ376" s="17" t="s">
        <v>85</v>
      </c>
      <c r="BK376" s="255">
        <f>ROUND(I376*H376,2)</f>
        <v>0</v>
      </c>
      <c r="BL376" s="17" t="s">
        <v>159</v>
      </c>
      <c r="BM376" s="254" t="s">
        <v>503</v>
      </c>
    </row>
    <row r="377" s="2" customFormat="1">
      <c r="A377" s="38"/>
      <c r="B377" s="39"/>
      <c r="C377" s="40"/>
      <c r="D377" s="256" t="s">
        <v>161</v>
      </c>
      <c r="E377" s="40"/>
      <c r="F377" s="257" t="s">
        <v>502</v>
      </c>
      <c r="G377" s="40"/>
      <c r="H377" s="40"/>
      <c r="I377" s="154"/>
      <c r="J377" s="40"/>
      <c r="K377" s="40"/>
      <c r="L377" s="44"/>
      <c r="M377" s="258"/>
      <c r="N377" s="259"/>
      <c r="O377" s="91"/>
      <c r="P377" s="91"/>
      <c r="Q377" s="91"/>
      <c r="R377" s="91"/>
      <c r="S377" s="91"/>
      <c r="T377" s="92"/>
      <c r="U377" s="38"/>
      <c r="V377" s="38"/>
      <c r="W377" s="38"/>
      <c r="X377" s="38"/>
      <c r="Y377" s="38"/>
      <c r="Z377" s="38"/>
      <c r="AA377" s="38"/>
      <c r="AB377" s="38"/>
      <c r="AC377" s="38"/>
      <c r="AD377" s="38"/>
      <c r="AE377" s="38"/>
      <c r="AT377" s="17" t="s">
        <v>161</v>
      </c>
      <c r="AU377" s="17" t="s">
        <v>87</v>
      </c>
    </row>
    <row r="378" s="13" customFormat="1">
      <c r="A378" s="13"/>
      <c r="B378" s="261"/>
      <c r="C378" s="262"/>
      <c r="D378" s="256" t="s">
        <v>165</v>
      </c>
      <c r="E378" s="263" t="s">
        <v>1</v>
      </c>
      <c r="F378" s="264" t="s">
        <v>504</v>
      </c>
      <c r="G378" s="262"/>
      <c r="H378" s="265">
        <v>1.72</v>
      </c>
      <c r="I378" s="266"/>
      <c r="J378" s="262"/>
      <c r="K378" s="262"/>
      <c r="L378" s="267"/>
      <c r="M378" s="268"/>
      <c r="N378" s="269"/>
      <c r="O378" s="269"/>
      <c r="P378" s="269"/>
      <c r="Q378" s="269"/>
      <c r="R378" s="269"/>
      <c r="S378" s="269"/>
      <c r="T378" s="270"/>
      <c r="U378" s="13"/>
      <c r="V378" s="13"/>
      <c r="W378" s="13"/>
      <c r="X378" s="13"/>
      <c r="Y378" s="13"/>
      <c r="Z378" s="13"/>
      <c r="AA378" s="13"/>
      <c r="AB378" s="13"/>
      <c r="AC378" s="13"/>
      <c r="AD378" s="13"/>
      <c r="AE378" s="13"/>
      <c r="AT378" s="271" t="s">
        <v>165</v>
      </c>
      <c r="AU378" s="271" t="s">
        <v>87</v>
      </c>
      <c r="AV378" s="13" t="s">
        <v>87</v>
      </c>
      <c r="AW378" s="13" t="s">
        <v>34</v>
      </c>
      <c r="AX378" s="13" t="s">
        <v>85</v>
      </c>
      <c r="AY378" s="271" t="s">
        <v>152</v>
      </c>
    </row>
    <row r="379" s="13" customFormat="1">
      <c r="A379" s="13"/>
      <c r="B379" s="261"/>
      <c r="C379" s="262"/>
      <c r="D379" s="256" t="s">
        <v>165</v>
      </c>
      <c r="E379" s="262"/>
      <c r="F379" s="264" t="s">
        <v>505</v>
      </c>
      <c r="G379" s="262"/>
      <c r="H379" s="265">
        <v>1.7370000000000001</v>
      </c>
      <c r="I379" s="266"/>
      <c r="J379" s="262"/>
      <c r="K379" s="262"/>
      <c r="L379" s="267"/>
      <c r="M379" s="268"/>
      <c r="N379" s="269"/>
      <c r="O379" s="269"/>
      <c r="P379" s="269"/>
      <c r="Q379" s="269"/>
      <c r="R379" s="269"/>
      <c r="S379" s="269"/>
      <c r="T379" s="270"/>
      <c r="U379" s="13"/>
      <c r="V379" s="13"/>
      <c r="W379" s="13"/>
      <c r="X379" s="13"/>
      <c r="Y379" s="13"/>
      <c r="Z379" s="13"/>
      <c r="AA379" s="13"/>
      <c r="AB379" s="13"/>
      <c r="AC379" s="13"/>
      <c r="AD379" s="13"/>
      <c r="AE379" s="13"/>
      <c r="AT379" s="271" t="s">
        <v>165</v>
      </c>
      <c r="AU379" s="271" t="s">
        <v>87</v>
      </c>
      <c r="AV379" s="13" t="s">
        <v>87</v>
      </c>
      <c r="AW379" s="13" t="s">
        <v>4</v>
      </c>
      <c r="AX379" s="13" t="s">
        <v>85</v>
      </c>
      <c r="AY379" s="271" t="s">
        <v>152</v>
      </c>
    </row>
    <row r="380" s="2" customFormat="1" ht="16.5" customHeight="1">
      <c r="A380" s="38"/>
      <c r="B380" s="39"/>
      <c r="C380" s="283" t="s">
        <v>506</v>
      </c>
      <c r="D380" s="283" t="s">
        <v>262</v>
      </c>
      <c r="E380" s="284" t="s">
        <v>507</v>
      </c>
      <c r="F380" s="285" t="s">
        <v>508</v>
      </c>
      <c r="G380" s="286" t="s">
        <v>380</v>
      </c>
      <c r="H380" s="287">
        <v>9.7769999999999992</v>
      </c>
      <c r="I380" s="288"/>
      <c r="J380" s="289">
        <f>ROUND(I380*H380,2)</f>
        <v>0</v>
      </c>
      <c r="K380" s="285" t="s">
        <v>158</v>
      </c>
      <c r="L380" s="290"/>
      <c r="M380" s="291" t="s">
        <v>1</v>
      </c>
      <c r="N380" s="292" t="s">
        <v>43</v>
      </c>
      <c r="O380" s="91"/>
      <c r="P380" s="252">
        <f>O380*H380</f>
        <v>0</v>
      </c>
      <c r="Q380" s="252">
        <v>0.125</v>
      </c>
      <c r="R380" s="252">
        <f>Q380*H380</f>
        <v>1.2221249999999999</v>
      </c>
      <c r="S380" s="252">
        <v>0</v>
      </c>
      <c r="T380" s="253">
        <f>S380*H380</f>
        <v>0</v>
      </c>
      <c r="U380" s="38"/>
      <c r="V380" s="38"/>
      <c r="W380" s="38"/>
      <c r="X380" s="38"/>
      <c r="Y380" s="38"/>
      <c r="Z380" s="38"/>
      <c r="AA380" s="38"/>
      <c r="AB380" s="38"/>
      <c r="AC380" s="38"/>
      <c r="AD380" s="38"/>
      <c r="AE380" s="38"/>
      <c r="AR380" s="254" t="s">
        <v>216</v>
      </c>
      <c r="AT380" s="254" t="s">
        <v>262</v>
      </c>
      <c r="AU380" s="254" t="s">
        <v>87</v>
      </c>
      <c r="AY380" s="17" t="s">
        <v>152</v>
      </c>
      <c r="BE380" s="255">
        <f>IF(N380="základní",J380,0)</f>
        <v>0</v>
      </c>
      <c r="BF380" s="255">
        <f>IF(N380="snížená",J380,0)</f>
        <v>0</v>
      </c>
      <c r="BG380" s="255">
        <f>IF(N380="zákl. přenesená",J380,0)</f>
        <v>0</v>
      </c>
      <c r="BH380" s="255">
        <f>IF(N380="sníž. přenesená",J380,0)</f>
        <v>0</v>
      </c>
      <c r="BI380" s="255">
        <f>IF(N380="nulová",J380,0)</f>
        <v>0</v>
      </c>
      <c r="BJ380" s="17" t="s">
        <v>85</v>
      </c>
      <c r="BK380" s="255">
        <f>ROUND(I380*H380,2)</f>
        <v>0</v>
      </c>
      <c r="BL380" s="17" t="s">
        <v>159</v>
      </c>
      <c r="BM380" s="254" t="s">
        <v>509</v>
      </c>
    </row>
    <row r="381" s="2" customFormat="1">
      <c r="A381" s="38"/>
      <c r="B381" s="39"/>
      <c r="C381" s="40"/>
      <c r="D381" s="256" t="s">
        <v>161</v>
      </c>
      <c r="E381" s="40"/>
      <c r="F381" s="257" t="s">
        <v>508</v>
      </c>
      <c r="G381" s="40"/>
      <c r="H381" s="40"/>
      <c r="I381" s="154"/>
      <c r="J381" s="40"/>
      <c r="K381" s="40"/>
      <c r="L381" s="44"/>
      <c r="M381" s="258"/>
      <c r="N381" s="259"/>
      <c r="O381" s="91"/>
      <c r="P381" s="91"/>
      <c r="Q381" s="91"/>
      <c r="R381" s="91"/>
      <c r="S381" s="91"/>
      <c r="T381" s="92"/>
      <c r="U381" s="38"/>
      <c r="V381" s="38"/>
      <c r="W381" s="38"/>
      <c r="X381" s="38"/>
      <c r="Y381" s="38"/>
      <c r="Z381" s="38"/>
      <c r="AA381" s="38"/>
      <c r="AB381" s="38"/>
      <c r="AC381" s="38"/>
      <c r="AD381" s="38"/>
      <c r="AE381" s="38"/>
      <c r="AT381" s="17" t="s">
        <v>161</v>
      </c>
      <c r="AU381" s="17" t="s">
        <v>87</v>
      </c>
    </row>
    <row r="382" s="13" customFormat="1">
      <c r="A382" s="13"/>
      <c r="B382" s="261"/>
      <c r="C382" s="262"/>
      <c r="D382" s="256" t="s">
        <v>165</v>
      </c>
      <c r="E382" s="263" t="s">
        <v>1</v>
      </c>
      <c r="F382" s="264" t="s">
        <v>510</v>
      </c>
      <c r="G382" s="262"/>
      <c r="H382" s="265">
        <v>9.6799999999999997</v>
      </c>
      <c r="I382" s="266"/>
      <c r="J382" s="262"/>
      <c r="K382" s="262"/>
      <c r="L382" s="267"/>
      <c r="M382" s="268"/>
      <c r="N382" s="269"/>
      <c r="O382" s="269"/>
      <c r="P382" s="269"/>
      <c r="Q382" s="269"/>
      <c r="R382" s="269"/>
      <c r="S382" s="269"/>
      <c r="T382" s="270"/>
      <c r="U382" s="13"/>
      <c r="V382" s="13"/>
      <c r="W382" s="13"/>
      <c r="X382" s="13"/>
      <c r="Y382" s="13"/>
      <c r="Z382" s="13"/>
      <c r="AA382" s="13"/>
      <c r="AB382" s="13"/>
      <c r="AC382" s="13"/>
      <c r="AD382" s="13"/>
      <c r="AE382" s="13"/>
      <c r="AT382" s="271" t="s">
        <v>165</v>
      </c>
      <c r="AU382" s="271" t="s">
        <v>87</v>
      </c>
      <c r="AV382" s="13" t="s">
        <v>87</v>
      </c>
      <c r="AW382" s="13" t="s">
        <v>34</v>
      </c>
      <c r="AX382" s="13" t="s">
        <v>85</v>
      </c>
      <c r="AY382" s="271" t="s">
        <v>152</v>
      </c>
    </row>
    <row r="383" s="13" customFormat="1">
      <c r="A383" s="13"/>
      <c r="B383" s="261"/>
      <c r="C383" s="262"/>
      <c r="D383" s="256" t="s">
        <v>165</v>
      </c>
      <c r="E383" s="262"/>
      <c r="F383" s="264" t="s">
        <v>511</v>
      </c>
      <c r="G383" s="262"/>
      <c r="H383" s="265">
        <v>9.7769999999999992</v>
      </c>
      <c r="I383" s="266"/>
      <c r="J383" s="262"/>
      <c r="K383" s="262"/>
      <c r="L383" s="267"/>
      <c r="M383" s="268"/>
      <c r="N383" s="269"/>
      <c r="O383" s="269"/>
      <c r="P383" s="269"/>
      <c r="Q383" s="269"/>
      <c r="R383" s="269"/>
      <c r="S383" s="269"/>
      <c r="T383" s="270"/>
      <c r="U383" s="13"/>
      <c r="V383" s="13"/>
      <c r="W383" s="13"/>
      <c r="X383" s="13"/>
      <c r="Y383" s="13"/>
      <c r="Z383" s="13"/>
      <c r="AA383" s="13"/>
      <c r="AB383" s="13"/>
      <c r="AC383" s="13"/>
      <c r="AD383" s="13"/>
      <c r="AE383" s="13"/>
      <c r="AT383" s="271" t="s">
        <v>165</v>
      </c>
      <c r="AU383" s="271" t="s">
        <v>87</v>
      </c>
      <c r="AV383" s="13" t="s">
        <v>87</v>
      </c>
      <c r="AW383" s="13" t="s">
        <v>4</v>
      </c>
      <c r="AX383" s="13" t="s">
        <v>85</v>
      </c>
      <c r="AY383" s="271" t="s">
        <v>152</v>
      </c>
    </row>
    <row r="384" s="2" customFormat="1" ht="16.5" customHeight="1">
      <c r="A384" s="38"/>
      <c r="B384" s="39"/>
      <c r="C384" s="283" t="s">
        <v>512</v>
      </c>
      <c r="D384" s="283" t="s">
        <v>262</v>
      </c>
      <c r="E384" s="284" t="s">
        <v>513</v>
      </c>
      <c r="F384" s="285" t="s">
        <v>514</v>
      </c>
      <c r="G384" s="286" t="s">
        <v>380</v>
      </c>
      <c r="H384" s="287">
        <v>6.343</v>
      </c>
      <c r="I384" s="288"/>
      <c r="J384" s="289">
        <f>ROUND(I384*H384,2)</f>
        <v>0</v>
      </c>
      <c r="K384" s="285" t="s">
        <v>158</v>
      </c>
      <c r="L384" s="290"/>
      <c r="M384" s="291" t="s">
        <v>1</v>
      </c>
      <c r="N384" s="292" t="s">
        <v>43</v>
      </c>
      <c r="O384" s="91"/>
      <c r="P384" s="252">
        <f>O384*H384</f>
        <v>0</v>
      </c>
      <c r="Q384" s="252">
        <v>0.125</v>
      </c>
      <c r="R384" s="252">
        <f>Q384*H384</f>
        <v>0.792875</v>
      </c>
      <c r="S384" s="252">
        <v>0</v>
      </c>
      <c r="T384" s="253">
        <f>S384*H384</f>
        <v>0</v>
      </c>
      <c r="U384" s="38"/>
      <c r="V384" s="38"/>
      <c r="W384" s="38"/>
      <c r="X384" s="38"/>
      <c r="Y384" s="38"/>
      <c r="Z384" s="38"/>
      <c r="AA384" s="38"/>
      <c r="AB384" s="38"/>
      <c r="AC384" s="38"/>
      <c r="AD384" s="38"/>
      <c r="AE384" s="38"/>
      <c r="AR384" s="254" t="s">
        <v>216</v>
      </c>
      <c r="AT384" s="254" t="s">
        <v>262</v>
      </c>
      <c r="AU384" s="254" t="s">
        <v>87</v>
      </c>
      <c r="AY384" s="17" t="s">
        <v>152</v>
      </c>
      <c r="BE384" s="255">
        <f>IF(N384="základní",J384,0)</f>
        <v>0</v>
      </c>
      <c r="BF384" s="255">
        <f>IF(N384="snížená",J384,0)</f>
        <v>0</v>
      </c>
      <c r="BG384" s="255">
        <f>IF(N384="zákl. přenesená",J384,0)</f>
        <v>0</v>
      </c>
      <c r="BH384" s="255">
        <f>IF(N384="sníž. přenesená",J384,0)</f>
        <v>0</v>
      </c>
      <c r="BI384" s="255">
        <f>IF(N384="nulová",J384,0)</f>
        <v>0</v>
      </c>
      <c r="BJ384" s="17" t="s">
        <v>85</v>
      </c>
      <c r="BK384" s="255">
        <f>ROUND(I384*H384,2)</f>
        <v>0</v>
      </c>
      <c r="BL384" s="17" t="s">
        <v>159</v>
      </c>
      <c r="BM384" s="254" t="s">
        <v>515</v>
      </c>
    </row>
    <row r="385" s="2" customFormat="1">
      <c r="A385" s="38"/>
      <c r="B385" s="39"/>
      <c r="C385" s="40"/>
      <c r="D385" s="256" t="s">
        <v>161</v>
      </c>
      <c r="E385" s="40"/>
      <c r="F385" s="257" t="s">
        <v>514</v>
      </c>
      <c r="G385" s="40"/>
      <c r="H385" s="40"/>
      <c r="I385" s="154"/>
      <c r="J385" s="40"/>
      <c r="K385" s="40"/>
      <c r="L385" s="44"/>
      <c r="M385" s="258"/>
      <c r="N385" s="259"/>
      <c r="O385" s="91"/>
      <c r="P385" s="91"/>
      <c r="Q385" s="91"/>
      <c r="R385" s="91"/>
      <c r="S385" s="91"/>
      <c r="T385" s="92"/>
      <c r="U385" s="38"/>
      <c r="V385" s="38"/>
      <c r="W385" s="38"/>
      <c r="X385" s="38"/>
      <c r="Y385" s="38"/>
      <c r="Z385" s="38"/>
      <c r="AA385" s="38"/>
      <c r="AB385" s="38"/>
      <c r="AC385" s="38"/>
      <c r="AD385" s="38"/>
      <c r="AE385" s="38"/>
      <c r="AT385" s="17" t="s">
        <v>161</v>
      </c>
      <c r="AU385" s="17" t="s">
        <v>87</v>
      </c>
    </row>
    <row r="386" s="13" customFormat="1">
      <c r="A386" s="13"/>
      <c r="B386" s="261"/>
      <c r="C386" s="262"/>
      <c r="D386" s="256" t="s">
        <v>165</v>
      </c>
      <c r="E386" s="263" t="s">
        <v>1</v>
      </c>
      <c r="F386" s="264" t="s">
        <v>516</v>
      </c>
      <c r="G386" s="262"/>
      <c r="H386" s="265">
        <v>6.2800000000000002</v>
      </c>
      <c r="I386" s="266"/>
      <c r="J386" s="262"/>
      <c r="K386" s="262"/>
      <c r="L386" s="267"/>
      <c r="M386" s="268"/>
      <c r="N386" s="269"/>
      <c r="O386" s="269"/>
      <c r="P386" s="269"/>
      <c r="Q386" s="269"/>
      <c r="R386" s="269"/>
      <c r="S386" s="269"/>
      <c r="T386" s="270"/>
      <c r="U386" s="13"/>
      <c r="V386" s="13"/>
      <c r="W386" s="13"/>
      <c r="X386" s="13"/>
      <c r="Y386" s="13"/>
      <c r="Z386" s="13"/>
      <c r="AA386" s="13"/>
      <c r="AB386" s="13"/>
      <c r="AC386" s="13"/>
      <c r="AD386" s="13"/>
      <c r="AE386" s="13"/>
      <c r="AT386" s="271" t="s">
        <v>165</v>
      </c>
      <c r="AU386" s="271" t="s">
        <v>87</v>
      </c>
      <c r="AV386" s="13" t="s">
        <v>87</v>
      </c>
      <c r="AW386" s="13" t="s">
        <v>34</v>
      </c>
      <c r="AX386" s="13" t="s">
        <v>85</v>
      </c>
      <c r="AY386" s="271" t="s">
        <v>152</v>
      </c>
    </row>
    <row r="387" s="13" customFormat="1">
      <c r="A387" s="13"/>
      <c r="B387" s="261"/>
      <c r="C387" s="262"/>
      <c r="D387" s="256" t="s">
        <v>165</v>
      </c>
      <c r="E387" s="262"/>
      <c r="F387" s="264" t="s">
        <v>517</v>
      </c>
      <c r="G387" s="262"/>
      <c r="H387" s="265">
        <v>6.343</v>
      </c>
      <c r="I387" s="266"/>
      <c r="J387" s="262"/>
      <c r="K387" s="262"/>
      <c r="L387" s="267"/>
      <c r="M387" s="268"/>
      <c r="N387" s="269"/>
      <c r="O387" s="269"/>
      <c r="P387" s="269"/>
      <c r="Q387" s="269"/>
      <c r="R387" s="269"/>
      <c r="S387" s="269"/>
      <c r="T387" s="270"/>
      <c r="U387" s="13"/>
      <c r="V387" s="13"/>
      <c r="W387" s="13"/>
      <c r="X387" s="13"/>
      <c r="Y387" s="13"/>
      <c r="Z387" s="13"/>
      <c r="AA387" s="13"/>
      <c r="AB387" s="13"/>
      <c r="AC387" s="13"/>
      <c r="AD387" s="13"/>
      <c r="AE387" s="13"/>
      <c r="AT387" s="271" t="s">
        <v>165</v>
      </c>
      <c r="AU387" s="271" t="s">
        <v>87</v>
      </c>
      <c r="AV387" s="13" t="s">
        <v>87</v>
      </c>
      <c r="AW387" s="13" t="s">
        <v>4</v>
      </c>
      <c r="AX387" s="13" t="s">
        <v>85</v>
      </c>
      <c r="AY387" s="271" t="s">
        <v>152</v>
      </c>
    </row>
    <row r="388" s="2" customFormat="1" ht="16.5" customHeight="1">
      <c r="A388" s="38"/>
      <c r="B388" s="39"/>
      <c r="C388" s="283" t="s">
        <v>518</v>
      </c>
      <c r="D388" s="283" t="s">
        <v>262</v>
      </c>
      <c r="E388" s="284" t="s">
        <v>519</v>
      </c>
      <c r="F388" s="285" t="s">
        <v>520</v>
      </c>
      <c r="G388" s="286" t="s">
        <v>380</v>
      </c>
      <c r="H388" s="287">
        <v>9.9990000000000006</v>
      </c>
      <c r="I388" s="288"/>
      <c r="J388" s="289">
        <f>ROUND(I388*H388,2)</f>
        <v>0</v>
      </c>
      <c r="K388" s="285" t="s">
        <v>158</v>
      </c>
      <c r="L388" s="290"/>
      <c r="M388" s="291" t="s">
        <v>1</v>
      </c>
      <c r="N388" s="292" t="s">
        <v>43</v>
      </c>
      <c r="O388" s="91"/>
      <c r="P388" s="252">
        <f>O388*H388</f>
        <v>0</v>
      </c>
      <c r="Q388" s="252">
        <v>0.082000000000000003</v>
      </c>
      <c r="R388" s="252">
        <f>Q388*H388</f>
        <v>0.81991800000000004</v>
      </c>
      <c r="S388" s="252">
        <v>0</v>
      </c>
      <c r="T388" s="253">
        <f>S388*H388</f>
        <v>0</v>
      </c>
      <c r="U388" s="38"/>
      <c r="V388" s="38"/>
      <c r="W388" s="38"/>
      <c r="X388" s="38"/>
      <c r="Y388" s="38"/>
      <c r="Z388" s="38"/>
      <c r="AA388" s="38"/>
      <c r="AB388" s="38"/>
      <c r="AC388" s="38"/>
      <c r="AD388" s="38"/>
      <c r="AE388" s="38"/>
      <c r="AR388" s="254" t="s">
        <v>216</v>
      </c>
      <c r="AT388" s="254" t="s">
        <v>262</v>
      </c>
      <c r="AU388" s="254" t="s">
        <v>87</v>
      </c>
      <c r="AY388" s="17" t="s">
        <v>152</v>
      </c>
      <c r="BE388" s="255">
        <f>IF(N388="základní",J388,0)</f>
        <v>0</v>
      </c>
      <c r="BF388" s="255">
        <f>IF(N388="snížená",J388,0)</f>
        <v>0</v>
      </c>
      <c r="BG388" s="255">
        <f>IF(N388="zákl. přenesená",J388,0)</f>
        <v>0</v>
      </c>
      <c r="BH388" s="255">
        <f>IF(N388="sníž. přenesená",J388,0)</f>
        <v>0</v>
      </c>
      <c r="BI388" s="255">
        <f>IF(N388="nulová",J388,0)</f>
        <v>0</v>
      </c>
      <c r="BJ388" s="17" t="s">
        <v>85</v>
      </c>
      <c r="BK388" s="255">
        <f>ROUND(I388*H388,2)</f>
        <v>0</v>
      </c>
      <c r="BL388" s="17" t="s">
        <v>159</v>
      </c>
      <c r="BM388" s="254" t="s">
        <v>521</v>
      </c>
    </row>
    <row r="389" s="2" customFormat="1">
      <c r="A389" s="38"/>
      <c r="B389" s="39"/>
      <c r="C389" s="40"/>
      <c r="D389" s="256" t="s">
        <v>161</v>
      </c>
      <c r="E389" s="40"/>
      <c r="F389" s="257" t="s">
        <v>520</v>
      </c>
      <c r="G389" s="40"/>
      <c r="H389" s="40"/>
      <c r="I389" s="154"/>
      <c r="J389" s="40"/>
      <c r="K389" s="40"/>
      <c r="L389" s="44"/>
      <c r="M389" s="258"/>
      <c r="N389" s="259"/>
      <c r="O389" s="91"/>
      <c r="P389" s="91"/>
      <c r="Q389" s="91"/>
      <c r="R389" s="91"/>
      <c r="S389" s="91"/>
      <c r="T389" s="92"/>
      <c r="U389" s="38"/>
      <c r="V389" s="38"/>
      <c r="W389" s="38"/>
      <c r="X389" s="38"/>
      <c r="Y389" s="38"/>
      <c r="Z389" s="38"/>
      <c r="AA389" s="38"/>
      <c r="AB389" s="38"/>
      <c r="AC389" s="38"/>
      <c r="AD389" s="38"/>
      <c r="AE389" s="38"/>
      <c r="AT389" s="17" t="s">
        <v>161</v>
      </c>
      <c r="AU389" s="17" t="s">
        <v>87</v>
      </c>
    </row>
    <row r="390" s="13" customFormat="1">
      <c r="A390" s="13"/>
      <c r="B390" s="261"/>
      <c r="C390" s="262"/>
      <c r="D390" s="256" t="s">
        <v>165</v>
      </c>
      <c r="E390" s="263" t="s">
        <v>1</v>
      </c>
      <c r="F390" s="264" t="s">
        <v>522</v>
      </c>
      <c r="G390" s="262"/>
      <c r="H390" s="265">
        <v>9.9000000000000004</v>
      </c>
      <c r="I390" s="266"/>
      <c r="J390" s="262"/>
      <c r="K390" s="262"/>
      <c r="L390" s="267"/>
      <c r="M390" s="268"/>
      <c r="N390" s="269"/>
      <c r="O390" s="269"/>
      <c r="P390" s="269"/>
      <c r="Q390" s="269"/>
      <c r="R390" s="269"/>
      <c r="S390" s="269"/>
      <c r="T390" s="270"/>
      <c r="U390" s="13"/>
      <c r="V390" s="13"/>
      <c r="W390" s="13"/>
      <c r="X390" s="13"/>
      <c r="Y390" s="13"/>
      <c r="Z390" s="13"/>
      <c r="AA390" s="13"/>
      <c r="AB390" s="13"/>
      <c r="AC390" s="13"/>
      <c r="AD390" s="13"/>
      <c r="AE390" s="13"/>
      <c r="AT390" s="271" t="s">
        <v>165</v>
      </c>
      <c r="AU390" s="271" t="s">
        <v>87</v>
      </c>
      <c r="AV390" s="13" t="s">
        <v>87</v>
      </c>
      <c r="AW390" s="13" t="s">
        <v>34</v>
      </c>
      <c r="AX390" s="13" t="s">
        <v>85</v>
      </c>
      <c r="AY390" s="271" t="s">
        <v>152</v>
      </c>
    </row>
    <row r="391" s="13" customFormat="1">
      <c r="A391" s="13"/>
      <c r="B391" s="261"/>
      <c r="C391" s="262"/>
      <c r="D391" s="256" t="s">
        <v>165</v>
      </c>
      <c r="E391" s="262"/>
      <c r="F391" s="264" t="s">
        <v>523</v>
      </c>
      <c r="G391" s="262"/>
      <c r="H391" s="265">
        <v>9.9990000000000006</v>
      </c>
      <c r="I391" s="266"/>
      <c r="J391" s="262"/>
      <c r="K391" s="262"/>
      <c r="L391" s="267"/>
      <c r="M391" s="268"/>
      <c r="N391" s="269"/>
      <c r="O391" s="269"/>
      <c r="P391" s="269"/>
      <c r="Q391" s="269"/>
      <c r="R391" s="269"/>
      <c r="S391" s="269"/>
      <c r="T391" s="270"/>
      <c r="U391" s="13"/>
      <c r="V391" s="13"/>
      <c r="W391" s="13"/>
      <c r="X391" s="13"/>
      <c r="Y391" s="13"/>
      <c r="Z391" s="13"/>
      <c r="AA391" s="13"/>
      <c r="AB391" s="13"/>
      <c r="AC391" s="13"/>
      <c r="AD391" s="13"/>
      <c r="AE391" s="13"/>
      <c r="AT391" s="271" t="s">
        <v>165</v>
      </c>
      <c r="AU391" s="271" t="s">
        <v>87</v>
      </c>
      <c r="AV391" s="13" t="s">
        <v>87</v>
      </c>
      <c r="AW391" s="13" t="s">
        <v>4</v>
      </c>
      <c r="AX391" s="13" t="s">
        <v>85</v>
      </c>
      <c r="AY391" s="271" t="s">
        <v>152</v>
      </c>
    </row>
    <row r="392" s="2" customFormat="1" ht="21.75" customHeight="1">
      <c r="A392" s="38"/>
      <c r="B392" s="39"/>
      <c r="C392" s="243" t="s">
        <v>524</v>
      </c>
      <c r="D392" s="243" t="s">
        <v>154</v>
      </c>
      <c r="E392" s="244" t="s">
        <v>525</v>
      </c>
      <c r="F392" s="245" t="s">
        <v>526</v>
      </c>
      <c r="G392" s="246" t="s">
        <v>380</v>
      </c>
      <c r="H392" s="247">
        <v>280.23000000000002</v>
      </c>
      <c r="I392" s="248"/>
      <c r="J392" s="249">
        <f>ROUND(I392*H392,2)</f>
        <v>0</v>
      </c>
      <c r="K392" s="245" t="s">
        <v>1</v>
      </c>
      <c r="L392" s="44"/>
      <c r="M392" s="250" t="s">
        <v>1</v>
      </c>
      <c r="N392" s="251" t="s">
        <v>43</v>
      </c>
      <c r="O392" s="91"/>
      <c r="P392" s="252">
        <f>O392*H392</f>
        <v>0</v>
      </c>
      <c r="Q392" s="252">
        <v>0.00027999999999999998</v>
      </c>
      <c r="R392" s="252">
        <f>Q392*H392</f>
        <v>0.078464400000000004</v>
      </c>
      <c r="S392" s="252">
        <v>0</v>
      </c>
      <c r="T392" s="253">
        <f>S392*H392</f>
        <v>0</v>
      </c>
      <c r="U392" s="38"/>
      <c r="V392" s="38"/>
      <c r="W392" s="38"/>
      <c r="X392" s="38"/>
      <c r="Y392" s="38"/>
      <c r="Z392" s="38"/>
      <c r="AA392" s="38"/>
      <c r="AB392" s="38"/>
      <c r="AC392" s="38"/>
      <c r="AD392" s="38"/>
      <c r="AE392" s="38"/>
      <c r="AR392" s="254" t="s">
        <v>159</v>
      </c>
      <c r="AT392" s="254" t="s">
        <v>154</v>
      </c>
      <c r="AU392" s="254" t="s">
        <v>87</v>
      </c>
      <c r="AY392" s="17" t="s">
        <v>152</v>
      </c>
      <c r="BE392" s="255">
        <f>IF(N392="základní",J392,0)</f>
        <v>0</v>
      </c>
      <c r="BF392" s="255">
        <f>IF(N392="snížená",J392,0)</f>
        <v>0</v>
      </c>
      <c r="BG392" s="255">
        <f>IF(N392="zákl. přenesená",J392,0)</f>
        <v>0</v>
      </c>
      <c r="BH392" s="255">
        <f>IF(N392="sníž. přenesená",J392,0)</f>
        <v>0</v>
      </c>
      <c r="BI392" s="255">
        <f>IF(N392="nulová",J392,0)</f>
        <v>0</v>
      </c>
      <c r="BJ392" s="17" t="s">
        <v>85</v>
      </c>
      <c r="BK392" s="255">
        <f>ROUND(I392*H392,2)</f>
        <v>0</v>
      </c>
      <c r="BL392" s="17" t="s">
        <v>159</v>
      </c>
      <c r="BM392" s="254" t="s">
        <v>527</v>
      </c>
    </row>
    <row r="393" s="2" customFormat="1">
      <c r="A393" s="38"/>
      <c r="B393" s="39"/>
      <c r="C393" s="40"/>
      <c r="D393" s="256" t="s">
        <v>161</v>
      </c>
      <c r="E393" s="40"/>
      <c r="F393" s="257" t="s">
        <v>526</v>
      </c>
      <c r="G393" s="40"/>
      <c r="H393" s="40"/>
      <c r="I393" s="154"/>
      <c r="J393" s="40"/>
      <c r="K393" s="40"/>
      <c r="L393" s="44"/>
      <c r="M393" s="258"/>
      <c r="N393" s="259"/>
      <c r="O393" s="91"/>
      <c r="P393" s="91"/>
      <c r="Q393" s="91"/>
      <c r="R393" s="91"/>
      <c r="S393" s="91"/>
      <c r="T393" s="92"/>
      <c r="U393" s="38"/>
      <c r="V393" s="38"/>
      <c r="W393" s="38"/>
      <c r="X393" s="38"/>
      <c r="Y393" s="38"/>
      <c r="Z393" s="38"/>
      <c r="AA393" s="38"/>
      <c r="AB393" s="38"/>
      <c r="AC393" s="38"/>
      <c r="AD393" s="38"/>
      <c r="AE393" s="38"/>
      <c r="AT393" s="17" t="s">
        <v>161</v>
      </c>
      <c r="AU393" s="17" t="s">
        <v>87</v>
      </c>
    </row>
    <row r="394" s="2" customFormat="1">
      <c r="A394" s="38"/>
      <c r="B394" s="39"/>
      <c r="C394" s="40"/>
      <c r="D394" s="256" t="s">
        <v>203</v>
      </c>
      <c r="E394" s="40"/>
      <c r="F394" s="260" t="s">
        <v>204</v>
      </c>
      <c r="G394" s="40"/>
      <c r="H394" s="40"/>
      <c r="I394" s="154"/>
      <c r="J394" s="40"/>
      <c r="K394" s="40"/>
      <c r="L394" s="44"/>
      <c r="M394" s="258"/>
      <c r="N394" s="259"/>
      <c r="O394" s="91"/>
      <c r="P394" s="91"/>
      <c r="Q394" s="91"/>
      <c r="R394" s="91"/>
      <c r="S394" s="91"/>
      <c r="T394" s="92"/>
      <c r="U394" s="38"/>
      <c r="V394" s="38"/>
      <c r="W394" s="38"/>
      <c r="X394" s="38"/>
      <c r="Y394" s="38"/>
      <c r="Z394" s="38"/>
      <c r="AA394" s="38"/>
      <c r="AB394" s="38"/>
      <c r="AC394" s="38"/>
      <c r="AD394" s="38"/>
      <c r="AE394" s="38"/>
      <c r="AT394" s="17" t="s">
        <v>203</v>
      </c>
      <c r="AU394" s="17" t="s">
        <v>87</v>
      </c>
    </row>
    <row r="395" s="13" customFormat="1">
      <c r="A395" s="13"/>
      <c r="B395" s="261"/>
      <c r="C395" s="262"/>
      <c r="D395" s="256" t="s">
        <v>165</v>
      </c>
      <c r="E395" s="263" t="s">
        <v>1</v>
      </c>
      <c r="F395" s="264" t="s">
        <v>528</v>
      </c>
      <c r="G395" s="262"/>
      <c r="H395" s="265">
        <v>280.23000000000002</v>
      </c>
      <c r="I395" s="266"/>
      <c r="J395" s="262"/>
      <c r="K395" s="262"/>
      <c r="L395" s="267"/>
      <c r="M395" s="268"/>
      <c r="N395" s="269"/>
      <c r="O395" s="269"/>
      <c r="P395" s="269"/>
      <c r="Q395" s="269"/>
      <c r="R395" s="269"/>
      <c r="S395" s="269"/>
      <c r="T395" s="270"/>
      <c r="U395" s="13"/>
      <c r="V395" s="13"/>
      <c r="W395" s="13"/>
      <c r="X395" s="13"/>
      <c r="Y395" s="13"/>
      <c r="Z395" s="13"/>
      <c r="AA395" s="13"/>
      <c r="AB395" s="13"/>
      <c r="AC395" s="13"/>
      <c r="AD395" s="13"/>
      <c r="AE395" s="13"/>
      <c r="AT395" s="271" t="s">
        <v>165</v>
      </c>
      <c r="AU395" s="271" t="s">
        <v>87</v>
      </c>
      <c r="AV395" s="13" t="s">
        <v>87</v>
      </c>
      <c r="AW395" s="13" t="s">
        <v>34</v>
      </c>
      <c r="AX395" s="13" t="s">
        <v>78</v>
      </c>
      <c r="AY395" s="271" t="s">
        <v>152</v>
      </c>
    </row>
    <row r="396" s="2" customFormat="1" ht="21.75" customHeight="1">
      <c r="A396" s="38"/>
      <c r="B396" s="39"/>
      <c r="C396" s="243" t="s">
        <v>529</v>
      </c>
      <c r="D396" s="243" t="s">
        <v>154</v>
      </c>
      <c r="E396" s="244" t="s">
        <v>530</v>
      </c>
      <c r="F396" s="245" t="s">
        <v>531</v>
      </c>
      <c r="G396" s="246" t="s">
        <v>157</v>
      </c>
      <c r="H396" s="247">
        <v>2.7599999999999998</v>
      </c>
      <c r="I396" s="248"/>
      <c r="J396" s="249">
        <f>ROUND(I396*H396,2)</f>
        <v>0</v>
      </c>
      <c r="K396" s="245" t="s">
        <v>158</v>
      </c>
      <c r="L396" s="44"/>
      <c r="M396" s="250" t="s">
        <v>1</v>
      </c>
      <c r="N396" s="251" t="s">
        <v>43</v>
      </c>
      <c r="O396" s="91"/>
      <c r="P396" s="252">
        <f>O396*H396</f>
        <v>0</v>
      </c>
      <c r="Q396" s="252">
        <v>2.2667199999999998</v>
      </c>
      <c r="R396" s="252">
        <f>Q396*H396</f>
        <v>6.2561471999999991</v>
      </c>
      <c r="S396" s="252">
        <v>0</v>
      </c>
      <c r="T396" s="253">
        <f>S396*H396</f>
        <v>0</v>
      </c>
      <c r="U396" s="38"/>
      <c r="V396" s="38"/>
      <c r="W396" s="38"/>
      <c r="X396" s="38"/>
      <c r="Y396" s="38"/>
      <c r="Z396" s="38"/>
      <c r="AA396" s="38"/>
      <c r="AB396" s="38"/>
      <c r="AC396" s="38"/>
      <c r="AD396" s="38"/>
      <c r="AE396" s="38"/>
      <c r="AR396" s="254" t="s">
        <v>159</v>
      </c>
      <c r="AT396" s="254" t="s">
        <v>154</v>
      </c>
      <c r="AU396" s="254" t="s">
        <v>87</v>
      </c>
      <c r="AY396" s="17" t="s">
        <v>152</v>
      </c>
      <c r="BE396" s="255">
        <f>IF(N396="základní",J396,0)</f>
        <v>0</v>
      </c>
      <c r="BF396" s="255">
        <f>IF(N396="snížená",J396,0)</f>
        <v>0</v>
      </c>
      <c r="BG396" s="255">
        <f>IF(N396="zákl. přenesená",J396,0)</f>
        <v>0</v>
      </c>
      <c r="BH396" s="255">
        <f>IF(N396="sníž. přenesená",J396,0)</f>
        <v>0</v>
      </c>
      <c r="BI396" s="255">
        <f>IF(N396="nulová",J396,0)</f>
        <v>0</v>
      </c>
      <c r="BJ396" s="17" t="s">
        <v>85</v>
      </c>
      <c r="BK396" s="255">
        <f>ROUND(I396*H396,2)</f>
        <v>0</v>
      </c>
      <c r="BL396" s="17" t="s">
        <v>159</v>
      </c>
      <c r="BM396" s="254" t="s">
        <v>532</v>
      </c>
    </row>
    <row r="397" s="2" customFormat="1">
      <c r="A397" s="38"/>
      <c r="B397" s="39"/>
      <c r="C397" s="40"/>
      <c r="D397" s="256" t="s">
        <v>161</v>
      </c>
      <c r="E397" s="40"/>
      <c r="F397" s="257" t="s">
        <v>533</v>
      </c>
      <c r="G397" s="40"/>
      <c r="H397" s="40"/>
      <c r="I397" s="154"/>
      <c r="J397" s="40"/>
      <c r="K397" s="40"/>
      <c r="L397" s="44"/>
      <c r="M397" s="258"/>
      <c r="N397" s="259"/>
      <c r="O397" s="91"/>
      <c r="P397" s="91"/>
      <c r="Q397" s="91"/>
      <c r="R397" s="91"/>
      <c r="S397" s="91"/>
      <c r="T397" s="92"/>
      <c r="U397" s="38"/>
      <c r="V397" s="38"/>
      <c r="W397" s="38"/>
      <c r="X397" s="38"/>
      <c r="Y397" s="38"/>
      <c r="Z397" s="38"/>
      <c r="AA397" s="38"/>
      <c r="AB397" s="38"/>
      <c r="AC397" s="38"/>
      <c r="AD397" s="38"/>
      <c r="AE397" s="38"/>
      <c r="AT397" s="17" t="s">
        <v>161</v>
      </c>
      <c r="AU397" s="17" t="s">
        <v>87</v>
      </c>
    </row>
    <row r="398" s="2" customFormat="1">
      <c r="A398" s="38"/>
      <c r="B398" s="39"/>
      <c r="C398" s="40"/>
      <c r="D398" s="256" t="s">
        <v>163</v>
      </c>
      <c r="E398" s="40"/>
      <c r="F398" s="260" t="s">
        <v>534</v>
      </c>
      <c r="G398" s="40"/>
      <c r="H398" s="40"/>
      <c r="I398" s="154"/>
      <c r="J398" s="40"/>
      <c r="K398" s="40"/>
      <c r="L398" s="44"/>
      <c r="M398" s="258"/>
      <c r="N398" s="259"/>
      <c r="O398" s="91"/>
      <c r="P398" s="91"/>
      <c r="Q398" s="91"/>
      <c r="R398" s="91"/>
      <c r="S398" s="91"/>
      <c r="T398" s="92"/>
      <c r="U398" s="38"/>
      <c r="V398" s="38"/>
      <c r="W398" s="38"/>
      <c r="X398" s="38"/>
      <c r="Y398" s="38"/>
      <c r="Z398" s="38"/>
      <c r="AA398" s="38"/>
      <c r="AB398" s="38"/>
      <c r="AC398" s="38"/>
      <c r="AD398" s="38"/>
      <c r="AE398" s="38"/>
      <c r="AT398" s="17" t="s">
        <v>163</v>
      </c>
      <c r="AU398" s="17" t="s">
        <v>87</v>
      </c>
    </row>
    <row r="399" s="13" customFormat="1">
      <c r="A399" s="13"/>
      <c r="B399" s="261"/>
      <c r="C399" s="262"/>
      <c r="D399" s="256" t="s">
        <v>165</v>
      </c>
      <c r="E399" s="263" t="s">
        <v>1</v>
      </c>
      <c r="F399" s="264" t="s">
        <v>535</v>
      </c>
      <c r="G399" s="262"/>
      <c r="H399" s="265">
        <v>2.7599999999999998</v>
      </c>
      <c r="I399" s="266"/>
      <c r="J399" s="262"/>
      <c r="K399" s="262"/>
      <c r="L399" s="267"/>
      <c r="M399" s="268"/>
      <c r="N399" s="269"/>
      <c r="O399" s="269"/>
      <c r="P399" s="269"/>
      <c r="Q399" s="269"/>
      <c r="R399" s="269"/>
      <c r="S399" s="269"/>
      <c r="T399" s="270"/>
      <c r="U399" s="13"/>
      <c r="V399" s="13"/>
      <c r="W399" s="13"/>
      <c r="X399" s="13"/>
      <c r="Y399" s="13"/>
      <c r="Z399" s="13"/>
      <c r="AA399" s="13"/>
      <c r="AB399" s="13"/>
      <c r="AC399" s="13"/>
      <c r="AD399" s="13"/>
      <c r="AE399" s="13"/>
      <c r="AT399" s="271" t="s">
        <v>165</v>
      </c>
      <c r="AU399" s="271" t="s">
        <v>87</v>
      </c>
      <c r="AV399" s="13" t="s">
        <v>87</v>
      </c>
      <c r="AW399" s="13" t="s">
        <v>34</v>
      </c>
      <c r="AX399" s="13" t="s">
        <v>85</v>
      </c>
      <c r="AY399" s="271" t="s">
        <v>152</v>
      </c>
    </row>
    <row r="400" s="2" customFormat="1" ht="21.75" customHeight="1">
      <c r="A400" s="38"/>
      <c r="B400" s="39"/>
      <c r="C400" s="243" t="s">
        <v>536</v>
      </c>
      <c r="D400" s="243" t="s">
        <v>154</v>
      </c>
      <c r="E400" s="244" t="s">
        <v>537</v>
      </c>
      <c r="F400" s="245" t="s">
        <v>538</v>
      </c>
      <c r="G400" s="246" t="s">
        <v>380</v>
      </c>
      <c r="H400" s="247">
        <v>12</v>
      </c>
      <c r="I400" s="248"/>
      <c r="J400" s="249">
        <f>ROUND(I400*H400,2)</f>
        <v>0</v>
      </c>
      <c r="K400" s="245" t="s">
        <v>158</v>
      </c>
      <c r="L400" s="44"/>
      <c r="M400" s="250" t="s">
        <v>1</v>
      </c>
      <c r="N400" s="251" t="s">
        <v>43</v>
      </c>
      <c r="O400" s="91"/>
      <c r="P400" s="252">
        <f>O400*H400</f>
        <v>0</v>
      </c>
      <c r="Q400" s="252">
        <v>0</v>
      </c>
      <c r="R400" s="252">
        <f>Q400*H400</f>
        <v>0</v>
      </c>
      <c r="S400" s="252">
        <v>0</v>
      </c>
      <c r="T400" s="253">
        <f>S400*H400</f>
        <v>0</v>
      </c>
      <c r="U400" s="38"/>
      <c r="V400" s="38"/>
      <c r="W400" s="38"/>
      <c r="X400" s="38"/>
      <c r="Y400" s="38"/>
      <c r="Z400" s="38"/>
      <c r="AA400" s="38"/>
      <c r="AB400" s="38"/>
      <c r="AC400" s="38"/>
      <c r="AD400" s="38"/>
      <c r="AE400" s="38"/>
      <c r="AR400" s="254" t="s">
        <v>159</v>
      </c>
      <c r="AT400" s="254" t="s">
        <v>154</v>
      </c>
      <c r="AU400" s="254" t="s">
        <v>87</v>
      </c>
      <c r="AY400" s="17" t="s">
        <v>152</v>
      </c>
      <c r="BE400" s="255">
        <f>IF(N400="základní",J400,0)</f>
        <v>0</v>
      </c>
      <c r="BF400" s="255">
        <f>IF(N400="snížená",J400,0)</f>
        <v>0</v>
      </c>
      <c r="BG400" s="255">
        <f>IF(N400="zákl. přenesená",J400,0)</f>
        <v>0</v>
      </c>
      <c r="BH400" s="255">
        <f>IF(N400="sníž. přenesená",J400,0)</f>
        <v>0</v>
      </c>
      <c r="BI400" s="255">
        <f>IF(N400="nulová",J400,0)</f>
        <v>0</v>
      </c>
      <c r="BJ400" s="17" t="s">
        <v>85</v>
      </c>
      <c r="BK400" s="255">
        <f>ROUND(I400*H400,2)</f>
        <v>0</v>
      </c>
      <c r="BL400" s="17" t="s">
        <v>159</v>
      </c>
      <c r="BM400" s="254" t="s">
        <v>539</v>
      </c>
    </row>
    <row r="401" s="2" customFormat="1">
      <c r="A401" s="38"/>
      <c r="B401" s="39"/>
      <c r="C401" s="40"/>
      <c r="D401" s="256" t="s">
        <v>161</v>
      </c>
      <c r="E401" s="40"/>
      <c r="F401" s="257" t="s">
        <v>540</v>
      </c>
      <c r="G401" s="40"/>
      <c r="H401" s="40"/>
      <c r="I401" s="154"/>
      <c r="J401" s="40"/>
      <c r="K401" s="40"/>
      <c r="L401" s="44"/>
      <c r="M401" s="258"/>
      <c r="N401" s="259"/>
      <c r="O401" s="91"/>
      <c r="P401" s="91"/>
      <c r="Q401" s="91"/>
      <c r="R401" s="91"/>
      <c r="S401" s="91"/>
      <c r="T401" s="92"/>
      <c r="U401" s="38"/>
      <c r="V401" s="38"/>
      <c r="W401" s="38"/>
      <c r="X401" s="38"/>
      <c r="Y401" s="38"/>
      <c r="Z401" s="38"/>
      <c r="AA401" s="38"/>
      <c r="AB401" s="38"/>
      <c r="AC401" s="38"/>
      <c r="AD401" s="38"/>
      <c r="AE401" s="38"/>
      <c r="AT401" s="17" t="s">
        <v>161</v>
      </c>
      <c r="AU401" s="17" t="s">
        <v>87</v>
      </c>
    </row>
    <row r="402" s="2" customFormat="1">
      <c r="A402" s="38"/>
      <c r="B402" s="39"/>
      <c r="C402" s="40"/>
      <c r="D402" s="256" t="s">
        <v>163</v>
      </c>
      <c r="E402" s="40"/>
      <c r="F402" s="260" t="s">
        <v>541</v>
      </c>
      <c r="G402" s="40"/>
      <c r="H402" s="40"/>
      <c r="I402" s="154"/>
      <c r="J402" s="40"/>
      <c r="K402" s="40"/>
      <c r="L402" s="44"/>
      <c r="M402" s="258"/>
      <c r="N402" s="259"/>
      <c r="O402" s="91"/>
      <c r="P402" s="91"/>
      <c r="Q402" s="91"/>
      <c r="R402" s="91"/>
      <c r="S402" s="91"/>
      <c r="T402" s="92"/>
      <c r="U402" s="38"/>
      <c r="V402" s="38"/>
      <c r="W402" s="38"/>
      <c r="X402" s="38"/>
      <c r="Y402" s="38"/>
      <c r="Z402" s="38"/>
      <c r="AA402" s="38"/>
      <c r="AB402" s="38"/>
      <c r="AC402" s="38"/>
      <c r="AD402" s="38"/>
      <c r="AE402" s="38"/>
      <c r="AT402" s="17" t="s">
        <v>163</v>
      </c>
      <c r="AU402" s="17" t="s">
        <v>87</v>
      </c>
    </row>
    <row r="403" s="2" customFormat="1">
      <c r="A403" s="38"/>
      <c r="B403" s="39"/>
      <c r="C403" s="40"/>
      <c r="D403" s="256" t="s">
        <v>203</v>
      </c>
      <c r="E403" s="40"/>
      <c r="F403" s="260" t="s">
        <v>542</v>
      </c>
      <c r="G403" s="40"/>
      <c r="H403" s="40"/>
      <c r="I403" s="154"/>
      <c r="J403" s="40"/>
      <c r="K403" s="40"/>
      <c r="L403" s="44"/>
      <c r="M403" s="258"/>
      <c r="N403" s="259"/>
      <c r="O403" s="91"/>
      <c r="P403" s="91"/>
      <c r="Q403" s="91"/>
      <c r="R403" s="91"/>
      <c r="S403" s="91"/>
      <c r="T403" s="92"/>
      <c r="U403" s="38"/>
      <c r="V403" s="38"/>
      <c r="W403" s="38"/>
      <c r="X403" s="38"/>
      <c r="Y403" s="38"/>
      <c r="Z403" s="38"/>
      <c r="AA403" s="38"/>
      <c r="AB403" s="38"/>
      <c r="AC403" s="38"/>
      <c r="AD403" s="38"/>
      <c r="AE403" s="38"/>
      <c r="AT403" s="17" t="s">
        <v>203</v>
      </c>
      <c r="AU403" s="17" t="s">
        <v>87</v>
      </c>
    </row>
    <row r="404" s="13" customFormat="1">
      <c r="A404" s="13"/>
      <c r="B404" s="261"/>
      <c r="C404" s="262"/>
      <c r="D404" s="256" t="s">
        <v>165</v>
      </c>
      <c r="E404" s="263" t="s">
        <v>1</v>
      </c>
      <c r="F404" s="264" t="s">
        <v>242</v>
      </c>
      <c r="G404" s="262"/>
      <c r="H404" s="265">
        <v>12</v>
      </c>
      <c r="I404" s="266"/>
      <c r="J404" s="262"/>
      <c r="K404" s="262"/>
      <c r="L404" s="267"/>
      <c r="M404" s="268"/>
      <c r="N404" s="269"/>
      <c r="O404" s="269"/>
      <c r="P404" s="269"/>
      <c r="Q404" s="269"/>
      <c r="R404" s="269"/>
      <c r="S404" s="269"/>
      <c r="T404" s="270"/>
      <c r="U404" s="13"/>
      <c r="V404" s="13"/>
      <c r="W404" s="13"/>
      <c r="X404" s="13"/>
      <c r="Y404" s="13"/>
      <c r="Z404" s="13"/>
      <c r="AA404" s="13"/>
      <c r="AB404" s="13"/>
      <c r="AC404" s="13"/>
      <c r="AD404" s="13"/>
      <c r="AE404" s="13"/>
      <c r="AT404" s="271" t="s">
        <v>165</v>
      </c>
      <c r="AU404" s="271" t="s">
        <v>87</v>
      </c>
      <c r="AV404" s="13" t="s">
        <v>87</v>
      </c>
      <c r="AW404" s="13" t="s">
        <v>34</v>
      </c>
      <c r="AX404" s="13" t="s">
        <v>85</v>
      </c>
      <c r="AY404" s="271" t="s">
        <v>152</v>
      </c>
    </row>
    <row r="405" s="2" customFormat="1" ht="16.5" customHeight="1">
      <c r="A405" s="38"/>
      <c r="B405" s="39"/>
      <c r="C405" s="283" t="s">
        <v>543</v>
      </c>
      <c r="D405" s="283" t="s">
        <v>262</v>
      </c>
      <c r="E405" s="284" t="s">
        <v>544</v>
      </c>
      <c r="F405" s="285" t="s">
        <v>545</v>
      </c>
      <c r="G405" s="286" t="s">
        <v>380</v>
      </c>
      <c r="H405" s="287">
        <v>12.359999999999999</v>
      </c>
      <c r="I405" s="288"/>
      <c r="J405" s="289">
        <f>ROUND(I405*H405,2)</f>
        <v>0</v>
      </c>
      <c r="K405" s="285" t="s">
        <v>158</v>
      </c>
      <c r="L405" s="290"/>
      <c r="M405" s="291" t="s">
        <v>1</v>
      </c>
      <c r="N405" s="292" t="s">
        <v>43</v>
      </c>
      <c r="O405" s="91"/>
      <c r="P405" s="252">
        <f>O405*H405</f>
        <v>0</v>
      </c>
      <c r="Q405" s="252">
        <v>0.0086999999999999994</v>
      </c>
      <c r="R405" s="252">
        <f>Q405*H405</f>
        <v>0.10753199999999999</v>
      </c>
      <c r="S405" s="252">
        <v>0</v>
      </c>
      <c r="T405" s="253">
        <f>S405*H405</f>
        <v>0</v>
      </c>
      <c r="U405" s="38"/>
      <c r="V405" s="38"/>
      <c r="W405" s="38"/>
      <c r="X405" s="38"/>
      <c r="Y405" s="38"/>
      <c r="Z405" s="38"/>
      <c r="AA405" s="38"/>
      <c r="AB405" s="38"/>
      <c r="AC405" s="38"/>
      <c r="AD405" s="38"/>
      <c r="AE405" s="38"/>
      <c r="AR405" s="254" t="s">
        <v>216</v>
      </c>
      <c r="AT405" s="254" t="s">
        <v>262</v>
      </c>
      <c r="AU405" s="254" t="s">
        <v>87</v>
      </c>
      <c r="AY405" s="17" t="s">
        <v>152</v>
      </c>
      <c r="BE405" s="255">
        <f>IF(N405="základní",J405,0)</f>
        <v>0</v>
      </c>
      <c r="BF405" s="255">
        <f>IF(N405="snížená",J405,0)</f>
        <v>0</v>
      </c>
      <c r="BG405" s="255">
        <f>IF(N405="zákl. přenesená",J405,0)</f>
        <v>0</v>
      </c>
      <c r="BH405" s="255">
        <f>IF(N405="sníž. přenesená",J405,0)</f>
        <v>0</v>
      </c>
      <c r="BI405" s="255">
        <f>IF(N405="nulová",J405,0)</f>
        <v>0</v>
      </c>
      <c r="BJ405" s="17" t="s">
        <v>85</v>
      </c>
      <c r="BK405" s="255">
        <f>ROUND(I405*H405,2)</f>
        <v>0</v>
      </c>
      <c r="BL405" s="17" t="s">
        <v>159</v>
      </c>
      <c r="BM405" s="254" t="s">
        <v>546</v>
      </c>
    </row>
    <row r="406" s="2" customFormat="1">
      <c r="A406" s="38"/>
      <c r="B406" s="39"/>
      <c r="C406" s="40"/>
      <c r="D406" s="256" t="s">
        <v>161</v>
      </c>
      <c r="E406" s="40"/>
      <c r="F406" s="257" t="s">
        <v>545</v>
      </c>
      <c r="G406" s="40"/>
      <c r="H406" s="40"/>
      <c r="I406" s="154"/>
      <c r="J406" s="40"/>
      <c r="K406" s="40"/>
      <c r="L406" s="44"/>
      <c r="M406" s="258"/>
      <c r="N406" s="259"/>
      <c r="O406" s="91"/>
      <c r="P406" s="91"/>
      <c r="Q406" s="91"/>
      <c r="R406" s="91"/>
      <c r="S406" s="91"/>
      <c r="T406" s="92"/>
      <c r="U406" s="38"/>
      <c r="V406" s="38"/>
      <c r="W406" s="38"/>
      <c r="X406" s="38"/>
      <c r="Y406" s="38"/>
      <c r="Z406" s="38"/>
      <c r="AA406" s="38"/>
      <c r="AB406" s="38"/>
      <c r="AC406" s="38"/>
      <c r="AD406" s="38"/>
      <c r="AE406" s="38"/>
      <c r="AT406" s="17" t="s">
        <v>161</v>
      </c>
      <c r="AU406" s="17" t="s">
        <v>87</v>
      </c>
    </row>
    <row r="407" s="13" customFormat="1">
      <c r="A407" s="13"/>
      <c r="B407" s="261"/>
      <c r="C407" s="262"/>
      <c r="D407" s="256" t="s">
        <v>165</v>
      </c>
      <c r="E407" s="263" t="s">
        <v>1</v>
      </c>
      <c r="F407" s="264" t="s">
        <v>242</v>
      </c>
      <c r="G407" s="262"/>
      <c r="H407" s="265">
        <v>12</v>
      </c>
      <c r="I407" s="266"/>
      <c r="J407" s="262"/>
      <c r="K407" s="262"/>
      <c r="L407" s="267"/>
      <c r="M407" s="268"/>
      <c r="N407" s="269"/>
      <c r="O407" s="269"/>
      <c r="P407" s="269"/>
      <c r="Q407" s="269"/>
      <c r="R407" s="269"/>
      <c r="S407" s="269"/>
      <c r="T407" s="270"/>
      <c r="U407" s="13"/>
      <c r="V407" s="13"/>
      <c r="W407" s="13"/>
      <c r="X407" s="13"/>
      <c r="Y407" s="13"/>
      <c r="Z407" s="13"/>
      <c r="AA407" s="13"/>
      <c r="AB407" s="13"/>
      <c r="AC407" s="13"/>
      <c r="AD407" s="13"/>
      <c r="AE407" s="13"/>
      <c r="AT407" s="271" t="s">
        <v>165</v>
      </c>
      <c r="AU407" s="271" t="s">
        <v>87</v>
      </c>
      <c r="AV407" s="13" t="s">
        <v>87</v>
      </c>
      <c r="AW407" s="13" t="s">
        <v>34</v>
      </c>
      <c r="AX407" s="13" t="s">
        <v>85</v>
      </c>
      <c r="AY407" s="271" t="s">
        <v>152</v>
      </c>
    </row>
    <row r="408" s="13" customFormat="1">
      <c r="A408" s="13"/>
      <c r="B408" s="261"/>
      <c r="C408" s="262"/>
      <c r="D408" s="256" t="s">
        <v>165</v>
      </c>
      <c r="E408" s="262"/>
      <c r="F408" s="264" t="s">
        <v>547</v>
      </c>
      <c r="G408" s="262"/>
      <c r="H408" s="265">
        <v>12.359999999999999</v>
      </c>
      <c r="I408" s="266"/>
      <c r="J408" s="262"/>
      <c r="K408" s="262"/>
      <c r="L408" s="267"/>
      <c r="M408" s="268"/>
      <c r="N408" s="269"/>
      <c r="O408" s="269"/>
      <c r="P408" s="269"/>
      <c r="Q408" s="269"/>
      <c r="R408" s="269"/>
      <c r="S408" s="269"/>
      <c r="T408" s="270"/>
      <c r="U408" s="13"/>
      <c r="V408" s="13"/>
      <c r="W408" s="13"/>
      <c r="X408" s="13"/>
      <c r="Y408" s="13"/>
      <c r="Z408" s="13"/>
      <c r="AA408" s="13"/>
      <c r="AB408" s="13"/>
      <c r="AC408" s="13"/>
      <c r="AD408" s="13"/>
      <c r="AE408" s="13"/>
      <c r="AT408" s="271" t="s">
        <v>165</v>
      </c>
      <c r="AU408" s="271" t="s">
        <v>87</v>
      </c>
      <c r="AV408" s="13" t="s">
        <v>87</v>
      </c>
      <c r="AW408" s="13" t="s">
        <v>4</v>
      </c>
      <c r="AX408" s="13" t="s">
        <v>85</v>
      </c>
      <c r="AY408" s="271" t="s">
        <v>152</v>
      </c>
    </row>
    <row r="409" s="2" customFormat="1" ht="16.5" customHeight="1">
      <c r="A409" s="38"/>
      <c r="B409" s="39"/>
      <c r="C409" s="243" t="s">
        <v>548</v>
      </c>
      <c r="D409" s="243" t="s">
        <v>154</v>
      </c>
      <c r="E409" s="244" t="s">
        <v>549</v>
      </c>
      <c r="F409" s="245" t="s">
        <v>550</v>
      </c>
      <c r="G409" s="246" t="s">
        <v>380</v>
      </c>
      <c r="H409" s="247">
        <v>280.23000000000002</v>
      </c>
      <c r="I409" s="248"/>
      <c r="J409" s="249">
        <f>ROUND(I409*H409,2)</f>
        <v>0</v>
      </c>
      <c r="K409" s="245" t="s">
        <v>158</v>
      </c>
      <c r="L409" s="44"/>
      <c r="M409" s="250" t="s">
        <v>1</v>
      </c>
      <c r="N409" s="251" t="s">
        <v>43</v>
      </c>
      <c r="O409" s="91"/>
      <c r="P409" s="252">
        <f>O409*H409</f>
        <v>0</v>
      </c>
      <c r="Q409" s="252">
        <v>0</v>
      </c>
      <c r="R409" s="252">
        <f>Q409*H409</f>
        <v>0</v>
      </c>
      <c r="S409" s="252">
        <v>0</v>
      </c>
      <c r="T409" s="253">
        <f>S409*H409</f>
        <v>0</v>
      </c>
      <c r="U409" s="38"/>
      <c r="V409" s="38"/>
      <c r="W409" s="38"/>
      <c r="X409" s="38"/>
      <c r="Y409" s="38"/>
      <c r="Z409" s="38"/>
      <c r="AA409" s="38"/>
      <c r="AB409" s="38"/>
      <c r="AC409" s="38"/>
      <c r="AD409" s="38"/>
      <c r="AE409" s="38"/>
      <c r="AR409" s="254" t="s">
        <v>159</v>
      </c>
      <c r="AT409" s="254" t="s">
        <v>154</v>
      </c>
      <c r="AU409" s="254" t="s">
        <v>87</v>
      </c>
      <c r="AY409" s="17" t="s">
        <v>152</v>
      </c>
      <c r="BE409" s="255">
        <f>IF(N409="základní",J409,0)</f>
        <v>0</v>
      </c>
      <c r="BF409" s="255">
        <f>IF(N409="snížená",J409,0)</f>
        <v>0</v>
      </c>
      <c r="BG409" s="255">
        <f>IF(N409="zákl. přenesená",J409,0)</f>
        <v>0</v>
      </c>
      <c r="BH409" s="255">
        <f>IF(N409="sníž. přenesená",J409,0)</f>
        <v>0</v>
      </c>
      <c r="BI409" s="255">
        <f>IF(N409="nulová",J409,0)</f>
        <v>0</v>
      </c>
      <c r="BJ409" s="17" t="s">
        <v>85</v>
      </c>
      <c r="BK409" s="255">
        <f>ROUND(I409*H409,2)</f>
        <v>0</v>
      </c>
      <c r="BL409" s="17" t="s">
        <v>159</v>
      </c>
      <c r="BM409" s="254" t="s">
        <v>551</v>
      </c>
    </row>
    <row r="410" s="2" customFormat="1">
      <c r="A410" s="38"/>
      <c r="B410" s="39"/>
      <c r="C410" s="40"/>
      <c r="D410" s="256" t="s">
        <v>161</v>
      </c>
      <c r="E410" s="40"/>
      <c r="F410" s="257" t="s">
        <v>552</v>
      </c>
      <c r="G410" s="40"/>
      <c r="H410" s="40"/>
      <c r="I410" s="154"/>
      <c r="J410" s="40"/>
      <c r="K410" s="40"/>
      <c r="L410" s="44"/>
      <c r="M410" s="258"/>
      <c r="N410" s="259"/>
      <c r="O410" s="91"/>
      <c r="P410" s="91"/>
      <c r="Q410" s="91"/>
      <c r="R410" s="91"/>
      <c r="S410" s="91"/>
      <c r="T410" s="92"/>
      <c r="U410" s="38"/>
      <c r="V410" s="38"/>
      <c r="W410" s="38"/>
      <c r="X410" s="38"/>
      <c r="Y410" s="38"/>
      <c r="Z410" s="38"/>
      <c r="AA410" s="38"/>
      <c r="AB410" s="38"/>
      <c r="AC410" s="38"/>
      <c r="AD410" s="38"/>
      <c r="AE410" s="38"/>
      <c r="AT410" s="17" t="s">
        <v>161</v>
      </c>
      <c r="AU410" s="17" t="s">
        <v>87</v>
      </c>
    </row>
    <row r="411" s="2" customFormat="1">
      <c r="A411" s="38"/>
      <c r="B411" s="39"/>
      <c r="C411" s="40"/>
      <c r="D411" s="256" t="s">
        <v>163</v>
      </c>
      <c r="E411" s="40"/>
      <c r="F411" s="260" t="s">
        <v>553</v>
      </c>
      <c r="G411" s="40"/>
      <c r="H411" s="40"/>
      <c r="I411" s="154"/>
      <c r="J411" s="40"/>
      <c r="K411" s="40"/>
      <c r="L411" s="44"/>
      <c r="M411" s="258"/>
      <c r="N411" s="259"/>
      <c r="O411" s="91"/>
      <c r="P411" s="91"/>
      <c r="Q411" s="91"/>
      <c r="R411" s="91"/>
      <c r="S411" s="91"/>
      <c r="T411" s="92"/>
      <c r="U411" s="38"/>
      <c r="V411" s="38"/>
      <c r="W411" s="38"/>
      <c r="X411" s="38"/>
      <c r="Y411" s="38"/>
      <c r="Z411" s="38"/>
      <c r="AA411" s="38"/>
      <c r="AB411" s="38"/>
      <c r="AC411" s="38"/>
      <c r="AD411" s="38"/>
      <c r="AE411" s="38"/>
      <c r="AT411" s="17" t="s">
        <v>163</v>
      </c>
      <c r="AU411" s="17" t="s">
        <v>87</v>
      </c>
    </row>
    <row r="412" s="13" customFormat="1">
      <c r="A412" s="13"/>
      <c r="B412" s="261"/>
      <c r="C412" s="262"/>
      <c r="D412" s="256" t="s">
        <v>165</v>
      </c>
      <c r="E412" s="263" t="s">
        <v>1</v>
      </c>
      <c r="F412" s="264" t="s">
        <v>528</v>
      </c>
      <c r="G412" s="262"/>
      <c r="H412" s="265">
        <v>280.23000000000002</v>
      </c>
      <c r="I412" s="266"/>
      <c r="J412" s="262"/>
      <c r="K412" s="262"/>
      <c r="L412" s="267"/>
      <c r="M412" s="268"/>
      <c r="N412" s="269"/>
      <c r="O412" s="269"/>
      <c r="P412" s="269"/>
      <c r="Q412" s="269"/>
      <c r="R412" s="269"/>
      <c r="S412" s="269"/>
      <c r="T412" s="270"/>
      <c r="U412" s="13"/>
      <c r="V412" s="13"/>
      <c r="W412" s="13"/>
      <c r="X412" s="13"/>
      <c r="Y412" s="13"/>
      <c r="Z412" s="13"/>
      <c r="AA412" s="13"/>
      <c r="AB412" s="13"/>
      <c r="AC412" s="13"/>
      <c r="AD412" s="13"/>
      <c r="AE412" s="13"/>
      <c r="AT412" s="271" t="s">
        <v>165</v>
      </c>
      <c r="AU412" s="271" t="s">
        <v>87</v>
      </c>
      <c r="AV412" s="13" t="s">
        <v>87</v>
      </c>
      <c r="AW412" s="13" t="s">
        <v>34</v>
      </c>
      <c r="AX412" s="13" t="s">
        <v>85</v>
      </c>
      <c r="AY412" s="271" t="s">
        <v>152</v>
      </c>
    </row>
    <row r="413" s="2" customFormat="1" ht="21.75" customHeight="1">
      <c r="A413" s="38"/>
      <c r="B413" s="39"/>
      <c r="C413" s="243" t="s">
        <v>554</v>
      </c>
      <c r="D413" s="243" t="s">
        <v>154</v>
      </c>
      <c r="E413" s="244" t="s">
        <v>555</v>
      </c>
      <c r="F413" s="245" t="s">
        <v>556</v>
      </c>
      <c r="G413" s="246" t="s">
        <v>199</v>
      </c>
      <c r="H413" s="247">
        <v>190.708</v>
      </c>
      <c r="I413" s="248"/>
      <c r="J413" s="249">
        <f>ROUND(I413*H413,2)</f>
        <v>0</v>
      </c>
      <c r="K413" s="245" t="s">
        <v>1</v>
      </c>
      <c r="L413" s="44"/>
      <c r="M413" s="250" t="s">
        <v>1</v>
      </c>
      <c r="N413" s="251" t="s">
        <v>43</v>
      </c>
      <c r="O413" s="91"/>
      <c r="P413" s="252">
        <f>O413*H413</f>
        <v>0</v>
      </c>
      <c r="Q413" s="252">
        <v>0</v>
      </c>
      <c r="R413" s="252">
        <f>Q413*H413</f>
        <v>0</v>
      </c>
      <c r="S413" s="252">
        <v>0</v>
      </c>
      <c r="T413" s="253">
        <f>S413*H413</f>
        <v>0</v>
      </c>
      <c r="U413" s="38"/>
      <c r="V413" s="38"/>
      <c r="W413" s="38"/>
      <c r="X413" s="38"/>
      <c r="Y413" s="38"/>
      <c r="Z413" s="38"/>
      <c r="AA413" s="38"/>
      <c r="AB413" s="38"/>
      <c r="AC413" s="38"/>
      <c r="AD413" s="38"/>
      <c r="AE413" s="38"/>
      <c r="AR413" s="254" t="s">
        <v>159</v>
      </c>
      <c r="AT413" s="254" t="s">
        <v>154</v>
      </c>
      <c r="AU413" s="254" t="s">
        <v>87</v>
      </c>
      <c r="AY413" s="17" t="s">
        <v>152</v>
      </c>
      <c r="BE413" s="255">
        <f>IF(N413="základní",J413,0)</f>
        <v>0</v>
      </c>
      <c r="BF413" s="255">
        <f>IF(N413="snížená",J413,0)</f>
        <v>0</v>
      </c>
      <c r="BG413" s="255">
        <f>IF(N413="zákl. přenesená",J413,0)</f>
        <v>0</v>
      </c>
      <c r="BH413" s="255">
        <f>IF(N413="sníž. přenesená",J413,0)</f>
        <v>0</v>
      </c>
      <c r="BI413" s="255">
        <f>IF(N413="nulová",J413,0)</f>
        <v>0</v>
      </c>
      <c r="BJ413" s="17" t="s">
        <v>85</v>
      </c>
      <c r="BK413" s="255">
        <f>ROUND(I413*H413,2)</f>
        <v>0</v>
      </c>
      <c r="BL413" s="17" t="s">
        <v>159</v>
      </c>
      <c r="BM413" s="254" t="s">
        <v>557</v>
      </c>
    </row>
    <row r="414" s="2" customFormat="1">
      <c r="A414" s="38"/>
      <c r="B414" s="39"/>
      <c r="C414" s="40"/>
      <c r="D414" s="256" t="s">
        <v>161</v>
      </c>
      <c r="E414" s="40"/>
      <c r="F414" s="257" t="s">
        <v>558</v>
      </c>
      <c r="G414" s="40"/>
      <c r="H414" s="40"/>
      <c r="I414" s="154"/>
      <c r="J414" s="40"/>
      <c r="K414" s="40"/>
      <c r="L414" s="44"/>
      <c r="M414" s="258"/>
      <c r="N414" s="259"/>
      <c r="O414" s="91"/>
      <c r="P414" s="91"/>
      <c r="Q414" s="91"/>
      <c r="R414" s="91"/>
      <c r="S414" s="91"/>
      <c r="T414" s="92"/>
      <c r="U414" s="38"/>
      <c r="V414" s="38"/>
      <c r="W414" s="38"/>
      <c r="X414" s="38"/>
      <c r="Y414" s="38"/>
      <c r="Z414" s="38"/>
      <c r="AA414" s="38"/>
      <c r="AB414" s="38"/>
      <c r="AC414" s="38"/>
      <c r="AD414" s="38"/>
      <c r="AE414" s="38"/>
      <c r="AT414" s="17" t="s">
        <v>161</v>
      </c>
      <c r="AU414" s="17" t="s">
        <v>87</v>
      </c>
    </row>
    <row r="415" s="2" customFormat="1">
      <c r="A415" s="38"/>
      <c r="B415" s="39"/>
      <c r="C415" s="40"/>
      <c r="D415" s="256" t="s">
        <v>163</v>
      </c>
      <c r="E415" s="40"/>
      <c r="F415" s="260" t="s">
        <v>559</v>
      </c>
      <c r="G415" s="40"/>
      <c r="H415" s="40"/>
      <c r="I415" s="154"/>
      <c r="J415" s="40"/>
      <c r="K415" s="40"/>
      <c r="L415" s="44"/>
      <c r="M415" s="258"/>
      <c r="N415" s="259"/>
      <c r="O415" s="91"/>
      <c r="P415" s="91"/>
      <c r="Q415" s="91"/>
      <c r="R415" s="91"/>
      <c r="S415" s="91"/>
      <c r="T415" s="92"/>
      <c r="U415" s="38"/>
      <c r="V415" s="38"/>
      <c r="W415" s="38"/>
      <c r="X415" s="38"/>
      <c r="Y415" s="38"/>
      <c r="Z415" s="38"/>
      <c r="AA415" s="38"/>
      <c r="AB415" s="38"/>
      <c r="AC415" s="38"/>
      <c r="AD415" s="38"/>
      <c r="AE415" s="38"/>
      <c r="AT415" s="17" t="s">
        <v>163</v>
      </c>
      <c r="AU415" s="17" t="s">
        <v>87</v>
      </c>
    </row>
    <row r="416" s="2" customFormat="1">
      <c r="A416" s="38"/>
      <c r="B416" s="39"/>
      <c r="C416" s="40"/>
      <c r="D416" s="256" t="s">
        <v>203</v>
      </c>
      <c r="E416" s="40"/>
      <c r="F416" s="260" t="s">
        <v>560</v>
      </c>
      <c r="G416" s="40"/>
      <c r="H416" s="40"/>
      <c r="I416" s="154"/>
      <c r="J416" s="40"/>
      <c r="K416" s="40"/>
      <c r="L416" s="44"/>
      <c r="M416" s="258"/>
      <c r="N416" s="259"/>
      <c r="O416" s="91"/>
      <c r="P416" s="91"/>
      <c r="Q416" s="91"/>
      <c r="R416" s="91"/>
      <c r="S416" s="91"/>
      <c r="T416" s="92"/>
      <c r="U416" s="38"/>
      <c r="V416" s="38"/>
      <c r="W416" s="38"/>
      <c r="X416" s="38"/>
      <c r="Y416" s="38"/>
      <c r="Z416" s="38"/>
      <c r="AA416" s="38"/>
      <c r="AB416" s="38"/>
      <c r="AC416" s="38"/>
      <c r="AD416" s="38"/>
      <c r="AE416" s="38"/>
      <c r="AT416" s="17" t="s">
        <v>203</v>
      </c>
      <c r="AU416" s="17" t="s">
        <v>87</v>
      </c>
    </row>
    <row r="417" s="13" customFormat="1">
      <c r="A417" s="13"/>
      <c r="B417" s="261"/>
      <c r="C417" s="262"/>
      <c r="D417" s="256" t="s">
        <v>165</v>
      </c>
      <c r="E417" s="263" t="s">
        <v>1</v>
      </c>
      <c r="F417" s="264" t="s">
        <v>561</v>
      </c>
      <c r="G417" s="262"/>
      <c r="H417" s="265">
        <v>25</v>
      </c>
      <c r="I417" s="266"/>
      <c r="J417" s="262"/>
      <c r="K417" s="262"/>
      <c r="L417" s="267"/>
      <c r="M417" s="268"/>
      <c r="N417" s="269"/>
      <c r="O417" s="269"/>
      <c r="P417" s="269"/>
      <c r="Q417" s="269"/>
      <c r="R417" s="269"/>
      <c r="S417" s="269"/>
      <c r="T417" s="270"/>
      <c r="U417" s="13"/>
      <c r="V417" s="13"/>
      <c r="W417" s="13"/>
      <c r="X417" s="13"/>
      <c r="Y417" s="13"/>
      <c r="Z417" s="13"/>
      <c r="AA417" s="13"/>
      <c r="AB417" s="13"/>
      <c r="AC417" s="13"/>
      <c r="AD417" s="13"/>
      <c r="AE417" s="13"/>
      <c r="AT417" s="271" t="s">
        <v>165</v>
      </c>
      <c r="AU417" s="271" t="s">
        <v>87</v>
      </c>
      <c r="AV417" s="13" t="s">
        <v>87</v>
      </c>
      <c r="AW417" s="13" t="s">
        <v>34</v>
      </c>
      <c r="AX417" s="13" t="s">
        <v>78</v>
      </c>
      <c r="AY417" s="271" t="s">
        <v>152</v>
      </c>
    </row>
    <row r="418" s="13" customFormat="1">
      <c r="A418" s="13"/>
      <c r="B418" s="261"/>
      <c r="C418" s="262"/>
      <c r="D418" s="256" t="s">
        <v>165</v>
      </c>
      <c r="E418" s="263" t="s">
        <v>1</v>
      </c>
      <c r="F418" s="264" t="s">
        <v>562</v>
      </c>
      <c r="G418" s="262"/>
      <c r="H418" s="265">
        <v>111.208</v>
      </c>
      <c r="I418" s="266"/>
      <c r="J418" s="262"/>
      <c r="K418" s="262"/>
      <c r="L418" s="267"/>
      <c r="M418" s="268"/>
      <c r="N418" s="269"/>
      <c r="O418" s="269"/>
      <c r="P418" s="269"/>
      <c r="Q418" s="269"/>
      <c r="R418" s="269"/>
      <c r="S418" s="269"/>
      <c r="T418" s="270"/>
      <c r="U418" s="13"/>
      <c r="V418" s="13"/>
      <c r="W418" s="13"/>
      <c r="X418" s="13"/>
      <c r="Y418" s="13"/>
      <c r="Z418" s="13"/>
      <c r="AA418" s="13"/>
      <c r="AB418" s="13"/>
      <c r="AC418" s="13"/>
      <c r="AD418" s="13"/>
      <c r="AE418" s="13"/>
      <c r="AT418" s="271" t="s">
        <v>165</v>
      </c>
      <c r="AU418" s="271" t="s">
        <v>87</v>
      </c>
      <c r="AV418" s="13" t="s">
        <v>87</v>
      </c>
      <c r="AW418" s="13" t="s">
        <v>34</v>
      </c>
      <c r="AX418" s="13" t="s">
        <v>78</v>
      </c>
      <c r="AY418" s="271" t="s">
        <v>152</v>
      </c>
    </row>
    <row r="419" s="13" customFormat="1">
      <c r="A419" s="13"/>
      <c r="B419" s="261"/>
      <c r="C419" s="262"/>
      <c r="D419" s="256" t="s">
        <v>165</v>
      </c>
      <c r="E419" s="263" t="s">
        <v>1</v>
      </c>
      <c r="F419" s="264" t="s">
        <v>563</v>
      </c>
      <c r="G419" s="262"/>
      <c r="H419" s="265">
        <v>54.5</v>
      </c>
      <c r="I419" s="266"/>
      <c r="J419" s="262"/>
      <c r="K419" s="262"/>
      <c r="L419" s="267"/>
      <c r="M419" s="268"/>
      <c r="N419" s="269"/>
      <c r="O419" s="269"/>
      <c r="P419" s="269"/>
      <c r="Q419" s="269"/>
      <c r="R419" s="269"/>
      <c r="S419" s="269"/>
      <c r="T419" s="270"/>
      <c r="U419" s="13"/>
      <c r="V419" s="13"/>
      <c r="W419" s="13"/>
      <c r="X419" s="13"/>
      <c r="Y419" s="13"/>
      <c r="Z419" s="13"/>
      <c r="AA419" s="13"/>
      <c r="AB419" s="13"/>
      <c r="AC419" s="13"/>
      <c r="AD419" s="13"/>
      <c r="AE419" s="13"/>
      <c r="AT419" s="271" t="s">
        <v>165</v>
      </c>
      <c r="AU419" s="271" t="s">
        <v>87</v>
      </c>
      <c r="AV419" s="13" t="s">
        <v>87</v>
      </c>
      <c r="AW419" s="13" t="s">
        <v>34</v>
      </c>
      <c r="AX419" s="13" t="s">
        <v>78</v>
      </c>
      <c r="AY419" s="271" t="s">
        <v>152</v>
      </c>
    </row>
    <row r="420" s="14" customFormat="1">
      <c r="A420" s="14"/>
      <c r="B420" s="272"/>
      <c r="C420" s="273"/>
      <c r="D420" s="256" t="s">
        <v>165</v>
      </c>
      <c r="E420" s="274" t="s">
        <v>1</v>
      </c>
      <c r="F420" s="275" t="s">
        <v>171</v>
      </c>
      <c r="G420" s="273"/>
      <c r="H420" s="276">
        <v>190.708</v>
      </c>
      <c r="I420" s="277"/>
      <c r="J420" s="273"/>
      <c r="K420" s="273"/>
      <c r="L420" s="278"/>
      <c r="M420" s="279"/>
      <c r="N420" s="280"/>
      <c r="O420" s="280"/>
      <c r="P420" s="280"/>
      <c r="Q420" s="280"/>
      <c r="R420" s="280"/>
      <c r="S420" s="280"/>
      <c r="T420" s="281"/>
      <c r="U420" s="14"/>
      <c r="V420" s="14"/>
      <c r="W420" s="14"/>
      <c r="X420" s="14"/>
      <c r="Y420" s="14"/>
      <c r="Z420" s="14"/>
      <c r="AA420" s="14"/>
      <c r="AB420" s="14"/>
      <c r="AC420" s="14"/>
      <c r="AD420" s="14"/>
      <c r="AE420" s="14"/>
      <c r="AT420" s="282" t="s">
        <v>165</v>
      </c>
      <c r="AU420" s="282" t="s">
        <v>87</v>
      </c>
      <c r="AV420" s="14" t="s">
        <v>159</v>
      </c>
      <c r="AW420" s="14" t="s">
        <v>34</v>
      </c>
      <c r="AX420" s="14" t="s">
        <v>85</v>
      </c>
      <c r="AY420" s="282" t="s">
        <v>152</v>
      </c>
    </row>
    <row r="421" s="12" customFormat="1" ht="20.88" customHeight="1">
      <c r="A421" s="12"/>
      <c r="B421" s="227"/>
      <c r="C421" s="228"/>
      <c r="D421" s="229" t="s">
        <v>77</v>
      </c>
      <c r="E421" s="241" t="s">
        <v>564</v>
      </c>
      <c r="F421" s="241" t="s">
        <v>565</v>
      </c>
      <c r="G421" s="228"/>
      <c r="H421" s="228"/>
      <c r="I421" s="231"/>
      <c r="J421" s="242">
        <f>BK421</f>
        <v>0</v>
      </c>
      <c r="K421" s="228"/>
      <c r="L421" s="233"/>
      <c r="M421" s="234"/>
      <c r="N421" s="235"/>
      <c r="O421" s="235"/>
      <c r="P421" s="236">
        <f>SUM(P422:P462)</f>
        <v>0</v>
      </c>
      <c r="Q421" s="235"/>
      <c r="R421" s="236">
        <f>SUM(R422:R462)</f>
        <v>0</v>
      </c>
      <c r="S421" s="235"/>
      <c r="T421" s="237">
        <f>SUM(T422:T462)</f>
        <v>343.93416000000002</v>
      </c>
      <c r="U421" s="12"/>
      <c r="V421" s="12"/>
      <c r="W421" s="12"/>
      <c r="X421" s="12"/>
      <c r="Y421" s="12"/>
      <c r="Z421" s="12"/>
      <c r="AA421" s="12"/>
      <c r="AB421" s="12"/>
      <c r="AC421" s="12"/>
      <c r="AD421" s="12"/>
      <c r="AE421" s="12"/>
      <c r="AR421" s="238" t="s">
        <v>85</v>
      </c>
      <c r="AT421" s="239" t="s">
        <v>77</v>
      </c>
      <c r="AU421" s="239" t="s">
        <v>87</v>
      </c>
      <c r="AY421" s="238" t="s">
        <v>152</v>
      </c>
      <c r="BK421" s="240">
        <f>SUM(BK422:BK462)</f>
        <v>0</v>
      </c>
    </row>
    <row r="422" s="2" customFormat="1" ht="21.75" customHeight="1">
      <c r="A422" s="38"/>
      <c r="B422" s="39"/>
      <c r="C422" s="243" t="s">
        <v>566</v>
      </c>
      <c r="D422" s="243" t="s">
        <v>154</v>
      </c>
      <c r="E422" s="244" t="s">
        <v>567</v>
      </c>
      <c r="F422" s="245" t="s">
        <v>568</v>
      </c>
      <c r="G422" s="246" t="s">
        <v>199</v>
      </c>
      <c r="H422" s="247">
        <v>244.84</v>
      </c>
      <c r="I422" s="248"/>
      <c r="J422" s="249">
        <f>ROUND(I422*H422,2)</f>
        <v>0</v>
      </c>
      <c r="K422" s="245" t="s">
        <v>158</v>
      </c>
      <c r="L422" s="44"/>
      <c r="M422" s="250" t="s">
        <v>1</v>
      </c>
      <c r="N422" s="251" t="s">
        <v>43</v>
      </c>
      <c r="O422" s="91"/>
      <c r="P422" s="252">
        <f>O422*H422</f>
        <v>0</v>
      </c>
      <c r="Q422" s="252">
        <v>0</v>
      </c>
      <c r="R422" s="252">
        <f>Q422*H422</f>
        <v>0</v>
      </c>
      <c r="S422" s="252">
        <v>0.26000000000000001</v>
      </c>
      <c r="T422" s="253">
        <f>S422*H422</f>
        <v>63.6584</v>
      </c>
      <c r="U422" s="38"/>
      <c r="V422" s="38"/>
      <c r="W422" s="38"/>
      <c r="X422" s="38"/>
      <c r="Y422" s="38"/>
      <c r="Z422" s="38"/>
      <c r="AA422" s="38"/>
      <c r="AB422" s="38"/>
      <c r="AC422" s="38"/>
      <c r="AD422" s="38"/>
      <c r="AE422" s="38"/>
      <c r="AR422" s="254" t="s">
        <v>159</v>
      </c>
      <c r="AT422" s="254" t="s">
        <v>154</v>
      </c>
      <c r="AU422" s="254" t="s">
        <v>177</v>
      </c>
      <c r="AY422" s="17" t="s">
        <v>152</v>
      </c>
      <c r="BE422" s="255">
        <f>IF(N422="základní",J422,0)</f>
        <v>0</v>
      </c>
      <c r="BF422" s="255">
        <f>IF(N422="snížená",J422,0)</f>
        <v>0</v>
      </c>
      <c r="BG422" s="255">
        <f>IF(N422="zákl. přenesená",J422,0)</f>
        <v>0</v>
      </c>
      <c r="BH422" s="255">
        <f>IF(N422="sníž. přenesená",J422,0)</f>
        <v>0</v>
      </c>
      <c r="BI422" s="255">
        <f>IF(N422="nulová",J422,0)</f>
        <v>0</v>
      </c>
      <c r="BJ422" s="17" t="s">
        <v>85</v>
      </c>
      <c r="BK422" s="255">
        <f>ROUND(I422*H422,2)</f>
        <v>0</v>
      </c>
      <c r="BL422" s="17" t="s">
        <v>159</v>
      </c>
      <c r="BM422" s="254" t="s">
        <v>569</v>
      </c>
    </row>
    <row r="423" s="2" customFormat="1">
      <c r="A423" s="38"/>
      <c r="B423" s="39"/>
      <c r="C423" s="40"/>
      <c r="D423" s="256" t="s">
        <v>161</v>
      </c>
      <c r="E423" s="40"/>
      <c r="F423" s="257" t="s">
        <v>570</v>
      </c>
      <c r="G423" s="40"/>
      <c r="H423" s="40"/>
      <c r="I423" s="154"/>
      <c r="J423" s="40"/>
      <c r="K423" s="40"/>
      <c r="L423" s="44"/>
      <c r="M423" s="258"/>
      <c r="N423" s="259"/>
      <c r="O423" s="91"/>
      <c r="P423" s="91"/>
      <c r="Q423" s="91"/>
      <c r="R423" s="91"/>
      <c r="S423" s="91"/>
      <c r="T423" s="92"/>
      <c r="U423" s="38"/>
      <c r="V423" s="38"/>
      <c r="W423" s="38"/>
      <c r="X423" s="38"/>
      <c r="Y423" s="38"/>
      <c r="Z423" s="38"/>
      <c r="AA423" s="38"/>
      <c r="AB423" s="38"/>
      <c r="AC423" s="38"/>
      <c r="AD423" s="38"/>
      <c r="AE423" s="38"/>
      <c r="AT423" s="17" t="s">
        <v>161</v>
      </c>
      <c r="AU423" s="17" t="s">
        <v>177</v>
      </c>
    </row>
    <row r="424" s="2" customFormat="1">
      <c r="A424" s="38"/>
      <c r="B424" s="39"/>
      <c r="C424" s="40"/>
      <c r="D424" s="256" t="s">
        <v>163</v>
      </c>
      <c r="E424" s="40"/>
      <c r="F424" s="260" t="s">
        <v>571</v>
      </c>
      <c r="G424" s="40"/>
      <c r="H424" s="40"/>
      <c r="I424" s="154"/>
      <c r="J424" s="40"/>
      <c r="K424" s="40"/>
      <c r="L424" s="44"/>
      <c r="M424" s="258"/>
      <c r="N424" s="259"/>
      <c r="O424" s="91"/>
      <c r="P424" s="91"/>
      <c r="Q424" s="91"/>
      <c r="R424" s="91"/>
      <c r="S424" s="91"/>
      <c r="T424" s="92"/>
      <c r="U424" s="38"/>
      <c r="V424" s="38"/>
      <c r="W424" s="38"/>
      <c r="X424" s="38"/>
      <c r="Y424" s="38"/>
      <c r="Z424" s="38"/>
      <c r="AA424" s="38"/>
      <c r="AB424" s="38"/>
      <c r="AC424" s="38"/>
      <c r="AD424" s="38"/>
      <c r="AE424" s="38"/>
      <c r="AT424" s="17" t="s">
        <v>163</v>
      </c>
      <c r="AU424" s="17" t="s">
        <v>177</v>
      </c>
    </row>
    <row r="425" s="13" customFormat="1">
      <c r="A425" s="13"/>
      <c r="B425" s="261"/>
      <c r="C425" s="262"/>
      <c r="D425" s="256" t="s">
        <v>165</v>
      </c>
      <c r="E425" s="263" t="s">
        <v>1</v>
      </c>
      <c r="F425" s="264" t="s">
        <v>572</v>
      </c>
      <c r="G425" s="262"/>
      <c r="H425" s="265">
        <v>244.84</v>
      </c>
      <c r="I425" s="266"/>
      <c r="J425" s="262"/>
      <c r="K425" s="262"/>
      <c r="L425" s="267"/>
      <c r="M425" s="268"/>
      <c r="N425" s="269"/>
      <c r="O425" s="269"/>
      <c r="P425" s="269"/>
      <c r="Q425" s="269"/>
      <c r="R425" s="269"/>
      <c r="S425" s="269"/>
      <c r="T425" s="270"/>
      <c r="U425" s="13"/>
      <c r="V425" s="13"/>
      <c r="W425" s="13"/>
      <c r="X425" s="13"/>
      <c r="Y425" s="13"/>
      <c r="Z425" s="13"/>
      <c r="AA425" s="13"/>
      <c r="AB425" s="13"/>
      <c r="AC425" s="13"/>
      <c r="AD425" s="13"/>
      <c r="AE425" s="13"/>
      <c r="AT425" s="271" t="s">
        <v>165</v>
      </c>
      <c r="AU425" s="271" t="s">
        <v>177</v>
      </c>
      <c r="AV425" s="13" t="s">
        <v>87</v>
      </c>
      <c r="AW425" s="13" t="s">
        <v>34</v>
      </c>
      <c r="AX425" s="13" t="s">
        <v>85</v>
      </c>
      <c r="AY425" s="271" t="s">
        <v>152</v>
      </c>
    </row>
    <row r="426" s="2" customFormat="1" ht="21.75" customHeight="1">
      <c r="A426" s="38"/>
      <c r="B426" s="39"/>
      <c r="C426" s="243" t="s">
        <v>573</v>
      </c>
      <c r="D426" s="243" t="s">
        <v>154</v>
      </c>
      <c r="E426" s="244" t="s">
        <v>574</v>
      </c>
      <c r="F426" s="245" t="s">
        <v>575</v>
      </c>
      <c r="G426" s="246" t="s">
        <v>199</v>
      </c>
      <c r="H426" s="247">
        <v>208.69999999999999</v>
      </c>
      <c r="I426" s="248"/>
      <c r="J426" s="249">
        <f>ROUND(I426*H426,2)</f>
        <v>0</v>
      </c>
      <c r="K426" s="245" t="s">
        <v>158</v>
      </c>
      <c r="L426" s="44"/>
      <c r="M426" s="250" t="s">
        <v>1</v>
      </c>
      <c r="N426" s="251" t="s">
        <v>43</v>
      </c>
      <c r="O426" s="91"/>
      <c r="P426" s="252">
        <f>O426*H426</f>
        <v>0</v>
      </c>
      <c r="Q426" s="252">
        <v>0</v>
      </c>
      <c r="R426" s="252">
        <f>Q426*H426</f>
        <v>0</v>
      </c>
      <c r="S426" s="252">
        <v>0.42499999999999999</v>
      </c>
      <c r="T426" s="253">
        <f>S426*H426</f>
        <v>88.697499999999991</v>
      </c>
      <c r="U426" s="38"/>
      <c r="V426" s="38"/>
      <c r="W426" s="38"/>
      <c r="X426" s="38"/>
      <c r="Y426" s="38"/>
      <c r="Z426" s="38"/>
      <c r="AA426" s="38"/>
      <c r="AB426" s="38"/>
      <c r="AC426" s="38"/>
      <c r="AD426" s="38"/>
      <c r="AE426" s="38"/>
      <c r="AR426" s="254" t="s">
        <v>159</v>
      </c>
      <c r="AT426" s="254" t="s">
        <v>154</v>
      </c>
      <c r="AU426" s="254" t="s">
        <v>177</v>
      </c>
      <c r="AY426" s="17" t="s">
        <v>152</v>
      </c>
      <c r="BE426" s="255">
        <f>IF(N426="základní",J426,0)</f>
        <v>0</v>
      </c>
      <c r="BF426" s="255">
        <f>IF(N426="snížená",J426,0)</f>
        <v>0</v>
      </c>
      <c r="BG426" s="255">
        <f>IF(N426="zákl. přenesená",J426,0)</f>
        <v>0</v>
      </c>
      <c r="BH426" s="255">
        <f>IF(N426="sníž. přenesená",J426,0)</f>
        <v>0</v>
      </c>
      <c r="BI426" s="255">
        <f>IF(N426="nulová",J426,0)</f>
        <v>0</v>
      </c>
      <c r="BJ426" s="17" t="s">
        <v>85</v>
      </c>
      <c r="BK426" s="255">
        <f>ROUND(I426*H426,2)</f>
        <v>0</v>
      </c>
      <c r="BL426" s="17" t="s">
        <v>159</v>
      </c>
      <c r="BM426" s="254" t="s">
        <v>576</v>
      </c>
    </row>
    <row r="427" s="2" customFormat="1">
      <c r="A427" s="38"/>
      <c r="B427" s="39"/>
      <c r="C427" s="40"/>
      <c r="D427" s="256" t="s">
        <v>161</v>
      </c>
      <c r="E427" s="40"/>
      <c r="F427" s="257" t="s">
        <v>577</v>
      </c>
      <c r="G427" s="40"/>
      <c r="H427" s="40"/>
      <c r="I427" s="154"/>
      <c r="J427" s="40"/>
      <c r="K427" s="40"/>
      <c r="L427" s="44"/>
      <c r="M427" s="258"/>
      <c r="N427" s="259"/>
      <c r="O427" s="91"/>
      <c r="P427" s="91"/>
      <c r="Q427" s="91"/>
      <c r="R427" s="91"/>
      <c r="S427" s="91"/>
      <c r="T427" s="92"/>
      <c r="U427" s="38"/>
      <c r="V427" s="38"/>
      <c r="W427" s="38"/>
      <c r="X427" s="38"/>
      <c r="Y427" s="38"/>
      <c r="Z427" s="38"/>
      <c r="AA427" s="38"/>
      <c r="AB427" s="38"/>
      <c r="AC427" s="38"/>
      <c r="AD427" s="38"/>
      <c r="AE427" s="38"/>
      <c r="AT427" s="17" t="s">
        <v>161</v>
      </c>
      <c r="AU427" s="17" t="s">
        <v>177</v>
      </c>
    </row>
    <row r="428" s="2" customFormat="1">
      <c r="A428" s="38"/>
      <c r="B428" s="39"/>
      <c r="C428" s="40"/>
      <c r="D428" s="256" t="s">
        <v>163</v>
      </c>
      <c r="E428" s="40"/>
      <c r="F428" s="260" t="s">
        <v>578</v>
      </c>
      <c r="G428" s="40"/>
      <c r="H428" s="40"/>
      <c r="I428" s="154"/>
      <c r="J428" s="40"/>
      <c r="K428" s="40"/>
      <c r="L428" s="44"/>
      <c r="M428" s="258"/>
      <c r="N428" s="259"/>
      <c r="O428" s="91"/>
      <c r="P428" s="91"/>
      <c r="Q428" s="91"/>
      <c r="R428" s="91"/>
      <c r="S428" s="91"/>
      <c r="T428" s="92"/>
      <c r="U428" s="38"/>
      <c r="V428" s="38"/>
      <c r="W428" s="38"/>
      <c r="X428" s="38"/>
      <c r="Y428" s="38"/>
      <c r="Z428" s="38"/>
      <c r="AA428" s="38"/>
      <c r="AB428" s="38"/>
      <c r="AC428" s="38"/>
      <c r="AD428" s="38"/>
      <c r="AE428" s="38"/>
      <c r="AT428" s="17" t="s">
        <v>163</v>
      </c>
      <c r="AU428" s="17" t="s">
        <v>177</v>
      </c>
    </row>
    <row r="429" s="13" customFormat="1">
      <c r="A429" s="13"/>
      <c r="B429" s="261"/>
      <c r="C429" s="262"/>
      <c r="D429" s="256" t="s">
        <v>165</v>
      </c>
      <c r="E429" s="263" t="s">
        <v>1</v>
      </c>
      <c r="F429" s="264" t="s">
        <v>579</v>
      </c>
      <c r="G429" s="262"/>
      <c r="H429" s="265">
        <v>208.69999999999999</v>
      </c>
      <c r="I429" s="266"/>
      <c r="J429" s="262"/>
      <c r="K429" s="262"/>
      <c r="L429" s="267"/>
      <c r="M429" s="268"/>
      <c r="N429" s="269"/>
      <c r="O429" s="269"/>
      <c r="P429" s="269"/>
      <c r="Q429" s="269"/>
      <c r="R429" s="269"/>
      <c r="S429" s="269"/>
      <c r="T429" s="270"/>
      <c r="U429" s="13"/>
      <c r="V429" s="13"/>
      <c r="W429" s="13"/>
      <c r="X429" s="13"/>
      <c r="Y429" s="13"/>
      <c r="Z429" s="13"/>
      <c r="AA429" s="13"/>
      <c r="AB429" s="13"/>
      <c r="AC429" s="13"/>
      <c r="AD429" s="13"/>
      <c r="AE429" s="13"/>
      <c r="AT429" s="271" t="s">
        <v>165</v>
      </c>
      <c r="AU429" s="271" t="s">
        <v>177</v>
      </c>
      <c r="AV429" s="13" t="s">
        <v>87</v>
      </c>
      <c r="AW429" s="13" t="s">
        <v>34</v>
      </c>
      <c r="AX429" s="13" t="s">
        <v>85</v>
      </c>
      <c r="AY429" s="271" t="s">
        <v>152</v>
      </c>
    </row>
    <row r="430" s="2" customFormat="1" ht="21.75" customHeight="1">
      <c r="A430" s="38"/>
      <c r="B430" s="39"/>
      <c r="C430" s="243" t="s">
        <v>580</v>
      </c>
      <c r="D430" s="243" t="s">
        <v>154</v>
      </c>
      <c r="E430" s="244" t="s">
        <v>581</v>
      </c>
      <c r="F430" s="245" t="s">
        <v>582</v>
      </c>
      <c r="G430" s="246" t="s">
        <v>199</v>
      </c>
      <c r="H430" s="247">
        <v>184.30000000000001</v>
      </c>
      <c r="I430" s="248"/>
      <c r="J430" s="249">
        <f>ROUND(I430*H430,2)</f>
        <v>0</v>
      </c>
      <c r="K430" s="245" t="s">
        <v>158</v>
      </c>
      <c r="L430" s="44"/>
      <c r="M430" s="250" t="s">
        <v>1</v>
      </c>
      <c r="N430" s="251" t="s">
        <v>43</v>
      </c>
      <c r="O430" s="91"/>
      <c r="P430" s="252">
        <f>O430*H430</f>
        <v>0</v>
      </c>
      <c r="Q430" s="252">
        <v>0</v>
      </c>
      <c r="R430" s="252">
        <f>Q430*H430</f>
        <v>0</v>
      </c>
      <c r="S430" s="252">
        <v>0.28999999999999998</v>
      </c>
      <c r="T430" s="253">
        <f>S430*H430</f>
        <v>53.447000000000003</v>
      </c>
      <c r="U430" s="38"/>
      <c r="V430" s="38"/>
      <c r="W430" s="38"/>
      <c r="X430" s="38"/>
      <c r="Y430" s="38"/>
      <c r="Z430" s="38"/>
      <c r="AA430" s="38"/>
      <c r="AB430" s="38"/>
      <c r="AC430" s="38"/>
      <c r="AD430" s="38"/>
      <c r="AE430" s="38"/>
      <c r="AR430" s="254" t="s">
        <v>159</v>
      </c>
      <c r="AT430" s="254" t="s">
        <v>154</v>
      </c>
      <c r="AU430" s="254" t="s">
        <v>177</v>
      </c>
      <c r="AY430" s="17" t="s">
        <v>152</v>
      </c>
      <c r="BE430" s="255">
        <f>IF(N430="základní",J430,0)</f>
        <v>0</v>
      </c>
      <c r="BF430" s="255">
        <f>IF(N430="snížená",J430,0)</f>
        <v>0</v>
      </c>
      <c r="BG430" s="255">
        <f>IF(N430="zákl. přenesená",J430,0)</f>
        <v>0</v>
      </c>
      <c r="BH430" s="255">
        <f>IF(N430="sníž. přenesená",J430,0)</f>
        <v>0</v>
      </c>
      <c r="BI430" s="255">
        <f>IF(N430="nulová",J430,0)</f>
        <v>0</v>
      </c>
      <c r="BJ430" s="17" t="s">
        <v>85</v>
      </c>
      <c r="BK430" s="255">
        <f>ROUND(I430*H430,2)</f>
        <v>0</v>
      </c>
      <c r="BL430" s="17" t="s">
        <v>159</v>
      </c>
      <c r="BM430" s="254" t="s">
        <v>583</v>
      </c>
    </row>
    <row r="431" s="2" customFormat="1">
      <c r="A431" s="38"/>
      <c r="B431" s="39"/>
      <c r="C431" s="40"/>
      <c r="D431" s="256" t="s">
        <v>161</v>
      </c>
      <c r="E431" s="40"/>
      <c r="F431" s="257" t="s">
        <v>584</v>
      </c>
      <c r="G431" s="40"/>
      <c r="H431" s="40"/>
      <c r="I431" s="154"/>
      <c r="J431" s="40"/>
      <c r="K431" s="40"/>
      <c r="L431" s="44"/>
      <c r="M431" s="258"/>
      <c r="N431" s="259"/>
      <c r="O431" s="91"/>
      <c r="P431" s="91"/>
      <c r="Q431" s="91"/>
      <c r="R431" s="91"/>
      <c r="S431" s="91"/>
      <c r="T431" s="92"/>
      <c r="U431" s="38"/>
      <c r="V431" s="38"/>
      <c r="W431" s="38"/>
      <c r="X431" s="38"/>
      <c r="Y431" s="38"/>
      <c r="Z431" s="38"/>
      <c r="AA431" s="38"/>
      <c r="AB431" s="38"/>
      <c r="AC431" s="38"/>
      <c r="AD431" s="38"/>
      <c r="AE431" s="38"/>
      <c r="AT431" s="17" t="s">
        <v>161</v>
      </c>
      <c r="AU431" s="17" t="s">
        <v>177</v>
      </c>
    </row>
    <row r="432" s="2" customFormat="1">
      <c r="A432" s="38"/>
      <c r="B432" s="39"/>
      <c r="C432" s="40"/>
      <c r="D432" s="256" t="s">
        <v>163</v>
      </c>
      <c r="E432" s="40"/>
      <c r="F432" s="260" t="s">
        <v>585</v>
      </c>
      <c r="G432" s="40"/>
      <c r="H432" s="40"/>
      <c r="I432" s="154"/>
      <c r="J432" s="40"/>
      <c r="K432" s="40"/>
      <c r="L432" s="44"/>
      <c r="M432" s="258"/>
      <c r="N432" s="259"/>
      <c r="O432" s="91"/>
      <c r="P432" s="91"/>
      <c r="Q432" s="91"/>
      <c r="R432" s="91"/>
      <c r="S432" s="91"/>
      <c r="T432" s="92"/>
      <c r="U432" s="38"/>
      <c r="V432" s="38"/>
      <c r="W432" s="38"/>
      <c r="X432" s="38"/>
      <c r="Y432" s="38"/>
      <c r="Z432" s="38"/>
      <c r="AA432" s="38"/>
      <c r="AB432" s="38"/>
      <c r="AC432" s="38"/>
      <c r="AD432" s="38"/>
      <c r="AE432" s="38"/>
      <c r="AT432" s="17" t="s">
        <v>163</v>
      </c>
      <c r="AU432" s="17" t="s">
        <v>177</v>
      </c>
    </row>
    <row r="433" s="13" customFormat="1">
      <c r="A433" s="13"/>
      <c r="B433" s="261"/>
      <c r="C433" s="262"/>
      <c r="D433" s="256" t="s">
        <v>165</v>
      </c>
      <c r="E433" s="263" t="s">
        <v>1</v>
      </c>
      <c r="F433" s="264" t="s">
        <v>586</v>
      </c>
      <c r="G433" s="262"/>
      <c r="H433" s="265">
        <v>184.30000000000001</v>
      </c>
      <c r="I433" s="266"/>
      <c r="J433" s="262"/>
      <c r="K433" s="262"/>
      <c r="L433" s="267"/>
      <c r="M433" s="268"/>
      <c r="N433" s="269"/>
      <c r="O433" s="269"/>
      <c r="P433" s="269"/>
      <c r="Q433" s="269"/>
      <c r="R433" s="269"/>
      <c r="S433" s="269"/>
      <c r="T433" s="270"/>
      <c r="U433" s="13"/>
      <c r="V433" s="13"/>
      <c r="W433" s="13"/>
      <c r="X433" s="13"/>
      <c r="Y433" s="13"/>
      <c r="Z433" s="13"/>
      <c r="AA433" s="13"/>
      <c r="AB433" s="13"/>
      <c r="AC433" s="13"/>
      <c r="AD433" s="13"/>
      <c r="AE433" s="13"/>
      <c r="AT433" s="271" t="s">
        <v>165</v>
      </c>
      <c r="AU433" s="271" t="s">
        <v>177</v>
      </c>
      <c r="AV433" s="13" t="s">
        <v>87</v>
      </c>
      <c r="AW433" s="13" t="s">
        <v>34</v>
      </c>
      <c r="AX433" s="13" t="s">
        <v>85</v>
      </c>
      <c r="AY433" s="271" t="s">
        <v>152</v>
      </c>
    </row>
    <row r="434" s="2" customFormat="1" ht="21.75" customHeight="1">
      <c r="A434" s="38"/>
      <c r="B434" s="39"/>
      <c r="C434" s="243" t="s">
        <v>587</v>
      </c>
      <c r="D434" s="243" t="s">
        <v>154</v>
      </c>
      <c r="E434" s="244" t="s">
        <v>588</v>
      </c>
      <c r="F434" s="245" t="s">
        <v>589</v>
      </c>
      <c r="G434" s="246" t="s">
        <v>199</v>
      </c>
      <c r="H434" s="247">
        <v>191.41</v>
      </c>
      <c r="I434" s="248"/>
      <c r="J434" s="249">
        <f>ROUND(I434*H434,2)</f>
        <v>0</v>
      </c>
      <c r="K434" s="245" t="s">
        <v>158</v>
      </c>
      <c r="L434" s="44"/>
      <c r="M434" s="250" t="s">
        <v>1</v>
      </c>
      <c r="N434" s="251" t="s">
        <v>43</v>
      </c>
      <c r="O434" s="91"/>
      <c r="P434" s="252">
        <f>O434*H434</f>
        <v>0</v>
      </c>
      <c r="Q434" s="252">
        <v>0</v>
      </c>
      <c r="R434" s="252">
        <f>Q434*H434</f>
        <v>0</v>
      </c>
      <c r="S434" s="252">
        <v>0.17000000000000001</v>
      </c>
      <c r="T434" s="253">
        <f>S434*H434</f>
        <v>32.539700000000003</v>
      </c>
      <c r="U434" s="38"/>
      <c r="V434" s="38"/>
      <c r="W434" s="38"/>
      <c r="X434" s="38"/>
      <c r="Y434" s="38"/>
      <c r="Z434" s="38"/>
      <c r="AA434" s="38"/>
      <c r="AB434" s="38"/>
      <c r="AC434" s="38"/>
      <c r="AD434" s="38"/>
      <c r="AE434" s="38"/>
      <c r="AR434" s="254" t="s">
        <v>159</v>
      </c>
      <c r="AT434" s="254" t="s">
        <v>154</v>
      </c>
      <c r="AU434" s="254" t="s">
        <v>177</v>
      </c>
      <c r="AY434" s="17" t="s">
        <v>152</v>
      </c>
      <c r="BE434" s="255">
        <f>IF(N434="základní",J434,0)</f>
        <v>0</v>
      </c>
      <c r="BF434" s="255">
        <f>IF(N434="snížená",J434,0)</f>
        <v>0</v>
      </c>
      <c r="BG434" s="255">
        <f>IF(N434="zákl. přenesená",J434,0)</f>
        <v>0</v>
      </c>
      <c r="BH434" s="255">
        <f>IF(N434="sníž. přenesená",J434,0)</f>
        <v>0</v>
      </c>
      <c r="BI434" s="255">
        <f>IF(N434="nulová",J434,0)</f>
        <v>0</v>
      </c>
      <c r="BJ434" s="17" t="s">
        <v>85</v>
      </c>
      <c r="BK434" s="255">
        <f>ROUND(I434*H434,2)</f>
        <v>0</v>
      </c>
      <c r="BL434" s="17" t="s">
        <v>159</v>
      </c>
      <c r="BM434" s="254" t="s">
        <v>590</v>
      </c>
    </row>
    <row r="435" s="2" customFormat="1">
      <c r="A435" s="38"/>
      <c r="B435" s="39"/>
      <c r="C435" s="40"/>
      <c r="D435" s="256" t="s">
        <v>161</v>
      </c>
      <c r="E435" s="40"/>
      <c r="F435" s="257" t="s">
        <v>591</v>
      </c>
      <c r="G435" s="40"/>
      <c r="H435" s="40"/>
      <c r="I435" s="154"/>
      <c r="J435" s="40"/>
      <c r="K435" s="40"/>
      <c r="L435" s="44"/>
      <c r="M435" s="258"/>
      <c r="N435" s="259"/>
      <c r="O435" s="91"/>
      <c r="P435" s="91"/>
      <c r="Q435" s="91"/>
      <c r="R435" s="91"/>
      <c r="S435" s="91"/>
      <c r="T435" s="92"/>
      <c r="U435" s="38"/>
      <c r="V435" s="38"/>
      <c r="W435" s="38"/>
      <c r="X435" s="38"/>
      <c r="Y435" s="38"/>
      <c r="Z435" s="38"/>
      <c r="AA435" s="38"/>
      <c r="AB435" s="38"/>
      <c r="AC435" s="38"/>
      <c r="AD435" s="38"/>
      <c r="AE435" s="38"/>
      <c r="AT435" s="17" t="s">
        <v>161</v>
      </c>
      <c r="AU435" s="17" t="s">
        <v>177</v>
      </c>
    </row>
    <row r="436" s="2" customFormat="1">
      <c r="A436" s="38"/>
      <c r="B436" s="39"/>
      <c r="C436" s="40"/>
      <c r="D436" s="256" t="s">
        <v>163</v>
      </c>
      <c r="E436" s="40"/>
      <c r="F436" s="260" t="s">
        <v>585</v>
      </c>
      <c r="G436" s="40"/>
      <c r="H436" s="40"/>
      <c r="I436" s="154"/>
      <c r="J436" s="40"/>
      <c r="K436" s="40"/>
      <c r="L436" s="44"/>
      <c r="M436" s="258"/>
      <c r="N436" s="259"/>
      <c r="O436" s="91"/>
      <c r="P436" s="91"/>
      <c r="Q436" s="91"/>
      <c r="R436" s="91"/>
      <c r="S436" s="91"/>
      <c r="T436" s="92"/>
      <c r="U436" s="38"/>
      <c r="V436" s="38"/>
      <c r="W436" s="38"/>
      <c r="X436" s="38"/>
      <c r="Y436" s="38"/>
      <c r="Z436" s="38"/>
      <c r="AA436" s="38"/>
      <c r="AB436" s="38"/>
      <c r="AC436" s="38"/>
      <c r="AD436" s="38"/>
      <c r="AE436" s="38"/>
      <c r="AT436" s="17" t="s">
        <v>163</v>
      </c>
      <c r="AU436" s="17" t="s">
        <v>177</v>
      </c>
    </row>
    <row r="437" s="13" customFormat="1">
      <c r="A437" s="13"/>
      <c r="B437" s="261"/>
      <c r="C437" s="262"/>
      <c r="D437" s="256" t="s">
        <v>165</v>
      </c>
      <c r="E437" s="263" t="s">
        <v>1</v>
      </c>
      <c r="F437" s="264" t="s">
        <v>592</v>
      </c>
      <c r="G437" s="262"/>
      <c r="H437" s="265">
        <v>191.41</v>
      </c>
      <c r="I437" s="266"/>
      <c r="J437" s="262"/>
      <c r="K437" s="262"/>
      <c r="L437" s="267"/>
      <c r="M437" s="268"/>
      <c r="N437" s="269"/>
      <c r="O437" s="269"/>
      <c r="P437" s="269"/>
      <c r="Q437" s="269"/>
      <c r="R437" s="269"/>
      <c r="S437" s="269"/>
      <c r="T437" s="270"/>
      <c r="U437" s="13"/>
      <c r="V437" s="13"/>
      <c r="W437" s="13"/>
      <c r="X437" s="13"/>
      <c r="Y437" s="13"/>
      <c r="Z437" s="13"/>
      <c r="AA437" s="13"/>
      <c r="AB437" s="13"/>
      <c r="AC437" s="13"/>
      <c r="AD437" s="13"/>
      <c r="AE437" s="13"/>
      <c r="AT437" s="271" t="s">
        <v>165</v>
      </c>
      <c r="AU437" s="271" t="s">
        <v>177</v>
      </c>
      <c r="AV437" s="13" t="s">
        <v>87</v>
      </c>
      <c r="AW437" s="13" t="s">
        <v>34</v>
      </c>
      <c r="AX437" s="13" t="s">
        <v>85</v>
      </c>
      <c r="AY437" s="271" t="s">
        <v>152</v>
      </c>
    </row>
    <row r="438" s="2" customFormat="1" ht="21.75" customHeight="1">
      <c r="A438" s="38"/>
      <c r="B438" s="39"/>
      <c r="C438" s="243" t="s">
        <v>593</v>
      </c>
      <c r="D438" s="243" t="s">
        <v>154</v>
      </c>
      <c r="E438" s="244" t="s">
        <v>594</v>
      </c>
      <c r="F438" s="245" t="s">
        <v>595</v>
      </c>
      <c r="G438" s="246" t="s">
        <v>199</v>
      </c>
      <c r="H438" s="247">
        <v>42.799999999999997</v>
      </c>
      <c r="I438" s="248"/>
      <c r="J438" s="249">
        <f>ROUND(I438*H438,2)</f>
        <v>0</v>
      </c>
      <c r="K438" s="245" t="s">
        <v>158</v>
      </c>
      <c r="L438" s="44"/>
      <c r="M438" s="250" t="s">
        <v>1</v>
      </c>
      <c r="N438" s="251" t="s">
        <v>43</v>
      </c>
      <c r="O438" s="91"/>
      <c r="P438" s="252">
        <f>O438*H438</f>
        <v>0</v>
      </c>
      <c r="Q438" s="252">
        <v>0</v>
      </c>
      <c r="R438" s="252">
        <f>Q438*H438</f>
        <v>0</v>
      </c>
      <c r="S438" s="252">
        <v>0.098000000000000004</v>
      </c>
      <c r="T438" s="253">
        <f>S438*H438</f>
        <v>4.1943999999999999</v>
      </c>
      <c r="U438" s="38"/>
      <c r="V438" s="38"/>
      <c r="W438" s="38"/>
      <c r="X438" s="38"/>
      <c r="Y438" s="38"/>
      <c r="Z438" s="38"/>
      <c r="AA438" s="38"/>
      <c r="AB438" s="38"/>
      <c r="AC438" s="38"/>
      <c r="AD438" s="38"/>
      <c r="AE438" s="38"/>
      <c r="AR438" s="254" t="s">
        <v>159</v>
      </c>
      <c r="AT438" s="254" t="s">
        <v>154</v>
      </c>
      <c r="AU438" s="254" t="s">
        <v>177</v>
      </c>
      <c r="AY438" s="17" t="s">
        <v>152</v>
      </c>
      <c r="BE438" s="255">
        <f>IF(N438="základní",J438,0)</f>
        <v>0</v>
      </c>
      <c r="BF438" s="255">
        <f>IF(N438="snížená",J438,0)</f>
        <v>0</v>
      </c>
      <c r="BG438" s="255">
        <f>IF(N438="zákl. přenesená",J438,0)</f>
        <v>0</v>
      </c>
      <c r="BH438" s="255">
        <f>IF(N438="sníž. přenesená",J438,0)</f>
        <v>0</v>
      </c>
      <c r="BI438" s="255">
        <f>IF(N438="nulová",J438,0)</f>
        <v>0</v>
      </c>
      <c r="BJ438" s="17" t="s">
        <v>85</v>
      </c>
      <c r="BK438" s="255">
        <f>ROUND(I438*H438,2)</f>
        <v>0</v>
      </c>
      <c r="BL438" s="17" t="s">
        <v>159</v>
      </c>
      <c r="BM438" s="254" t="s">
        <v>596</v>
      </c>
    </row>
    <row r="439" s="2" customFormat="1">
      <c r="A439" s="38"/>
      <c r="B439" s="39"/>
      <c r="C439" s="40"/>
      <c r="D439" s="256" t="s">
        <v>161</v>
      </c>
      <c r="E439" s="40"/>
      <c r="F439" s="257" t="s">
        <v>597</v>
      </c>
      <c r="G439" s="40"/>
      <c r="H439" s="40"/>
      <c r="I439" s="154"/>
      <c r="J439" s="40"/>
      <c r="K439" s="40"/>
      <c r="L439" s="44"/>
      <c r="M439" s="258"/>
      <c r="N439" s="259"/>
      <c r="O439" s="91"/>
      <c r="P439" s="91"/>
      <c r="Q439" s="91"/>
      <c r="R439" s="91"/>
      <c r="S439" s="91"/>
      <c r="T439" s="92"/>
      <c r="U439" s="38"/>
      <c r="V439" s="38"/>
      <c r="W439" s="38"/>
      <c r="X439" s="38"/>
      <c r="Y439" s="38"/>
      <c r="Z439" s="38"/>
      <c r="AA439" s="38"/>
      <c r="AB439" s="38"/>
      <c r="AC439" s="38"/>
      <c r="AD439" s="38"/>
      <c r="AE439" s="38"/>
      <c r="AT439" s="17" t="s">
        <v>161</v>
      </c>
      <c r="AU439" s="17" t="s">
        <v>177</v>
      </c>
    </row>
    <row r="440" s="2" customFormat="1">
      <c r="A440" s="38"/>
      <c r="B440" s="39"/>
      <c r="C440" s="40"/>
      <c r="D440" s="256" t="s">
        <v>163</v>
      </c>
      <c r="E440" s="40"/>
      <c r="F440" s="260" t="s">
        <v>585</v>
      </c>
      <c r="G440" s="40"/>
      <c r="H440" s="40"/>
      <c r="I440" s="154"/>
      <c r="J440" s="40"/>
      <c r="K440" s="40"/>
      <c r="L440" s="44"/>
      <c r="M440" s="258"/>
      <c r="N440" s="259"/>
      <c r="O440" s="91"/>
      <c r="P440" s="91"/>
      <c r="Q440" s="91"/>
      <c r="R440" s="91"/>
      <c r="S440" s="91"/>
      <c r="T440" s="92"/>
      <c r="U440" s="38"/>
      <c r="V440" s="38"/>
      <c r="W440" s="38"/>
      <c r="X440" s="38"/>
      <c r="Y440" s="38"/>
      <c r="Z440" s="38"/>
      <c r="AA440" s="38"/>
      <c r="AB440" s="38"/>
      <c r="AC440" s="38"/>
      <c r="AD440" s="38"/>
      <c r="AE440" s="38"/>
      <c r="AT440" s="17" t="s">
        <v>163</v>
      </c>
      <c r="AU440" s="17" t="s">
        <v>177</v>
      </c>
    </row>
    <row r="441" s="13" customFormat="1">
      <c r="A441" s="13"/>
      <c r="B441" s="261"/>
      <c r="C441" s="262"/>
      <c r="D441" s="256" t="s">
        <v>165</v>
      </c>
      <c r="E441" s="263" t="s">
        <v>1</v>
      </c>
      <c r="F441" s="264" t="s">
        <v>598</v>
      </c>
      <c r="G441" s="262"/>
      <c r="H441" s="265">
        <v>42.799999999999997</v>
      </c>
      <c r="I441" s="266"/>
      <c r="J441" s="262"/>
      <c r="K441" s="262"/>
      <c r="L441" s="267"/>
      <c r="M441" s="268"/>
      <c r="N441" s="269"/>
      <c r="O441" s="269"/>
      <c r="P441" s="269"/>
      <c r="Q441" s="269"/>
      <c r="R441" s="269"/>
      <c r="S441" s="269"/>
      <c r="T441" s="270"/>
      <c r="U441" s="13"/>
      <c r="V441" s="13"/>
      <c r="W441" s="13"/>
      <c r="X441" s="13"/>
      <c r="Y441" s="13"/>
      <c r="Z441" s="13"/>
      <c r="AA441" s="13"/>
      <c r="AB441" s="13"/>
      <c r="AC441" s="13"/>
      <c r="AD441" s="13"/>
      <c r="AE441" s="13"/>
      <c r="AT441" s="271" t="s">
        <v>165</v>
      </c>
      <c r="AU441" s="271" t="s">
        <v>177</v>
      </c>
      <c r="AV441" s="13" t="s">
        <v>87</v>
      </c>
      <c r="AW441" s="13" t="s">
        <v>34</v>
      </c>
      <c r="AX441" s="13" t="s">
        <v>85</v>
      </c>
      <c r="AY441" s="271" t="s">
        <v>152</v>
      </c>
    </row>
    <row r="442" s="2" customFormat="1" ht="21.75" customHeight="1">
      <c r="A442" s="38"/>
      <c r="B442" s="39"/>
      <c r="C442" s="243" t="s">
        <v>599</v>
      </c>
      <c r="D442" s="243" t="s">
        <v>154</v>
      </c>
      <c r="E442" s="244" t="s">
        <v>600</v>
      </c>
      <c r="F442" s="245" t="s">
        <v>601</v>
      </c>
      <c r="G442" s="246" t="s">
        <v>199</v>
      </c>
      <c r="H442" s="247">
        <v>191.41</v>
      </c>
      <c r="I442" s="248"/>
      <c r="J442" s="249">
        <f>ROUND(I442*H442,2)</f>
        <v>0</v>
      </c>
      <c r="K442" s="245" t="s">
        <v>158</v>
      </c>
      <c r="L442" s="44"/>
      <c r="M442" s="250" t="s">
        <v>1</v>
      </c>
      <c r="N442" s="251" t="s">
        <v>43</v>
      </c>
      <c r="O442" s="91"/>
      <c r="P442" s="252">
        <f>O442*H442</f>
        <v>0</v>
      </c>
      <c r="Q442" s="252">
        <v>0</v>
      </c>
      <c r="R442" s="252">
        <f>Q442*H442</f>
        <v>0</v>
      </c>
      <c r="S442" s="252">
        <v>0.316</v>
      </c>
      <c r="T442" s="253">
        <f>S442*H442</f>
        <v>60.48556</v>
      </c>
      <c r="U442" s="38"/>
      <c r="V442" s="38"/>
      <c r="W442" s="38"/>
      <c r="X442" s="38"/>
      <c r="Y442" s="38"/>
      <c r="Z442" s="38"/>
      <c r="AA442" s="38"/>
      <c r="AB442" s="38"/>
      <c r="AC442" s="38"/>
      <c r="AD442" s="38"/>
      <c r="AE442" s="38"/>
      <c r="AR442" s="254" t="s">
        <v>159</v>
      </c>
      <c r="AT442" s="254" t="s">
        <v>154</v>
      </c>
      <c r="AU442" s="254" t="s">
        <v>177</v>
      </c>
      <c r="AY442" s="17" t="s">
        <v>152</v>
      </c>
      <c r="BE442" s="255">
        <f>IF(N442="základní",J442,0)</f>
        <v>0</v>
      </c>
      <c r="BF442" s="255">
        <f>IF(N442="snížená",J442,0)</f>
        <v>0</v>
      </c>
      <c r="BG442" s="255">
        <f>IF(N442="zákl. přenesená",J442,0)</f>
        <v>0</v>
      </c>
      <c r="BH442" s="255">
        <f>IF(N442="sníž. přenesená",J442,0)</f>
        <v>0</v>
      </c>
      <c r="BI442" s="255">
        <f>IF(N442="nulová",J442,0)</f>
        <v>0</v>
      </c>
      <c r="BJ442" s="17" t="s">
        <v>85</v>
      </c>
      <c r="BK442" s="255">
        <f>ROUND(I442*H442,2)</f>
        <v>0</v>
      </c>
      <c r="BL442" s="17" t="s">
        <v>159</v>
      </c>
      <c r="BM442" s="254" t="s">
        <v>602</v>
      </c>
    </row>
    <row r="443" s="2" customFormat="1">
      <c r="A443" s="38"/>
      <c r="B443" s="39"/>
      <c r="C443" s="40"/>
      <c r="D443" s="256" t="s">
        <v>161</v>
      </c>
      <c r="E443" s="40"/>
      <c r="F443" s="257" t="s">
        <v>603</v>
      </c>
      <c r="G443" s="40"/>
      <c r="H443" s="40"/>
      <c r="I443" s="154"/>
      <c r="J443" s="40"/>
      <c r="K443" s="40"/>
      <c r="L443" s="44"/>
      <c r="M443" s="258"/>
      <c r="N443" s="259"/>
      <c r="O443" s="91"/>
      <c r="P443" s="91"/>
      <c r="Q443" s="91"/>
      <c r="R443" s="91"/>
      <c r="S443" s="91"/>
      <c r="T443" s="92"/>
      <c r="U443" s="38"/>
      <c r="V443" s="38"/>
      <c r="W443" s="38"/>
      <c r="X443" s="38"/>
      <c r="Y443" s="38"/>
      <c r="Z443" s="38"/>
      <c r="AA443" s="38"/>
      <c r="AB443" s="38"/>
      <c r="AC443" s="38"/>
      <c r="AD443" s="38"/>
      <c r="AE443" s="38"/>
      <c r="AT443" s="17" t="s">
        <v>161</v>
      </c>
      <c r="AU443" s="17" t="s">
        <v>177</v>
      </c>
    </row>
    <row r="444" s="2" customFormat="1">
      <c r="A444" s="38"/>
      <c r="B444" s="39"/>
      <c r="C444" s="40"/>
      <c r="D444" s="256" t="s">
        <v>163</v>
      </c>
      <c r="E444" s="40"/>
      <c r="F444" s="260" t="s">
        <v>585</v>
      </c>
      <c r="G444" s="40"/>
      <c r="H444" s="40"/>
      <c r="I444" s="154"/>
      <c r="J444" s="40"/>
      <c r="K444" s="40"/>
      <c r="L444" s="44"/>
      <c r="M444" s="258"/>
      <c r="N444" s="259"/>
      <c r="O444" s="91"/>
      <c r="P444" s="91"/>
      <c r="Q444" s="91"/>
      <c r="R444" s="91"/>
      <c r="S444" s="91"/>
      <c r="T444" s="92"/>
      <c r="U444" s="38"/>
      <c r="V444" s="38"/>
      <c r="W444" s="38"/>
      <c r="X444" s="38"/>
      <c r="Y444" s="38"/>
      <c r="Z444" s="38"/>
      <c r="AA444" s="38"/>
      <c r="AB444" s="38"/>
      <c r="AC444" s="38"/>
      <c r="AD444" s="38"/>
      <c r="AE444" s="38"/>
      <c r="AT444" s="17" t="s">
        <v>163</v>
      </c>
      <c r="AU444" s="17" t="s">
        <v>177</v>
      </c>
    </row>
    <row r="445" s="13" customFormat="1">
      <c r="A445" s="13"/>
      <c r="B445" s="261"/>
      <c r="C445" s="262"/>
      <c r="D445" s="256" t="s">
        <v>165</v>
      </c>
      <c r="E445" s="263" t="s">
        <v>1</v>
      </c>
      <c r="F445" s="264" t="s">
        <v>604</v>
      </c>
      <c r="G445" s="262"/>
      <c r="H445" s="265">
        <v>191.41</v>
      </c>
      <c r="I445" s="266"/>
      <c r="J445" s="262"/>
      <c r="K445" s="262"/>
      <c r="L445" s="267"/>
      <c r="M445" s="268"/>
      <c r="N445" s="269"/>
      <c r="O445" s="269"/>
      <c r="P445" s="269"/>
      <c r="Q445" s="269"/>
      <c r="R445" s="269"/>
      <c r="S445" s="269"/>
      <c r="T445" s="270"/>
      <c r="U445" s="13"/>
      <c r="V445" s="13"/>
      <c r="W445" s="13"/>
      <c r="X445" s="13"/>
      <c r="Y445" s="13"/>
      <c r="Z445" s="13"/>
      <c r="AA445" s="13"/>
      <c r="AB445" s="13"/>
      <c r="AC445" s="13"/>
      <c r="AD445" s="13"/>
      <c r="AE445" s="13"/>
      <c r="AT445" s="271" t="s">
        <v>165</v>
      </c>
      <c r="AU445" s="271" t="s">
        <v>177</v>
      </c>
      <c r="AV445" s="13" t="s">
        <v>87</v>
      </c>
      <c r="AW445" s="13" t="s">
        <v>34</v>
      </c>
      <c r="AX445" s="13" t="s">
        <v>85</v>
      </c>
      <c r="AY445" s="271" t="s">
        <v>152</v>
      </c>
    </row>
    <row r="446" s="2" customFormat="1" ht="16.5" customHeight="1">
      <c r="A446" s="38"/>
      <c r="B446" s="39"/>
      <c r="C446" s="243" t="s">
        <v>605</v>
      </c>
      <c r="D446" s="243" t="s">
        <v>154</v>
      </c>
      <c r="E446" s="244" t="s">
        <v>606</v>
      </c>
      <c r="F446" s="245" t="s">
        <v>607</v>
      </c>
      <c r="G446" s="246" t="s">
        <v>380</v>
      </c>
      <c r="H446" s="247">
        <v>174</v>
      </c>
      <c r="I446" s="248"/>
      <c r="J446" s="249">
        <f>ROUND(I446*H446,2)</f>
        <v>0</v>
      </c>
      <c r="K446" s="245" t="s">
        <v>158</v>
      </c>
      <c r="L446" s="44"/>
      <c r="M446" s="250" t="s">
        <v>1</v>
      </c>
      <c r="N446" s="251" t="s">
        <v>43</v>
      </c>
      <c r="O446" s="91"/>
      <c r="P446" s="252">
        <f>O446*H446</f>
        <v>0</v>
      </c>
      <c r="Q446" s="252">
        <v>0</v>
      </c>
      <c r="R446" s="252">
        <f>Q446*H446</f>
        <v>0</v>
      </c>
      <c r="S446" s="252">
        <v>0.20499999999999999</v>
      </c>
      <c r="T446" s="253">
        <f>S446*H446</f>
        <v>35.669999999999995</v>
      </c>
      <c r="U446" s="38"/>
      <c r="V446" s="38"/>
      <c r="W446" s="38"/>
      <c r="X446" s="38"/>
      <c r="Y446" s="38"/>
      <c r="Z446" s="38"/>
      <c r="AA446" s="38"/>
      <c r="AB446" s="38"/>
      <c r="AC446" s="38"/>
      <c r="AD446" s="38"/>
      <c r="AE446" s="38"/>
      <c r="AR446" s="254" t="s">
        <v>159</v>
      </c>
      <c r="AT446" s="254" t="s">
        <v>154</v>
      </c>
      <c r="AU446" s="254" t="s">
        <v>177</v>
      </c>
      <c r="AY446" s="17" t="s">
        <v>152</v>
      </c>
      <c r="BE446" s="255">
        <f>IF(N446="základní",J446,0)</f>
        <v>0</v>
      </c>
      <c r="BF446" s="255">
        <f>IF(N446="snížená",J446,0)</f>
        <v>0</v>
      </c>
      <c r="BG446" s="255">
        <f>IF(N446="zákl. přenesená",J446,0)</f>
        <v>0</v>
      </c>
      <c r="BH446" s="255">
        <f>IF(N446="sníž. přenesená",J446,0)</f>
        <v>0</v>
      </c>
      <c r="BI446" s="255">
        <f>IF(N446="nulová",J446,0)</f>
        <v>0</v>
      </c>
      <c r="BJ446" s="17" t="s">
        <v>85</v>
      </c>
      <c r="BK446" s="255">
        <f>ROUND(I446*H446,2)</f>
        <v>0</v>
      </c>
      <c r="BL446" s="17" t="s">
        <v>159</v>
      </c>
      <c r="BM446" s="254" t="s">
        <v>608</v>
      </c>
    </row>
    <row r="447" s="2" customFormat="1">
      <c r="A447" s="38"/>
      <c r="B447" s="39"/>
      <c r="C447" s="40"/>
      <c r="D447" s="256" t="s">
        <v>161</v>
      </c>
      <c r="E447" s="40"/>
      <c r="F447" s="257" t="s">
        <v>609</v>
      </c>
      <c r="G447" s="40"/>
      <c r="H447" s="40"/>
      <c r="I447" s="154"/>
      <c r="J447" s="40"/>
      <c r="K447" s="40"/>
      <c r="L447" s="44"/>
      <c r="M447" s="258"/>
      <c r="N447" s="259"/>
      <c r="O447" s="91"/>
      <c r="P447" s="91"/>
      <c r="Q447" s="91"/>
      <c r="R447" s="91"/>
      <c r="S447" s="91"/>
      <c r="T447" s="92"/>
      <c r="U447" s="38"/>
      <c r="V447" s="38"/>
      <c r="W447" s="38"/>
      <c r="X447" s="38"/>
      <c r="Y447" s="38"/>
      <c r="Z447" s="38"/>
      <c r="AA447" s="38"/>
      <c r="AB447" s="38"/>
      <c r="AC447" s="38"/>
      <c r="AD447" s="38"/>
      <c r="AE447" s="38"/>
      <c r="AT447" s="17" t="s">
        <v>161</v>
      </c>
      <c r="AU447" s="17" t="s">
        <v>177</v>
      </c>
    </row>
    <row r="448" s="2" customFormat="1">
      <c r="A448" s="38"/>
      <c r="B448" s="39"/>
      <c r="C448" s="40"/>
      <c r="D448" s="256" t="s">
        <v>163</v>
      </c>
      <c r="E448" s="40"/>
      <c r="F448" s="260" t="s">
        <v>610</v>
      </c>
      <c r="G448" s="40"/>
      <c r="H448" s="40"/>
      <c r="I448" s="154"/>
      <c r="J448" s="40"/>
      <c r="K448" s="40"/>
      <c r="L448" s="44"/>
      <c r="M448" s="258"/>
      <c r="N448" s="259"/>
      <c r="O448" s="91"/>
      <c r="P448" s="91"/>
      <c r="Q448" s="91"/>
      <c r="R448" s="91"/>
      <c r="S448" s="91"/>
      <c r="T448" s="92"/>
      <c r="U448" s="38"/>
      <c r="V448" s="38"/>
      <c r="W448" s="38"/>
      <c r="X448" s="38"/>
      <c r="Y448" s="38"/>
      <c r="Z448" s="38"/>
      <c r="AA448" s="38"/>
      <c r="AB448" s="38"/>
      <c r="AC448" s="38"/>
      <c r="AD448" s="38"/>
      <c r="AE448" s="38"/>
      <c r="AT448" s="17" t="s">
        <v>163</v>
      </c>
      <c r="AU448" s="17" t="s">
        <v>177</v>
      </c>
    </row>
    <row r="449" s="13" customFormat="1">
      <c r="A449" s="13"/>
      <c r="B449" s="261"/>
      <c r="C449" s="262"/>
      <c r="D449" s="256" t="s">
        <v>165</v>
      </c>
      <c r="E449" s="263" t="s">
        <v>1</v>
      </c>
      <c r="F449" s="264" t="s">
        <v>611</v>
      </c>
      <c r="G449" s="262"/>
      <c r="H449" s="265">
        <v>174</v>
      </c>
      <c r="I449" s="266"/>
      <c r="J449" s="262"/>
      <c r="K449" s="262"/>
      <c r="L449" s="267"/>
      <c r="M449" s="268"/>
      <c r="N449" s="269"/>
      <c r="O449" s="269"/>
      <c r="P449" s="269"/>
      <c r="Q449" s="269"/>
      <c r="R449" s="269"/>
      <c r="S449" s="269"/>
      <c r="T449" s="270"/>
      <c r="U449" s="13"/>
      <c r="V449" s="13"/>
      <c r="W449" s="13"/>
      <c r="X449" s="13"/>
      <c r="Y449" s="13"/>
      <c r="Z449" s="13"/>
      <c r="AA449" s="13"/>
      <c r="AB449" s="13"/>
      <c r="AC449" s="13"/>
      <c r="AD449" s="13"/>
      <c r="AE449" s="13"/>
      <c r="AT449" s="271" t="s">
        <v>165</v>
      </c>
      <c r="AU449" s="271" t="s">
        <v>177</v>
      </c>
      <c r="AV449" s="13" t="s">
        <v>87</v>
      </c>
      <c r="AW449" s="13" t="s">
        <v>34</v>
      </c>
      <c r="AX449" s="13" t="s">
        <v>85</v>
      </c>
      <c r="AY449" s="271" t="s">
        <v>152</v>
      </c>
    </row>
    <row r="450" s="2" customFormat="1" ht="16.5" customHeight="1">
      <c r="A450" s="38"/>
      <c r="B450" s="39"/>
      <c r="C450" s="243" t="s">
        <v>612</v>
      </c>
      <c r="D450" s="243" t="s">
        <v>154</v>
      </c>
      <c r="E450" s="244" t="s">
        <v>613</v>
      </c>
      <c r="F450" s="245" t="s">
        <v>614</v>
      </c>
      <c r="G450" s="246" t="s">
        <v>380</v>
      </c>
      <c r="H450" s="247">
        <v>120.19</v>
      </c>
      <c r="I450" s="248"/>
      <c r="J450" s="249">
        <f>ROUND(I450*H450,2)</f>
        <v>0</v>
      </c>
      <c r="K450" s="245" t="s">
        <v>158</v>
      </c>
      <c r="L450" s="44"/>
      <c r="M450" s="250" t="s">
        <v>1</v>
      </c>
      <c r="N450" s="251" t="s">
        <v>43</v>
      </c>
      <c r="O450" s="91"/>
      <c r="P450" s="252">
        <f>O450*H450</f>
        <v>0</v>
      </c>
      <c r="Q450" s="252">
        <v>0</v>
      </c>
      <c r="R450" s="252">
        <f>Q450*H450</f>
        <v>0</v>
      </c>
      <c r="S450" s="252">
        <v>0.040000000000000001</v>
      </c>
      <c r="T450" s="253">
        <f>S450*H450</f>
        <v>4.8075999999999999</v>
      </c>
      <c r="U450" s="38"/>
      <c r="V450" s="38"/>
      <c r="W450" s="38"/>
      <c r="X450" s="38"/>
      <c r="Y450" s="38"/>
      <c r="Z450" s="38"/>
      <c r="AA450" s="38"/>
      <c r="AB450" s="38"/>
      <c r="AC450" s="38"/>
      <c r="AD450" s="38"/>
      <c r="AE450" s="38"/>
      <c r="AR450" s="254" t="s">
        <v>159</v>
      </c>
      <c r="AT450" s="254" t="s">
        <v>154</v>
      </c>
      <c r="AU450" s="254" t="s">
        <v>177</v>
      </c>
      <c r="AY450" s="17" t="s">
        <v>152</v>
      </c>
      <c r="BE450" s="255">
        <f>IF(N450="základní",J450,0)</f>
        <v>0</v>
      </c>
      <c r="BF450" s="255">
        <f>IF(N450="snížená",J450,0)</f>
        <v>0</v>
      </c>
      <c r="BG450" s="255">
        <f>IF(N450="zákl. přenesená",J450,0)</f>
        <v>0</v>
      </c>
      <c r="BH450" s="255">
        <f>IF(N450="sníž. přenesená",J450,0)</f>
        <v>0</v>
      </c>
      <c r="BI450" s="255">
        <f>IF(N450="nulová",J450,0)</f>
        <v>0</v>
      </c>
      <c r="BJ450" s="17" t="s">
        <v>85</v>
      </c>
      <c r="BK450" s="255">
        <f>ROUND(I450*H450,2)</f>
        <v>0</v>
      </c>
      <c r="BL450" s="17" t="s">
        <v>159</v>
      </c>
      <c r="BM450" s="254" t="s">
        <v>615</v>
      </c>
    </row>
    <row r="451" s="2" customFormat="1">
      <c r="A451" s="38"/>
      <c r="B451" s="39"/>
      <c r="C451" s="40"/>
      <c r="D451" s="256" t="s">
        <v>161</v>
      </c>
      <c r="E451" s="40"/>
      <c r="F451" s="257" t="s">
        <v>616</v>
      </c>
      <c r="G451" s="40"/>
      <c r="H451" s="40"/>
      <c r="I451" s="154"/>
      <c r="J451" s="40"/>
      <c r="K451" s="40"/>
      <c r="L451" s="44"/>
      <c r="M451" s="258"/>
      <c r="N451" s="259"/>
      <c r="O451" s="91"/>
      <c r="P451" s="91"/>
      <c r="Q451" s="91"/>
      <c r="R451" s="91"/>
      <c r="S451" s="91"/>
      <c r="T451" s="92"/>
      <c r="U451" s="38"/>
      <c r="V451" s="38"/>
      <c r="W451" s="38"/>
      <c r="X451" s="38"/>
      <c r="Y451" s="38"/>
      <c r="Z451" s="38"/>
      <c r="AA451" s="38"/>
      <c r="AB451" s="38"/>
      <c r="AC451" s="38"/>
      <c r="AD451" s="38"/>
      <c r="AE451" s="38"/>
      <c r="AT451" s="17" t="s">
        <v>161</v>
      </c>
      <c r="AU451" s="17" t="s">
        <v>177</v>
      </c>
    </row>
    <row r="452" s="2" customFormat="1">
      <c r="A452" s="38"/>
      <c r="B452" s="39"/>
      <c r="C452" s="40"/>
      <c r="D452" s="256" t="s">
        <v>163</v>
      </c>
      <c r="E452" s="40"/>
      <c r="F452" s="260" t="s">
        <v>610</v>
      </c>
      <c r="G452" s="40"/>
      <c r="H452" s="40"/>
      <c r="I452" s="154"/>
      <c r="J452" s="40"/>
      <c r="K452" s="40"/>
      <c r="L452" s="44"/>
      <c r="M452" s="258"/>
      <c r="N452" s="259"/>
      <c r="O452" s="91"/>
      <c r="P452" s="91"/>
      <c r="Q452" s="91"/>
      <c r="R452" s="91"/>
      <c r="S452" s="91"/>
      <c r="T452" s="92"/>
      <c r="U452" s="38"/>
      <c r="V452" s="38"/>
      <c r="W452" s="38"/>
      <c r="X452" s="38"/>
      <c r="Y452" s="38"/>
      <c r="Z452" s="38"/>
      <c r="AA452" s="38"/>
      <c r="AB452" s="38"/>
      <c r="AC452" s="38"/>
      <c r="AD452" s="38"/>
      <c r="AE452" s="38"/>
      <c r="AT452" s="17" t="s">
        <v>163</v>
      </c>
      <c r="AU452" s="17" t="s">
        <v>177</v>
      </c>
    </row>
    <row r="453" s="13" customFormat="1">
      <c r="A453" s="13"/>
      <c r="B453" s="261"/>
      <c r="C453" s="262"/>
      <c r="D453" s="256" t="s">
        <v>165</v>
      </c>
      <c r="E453" s="263" t="s">
        <v>1</v>
      </c>
      <c r="F453" s="264" t="s">
        <v>617</v>
      </c>
      <c r="G453" s="262"/>
      <c r="H453" s="265">
        <v>120.19</v>
      </c>
      <c r="I453" s="266"/>
      <c r="J453" s="262"/>
      <c r="K453" s="262"/>
      <c r="L453" s="267"/>
      <c r="M453" s="268"/>
      <c r="N453" s="269"/>
      <c r="O453" s="269"/>
      <c r="P453" s="269"/>
      <c r="Q453" s="269"/>
      <c r="R453" s="269"/>
      <c r="S453" s="269"/>
      <c r="T453" s="270"/>
      <c r="U453" s="13"/>
      <c r="V453" s="13"/>
      <c r="W453" s="13"/>
      <c r="X453" s="13"/>
      <c r="Y453" s="13"/>
      <c r="Z453" s="13"/>
      <c r="AA453" s="13"/>
      <c r="AB453" s="13"/>
      <c r="AC453" s="13"/>
      <c r="AD453" s="13"/>
      <c r="AE453" s="13"/>
      <c r="AT453" s="271" t="s">
        <v>165</v>
      </c>
      <c r="AU453" s="271" t="s">
        <v>177</v>
      </c>
      <c r="AV453" s="13" t="s">
        <v>87</v>
      </c>
      <c r="AW453" s="13" t="s">
        <v>34</v>
      </c>
      <c r="AX453" s="13" t="s">
        <v>85</v>
      </c>
      <c r="AY453" s="271" t="s">
        <v>152</v>
      </c>
    </row>
    <row r="454" s="2" customFormat="1" ht="21.75" customHeight="1">
      <c r="A454" s="38"/>
      <c r="B454" s="39"/>
      <c r="C454" s="243" t="s">
        <v>618</v>
      </c>
      <c r="D454" s="243" t="s">
        <v>154</v>
      </c>
      <c r="E454" s="244" t="s">
        <v>619</v>
      </c>
      <c r="F454" s="245" t="s">
        <v>620</v>
      </c>
      <c r="G454" s="246" t="s">
        <v>330</v>
      </c>
      <c r="H454" s="247">
        <v>5</v>
      </c>
      <c r="I454" s="248"/>
      <c r="J454" s="249">
        <f>ROUND(I454*H454,2)</f>
        <v>0</v>
      </c>
      <c r="K454" s="245" t="s">
        <v>158</v>
      </c>
      <c r="L454" s="44"/>
      <c r="M454" s="250" t="s">
        <v>1</v>
      </c>
      <c r="N454" s="251" t="s">
        <v>43</v>
      </c>
      <c r="O454" s="91"/>
      <c r="P454" s="252">
        <f>O454*H454</f>
        <v>0</v>
      </c>
      <c r="Q454" s="252">
        <v>0</v>
      </c>
      <c r="R454" s="252">
        <f>Q454*H454</f>
        <v>0</v>
      </c>
      <c r="S454" s="252">
        <v>0.082000000000000003</v>
      </c>
      <c r="T454" s="253">
        <f>S454*H454</f>
        <v>0.41000000000000003</v>
      </c>
      <c r="U454" s="38"/>
      <c r="V454" s="38"/>
      <c r="W454" s="38"/>
      <c r="X454" s="38"/>
      <c r="Y454" s="38"/>
      <c r="Z454" s="38"/>
      <c r="AA454" s="38"/>
      <c r="AB454" s="38"/>
      <c r="AC454" s="38"/>
      <c r="AD454" s="38"/>
      <c r="AE454" s="38"/>
      <c r="AR454" s="254" t="s">
        <v>159</v>
      </c>
      <c r="AT454" s="254" t="s">
        <v>154</v>
      </c>
      <c r="AU454" s="254" t="s">
        <v>177</v>
      </c>
      <c r="AY454" s="17" t="s">
        <v>152</v>
      </c>
      <c r="BE454" s="255">
        <f>IF(N454="základní",J454,0)</f>
        <v>0</v>
      </c>
      <c r="BF454" s="255">
        <f>IF(N454="snížená",J454,0)</f>
        <v>0</v>
      </c>
      <c r="BG454" s="255">
        <f>IF(N454="zákl. přenesená",J454,0)</f>
        <v>0</v>
      </c>
      <c r="BH454" s="255">
        <f>IF(N454="sníž. přenesená",J454,0)</f>
        <v>0</v>
      </c>
      <c r="BI454" s="255">
        <f>IF(N454="nulová",J454,0)</f>
        <v>0</v>
      </c>
      <c r="BJ454" s="17" t="s">
        <v>85</v>
      </c>
      <c r="BK454" s="255">
        <f>ROUND(I454*H454,2)</f>
        <v>0</v>
      </c>
      <c r="BL454" s="17" t="s">
        <v>159</v>
      </c>
      <c r="BM454" s="254" t="s">
        <v>621</v>
      </c>
    </row>
    <row r="455" s="2" customFormat="1">
      <c r="A455" s="38"/>
      <c r="B455" s="39"/>
      <c r="C455" s="40"/>
      <c r="D455" s="256" t="s">
        <v>161</v>
      </c>
      <c r="E455" s="40"/>
      <c r="F455" s="257" t="s">
        <v>622</v>
      </c>
      <c r="G455" s="40"/>
      <c r="H455" s="40"/>
      <c r="I455" s="154"/>
      <c r="J455" s="40"/>
      <c r="K455" s="40"/>
      <c r="L455" s="44"/>
      <c r="M455" s="258"/>
      <c r="N455" s="259"/>
      <c r="O455" s="91"/>
      <c r="P455" s="91"/>
      <c r="Q455" s="91"/>
      <c r="R455" s="91"/>
      <c r="S455" s="91"/>
      <c r="T455" s="92"/>
      <c r="U455" s="38"/>
      <c r="V455" s="38"/>
      <c r="W455" s="38"/>
      <c r="X455" s="38"/>
      <c r="Y455" s="38"/>
      <c r="Z455" s="38"/>
      <c r="AA455" s="38"/>
      <c r="AB455" s="38"/>
      <c r="AC455" s="38"/>
      <c r="AD455" s="38"/>
      <c r="AE455" s="38"/>
      <c r="AT455" s="17" t="s">
        <v>161</v>
      </c>
      <c r="AU455" s="17" t="s">
        <v>177</v>
      </c>
    </row>
    <row r="456" s="2" customFormat="1">
      <c r="A456" s="38"/>
      <c r="B456" s="39"/>
      <c r="C456" s="40"/>
      <c r="D456" s="256" t="s">
        <v>163</v>
      </c>
      <c r="E456" s="40"/>
      <c r="F456" s="260" t="s">
        <v>623</v>
      </c>
      <c r="G456" s="40"/>
      <c r="H456" s="40"/>
      <c r="I456" s="154"/>
      <c r="J456" s="40"/>
      <c r="K456" s="40"/>
      <c r="L456" s="44"/>
      <c r="M456" s="258"/>
      <c r="N456" s="259"/>
      <c r="O456" s="91"/>
      <c r="P456" s="91"/>
      <c r="Q456" s="91"/>
      <c r="R456" s="91"/>
      <c r="S456" s="91"/>
      <c r="T456" s="92"/>
      <c r="U456" s="38"/>
      <c r="V456" s="38"/>
      <c r="W456" s="38"/>
      <c r="X456" s="38"/>
      <c r="Y456" s="38"/>
      <c r="Z456" s="38"/>
      <c r="AA456" s="38"/>
      <c r="AB456" s="38"/>
      <c r="AC456" s="38"/>
      <c r="AD456" s="38"/>
      <c r="AE456" s="38"/>
      <c r="AT456" s="17" t="s">
        <v>163</v>
      </c>
      <c r="AU456" s="17" t="s">
        <v>177</v>
      </c>
    </row>
    <row r="457" s="13" customFormat="1">
      <c r="A457" s="13"/>
      <c r="B457" s="261"/>
      <c r="C457" s="262"/>
      <c r="D457" s="256" t="s">
        <v>165</v>
      </c>
      <c r="E457" s="263" t="s">
        <v>1</v>
      </c>
      <c r="F457" s="264" t="s">
        <v>624</v>
      </c>
      <c r="G457" s="262"/>
      <c r="H457" s="265">
        <v>5</v>
      </c>
      <c r="I457" s="266"/>
      <c r="J457" s="262"/>
      <c r="K457" s="262"/>
      <c r="L457" s="267"/>
      <c r="M457" s="268"/>
      <c r="N457" s="269"/>
      <c r="O457" s="269"/>
      <c r="P457" s="269"/>
      <c r="Q457" s="269"/>
      <c r="R457" s="269"/>
      <c r="S457" s="269"/>
      <c r="T457" s="270"/>
      <c r="U457" s="13"/>
      <c r="V457" s="13"/>
      <c r="W457" s="13"/>
      <c r="X457" s="13"/>
      <c r="Y457" s="13"/>
      <c r="Z457" s="13"/>
      <c r="AA457" s="13"/>
      <c r="AB457" s="13"/>
      <c r="AC457" s="13"/>
      <c r="AD457" s="13"/>
      <c r="AE457" s="13"/>
      <c r="AT457" s="271" t="s">
        <v>165</v>
      </c>
      <c r="AU457" s="271" t="s">
        <v>177</v>
      </c>
      <c r="AV457" s="13" t="s">
        <v>87</v>
      </c>
      <c r="AW457" s="13" t="s">
        <v>34</v>
      </c>
      <c r="AX457" s="13" t="s">
        <v>85</v>
      </c>
      <c r="AY457" s="271" t="s">
        <v>152</v>
      </c>
    </row>
    <row r="458" s="2" customFormat="1" ht="21.75" customHeight="1">
      <c r="A458" s="38"/>
      <c r="B458" s="39"/>
      <c r="C458" s="243" t="s">
        <v>625</v>
      </c>
      <c r="D458" s="243" t="s">
        <v>154</v>
      </c>
      <c r="E458" s="244" t="s">
        <v>626</v>
      </c>
      <c r="F458" s="245" t="s">
        <v>627</v>
      </c>
      <c r="G458" s="246" t="s">
        <v>330</v>
      </c>
      <c r="H458" s="247">
        <v>6</v>
      </c>
      <c r="I458" s="248"/>
      <c r="J458" s="249">
        <f>ROUND(I458*H458,2)</f>
        <v>0</v>
      </c>
      <c r="K458" s="245" t="s">
        <v>158</v>
      </c>
      <c r="L458" s="44"/>
      <c r="M458" s="250" t="s">
        <v>1</v>
      </c>
      <c r="N458" s="251" t="s">
        <v>43</v>
      </c>
      <c r="O458" s="91"/>
      <c r="P458" s="252">
        <f>O458*H458</f>
        <v>0</v>
      </c>
      <c r="Q458" s="252">
        <v>0</v>
      </c>
      <c r="R458" s="252">
        <f>Q458*H458</f>
        <v>0</v>
      </c>
      <c r="S458" s="252">
        <v>0.0040000000000000001</v>
      </c>
      <c r="T458" s="253">
        <f>S458*H458</f>
        <v>0.024</v>
      </c>
      <c r="U458" s="38"/>
      <c r="V458" s="38"/>
      <c r="W458" s="38"/>
      <c r="X458" s="38"/>
      <c r="Y458" s="38"/>
      <c r="Z458" s="38"/>
      <c r="AA458" s="38"/>
      <c r="AB458" s="38"/>
      <c r="AC458" s="38"/>
      <c r="AD458" s="38"/>
      <c r="AE458" s="38"/>
      <c r="AR458" s="254" t="s">
        <v>159</v>
      </c>
      <c r="AT458" s="254" t="s">
        <v>154</v>
      </c>
      <c r="AU458" s="254" t="s">
        <v>177</v>
      </c>
      <c r="AY458" s="17" t="s">
        <v>152</v>
      </c>
      <c r="BE458" s="255">
        <f>IF(N458="základní",J458,0)</f>
        <v>0</v>
      </c>
      <c r="BF458" s="255">
        <f>IF(N458="snížená",J458,0)</f>
        <v>0</v>
      </c>
      <c r="BG458" s="255">
        <f>IF(N458="zákl. přenesená",J458,0)</f>
        <v>0</v>
      </c>
      <c r="BH458" s="255">
        <f>IF(N458="sníž. přenesená",J458,0)</f>
        <v>0</v>
      </c>
      <c r="BI458" s="255">
        <f>IF(N458="nulová",J458,0)</f>
        <v>0</v>
      </c>
      <c r="BJ458" s="17" t="s">
        <v>85</v>
      </c>
      <c r="BK458" s="255">
        <f>ROUND(I458*H458,2)</f>
        <v>0</v>
      </c>
      <c r="BL458" s="17" t="s">
        <v>159</v>
      </c>
      <c r="BM458" s="254" t="s">
        <v>628</v>
      </c>
    </row>
    <row r="459" s="2" customFormat="1">
      <c r="A459" s="38"/>
      <c r="B459" s="39"/>
      <c r="C459" s="40"/>
      <c r="D459" s="256" t="s">
        <v>161</v>
      </c>
      <c r="E459" s="40"/>
      <c r="F459" s="257" t="s">
        <v>629</v>
      </c>
      <c r="G459" s="40"/>
      <c r="H459" s="40"/>
      <c r="I459" s="154"/>
      <c r="J459" s="40"/>
      <c r="K459" s="40"/>
      <c r="L459" s="44"/>
      <c r="M459" s="258"/>
      <c r="N459" s="259"/>
      <c r="O459" s="91"/>
      <c r="P459" s="91"/>
      <c r="Q459" s="91"/>
      <c r="R459" s="91"/>
      <c r="S459" s="91"/>
      <c r="T459" s="92"/>
      <c r="U459" s="38"/>
      <c r="V459" s="38"/>
      <c r="W459" s="38"/>
      <c r="X459" s="38"/>
      <c r="Y459" s="38"/>
      <c r="Z459" s="38"/>
      <c r="AA459" s="38"/>
      <c r="AB459" s="38"/>
      <c r="AC459" s="38"/>
      <c r="AD459" s="38"/>
      <c r="AE459" s="38"/>
      <c r="AT459" s="17" t="s">
        <v>161</v>
      </c>
      <c r="AU459" s="17" t="s">
        <v>177</v>
      </c>
    </row>
    <row r="460" s="2" customFormat="1">
      <c r="A460" s="38"/>
      <c r="B460" s="39"/>
      <c r="C460" s="40"/>
      <c r="D460" s="256" t="s">
        <v>163</v>
      </c>
      <c r="E460" s="40"/>
      <c r="F460" s="260" t="s">
        <v>630</v>
      </c>
      <c r="G460" s="40"/>
      <c r="H460" s="40"/>
      <c r="I460" s="154"/>
      <c r="J460" s="40"/>
      <c r="K460" s="40"/>
      <c r="L460" s="44"/>
      <c r="M460" s="258"/>
      <c r="N460" s="259"/>
      <c r="O460" s="91"/>
      <c r="P460" s="91"/>
      <c r="Q460" s="91"/>
      <c r="R460" s="91"/>
      <c r="S460" s="91"/>
      <c r="T460" s="92"/>
      <c r="U460" s="38"/>
      <c r="V460" s="38"/>
      <c r="W460" s="38"/>
      <c r="X460" s="38"/>
      <c r="Y460" s="38"/>
      <c r="Z460" s="38"/>
      <c r="AA460" s="38"/>
      <c r="AB460" s="38"/>
      <c r="AC460" s="38"/>
      <c r="AD460" s="38"/>
      <c r="AE460" s="38"/>
      <c r="AT460" s="17" t="s">
        <v>163</v>
      </c>
      <c r="AU460" s="17" t="s">
        <v>177</v>
      </c>
    </row>
    <row r="461" s="2" customFormat="1">
      <c r="A461" s="38"/>
      <c r="B461" s="39"/>
      <c r="C461" s="40"/>
      <c r="D461" s="256" t="s">
        <v>203</v>
      </c>
      <c r="E461" s="40"/>
      <c r="F461" s="260" t="s">
        <v>631</v>
      </c>
      <c r="G461" s="40"/>
      <c r="H461" s="40"/>
      <c r="I461" s="154"/>
      <c r="J461" s="40"/>
      <c r="K461" s="40"/>
      <c r="L461" s="44"/>
      <c r="M461" s="258"/>
      <c r="N461" s="259"/>
      <c r="O461" s="91"/>
      <c r="P461" s="91"/>
      <c r="Q461" s="91"/>
      <c r="R461" s="91"/>
      <c r="S461" s="91"/>
      <c r="T461" s="92"/>
      <c r="U461" s="38"/>
      <c r="V461" s="38"/>
      <c r="W461" s="38"/>
      <c r="X461" s="38"/>
      <c r="Y461" s="38"/>
      <c r="Z461" s="38"/>
      <c r="AA461" s="38"/>
      <c r="AB461" s="38"/>
      <c r="AC461" s="38"/>
      <c r="AD461" s="38"/>
      <c r="AE461" s="38"/>
      <c r="AT461" s="17" t="s">
        <v>203</v>
      </c>
      <c r="AU461" s="17" t="s">
        <v>177</v>
      </c>
    </row>
    <row r="462" s="13" customFormat="1">
      <c r="A462" s="13"/>
      <c r="B462" s="261"/>
      <c r="C462" s="262"/>
      <c r="D462" s="256" t="s">
        <v>165</v>
      </c>
      <c r="E462" s="263" t="s">
        <v>1</v>
      </c>
      <c r="F462" s="264" t="s">
        <v>632</v>
      </c>
      <c r="G462" s="262"/>
      <c r="H462" s="265">
        <v>6</v>
      </c>
      <c r="I462" s="266"/>
      <c r="J462" s="262"/>
      <c r="K462" s="262"/>
      <c r="L462" s="267"/>
      <c r="M462" s="268"/>
      <c r="N462" s="269"/>
      <c r="O462" s="269"/>
      <c r="P462" s="269"/>
      <c r="Q462" s="269"/>
      <c r="R462" s="269"/>
      <c r="S462" s="269"/>
      <c r="T462" s="270"/>
      <c r="U462" s="13"/>
      <c r="V462" s="13"/>
      <c r="W462" s="13"/>
      <c r="X462" s="13"/>
      <c r="Y462" s="13"/>
      <c r="Z462" s="13"/>
      <c r="AA462" s="13"/>
      <c r="AB462" s="13"/>
      <c r="AC462" s="13"/>
      <c r="AD462" s="13"/>
      <c r="AE462" s="13"/>
      <c r="AT462" s="271" t="s">
        <v>165</v>
      </c>
      <c r="AU462" s="271" t="s">
        <v>177</v>
      </c>
      <c r="AV462" s="13" t="s">
        <v>87</v>
      </c>
      <c r="AW462" s="13" t="s">
        <v>34</v>
      </c>
      <c r="AX462" s="13" t="s">
        <v>85</v>
      </c>
      <c r="AY462" s="271" t="s">
        <v>152</v>
      </c>
    </row>
    <row r="463" s="12" customFormat="1" ht="22.8" customHeight="1">
      <c r="A463" s="12"/>
      <c r="B463" s="227"/>
      <c r="C463" s="228"/>
      <c r="D463" s="229" t="s">
        <v>77</v>
      </c>
      <c r="E463" s="241" t="s">
        <v>633</v>
      </c>
      <c r="F463" s="241" t="s">
        <v>634</v>
      </c>
      <c r="G463" s="228"/>
      <c r="H463" s="228"/>
      <c r="I463" s="231"/>
      <c r="J463" s="242">
        <f>BK463</f>
        <v>0</v>
      </c>
      <c r="K463" s="228"/>
      <c r="L463" s="233"/>
      <c r="M463" s="234"/>
      <c r="N463" s="235"/>
      <c r="O463" s="235"/>
      <c r="P463" s="236">
        <f>SUM(P464:P508)</f>
        <v>0</v>
      </c>
      <c r="Q463" s="235"/>
      <c r="R463" s="236">
        <f>SUM(R464:R508)</f>
        <v>0</v>
      </c>
      <c r="S463" s="235"/>
      <c r="T463" s="237">
        <f>SUM(T464:T508)</f>
        <v>0</v>
      </c>
      <c r="U463" s="12"/>
      <c r="V463" s="12"/>
      <c r="W463" s="12"/>
      <c r="X463" s="12"/>
      <c r="Y463" s="12"/>
      <c r="Z463" s="12"/>
      <c r="AA463" s="12"/>
      <c r="AB463" s="12"/>
      <c r="AC463" s="12"/>
      <c r="AD463" s="12"/>
      <c r="AE463" s="12"/>
      <c r="AR463" s="238" t="s">
        <v>85</v>
      </c>
      <c r="AT463" s="239" t="s">
        <v>77</v>
      </c>
      <c r="AU463" s="239" t="s">
        <v>85</v>
      </c>
      <c r="AY463" s="238" t="s">
        <v>152</v>
      </c>
      <c r="BK463" s="240">
        <f>SUM(BK464:BK508)</f>
        <v>0</v>
      </c>
    </row>
    <row r="464" s="2" customFormat="1" ht="16.5" customHeight="1">
      <c r="A464" s="38"/>
      <c r="B464" s="39"/>
      <c r="C464" s="243" t="s">
        <v>635</v>
      </c>
      <c r="D464" s="243" t="s">
        <v>154</v>
      </c>
      <c r="E464" s="244" t="s">
        <v>636</v>
      </c>
      <c r="F464" s="245" t="s">
        <v>637</v>
      </c>
      <c r="G464" s="246" t="s">
        <v>191</v>
      </c>
      <c r="H464" s="247">
        <v>85.986999999999995</v>
      </c>
      <c r="I464" s="248"/>
      <c r="J464" s="249">
        <f>ROUND(I464*H464,2)</f>
        <v>0</v>
      </c>
      <c r="K464" s="245" t="s">
        <v>158</v>
      </c>
      <c r="L464" s="44"/>
      <c r="M464" s="250" t="s">
        <v>1</v>
      </c>
      <c r="N464" s="251" t="s">
        <v>43</v>
      </c>
      <c r="O464" s="91"/>
      <c r="P464" s="252">
        <f>O464*H464</f>
        <v>0</v>
      </c>
      <c r="Q464" s="252">
        <v>0</v>
      </c>
      <c r="R464" s="252">
        <f>Q464*H464</f>
        <v>0</v>
      </c>
      <c r="S464" s="252">
        <v>0</v>
      </c>
      <c r="T464" s="253">
        <f>S464*H464</f>
        <v>0</v>
      </c>
      <c r="U464" s="38"/>
      <c r="V464" s="38"/>
      <c r="W464" s="38"/>
      <c r="X464" s="38"/>
      <c r="Y464" s="38"/>
      <c r="Z464" s="38"/>
      <c r="AA464" s="38"/>
      <c r="AB464" s="38"/>
      <c r="AC464" s="38"/>
      <c r="AD464" s="38"/>
      <c r="AE464" s="38"/>
      <c r="AR464" s="254" t="s">
        <v>159</v>
      </c>
      <c r="AT464" s="254" t="s">
        <v>154</v>
      </c>
      <c r="AU464" s="254" t="s">
        <v>87</v>
      </c>
      <c r="AY464" s="17" t="s">
        <v>152</v>
      </c>
      <c r="BE464" s="255">
        <f>IF(N464="základní",J464,0)</f>
        <v>0</v>
      </c>
      <c r="BF464" s="255">
        <f>IF(N464="snížená",J464,0)</f>
        <v>0</v>
      </c>
      <c r="BG464" s="255">
        <f>IF(N464="zákl. přenesená",J464,0)</f>
        <v>0</v>
      </c>
      <c r="BH464" s="255">
        <f>IF(N464="sníž. přenesená",J464,0)</f>
        <v>0</v>
      </c>
      <c r="BI464" s="255">
        <f>IF(N464="nulová",J464,0)</f>
        <v>0</v>
      </c>
      <c r="BJ464" s="17" t="s">
        <v>85</v>
      </c>
      <c r="BK464" s="255">
        <f>ROUND(I464*H464,2)</f>
        <v>0</v>
      </c>
      <c r="BL464" s="17" t="s">
        <v>159</v>
      </c>
      <c r="BM464" s="254" t="s">
        <v>638</v>
      </c>
    </row>
    <row r="465" s="2" customFormat="1">
      <c r="A465" s="38"/>
      <c r="B465" s="39"/>
      <c r="C465" s="40"/>
      <c r="D465" s="256" t="s">
        <v>161</v>
      </c>
      <c r="E465" s="40"/>
      <c r="F465" s="257" t="s">
        <v>639</v>
      </c>
      <c r="G465" s="40"/>
      <c r="H465" s="40"/>
      <c r="I465" s="154"/>
      <c r="J465" s="40"/>
      <c r="K465" s="40"/>
      <c r="L465" s="44"/>
      <c r="M465" s="258"/>
      <c r="N465" s="259"/>
      <c r="O465" s="91"/>
      <c r="P465" s="91"/>
      <c r="Q465" s="91"/>
      <c r="R465" s="91"/>
      <c r="S465" s="91"/>
      <c r="T465" s="92"/>
      <c r="U465" s="38"/>
      <c r="V465" s="38"/>
      <c r="W465" s="38"/>
      <c r="X465" s="38"/>
      <c r="Y465" s="38"/>
      <c r="Z465" s="38"/>
      <c r="AA465" s="38"/>
      <c r="AB465" s="38"/>
      <c r="AC465" s="38"/>
      <c r="AD465" s="38"/>
      <c r="AE465" s="38"/>
      <c r="AT465" s="17" t="s">
        <v>161</v>
      </c>
      <c r="AU465" s="17" t="s">
        <v>87</v>
      </c>
    </row>
    <row r="466" s="2" customFormat="1">
      <c r="A466" s="38"/>
      <c r="B466" s="39"/>
      <c r="C466" s="40"/>
      <c r="D466" s="256" t="s">
        <v>163</v>
      </c>
      <c r="E466" s="40"/>
      <c r="F466" s="260" t="s">
        <v>640</v>
      </c>
      <c r="G466" s="40"/>
      <c r="H466" s="40"/>
      <c r="I466" s="154"/>
      <c r="J466" s="40"/>
      <c r="K466" s="40"/>
      <c r="L466" s="44"/>
      <c r="M466" s="258"/>
      <c r="N466" s="259"/>
      <c r="O466" s="91"/>
      <c r="P466" s="91"/>
      <c r="Q466" s="91"/>
      <c r="R466" s="91"/>
      <c r="S466" s="91"/>
      <c r="T466" s="92"/>
      <c r="U466" s="38"/>
      <c r="V466" s="38"/>
      <c r="W466" s="38"/>
      <c r="X466" s="38"/>
      <c r="Y466" s="38"/>
      <c r="Z466" s="38"/>
      <c r="AA466" s="38"/>
      <c r="AB466" s="38"/>
      <c r="AC466" s="38"/>
      <c r="AD466" s="38"/>
      <c r="AE466" s="38"/>
      <c r="AT466" s="17" t="s">
        <v>163</v>
      </c>
      <c r="AU466" s="17" t="s">
        <v>87</v>
      </c>
    </row>
    <row r="467" s="15" customFormat="1">
      <c r="A467" s="15"/>
      <c r="B467" s="293"/>
      <c r="C467" s="294"/>
      <c r="D467" s="256" t="s">
        <v>165</v>
      </c>
      <c r="E467" s="295" t="s">
        <v>1</v>
      </c>
      <c r="F467" s="296" t="s">
        <v>641</v>
      </c>
      <c r="G467" s="294"/>
      <c r="H467" s="295" t="s">
        <v>1</v>
      </c>
      <c r="I467" s="297"/>
      <c r="J467" s="294"/>
      <c r="K467" s="294"/>
      <c r="L467" s="298"/>
      <c r="M467" s="299"/>
      <c r="N467" s="300"/>
      <c r="O467" s="300"/>
      <c r="P467" s="300"/>
      <c r="Q467" s="300"/>
      <c r="R467" s="300"/>
      <c r="S467" s="300"/>
      <c r="T467" s="301"/>
      <c r="U467" s="15"/>
      <c r="V467" s="15"/>
      <c r="W467" s="15"/>
      <c r="X467" s="15"/>
      <c r="Y467" s="15"/>
      <c r="Z467" s="15"/>
      <c r="AA467" s="15"/>
      <c r="AB467" s="15"/>
      <c r="AC467" s="15"/>
      <c r="AD467" s="15"/>
      <c r="AE467" s="15"/>
      <c r="AT467" s="302" t="s">
        <v>165</v>
      </c>
      <c r="AU467" s="302" t="s">
        <v>87</v>
      </c>
      <c r="AV467" s="15" t="s">
        <v>85</v>
      </c>
      <c r="AW467" s="15" t="s">
        <v>34</v>
      </c>
      <c r="AX467" s="15" t="s">
        <v>78</v>
      </c>
      <c r="AY467" s="302" t="s">
        <v>152</v>
      </c>
    </row>
    <row r="468" s="13" customFormat="1">
      <c r="A468" s="13"/>
      <c r="B468" s="261"/>
      <c r="C468" s="262"/>
      <c r="D468" s="256" t="s">
        <v>165</v>
      </c>
      <c r="E468" s="263" t="s">
        <v>1</v>
      </c>
      <c r="F468" s="264" t="s">
        <v>642</v>
      </c>
      <c r="G468" s="262"/>
      <c r="H468" s="265">
        <v>85.986999999999995</v>
      </c>
      <c r="I468" s="266"/>
      <c r="J468" s="262"/>
      <c r="K468" s="262"/>
      <c r="L468" s="267"/>
      <c r="M468" s="268"/>
      <c r="N468" s="269"/>
      <c r="O468" s="269"/>
      <c r="P468" s="269"/>
      <c r="Q468" s="269"/>
      <c r="R468" s="269"/>
      <c r="S468" s="269"/>
      <c r="T468" s="270"/>
      <c r="U468" s="13"/>
      <c r="V468" s="13"/>
      <c r="W468" s="13"/>
      <c r="X468" s="13"/>
      <c r="Y468" s="13"/>
      <c r="Z468" s="13"/>
      <c r="AA468" s="13"/>
      <c r="AB468" s="13"/>
      <c r="AC468" s="13"/>
      <c r="AD468" s="13"/>
      <c r="AE468" s="13"/>
      <c r="AT468" s="271" t="s">
        <v>165</v>
      </c>
      <c r="AU468" s="271" t="s">
        <v>87</v>
      </c>
      <c r="AV468" s="13" t="s">
        <v>87</v>
      </c>
      <c r="AW468" s="13" t="s">
        <v>34</v>
      </c>
      <c r="AX468" s="13" t="s">
        <v>85</v>
      </c>
      <c r="AY468" s="271" t="s">
        <v>152</v>
      </c>
    </row>
    <row r="469" s="2" customFormat="1" ht="21.75" customHeight="1">
      <c r="A469" s="38"/>
      <c r="B469" s="39"/>
      <c r="C469" s="243" t="s">
        <v>643</v>
      </c>
      <c r="D469" s="243" t="s">
        <v>154</v>
      </c>
      <c r="E469" s="244" t="s">
        <v>644</v>
      </c>
      <c r="F469" s="245" t="s">
        <v>645</v>
      </c>
      <c r="G469" s="246" t="s">
        <v>191</v>
      </c>
      <c r="H469" s="247">
        <v>1289.8050000000001</v>
      </c>
      <c r="I469" s="248"/>
      <c r="J469" s="249">
        <f>ROUND(I469*H469,2)</f>
        <v>0</v>
      </c>
      <c r="K469" s="245" t="s">
        <v>158</v>
      </c>
      <c r="L469" s="44"/>
      <c r="M469" s="250" t="s">
        <v>1</v>
      </c>
      <c r="N469" s="251" t="s">
        <v>43</v>
      </c>
      <c r="O469" s="91"/>
      <c r="P469" s="252">
        <f>O469*H469</f>
        <v>0</v>
      </c>
      <c r="Q469" s="252">
        <v>0</v>
      </c>
      <c r="R469" s="252">
        <f>Q469*H469</f>
        <v>0</v>
      </c>
      <c r="S469" s="252">
        <v>0</v>
      </c>
      <c r="T469" s="253">
        <f>S469*H469</f>
        <v>0</v>
      </c>
      <c r="U469" s="38"/>
      <c r="V469" s="38"/>
      <c r="W469" s="38"/>
      <c r="X469" s="38"/>
      <c r="Y469" s="38"/>
      <c r="Z469" s="38"/>
      <c r="AA469" s="38"/>
      <c r="AB469" s="38"/>
      <c r="AC469" s="38"/>
      <c r="AD469" s="38"/>
      <c r="AE469" s="38"/>
      <c r="AR469" s="254" t="s">
        <v>159</v>
      </c>
      <c r="AT469" s="254" t="s">
        <v>154</v>
      </c>
      <c r="AU469" s="254" t="s">
        <v>87</v>
      </c>
      <c r="AY469" s="17" t="s">
        <v>152</v>
      </c>
      <c r="BE469" s="255">
        <f>IF(N469="základní",J469,0)</f>
        <v>0</v>
      </c>
      <c r="BF469" s="255">
        <f>IF(N469="snížená",J469,0)</f>
        <v>0</v>
      </c>
      <c r="BG469" s="255">
        <f>IF(N469="zákl. přenesená",J469,0)</f>
        <v>0</v>
      </c>
      <c r="BH469" s="255">
        <f>IF(N469="sníž. přenesená",J469,0)</f>
        <v>0</v>
      </c>
      <c r="BI469" s="255">
        <f>IF(N469="nulová",J469,0)</f>
        <v>0</v>
      </c>
      <c r="BJ469" s="17" t="s">
        <v>85</v>
      </c>
      <c r="BK469" s="255">
        <f>ROUND(I469*H469,2)</f>
        <v>0</v>
      </c>
      <c r="BL469" s="17" t="s">
        <v>159</v>
      </c>
      <c r="BM469" s="254" t="s">
        <v>646</v>
      </c>
    </row>
    <row r="470" s="2" customFormat="1">
      <c r="A470" s="38"/>
      <c r="B470" s="39"/>
      <c r="C470" s="40"/>
      <c r="D470" s="256" t="s">
        <v>161</v>
      </c>
      <c r="E470" s="40"/>
      <c r="F470" s="257" t="s">
        <v>647</v>
      </c>
      <c r="G470" s="40"/>
      <c r="H470" s="40"/>
      <c r="I470" s="154"/>
      <c r="J470" s="40"/>
      <c r="K470" s="40"/>
      <c r="L470" s="44"/>
      <c r="M470" s="258"/>
      <c r="N470" s="259"/>
      <c r="O470" s="91"/>
      <c r="P470" s="91"/>
      <c r="Q470" s="91"/>
      <c r="R470" s="91"/>
      <c r="S470" s="91"/>
      <c r="T470" s="92"/>
      <c r="U470" s="38"/>
      <c r="V470" s="38"/>
      <c r="W470" s="38"/>
      <c r="X470" s="38"/>
      <c r="Y470" s="38"/>
      <c r="Z470" s="38"/>
      <c r="AA470" s="38"/>
      <c r="AB470" s="38"/>
      <c r="AC470" s="38"/>
      <c r="AD470" s="38"/>
      <c r="AE470" s="38"/>
      <c r="AT470" s="17" t="s">
        <v>161</v>
      </c>
      <c r="AU470" s="17" t="s">
        <v>87</v>
      </c>
    </row>
    <row r="471" s="2" customFormat="1">
      <c r="A471" s="38"/>
      <c r="B471" s="39"/>
      <c r="C471" s="40"/>
      <c r="D471" s="256" t="s">
        <v>163</v>
      </c>
      <c r="E471" s="40"/>
      <c r="F471" s="260" t="s">
        <v>640</v>
      </c>
      <c r="G471" s="40"/>
      <c r="H471" s="40"/>
      <c r="I471" s="154"/>
      <c r="J471" s="40"/>
      <c r="K471" s="40"/>
      <c r="L471" s="44"/>
      <c r="M471" s="258"/>
      <c r="N471" s="259"/>
      <c r="O471" s="91"/>
      <c r="P471" s="91"/>
      <c r="Q471" s="91"/>
      <c r="R471" s="91"/>
      <c r="S471" s="91"/>
      <c r="T471" s="92"/>
      <c r="U471" s="38"/>
      <c r="V471" s="38"/>
      <c r="W471" s="38"/>
      <c r="X471" s="38"/>
      <c r="Y471" s="38"/>
      <c r="Z471" s="38"/>
      <c r="AA471" s="38"/>
      <c r="AB471" s="38"/>
      <c r="AC471" s="38"/>
      <c r="AD471" s="38"/>
      <c r="AE471" s="38"/>
      <c r="AT471" s="17" t="s">
        <v>163</v>
      </c>
      <c r="AU471" s="17" t="s">
        <v>87</v>
      </c>
    </row>
    <row r="472" s="13" customFormat="1">
      <c r="A472" s="13"/>
      <c r="B472" s="261"/>
      <c r="C472" s="262"/>
      <c r="D472" s="256" t="s">
        <v>165</v>
      </c>
      <c r="E472" s="263" t="s">
        <v>1</v>
      </c>
      <c r="F472" s="264" t="s">
        <v>648</v>
      </c>
      <c r="G472" s="262"/>
      <c r="H472" s="265">
        <v>1289.8050000000001</v>
      </c>
      <c r="I472" s="266"/>
      <c r="J472" s="262"/>
      <c r="K472" s="262"/>
      <c r="L472" s="267"/>
      <c r="M472" s="268"/>
      <c r="N472" s="269"/>
      <c r="O472" s="269"/>
      <c r="P472" s="269"/>
      <c r="Q472" s="269"/>
      <c r="R472" s="269"/>
      <c r="S472" s="269"/>
      <c r="T472" s="270"/>
      <c r="U472" s="13"/>
      <c r="V472" s="13"/>
      <c r="W472" s="13"/>
      <c r="X472" s="13"/>
      <c r="Y472" s="13"/>
      <c r="Z472" s="13"/>
      <c r="AA472" s="13"/>
      <c r="AB472" s="13"/>
      <c r="AC472" s="13"/>
      <c r="AD472" s="13"/>
      <c r="AE472" s="13"/>
      <c r="AT472" s="271" t="s">
        <v>165</v>
      </c>
      <c r="AU472" s="271" t="s">
        <v>87</v>
      </c>
      <c r="AV472" s="13" t="s">
        <v>87</v>
      </c>
      <c r="AW472" s="13" t="s">
        <v>34</v>
      </c>
      <c r="AX472" s="13" t="s">
        <v>85</v>
      </c>
      <c r="AY472" s="271" t="s">
        <v>152</v>
      </c>
    </row>
    <row r="473" s="2" customFormat="1" ht="16.5" customHeight="1">
      <c r="A473" s="38"/>
      <c r="B473" s="39"/>
      <c r="C473" s="243" t="s">
        <v>649</v>
      </c>
      <c r="D473" s="243" t="s">
        <v>154</v>
      </c>
      <c r="E473" s="244" t="s">
        <v>650</v>
      </c>
      <c r="F473" s="245" t="s">
        <v>651</v>
      </c>
      <c r="G473" s="246" t="s">
        <v>191</v>
      </c>
      <c r="H473" s="247">
        <v>169.226</v>
      </c>
      <c r="I473" s="248"/>
      <c r="J473" s="249">
        <f>ROUND(I473*H473,2)</f>
        <v>0</v>
      </c>
      <c r="K473" s="245" t="s">
        <v>158</v>
      </c>
      <c r="L473" s="44"/>
      <c r="M473" s="250" t="s">
        <v>1</v>
      </c>
      <c r="N473" s="251" t="s">
        <v>43</v>
      </c>
      <c r="O473" s="91"/>
      <c r="P473" s="252">
        <f>O473*H473</f>
        <v>0</v>
      </c>
      <c r="Q473" s="252">
        <v>0</v>
      </c>
      <c r="R473" s="252">
        <f>Q473*H473</f>
        <v>0</v>
      </c>
      <c r="S473" s="252">
        <v>0</v>
      </c>
      <c r="T473" s="253">
        <f>S473*H473</f>
        <v>0</v>
      </c>
      <c r="U473" s="38"/>
      <c r="V473" s="38"/>
      <c r="W473" s="38"/>
      <c r="X473" s="38"/>
      <c r="Y473" s="38"/>
      <c r="Z473" s="38"/>
      <c r="AA473" s="38"/>
      <c r="AB473" s="38"/>
      <c r="AC473" s="38"/>
      <c r="AD473" s="38"/>
      <c r="AE473" s="38"/>
      <c r="AR473" s="254" t="s">
        <v>159</v>
      </c>
      <c r="AT473" s="254" t="s">
        <v>154</v>
      </c>
      <c r="AU473" s="254" t="s">
        <v>87</v>
      </c>
      <c r="AY473" s="17" t="s">
        <v>152</v>
      </c>
      <c r="BE473" s="255">
        <f>IF(N473="základní",J473,0)</f>
        <v>0</v>
      </c>
      <c r="BF473" s="255">
        <f>IF(N473="snížená",J473,0)</f>
        <v>0</v>
      </c>
      <c r="BG473" s="255">
        <f>IF(N473="zákl. přenesená",J473,0)</f>
        <v>0</v>
      </c>
      <c r="BH473" s="255">
        <f>IF(N473="sníž. přenesená",J473,0)</f>
        <v>0</v>
      </c>
      <c r="BI473" s="255">
        <f>IF(N473="nulová",J473,0)</f>
        <v>0</v>
      </c>
      <c r="BJ473" s="17" t="s">
        <v>85</v>
      </c>
      <c r="BK473" s="255">
        <f>ROUND(I473*H473,2)</f>
        <v>0</v>
      </c>
      <c r="BL473" s="17" t="s">
        <v>159</v>
      </c>
      <c r="BM473" s="254" t="s">
        <v>652</v>
      </c>
    </row>
    <row r="474" s="2" customFormat="1">
      <c r="A474" s="38"/>
      <c r="B474" s="39"/>
      <c r="C474" s="40"/>
      <c r="D474" s="256" t="s">
        <v>161</v>
      </c>
      <c r="E474" s="40"/>
      <c r="F474" s="257" t="s">
        <v>653</v>
      </c>
      <c r="G474" s="40"/>
      <c r="H474" s="40"/>
      <c r="I474" s="154"/>
      <c r="J474" s="40"/>
      <c r="K474" s="40"/>
      <c r="L474" s="44"/>
      <c r="M474" s="258"/>
      <c r="N474" s="259"/>
      <c r="O474" s="91"/>
      <c r="P474" s="91"/>
      <c r="Q474" s="91"/>
      <c r="R474" s="91"/>
      <c r="S474" s="91"/>
      <c r="T474" s="92"/>
      <c r="U474" s="38"/>
      <c r="V474" s="38"/>
      <c r="W474" s="38"/>
      <c r="X474" s="38"/>
      <c r="Y474" s="38"/>
      <c r="Z474" s="38"/>
      <c r="AA474" s="38"/>
      <c r="AB474" s="38"/>
      <c r="AC474" s="38"/>
      <c r="AD474" s="38"/>
      <c r="AE474" s="38"/>
      <c r="AT474" s="17" t="s">
        <v>161</v>
      </c>
      <c r="AU474" s="17" t="s">
        <v>87</v>
      </c>
    </row>
    <row r="475" s="2" customFormat="1">
      <c r="A475" s="38"/>
      <c r="B475" s="39"/>
      <c r="C475" s="40"/>
      <c r="D475" s="256" t="s">
        <v>163</v>
      </c>
      <c r="E475" s="40"/>
      <c r="F475" s="260" t="s">
        <v>640</v>
      </c>
      <c r="G475" s="40"/>
      <c r="H475" s="40"/>
      <c r="I475" s="154"/>
      <c r="J475" s="40"/>
      <c r="K475" s="40"/>
      <c r="L475" s="44"/>
      <c r="M475" s="258"/>
      <c r="N475" s="259"/>
      <c r="O475" s="91"/>
      <c r="P475" s="91"/>
      <c r="Q475" s="91"/>
      <c r="R475" s="91"/>
      <c r="S475" s="91"/>
      <c r="T475" s="92"/>
      <c r="U475" s="38"/>
      <c r="V475" s="38"/>
      <c r="W475" s="38"/>
      <c r="X475" s="38"/>
      <c r="Y475" s="38"/>
      <c r="Z475" s="38"/>
      <c r="AA475" s="38"/>
      <c r="AB475" s="38"/>
      <c r="AC475" s="38"/>
      <c r="AD475" s="38"/>
      <c r="AE475" s="38"/>
      <c r="AT475" s="17" t="s">
        <v>163</v>
      </c>
      <c r="AU475" s="17" t="s">
        <v>87</v>
      </c>
    </row>
    <row r="476" s="13" customFormat="1">
      <c r="A476" s="13"/>
      <c r="B476" s="261"/>
      <c r="C476" s="262"/>
      <c r="D476" s="256" t="s">
        <v>165</v>
      </c>
      <c r="E476" s="263" t="s">
        <v>1</v>
      </c>
      <c r="F476" s="264" t="s">
        <v>654</v>
      </c>
      <c r="G476" s="262"/>
      <c r="H476" s="265">
        <v>64.680000000000007</v>
      </c>
      <c r="I476" s="266"/>
      <c r="J476" s="262"/>
      <c r="K476" s="262"/>
      <c r="L476" s="267"/>
      <c r="M476" s="268"/>
      <c r="N476" s="269"/>
      <c r="O476" s="269"/>
      <c r="P476" s="269"/>
      <c r="Q476" s="269"/>
      <c r="R476" s="269"/>
      <c r="S476" s="269"/>
      <c r="T476" s="270"/>
      <c r="U476" s="13"/>
      <c r="V476" s="13"/>
      <c r="W476" s="13"/>
      <c r="X476" s="13"/>
      <c r="Y476" s="13"/>
      <c r="Z476" s="13"/>
      <c r="AA476" s="13"/>
      <c r="AB476" s="13"/>
      <c r="AC476" s="13"/>
      <c r="AD476" s="13"/>
      <c r="AE476" s="13"/>
      <c r="AT476" s="271" t="s">
        <v>165</v>
      </c>
      <c r="AU476" s="271" t="s">
        <v>87</v>
      </c>
      <c r="AV476" s="13" t="s">
        <v>87</v>
      </c>
      <c r="AW476" s="13" t="s">
        <v>34</v>
      </c>
      <c r="AX476" s="13" t="s">
        <v>78</v>
      </c>
      <c r="AY476" s="271" t="s">
        <v>152</v>
      </c>
    </row>
    <row r="477" s="13" customFormat="1">
      <c r="A477" s="13"/>
      <c r="B477" s="261"/>
      <c r="C477" s="262"/>
      <c r="D477" s="256" t="s">
        <v>165</v>
      </c>
      <c r="E477" s="263" t="s">
        <v>1</v>
      </c>
      <c r="F477" s="264" t="s">
        <v>655</v>
      </c>
      <c r="G477" s="262"/>
      <c r="H477" s="265">
        <v>104.54600000000001</v>
      </c>
      <c r="I477" s="266"/>
      <c r="J477" s="262"/>
      <c r="K477" s="262"/>
      <c r="L477" s="267"/>
      <c r="M477" s="268"/>
      <c r="N477" s="269"/>
      <c r="O477" s="269"/>
      <c r="P477" s="269"/>
      <c r="Q477" s="269"/>
      <c r="R477" s="269"/>
      <c r="S477" s="269"/>
      <c r="T477" s="270"/>
      <c r="U477" s="13"/>
      <c r="V477" s="13"/>
      <c r="W477" s="13"/>
      <c r="X477" s="13"/>
      <c r="Y477" s="13"/>
      <c r="Z477" s="13"/>
      <c r="AA477" s="13"/>
      <c r="AB477" s="13"/>
      <c r="AC477" s="13"/>
      <c r="AD477" s="13"/>
      <c r="AE477" s="13"/>
      <c r="AT477" s="271" t="s">
        <v>165</v>
      </c>
      <c r="AU477" s="271" t="s">
        <v>87</v>
      </c>
      <c r="AV477" s="13" t="s">
        <v>87</v>
      </c>
      <c r="AW477" s="13" t="s">
        <v>34</v>
      </c>
      <c r="AX477" s="13" t="s">
        <v>78</v>
      </c>
      <c r="AY477" s="271" t="s">
        <v>152</v>
      </c>
    </row>
    <row r="478" s="14" customFormat="1">
      <c r="A478" s="14"/>
      <c r="B478" s="272"/>
      <c r="C478" s="273"/>
      <c r="D478" s="256" t="s">
        <v>165</v>
      </c>
      <c r="E478" s="274" t="s">
        <v>1</v>
      </c>
      <c r="F478" s="275" t="s">
        <v>171</v>
      </c>
      <c r="G478" s="273"/>
      <c r="H478" s="276">
        <v>169.226</v>
      </c>
      <c r="I478" s="277"/>
      <c r="J478" s="273"/>
      <c r="K478" s="273"/>
      <c r="L478" s="278"/>
      <c r="M478" s="279"/>
      <c r="N478" s="280"/>
      <c r="O478" s="280"/>
      <c r="P478" s="280"/>
      <c r="Q478" s="280"/>
      <c r="R478" s="280"/>
      <c r="S478" s="280"/>
      <c r="T478" s="281"/>
      <c r="U478" s="14"/>
      <c r="V478" s="14"/>
      <c r="W478" s="14"/>
      <c r="X478" s="14"/>
      <c r="Y478" s="14"/>
      <c r="Z478" s="14"/>
      <c r="AA478" s="14"/>
      <c r="AB478" s="14"/>
      <c r="AC478" s="14"/>
      <c r="AD478" s="14"/>
      <c r="AE478" s="14"/>
      <c r="AT478" s="282" t="s">
        <v>165</v>
      </c>
      <c r="AU478" s="282" t="s">
        <v>87</v>
      </c>
      <c r="AV478" s="14" t="s">
        <v>159</v>
      </c>
      <c r="AW478" s="14" t="s">
        <v>34</v>
      </c>
      <c r="AX478" s="14" t="s">
        <v>85</v>
      </c>
      <c r="AY478" s="282" t="s">
        <v>152</v>
      </c>
    </row>
    <row r="479" s="2" customFormat="1" ht="21.75" customHeight="1">
      <c r="A479" s="38"/>
      <c r="B479" s="39"/>
      <c r="C479" s="243" t="s">
        <v>656</v>
      </c>
      <c r="D479" s="243" t="s">
        <v>154</v>
      </c>
      <c r="E479" s="244" t="s">
        <v>657</v>
      </c>
      <c r="F479" s="245" t="s">
        <v>658</v>
      </c>
      <c r="G479" s="246" t="s">
        <v>191</v>
      </c>
      <c r="H479" s="247">
        <v>2538.3899999999999</v>
      </c>
      <c r="I479" s="248"/>
      <c r="J479" s="249">
        <f>ROUND(I479*H479,2)</f>
        <v>0</v>
      </c>
      <c r="K479" s="245" t="s">
        <v>158</v>
      </c>
      <c r="L479" s="44"/>
      <c r="M479" s="250" t="s">
        <v>1</v>
      </c>
      <c r="N479" s="251" t="s">
        <v>43</v>
      </c>
      <c r="O479" s="91"/>
      <c r="P479" s="252">
        <f>O479*H479</f>
        <v>0</v>
      </c>
      <c r="Q479" s="252">
        <v>0</v>
      </c>
      <c r="R479" s="252">
        <f>Q479*H479</f>
        <v>0</v>
      </c>
      <c r="S479" s="252">
        <v>0</v>
      </c>
      <c r="T479" s="253">
        <f>S479*H479</f>
        <v>0</v>
      </c>
      <c r="U479" s="38"/>
      <c r="V479" s="38"/>
      <c r="W479" s="38"/>
      <c r="X479" s="38"/>
      <c r="Y479" s="38"/>
      <c r="Z479" s="38"/>
      <c r="AA479" s="38"/>
      <c r="AB479" s="38"/>
      <c r="AC479" s="38"/>
      <c r="AD479" s="38"/>
      <c r="AE479" s="38"/>
      <c r="AR479" s="254" t="s">
        <v>159</v>
      </c>
      <c r="AT479" s="254" t="s">
        <v>154</v>
      </c>
      <c r="AU479" s="254" t="s">
        <v>87</v>
      </c>
      <c r="AY479" s="17" t="s">
        <v>152</v>
      </c>
      <c r="BE479" s="255">
        <f>IF(N479="základní",J479,0)</f>
        <v>0</v>
      </c>
      <c r="BF479" s="255">
        <f>IF(N479="snížená",J479,0)</f>
        <v>0</v>
      </c>
      <c r="BG479" s="255">
        <f>IF(N479="zákl. přenesená",J479,0)</f>
        <v>0</v>
      </c>
      <c r="BH479" s="255">
        <f>IF(N479="sníž. přenesená",J479,0)</f>
        <v>0</v>
      </c>
      <c r="BI479" s="255">
        <f>IF(N479="nulová",J479,0)</f>
        <v>0</v>
      </c>
      <c r="BJ479" s="17" t="s">
        <v>85</v>
      </c>
      <c r="BK479" s="255">
        <f>ROUND(I479*H479,2)</f>
        <v>0</v>
      </c>
      <c r="BL479" s="17" t="s">
        <v>159</v>
      </c>
      <c r="BM479" s="254" t="s">
        <v>659</v>
      </c>
    </row>
    <row r="480" s="2" customFormat="1">
      <c r="A480" s="38"/>
      <c r="B480" s="39"/>
      <c r="C480" s="40"/>
      <c r="D480" s="256" t="s">
        <v>161</v>
      </c>
      <c r="E480" s="40"/>
      <c r="F480" s="257" t="s">
        <v>647</v>
      </c>
      <c r="G480" s="40"/>
      <c r="H480" s="40"/>
      <c r="I480" s="154"/>
      <c r="J480" s="40"/>
      <c r="K480" s="40"/>
      <c r="L480" s="44"/>
      <c r="M480" s="258"/>
      <c r="N480" s="259"/>
      <c r="O480" s="91"/>
      <c r="P480" s="91"/>
      <c r="Q480" s="91"/>
      <c r="R480" s="91"/>
      <c r="S480" s="91"/>
      <c r="T480" s="92"/>
      <c r="U480" s="38"/>
      <c r="V480" s="38"/>
      <c r="W480" s="38"/>
      <c r="X480" s="38"/>
      <c r="Y480" s="38"/>
      <c r="Z480" s="38"/>
      <c r="AA480" s="38"/>
      <c r="AB480" s="38"/>
      <c r="AC480" s="38"/>
      <c r="AD480" s="38"/>
      <c r="AE480" s="38"/>
      <c r="AT480" s="17" t="s">
        <v>161</v>
      </c>
      <c r="AU480" s="17" t="s">
        <v>87</v>
      </c>
    </row>
    <row r="481" s="2" customFormat="1">
      <c r="A481" s="38"/>
      <c r="B481" s="39"/>
      <c r="C481" s="40"/>
      <c r="D481" s="256" t="s">
        <v>163</v>
      </c>
      <c r="E481" s="40"/>
      <c r="F481" s="260" t="s">
        <v>640</v>
      </c>
      <c r="G481" s="40"/>
      <c r="H481" s="40"/>
      <c r="I481" s="154"/>
      <c r="J481" s="40"/>
      <c r="K481" s="40"/>
      <c r="L481" s="44"/>
      <c r="M481" s="258"/>
      <c r="N481" s="259"/>
      <c r="O481" s="91"/>
      <c r="P481" s="91"/>
      <c r="Q481" s="91"/>
      <c r="R481" s="91"/>
      <c r="S481" s="91"/>
      <c r="T481" s="92"/>
      <c r="U481" s="38"/>
      <c r="V481" s="38"/>
      <c r="W481" s="38"/>
      <c r="X481" s="38"/>
      <c r="Y481" s="38"/>
      <c r="Z481" s="38"/>
      <c r="AA481" s="38"/>
      <c r="AB481" s="38"/>
      <c r="AC481" s="38"/>
      <c r="AD481" s="38"/>
      <c r="AE481" s="38"/>
      <c r="AT481" s="17" t="s">
        <v>163</v>
      </c>
      <c r="AU481" s="17" t="s">
        <v>87</v>
      </c>
    </row>
    <row r="482" s="13" customFormat="1">
      <c r="A482" s="13"/>
      <c r="B482" s="261"/>
      <c r="C482" s="262"/>
      <c r="D482" s="256" t="s">
        <v>165</v>
      </c>
      <c r="E482" s="263" t="s">
        <v>1</v>
      </c>
      <c r="F482" s="264" t="s">
        <v>660</v>
      </c>
      <c r="G482" s="262"/>
      <c r="H482" s="265">
        <v>970.20000000000005</v>
      </c>
      <c r="I482" s="266"/>
      <c r="J482" s="262"/>
      <c r="K482" s="262"/>
      <c r="L482" s="267"/>
      <c r="M482" s="268"/>
      <c r="N482" s="269"/>
      <c r="O482" s="269"/>
      <c r="P482" s="269"/>
      <c r="Q482" s="269"/>
      <c r="R482" s="269"/>
      <c r="S482" s="269"/>
      <c r="T482" s="270"/>
      <c r="U482" s="13"/>
      <c r="V482" s="13"/>
      <c r="W482" s="13"/>
      <c r="X482" s="13"/>
      <c r="Y482" s="13"/>
      <c r="Z482" s="13"/>
      <c r="AA482" s="13"/>
      <c r="AB482" s="13"/>
      <c r="AC482" s="13"/>
      <c r="AD482" s="13"/>
      <c r="AE482" s="13"/>
      <c r="AT482" s="271" t="s">
        <v>165</v>
      </c>
      <c r="AU482" s="271" t="s">
        <v>87</v>
      </c>
      <c r="AV482" s="13" t="s">
        <v>87</v>
      </c>
      <c r="AW482" s="13" t="s">
        <v>34</v>
      </c>
      <c r="AX482" s="13" t="s">
        <v>78</v>
      </c>
      <c r="AY482" s="271" t="s">
        <v>152</v>
      </c>
    </row>
    <row r="483" s="13" customFormat="1">
      <c r="A483" s="13"/>
      <c r="B483" s="261"/>
      <c r="C483" s="262"/>
      <c r="D483" s="256" t="s">
        <v>165</v>
      </c>
      <c r="E483" s="263" t="s">
        <v>1</v>
      </c>
      <c r="F483" s="264" t="s">
        <v>661</v>
      </c>
      <c r="G483" s="262"/>
      <c r="H483" s="265">
        <v>1568.1900000000001</v>
      </c>
      <c r="I483" s="266"/>
      <c r="J483" s="262"/>
      <c r="K483" s="262"/>
      <c r="L483" s="267"/>
      <c r="M483" s="268"/>
      <c r="N483" s="269"/>
      <c r="O483" s="269"/>
      <c r="P483" s="269"/>
      <c r="Q483" s="269"/>
      <c r="R483" s="269"/>
      <c r="S483" s="269"/>
      <c r="T483" s="270"/>
      <c r="U483" s="13"/>
      <c r="V483" s="13"/>
      <c r="W483" s="13"/>
      <c r="X483" s="13"/>
      <c r="Y483" s="13"/>
      <c r="Z483" s="13"/>
      <c r="AA483" s="13"/>
      <c r="AB483" s="13"/>
      <c r="AC483" s="13"/>
      <c r="AD483" s="13"/>
      <c r="AE483" s="13"/>
      <c r="AT483" s="271" t="s">
        <v>165</v>
      </c>
      <c r="AU483" s="271" t="s">
        <v>87</v>
      </c>
      <c r="AV483" s="13" t="s">
        <v>87</v>
      </c>
      <c r="AW483" s="13" t="s">
        <v>34</v>
      </c>
      <c r="AX483" s="13" t="s">
        <v>78</v>
      </c>
      <c r="AY483" s="271" t="s">
        <v>152</v>
      </c>
    </row>
    <row r="484" s="14" customFormat="1">
      <c r="A484" s="14"/>
      <c r="B484" s="272"/>
      <c r="C484" s="273"/>
      <c r="D484" s="256" t="s">
        <v>165</v>
      </c>
      <c r="E484" s="274" t="s">
        <v>1</v>
      </c>
      <c r="F484" s="275" t="s">
        <v>171</v>
      </c>
      <c r="G484" s="273"/>
      <c r="H484" s="276">
        <v>2538.3900000000003</v>
      </c>
      <c r="I484" s="277"/>
      <c r="J484" s="273"/>
      <c r="K484" s="273"/>
      <c r="L484" s="278"/>
      <c r="M484" s="279"/>
      <c r="N484" s="280"/>
      <c r="O484" s="280"/>
      <c r="P484" s="280"/>
      <c r="Q484" s="280"/>
      <c r="R484" s="280"/>
      <c r="S484" s="280"/>
      <c r="T484" s="281"/>
      <c r="U484" s="14"/>
      <c r="V484" s="14"/>
      <c r="W484" s="14"/>
      <c r="X484" s="14"/>
      <c r="Y484" s="14"/>
      <c r="Z484" s="14"/>
      <c r="AA484" s="14"/>
      <c r="AB484" s="14"/>
      <c r="AC484" s="14"/>
      <c r="AD484" s="14"/>
      <c r="AE484" s="14"/>
      <c r="AT484" s="282" t="s">
        <v>165</v>
      </c>
      <c r="AU484" s="282" t="s">
        <v>87</v>
      </c>
      <c r="AV484" s="14" t="s">
        <v>159</v>
      </c>
      <c r="AW484" s="14" t="s">
        <v>34</v>
      </c>
      <c r="AX484" s="14" t="s">
        <v>85</v>
      </c>
      <c r="AY484" s="282" t="s">
        <v>152</v>
      </c>
    </row>
    <row r="485" s="2" customFormat="1" ht="16.5" customHeight="1">
      <c r="A485" s="38"/>
      <c r="B485" s="39"/>
      <c r="C485" s="243" t="s">
        <v>662</v>
      </c>
      <c r="D485" s="243" t="s">
        <v>154</v>
      </c>
      <c r="E485" s="244" t="s">
        <v>663</v>
      </c>
      <c r="F485" s="245" t="s">
        <v>664</v>
      </c>
      <c r="G485" s="246" t="s">
        <v>191</v>
      </c>
      <c r="H485" s="247">
        <v>88.697999999999993</v>
      </c>
      <c r="I485" s="248"/>
      <c r="J485" s="249">
        <f>ROUND(I485*H485,2)</f>
        <v>0</v>
      </c>
      <c r="K485" s="245" t="s">
        <v>158</v>
      </c>
      <c r="L485" s="44"/>
      <c r="M485" s="250" t="s">
        <v>1</v>
      </c>
      <c r="N485" s="251" t="s">
        <v>43</v>
      </c>
      <c r="O485" s="91"/>
      <c r="P485" s="252">
        <f>O485*H485</f>
        <v>0</v>
      </c>
      <c r="Q485" s="252">
        <v>0</v>
      </c>
      <c r="R485" s="252">
        <f>Q485*H485</f>
        <v>0</v>
      </c>
      <c r="S485" s="252">
        <v>0</v>
      </c>
      <c r="T485" s="253">
        <f>S485*H485</f>
        <v>0</v>
      </c>
      <c r="U485" s="38"/>
      <c r="V485" s="38"/>
      <c r="W485" s="38"/>
      <c r="X485" s="38"/>
      <c r="Y485" s="38"/>
      <c r="Z485" s="38"/>
      <c r="AA485" s="38"/>
      <c r="AB485" s="38"/>
      <c r="AC485" s="38"/>
      <c r="AD485" s="38"/>
      <c r="AE485" s="38"/>
      <c r="AR485" s="254" t="s">
        <v>159</v>
      </c>
      <c r="AT485" s="254" t="s">
        <v>154</v>
      </c>
      <c r="AU485" s="254" t="s">
        <v>87</v>
      </c>
      <c r="AY485" s="17" t="s">
        <v>152</v>
      </c>
      <c r="BE485" s="255">
        <f>IF(N485="základní",J485,0)</f>
        <v>0</v>
      </c>
      <c r="BF485" s="255">
        <f>IF(N485="snížená",J485,0)</f>
        <v>0</v>
      </c>
      <c r="BG485" s="255">
        <f>IF(N485="zákl. přenesená",J485,0)</f>
        <v>0</v>
      </c>
      <c r="BH485" s="255">
        <f>IF(N485="sníž. přenesená",J485,0)</f>
        <v>0</v>
      </c>
      <c r="BI485" s="255">
        <f>IF(N485="nulová",J485,0)</f>
        <v>0</v>
      </c>
      <c r="BJ485" s="17" t="s">
        <v>85</v>
      </c>
      <c r="BK485" s="255">
        <f>ROUND(I485*H485,2)</f>
        <v>0</v>
      </c>
      <c r="BL485" s="17" t="s">
        <v>159</v>
      </c>
      <c r="BM485" s="254" t="s">
        <v>665</v>
      </c>
    </row>
    <row r="486" s="2" customFormat="1">
      <c r="A486" s="38"/>
      <c r="B486" s="39"/>
      <c r="C486" s="40"/>
      <c r="D486" s="256" t="s">
        <v>161</v>
      </c>
      <c r="E486" s="40"/>
      <c r="F486" s="257" t="s">
        <v>666</v>
      </c>
      <c r="G486" s="40"/>
      <c r="H486" s="40"/>
      <c r="I486" s="154"/>
      <c r="J486" s="40"/>
      <c r="K486" s="40"/>
      <c r="L486" s="44"/>
      <c r="M486" s="258"/>
      <c r="N486" s="259"/>
      <c r="O486" s="91"/>
      <c r="P486" s="91"/>
      <c r="Q486" s="91"/>
      <c r="R486" s="91"/>
      <c r="S486" s="91"/>
      <c r="T486" s="92"/>
      <c r="U486" s="38"/>
      <c r="V486" s="38"/>
      <c r="W486" s="38"/>
      <c r="X486" s="38"/>
      <c r="Y486" s="38"/>
      <c r="Z486" s="38"/>
      <c r="AA486" s="38"/>
      <c r="AB486" s="38"/>
      <c r="AC486" s="38"/>
      <c r="AD486" s="38"/>
      <c r="AE486" s="38"/>
      <c r="AT486" s="17" t="s">
        <v>161</v>
      </c>
      <c r="AU486" s="17" t="s">
        <v>87</v>
      </c>
    </row>
    <row r="487" s="2" customFormat="1">
      <c r="A487" s="38"/>
      <c r="B487" s="39"/>
      <c r="C487" s="40"/>
      <c r="D487" s="256" t="s">
        <v>163</v>
      </c>
      <c r="E487" s="40"/>
      <c r="F487" s="260" t="s">
        <v>667</v>
      </c>
      <c r="G487" s="40"/>
      <c r="H487" s="40"/>
      <c r="I487" s="154"/>
      <c r="J487" s="40"/>
      <c r="K487" s="40"/>
      <c r="L487" s="44"/>
      <c r="M487" s="258"/>
      <c r="N487" s="259"/>
      <c r="O487" s="91"/>
      <c r="P487" s="91"/>
      <c r="Q487" s="91"/>
      <c r="R487" s="91"/>
      <c r="S487" s="91"/>
      <c r="T487" s="92"/>
      <c r="U487" s="38"/>
      <c r="V487" s="38"/>
      <c r="W487" s="38"/>
      <c r="X487" s="38"/>
      <c r="Y487" s="38"/>
      <c r="Z487" s="38"/>
      <c r="AA487" s="38"/>
      <c r="AB487" s="38"/>
      <c r="AC487" s="38"/>
      <c r="AD487" s="38"/>
      <c r="AE487" s="38"/>
      <c r="AT487" s="17" t="s">
        <v>163</v>
      </c>
      <c r="AU487" s="17" t="s">
        <v>87</v>
      </c>
    </row>
    <row r="488" s="13" customFormat="1">
      <c r="A488" s="13"/>
      <c r="B488" s="261"/>
      <c r="C488" s="262"/>
      <c r="D488" s="256" t="s">
        <v>165</v>
      </c>
      <c r="E488" s="263" t="s">
        <v>1</v>
      </c>
      <c r="F488" s="264" t="s">
        <v>668</v>
      </c>
      <c r="G488" s="262"/>
      <c r="H488" s="265">
        <v>88.697999999999993</v>
      </c>
      <c r="I488" s="266"/>
      <c r="J488" s="262"/>
      <c r="K488" s="262"/>
      <c r="L488" s="267"/>
      <c r="M488" s="268"/>
      <c r="N488" s="269"/>
      <c r="O488" s="269"/>
      <c r="P488" s="269"/>
      <c r="Q488" s="269"/>
      <c r="R488" s="269"/>
      <c r="S488" s="269"/>
      <c r="T488" s="270"/>
      <c r="U488" s="13"/>
      <c r="V488" s="13"/>
      <c r="W488" s="13"/>
      <c r="X488" s="13"/>
      <c r="Y488" s="13"/>
      <c r="Z488" s="13"/>
      <c r="AA488" s="13"/>
      <c r="AB488" s="13"/>
      <c r="AC488" s="13"/>
      <c r="AD488" s="13"/>
      <c r="AE488" s="13"/>
      <c r="AT488" s="271" t="s">
        <v>165</v>
      </c>
      <c r="AU488" s="271" t="s">
        <v>87</v>
      </c>
      <c r="AV488" s="13" t="s">
        <v>87</v>
      </c>
      <c r="AW488" s="13" t="s">
        <v>34</v>
      </c>
      <c r="AX488" s="13" t="s">
        <v>85</v>
      </c>
      <c r="AY488" s="271" t="s">
        <v>152</v>
      </c>
    </row>
    <row r="489" s="2" customFormat="1" ht="21.75" customHeight="1">
      <c r="A489" s="38"/>
      <c r="B489" s="39"/>
      <c r="C489" s="243" t="s">
        <v>669</v>
      </c>
      <c r="D489" s="243" t="s">
        <v>154</v>
      </c>
      <c r="E489" s="244" t="s">
        <v>670</v>
      </c>
      <c r="F489" s="245" t="s">
        <v>671</v>
      </c>
      <c r="G489" s="246" t="s">
        <v>191</v>
      </c>
      <c r="H489" s="247">
        <v>1330.47</v>
      </c>
      <c r="I489" s="248"/>
      <c r="J489" s="249">
        <f>ROUND(I489*H489,2)</f>
        <v>0</v>
      </c>
      <c r="K489" s="245" t="s">
        <v>158</v>
      </c>
      <c r="L489" s="44"/>
      <c r="M489" s="250" t="s">
        <v>1</v>
      </c>
      <c r="N489" s="251" t="s">
        <v>43</v>
      </c>
      <c r="O489" s="91"/>
      <c r="P489" s="252">
        <f>O489*H489</f>
        <v>0</v>
      </c>
      <c r="Q489" s="252">
        <v>0</v>
      </c>
      <c r="R489" s="252">
        <f>Q489*H489</f>
        <v>0</v>
      </c>
      <c r="S489" s="252">
        <v>0</v>
      </c>
      <c r="T489" s="253">
        <f>S489*H489</f>
        <v>0</v>
      </c>
      <c r="U489" s="38"/>
      <c r="V489" s="38"/>
      <c r="W489" s="38"/>
      <c r="X489" s="38"/>
      <c r="Y489" s="38"/>
      <c r="Z489" s="38"/>
      <c r="AA489" s="38"/>
      <c r="AB489" s="38"/>
      <c r="AC489" s="38"/>
      <c r="AD489" s="38"/>
      <c r="AE489" s="38"/>
      <c r="AR489" s="254" t="s">
        <v>159</v>
      </c>
      <c r="AT489" s="254" t="s">
        <v>154</v>
      </c>
      <c r="AU489" s="254" t="s">
        <v>87</v>
      </c>
      <c r="AY489" s="17" t="s">
        <v>152</v>
      </c>
      <c r="BE489" s="255">
        <f>IF(N489="základní",J489,0)</f>
        <v>0</v>
      </c>
      <c r="BF489" s="255">
        <f>IF(N489="snížená",J489,0)</f>
        <v>0</v>
      </c>
      <c r="BG489" s="255">
        <f>IF(N489="zákl. přenesená",J489,0)</f>
        <v>0</v>
      </c>
      <c r="BH489" s="255">
        <f>IF(N489="sníž. přenesená",J489,0)</f>
        <v>0</v>
      </c>
      <c r="BI489" s="255">
        <f>IF(N489="nulová",J489,0)</f>
        <v>0</v>
      </c>
      <c r="BJ489" s="17" t="s">
        <v>85</v>
      </c>
      <c r="BK489" s="255">
        <f>ROUND(I489*H489,2)</f>
        <v>0</v>
      </c>
      <c r="BL489" s="17" t="s">
        <v>159</v>
      </c>
      <c r="BM489" s="254" t="s">
        <v>672</v>
      </c>
    </row>
    <row r="490" s="2" customFormat="1">
      <c r="A490" s="38"/>
      <c r="B490" s="39"/>
      <c r="C490" s="40"/>
      <c r="D490" s="256" t="s">
        <v>161</v>
      </c>
      <c r="E490" s="40"/>
      <c r="F490" s="257" t="s">
        <v>673</v>
      </c>
      <c r="G490" s="40"/>
      <c r="H490" s="40"/>
      <c r="I490" s="154"/>
      <c r="J490" s="40"/>
      <c r="K490" s="40"/>
      <c r="L490" s="44"/>
      <c r="M490" s="258"/>
      <c r="N490" s="259"/>
      <c r="O490" s="91"/>
      <c r="P490" s="91"/>
      <c r="Q490" s="91"/>
      <c r="R490" s="91"/>
      <c r="S490" s="91"/>
      <c r="T490" s="92"/>
      <c r="U490" s="38"/>
      <c r="V490" s="38"/>
      <c r="W490" s="38"/>
      <c r="X490" s="38"/>
      <c r="Y490" s="38"/>
      <c r="Z490" s="38"/>
      <c r="AA490" s="38"/>
      <c r="AB490" s="38"/>
      <c r="AC490" s="38"/>
      <c r="AD490" s="38"/>
      <c r="AE490" s="38"/>
      <c r="AT490" s="17" t="s">
        <v>161</v>
      </c>
      <c r="AU490" s="17" t="s">
        <v>87</v>
      </c>
    </row>
    <row r="491" s="2" customFormat="1">
      <c r="A491" s="38"/>
      <c r="B491" s="39"/>
      <c r="C491" s="40"/>
      <c r="D491" s="256" t="s">
        <v>163</v>
      </c>
      <c r="E491" s="40"/>
      <c r="F491" s="260" t="s">
        <v>667</v>
      </c>
      <c r="G491" s="40"/>
      <c r="H491" s="40"/>
      <c r="I491" s="154"/>
      <c r="J491" s="40"/>
      <c r="K491" s="40"/>
      <c r="L491" s="44"/>
      <c r="M491" s="258"/>
      <c r="N491" s="259"/>
      <c r="O491" s="91"/>
      <c r="P491" s="91"/>
      <c r="Q491" s="91"/>
      <c r="R491" s="91"/>
      <c r="S491" s="91"/>
      <c r="T491" s="92"/>
      <c r="U491" s="38"/>
      <c r="V491" s="38"/>
      <c r="W491" s="38"/>
      <c r="X491" s="38"/>
      <c r="Y491" s="38"/>
      <c r="Z491" s="38"/>
      <c r="AA491" s="38"/>
      <c r="AB491" s="38"/>
      <c r="AC491" s="38"/>
      <c r="AD491" s="38"/>
      <c r="AE491" s="38"/>
      <c r="AT491" s="17" t="s">
        <v>163</v>
      </c>
      <c r="AU491" s="17" t="s">
        <v>87</v>
      </c>
    </row>
    <row r="492" s="13" customFormat="1">
      <c r="A492" s="13"/>
      <c r="B492" s="261"/>
      <c r="C492" s="262"/>
      <c r="D492" s="256" t="s">
        <v>165</v>
      </c>
      <c r="E492" s="263" t="s">
        <v>1</v>
      </c>
      <c r="F492" s="264" t="s">
        <v>674</v>
      </c>
      <c r="G492" s="262"/>
      <c r="H492" s="265">
        <v>1330.47</v>
      </c>
      <c r="I492" s="266"/>
      <c r="J492" s="262"/>
      <c r="K492" s="262"/>
      <c r="L492" s="267"/>
      <c r="M492" s="268"/>
      <c r="N492" s="269"/>
      <c r="O492" s="269"/>
      <c r="P492" s="269"/>
      <c r="Q492" s="269"/>
      <c r="R492" s="269"/>
      <c r="S492" s="269"/>
      <c r="T492" s="270"/>
      <c r="U492" s="13"/>
      <c r="V492" s="13"/>
      <c r="W492" s="13"/>
      <c r="X492" s="13"/>
      <c r="Y492" s="13"/>
      <c r="Z492" s="13"/>
      <c r="AA492" s="13"/>
      <c r="AB492" s="13"/>
      <c r="AC492" s="13"/>
      <c r="AD492" s="13"/>
      <c r="AE492" s="13"/>
      <c r="AT492" s="271" t="s">
        <v>165</v>
      </c>
      <c r="AU492" s="271" t="s">
        <v>87</v>
      </c>
      <c r="AV492" s="13" t="s">
        <v>87</v>
      </c>
      <c r="AW492" s="13" t="s">
        <v>34</v>
      </c>
      <c r="AX492" s="13" t="s">
        <v>85</v>
      </c>
      <c r="AY492" s="271" t="s">
        <v>152</v>
      </c>
    </row>
    <row r="493" s="2" customFormat="1" ht="21.75" customHeight="1">
      <c r="A493" s="38"/>
      <c r="B493" s="39"/>
      <c r="C493" s="243" t="s">
        <v>675</v>
      </c>
      <c r="D493" s="243" t="s">
        <v>154</v>
      </c>
      <c r="E493" s="244" t="s">
        <v>676</v>
      </c>
      <c r="F493" s="245" t="s">
        <v>677</v>
      </c>
      <c r="G493" s="246" t="s">
        <v>191</v>
      </c>
      <c r="H493" s="247">
        <v>104.54600000000001</v>
      </c>
      <c r="I493" s="248"/>
      <c r="J493" s="249">
        <f>ROUND(I493*H493,2)</f>
        <v>0</v>
      </c>
      <c r="K493" s="245" t="s">
        <v>158</v>
      </c>
      <c r="L493" s="44"/>
      <c r="M493" s="250" t="s">
        <v>1</v>
      </c>
      <c r="N493" s="251" t="s">
        <v>43</v>
      </c>
      <c r="O493" s="91"/>
      <c r="P493" s="252">
        <f>O493*H493</f>
        <v>0</v>
      </c>
      <c r="Q493" s="252">
        <v>0</v>
      </c>
      <c r="R493" s="252">
        <f>Q493*H493</f>
        <v>0</v>
      </c>
      <c r="S493" s="252">
        <v>0</v>
      </c>
      <c r="T493" s="253">
        <f>S493*H493</f>
        <v>0</v>
      </c>
      <c r="U493" s="38"/>
      <c r="V493" s="38"/>
      <c r="W493" s="38"/>
      <c r="X493" s="38"/>
      <c r="Y493" s="38"/>
      <c r="Z493" s="38"/>
      <c r="AA493" s="38"/>
      <c r="AB493" s="38"/>
      <c r="AC493" s="38"/>
      <c r="AD493" s="38"/>
      <c r="AE493" s="38"/>
      <c r="AR493" s="254" t="s">
        <v>159</v>
      </c>
      <c r="AT493" s="254" t="s">
        <v>154</v>
      </c>
      <c r="AU493" s="254" t="s">
        <v>87</v>
      </c>
      <c r="AY493" s="17" t="s">
        <v>152</v>
      </c>
      <c r="BE493" s="255">
        <f>IF(N493="základní",J493,0)</f>
        <v>0</v>
      </c>
      <c r="BF493" s="255">
        <f>IF(N493="snížená",J493,0)</f>
        <v>0</v>
      </c>
      <c r="BG493" s="255">
        <f>IF(N493="zákl. přenesená",J493,0)</f>
        <v>0</v>
      </c>
      <c r="BH493" s="255">
        <f>IF(N493="sníž. přenesená",J493,0)</f>
        <v>0</v>
      </c>
      <c r="BI493" s="255">
        <f>IF(N493="nulová",J493,0)</f>
        <v>0</v>
      </c>
      <c r="BJ493" s="17" t="s">
        <v>85</v>
      </c>
      <c r="BK493" s="255">
        <f>ROUND(I493*H493,2)</f>
        <v>0</v>
      </c>
      <c r="BL493" s="17" t="s">
        <v>159</v>
      </c>
      <c r="BM493" s="254" t="s">
        <v>678</v>
      </c>
    </row>
    <row r="494" s="2" customFormat="1">
      <c r="A494" s="38"/>
      <c r="B494" s="39"/>
      <c r="C494" s="40"/>
      <c r="D494" s="256" t="s">
        <v>161</v>
      </c>
      <c r="E494" s="40"/>
      <c r="F494" s="257" t="s">
        <v>679</v>
      </c>
      <c r="G494" s="40"/>
      <c r="H494" s="40"/>
      <c r="I494" s="154"/>
      <c r="J494" s="40"/>
      <c r="K494" s="40"/>
      <c r="L494" s="44"/>
      <c r="M494" s="258"/>
      <c r="N494" s="259"/>
      <c r="O494" s="91"/>
      <c r="P494" s="91"/>
      <c r="Q494" s="91"/>
      <c r="R494" s="91"/>
      <c r="S494" s="91"/>
      <c r="T494" s="92"/>
      <c r="U494" s="38"/>
      <c r="V494" s="38"/>
      <c r="W494" s="38"/>
      <c r="X494" s="38"/>
      <c r="Y494" s="38"/>
      <c r="Z494" s="38"/>
      <c r="AA494" s="38"/>
      <c r="AB494" s="38"/>
      <c r="AC494" s="38"/>
      <c r="AD494" s="38"/>
      <c r="AE494" s="38"/>
      <c r="AT494" s="17" t="s">
        <v>161</v>
      </c>
      <c r="AU494" s="17" t="s">
        <v>87</v>
      </c>
    </row>
    <row r="495" s="2" customFormat="1">
      <c r="A495" s="38"/>
      <c r="B495" s="39"/>
      <c r="C495" s="40"/>
      <c r="D495" s="256" t="s">
        <v>163</v>
      </c>
      <c r="E495" s="40"/>
      <c r="F495" s="260" t="s">
        <v>680</v>
      </c>
      <c r="G495" s="40"/>
      <c r="H495" s="40"/>
      <c r="I495" s="154"/>
      <c r="J495" s="40"/>
      <c r="K495" s="40"/>
      <c r="L495" s="44"/>
      <c r="M495" s="258"/>
      <c r="N495" s="259"/>
      <c r="O495" s="91"/>
      <c r="P495" s="91"/>
      <c r="Q495" s="91"/>
      <c r="R495" s="91"/>
      <c r="S495" s="91"/>
      <c r="T495" s="92"/>
      <c r="U495" s="38"/>
      <c r="V495" s="38"/>
      <c r="W495" s="38"/>
      <c r="X495" s="38"/>
      <c r="Y495" s="38"/>
      <c r="Z495" s="38"/>
      <c r="AA495" s="38"/>
      <c r="AB495" s="38"/>
      <c r="AC495" s="38"/>
      <c r="AD495" s="38"/>
      <c r="AE495" s="38"/>
      <c r="AT495" s="17" t="s">
        <v>163</v>
      </c>
      <c r="AU495" s="17" t="s">
        <v>87</v>
      </c>
    </row>
    <row r="496" s="13" customFormat="1">
      <c r="A496" s="13"/>
      <c r="B496" s="261"/>
      <c r="C496" s="262"/>
      <c r="D496" s="256" t="s">
        <v>165</v>
      </c>
      <c r="E496" s="263" t="s">
        <v>1</v>
      </c>
      <c r="F496" s="264" t="s">
        <v>681</v>
      </c>
      <c r="G496" s="262"/>
      <c r="H496" s="265">
        <v>104.54600000000001</v>
      </c>
      <c r="I496" s="266"/>
      <c r="J496" s="262"/>
      <c r="K496" s="262"/>
      <c r="L496" s="267"/>
      <c r="M496" s="268"/>
      <c r="N496" s="269"/>
      <c r="O496" s="269"/>
      <c r="P496" s="269"/>
      <c r="Q496" s="269"/>
      <c r="R496" s="269"/>
      <c r="S496" s="269"/>
      <c r="T496" s="270"/>
      <c r="U496" s="13"/>
      <c r="V496" s="13"/>
      <c r="W496" s="13"/>
      <c r="X496" s="13"/>
      <c r="Y496" s="13"/>
      <c r="Z496" s="13"/>
      <c r="AA496" s="13"/>
      <c r="AB496" s="13"/>
      <c r="AC496" s="13"/>
      <c r="AD496" s="13"/>
      <c r="AE496" s="13"/>
      <c r="AT496" s="271" t="s">
        <v>165</v>
      </c>
      <c r="AU496" s="271" t="s">
        <v>87</v>
      </c>
      <c r="AV496" s="13" t="s">
        <v>87</v>
      </c>
      <c r="AW496" s="13" t="s">
        <v>34</v>
      </c>
      <c r="AX496" s="13" t="s">
        <v>85</v>
      </c>
      <c r="AY496" s="271" t="s">
        <v>152</v>
      </c>
    </row>
    <row r="497" s="2" customFormat="1" ht="33" customHeight="1">
      <c r="A497" s="38"/>
      <c r="B497" s="39"/>
      <c r="C497" s="243" t="s">
        <v>682</v>
      </c>
      <c r="D497" s="243" t="s">
        <v>154</v>
      </c>
      <c r="E497" s="244" t="s">
        <v>683</v>
      </c>
      <c r="F497" s="245" t="s">
        <v>684</v>
      </c>
      <c r="G497" s="246" t="s">
        <v>191</v>
      </c>
      <c r="H497" s="247">
        <v>88.697999999999993</v>
      </c>
      <c r="I497" s="248"/>
      <c r="J497" s="249">
        <f>ROUND(I497*H497,2)</f>
        <v>0</v>
      </c>
      <c r="K497" s="245" t="s">
        <v>158</v>
      </c>
      <c r="L497" s="44"/>
      <c r="M497" s="250" t="s">
        <v>1</v>
      </c>
      <c r="N497" s="251" t="s">
        <v>43</v>
      </c>
      <c r="O497" s="91"/>
      <c r="P497" s="252">
        <f>O497*H497</f>
        <v>0</v>
      </c>
      <c r="Q497" s="252">
        <v>0</v>
      </c>
      <c r="R497" s="252">
        <f>Q497*H497</f>
        <v>0</v>
      </c>
      <c r="S497" s="252">
        <v>0</v>
      </c>
      <c r="T497" s="253">
        <f>S497*H497</f>
        <v>0</v>
      </c>
      <c r="U497" s="38"/>
      <c r="V497" s="38"/>
      <c r="W497" s="38"/>
      <c r="X497" s="38"/>
      <c r="Y497" s="38"/>
      <c r="Z497" s="38"/>
      <c r="AA497" s="38"/>
      <c r="AB497" s="38"/>
      <c r="AC497" s="38"/>
      <c r="AD497" s="38"/>
      <c r="AE497" s="38"/>
      <c r="AR497" s="254" t="s">
        <v>159</v>
      </c>
      <c r="AT497" s="254" t="s">
        <v>154</v>
      </c>
      <c r="AU497" s="254" t="s">
        <v>87</v>
      </c>
      <c r="AY497" s="17" t="s">
        <v>152</v>
      </c>
      <c r="BE497" s="255">
        <f>IF(N497="základní",J497,0)</f>
        <v>0</v>
      </c>
      <c r="BF497" s="255">
        <f>IF(N497="snížená",J497,0)</f>
        <v>0</v>
      </c>
      <c r="BG497" s="255">
        <f>IF(N497="zákl. přenesená",J497,0)</f>
        <v>0</v>
      </c>
      <c r="BH497" s="255">
        <f>IF(N497="sníž. přenesená",J497,0)</f>
        <v>0</v>
      </c>
      <c r="BI497" s="255">
        <f>IF(N497="nulová",J497,0)</f>
        <v>0</v>
      </c>
      <c r="BJ497" s="17" t="s">
        <v>85</v>
      </c>
      <c r="BK497" s="255">
        <f>ROUND(I497*H497,2)</f>
        <v>0</v>
      </c>
      <c r="BL497" s="17" t="s">
        <v>159</v>
      </c>
      <c r="BM497" s="254" t="s">
        <v>685</v>
      </c>
    </row>
    <row r="498" s="2" customFormat="1">
      <c r="A498" s="38"/>
      <c r="B498" s="39"/>
      <c r="C498" s="40"/>
      <c r="D498" s="256" t="s">
        <v>161</v>
      </c>
      <c r="E498" s="40"/>
      <c r="F498" s="257" t="s">
        <v>686</v>
      </c>
      <c r="G498" s="40"/>
      <c r="H498" s="40"/>
      <c r="I498" s="154"/>
      <c r="J498" s="40"/>
      <c r="K498" s="40"/>
      <c r="L498" s="44"/>
      <c r="M498" s="258"/>
      <c r="N498" s="259"/>
      <c r="O498" s="91"/>
      <c r="P498" s="91"/>
      <c r="Q498" s="91"/>
      <c r="R498" s="91"/>
      <c r="S498" s="91"/>
      <c r="T498" s="92"/>
      <c r="U498" s="38"/>
      <c r="V498" s="38"/>
      <c r="W498" s="38"/>
      <c r="X498" s="38"/>
      <c r="Y498" s="38"/>
      <c r="Z498" s="38"/>
      <c r="AA498" s="38"/>
      <c r="AB498" s="38"/>
      <c r="AC498" s="38"/>
      <c r="AD498" s="38"/>
      <c r="AE498" s="38"/>
      <c r="AT498" s="17" t="s">
        <v>161</v>
      </c>
      <c r="AU498" s="17" t="s">
        <v>87</v>
      </c>
    </row>
    <row r="499" s="2" customFormat="1">
      <c r="A499" s="38"/>
      <c r="B499" s="39"/>
      <c r="C499" s="40"/>
      <c r="D499" s="256" t="s">
        <v>163</v>
      </c>
      <c r="E499" s="40"/>
      <c r="F499" s="260" t="s">
        <v>680</v>
      </c>
      <c r="G499" s="40"/>
      <c r="H499" s="40"/>
      <c r="I499" s="154"/>
      <c r="J499" s="40"/>
      <c r="K499" s="40"/>
      <c r="L499" s="44"/>
      <c r="M499" s="258"/>
      <c r="N499" s="259"/>
      <c r="O499" s="91"/>
      <c r="P499" s="91"/>
      <c r="Q499" s="91"/>
      <c r="R499" s="91"/>
      <c r="S499" s="91"/>
      <c r="T499" s="92"/>
      <c r="U499" s="38"/>
      <c r="V499" s="38"/>
      <c r="W499" s="38"/>
      <c r="X499" s="38"/>
      <c r="Y499" s="38"/>
      <c r="Z499" s="38"/>
      <c r="AA499" s="38"/>
      <c r="AB499" s="38"/>
      <c r="AC499" s="38"/>
      <c r="AD499" s="38"/>
      <c r="AE499" s="38"/>
      <c r="AT499" s="17" t="s">
        <v>163</v>
      </c>
      <c r="AU499" s="17" t="s">
        <v>87</v>
      </c>
    </row>
    <row r="500" s="13" customFormat="1">
      <c r="A500" s="13"/>
      <c r="B500" s="261"/>
      <c r="C500" s="262"/>
      <c r="D500" s="256" t="s">
        <v>165</v>
      </c>
      <c r="E500" s="263" t="s">
        <v>1</v>
      </c>
      <c r="F500" s="264" t="s">
        <v>687</v>
      </c>
      <c r="G500" s="262"/>
      <c r="H500" s="265">
        <v>88.697999999999993</v>
      </c>
      <c r="I500" s="266"/>
      <c r="J500" s="262"/>
      <c r="K500" s="262"/>
      <c r="L500" s="267"/>
      <c r="M500" s="268"/>
      <c r="N500" s="269"/>
      <c r="O500" s="269"/>
      <c r="P500" s="269"/>
      <c r="Q500" s="269"/>
      <c r="R500" s="269"/>
      <c r="S500" s="269"/>
      <c r="T500" s="270"/>
      <c r="U500" s="13"/>
      <c r="V500" s="13"/>
      <c r="W500" s="13"/>
      <c r="X500" s="13"/>
      <c r="Y500" s="13"/>
      <c r="Z500" s="13"/>
      <c r="AA500" s="13"/>
      <c r="AB500" s="13"/>
      <c r="AC500" s="13"/>
      <c r="AD500" s="13"/>
      <c r="AE500" s="13"/>
      <c r="AT500" s="271" t="s">
        <v>165</v>
      </c>
      <c r="AU500" s="271" t="s">
        <v>87</v>
      </c>
      <c r="AV500" s="13" t="s">
        <v>87</v>
      </c>
      <c r="AW500" s="13" t="s">
        <v>34</v>
      </c>
      <c r="AX500" s="13" t="s">
        <v>85</v>
      </c>
      <c r="AY500" s="271" t="s">
        <v>152</v>
      </c>
    </row>
    <row r="501" s="2" customFormat="1" ht="21.75" customHeight="1">
      <c r="A501" s="38"/>
      <c r="B501" s="39"/>
      <c r="C501" s="243" t="s">
        <v>688</v>
      </c>
      <c r="D501" s="243" t="s">
        <v>154</v>
      </c>
      <c r="E501" s="244" t="s">
        <v>689</v>
      </c>
      <c r="F501" s="245" t="s">
        <v>690</v>
      </c>
      <c r="G501" s="246" t="s">
        <v>191</v>
      </c>
      <c r="H501" s="247">
        <v>64.680000000000007</v>
      </c>
      <c r="I501" s="248"/>
      <c r="J501" s="249">
        <f>ROUND(I501*H501,2)</f>
        <v>0</v>
      </c>
      <c r="K501" s="245" t="s">
        <v>158</v>
      </c>
      <c r="L501" s="44"/>
      <c r="M501" s="250" t="s">
        <v>1</v>
      </c>
      <c r="N501" s="251" t="s">
        <v>43</v>
      </c>
      <c r="O501" s="91"/>
      <c r="P501" s="252">
        <f>O501*H501</f>
        <v>0</v>
      </c>
      <c r="Q501" s="252">
        <v>0</v>
      </c>
      <c r="R501" s="252">
        <f>Q501*H501</f>
        <v>0</v>
      </c>
      <c r="S501" s="252">
        <v>0</v>
      </c>
      <c r="T501" s="253">
        <f>S501*H501</f>
        <v>0</v>
      </c>
      <c r="U501" s="38"/>
      <c r="V501" s="38"/>
      <c r="W501" s="38"/>
      <c r="X501" s="38"/>
      <c r="Y501" s="38"/>
      <c r="Z501" s="38"/>
      <c r="AA501" s="38"/>
      <c r="AB501" s="38"/>
      <c r="AC501" s="38"/>
      <c r="AD501" s="38"/>
      <c r="AE501" s="38"/>
      <c r="AR501" s="254" t="s">
        <v>159</v>
      </c>
      <c r="AT501" s="254" t="s">
        <v>154</v>
      </c>
      <c r="AU501" s="254" t="s">
        <v>87</v>
      </c>
      <c r="AY501" s="17" t="s">
        <v>152</v>
      </c>
      <c r="BE501" s="255">
        <f>IF(N501="základní",J501,0)</f>
        <v>0</v>
      </c>
      <c r="BF501" s="255">
        <f>IF(N501="snížená",J501,0)</f>
        <v>0</v>
      </c>
      <c r="BG501" s="255">
        <f>IF(N501="zákl. přenesená",J501,0)</f>
        <v>0</v>
      </c>
      <c r="BH501" s="255">
        <f>IF(N501="sníž. přenesená",J501,0)</f>
        <v>0</v>
      </c>
      <c r="BI501" s="255">
        <f>IF(N501="nulová",J501,0)</f>
        <v>0</v>
      </c>
      <c r="BJ501" s="17" t="s">
        <v>85</v>
      </c>
      <c r="BK501" s="255">
        <f>ROUND(I501*H501,2)</f>
        <v>0</v>
      </c>
      <c r="BL501" s="17" t="s">
        <v>159</v>
      </c>
      <c r="BM501" s="254" t="s">
        <v>691</v>
      </c>
    </row>
    <row r="502" s="2" customFormat="1">
      <c r="A502" s="38"/>
      <c r="B502" s="39"/>
      <c r="C502" s="40"/>
      <c r="D502" s="256" t="s">
        <v>161</v>
      </c>
      <c r="E502" s="40"/>
      <c r="F502" s="257" t="s">
        <v>692</v>
      </c>
      <c r="G502" s="40"/>
      <c r="H502" s="40"/>
      <c r="I502" s="154"/>
      <c r="J502" s="40"/>
      <c r="K502" s="40"/>
      <c r="L502" s="44"/>
      <c r="M502" s="258"/>
      <c r="N502" s="259"/>
      <c r="O502" s="91"/>
      <c r="P502" s="91"/>
      <c r="Q502" s="91"/>
      <c r="R502" s="91"/>
      <c r="S502" s="91"/>
      <c r="T502" s="92"/>
      <c r="U502" s="38"/>
      <c r="V502" s="38"/>
      <c r="W502" s="38"/>
      <c r="X502" s="38"/>
      <c r="Y502" s="38"/>
      <c r="Z502" s="38"/>
      <c r="AA502" s="38"/>
      <c r="AB502" s="38"/>
      <c r="AC502" s="38"/>
      <c r="AD502" s="38"/>
      <c r="AE502" s="38"/>
      <c r="AT502" s="17" t="s">
        <v>161</v>
      </c>
      <c r="AU502" s="17" t="s">
        <v>87</v>
      </c>
    </row>
    <row r="503" s="2" customFormat="1">
      <c r="A503" s="38"/>
      <c r="B503" s="39"/>
      <c r="C503" s="40"/>
      <c r="D503" s="256" t="s">
        <v>163</v>
      </c>
      <c r="E503" s="40"/>
      <c r="F503" s="260" t="s">
        <v>680</v>
      </c>
      <c r="G503" s="40"/>
      <c r="H503" s="40"/>
      <c r="I503" s="154"/>
      <c r="J503" s="40"/>
      <c r="K503" s="40"/>
      <c r="L503" s="44"/>
      <c r="M503" s="258"/>
      <c r="N503" s="259"/>
      <c r="O503" s="91"/>
      <c r="P503" s="91"/>
      <c r="Q503" s="91"/>
      <c r="R503" s="91"/>
      <c r="S503" s="91"/>
      <c r="T503" s="92"/>
      <c r="U503" s="38"/>
      <c r="V503" s="38"/>
      <c r="W503" s="38"/>
      <c r="X503" s="38"/>
      <c r="Y503" s="38"/>
      <c r="Z503" s="38"/>
      <c r="AA503" s="38"/>
      <c r="AB503" s="38"/>
      <c r="AC503" s="38"/>
      <c r="AD503" s="38"/>
      <c r="AE503" s="38"/>
      <c r="AT503" s="17" t="s">
        <v>163</v>
      </c>
      <c r="AU503" s="17" t="s">
        <v>87</v>
      </c>
    </row>
    <row r="504" s="13" customFormat="1">
      <c r="A504" s="13"/>
      <c r="B504" s="261"/>
      <c r="C504" s="262"/>
      <c r="D504" s="256" t="s">
        <v>165</v>
      </c>
      <c r="E504" s="263" t="s">
        <v>1</v>
      </c>
      <c r="F504" s="264" t="s">
        <v>693</v>
      </c>
      <c r="G504" s="262"/>
      <c r="H504" s="265">
        <v>64.680000000000007</v>
      </c>
      <c r="I504" s="266"/>
      <c r="J504" s="262"/>
      <c r="K504" s="262"/>
      <c r="L504" s="267"/>
      <c r="M504" s="268"/>
      <c r="N504" s="269"/>
      <c r="O504" s="269"/>
      <c r="P504" s="269"/>
      <c r="Q504" s="269"/>
      <c r="R504" s="269"/>
      <c r="S504" s="269"/>
      <c r="T504" s="270"/>
      <c r="U504" s="13"/>
      <c r="V504" s="13"/>
      <c r="W504" s="13"/>
      <c r="X504" s="13"/>
      <c r="Y504" s="13"/>
      <c r="Z504" s="13"/>
      <c r="AA504" s="13"/>
      <c r="AB504" s="13"/>
      <c r="AC504" s="13"/>
      <c r="AD504" s="13"/>
      <c r="AE504" s="13"/>
      <c r="AT504" s="271" t="s">
        <v>165</v>
      </c>
      <c r="AU504" s="271" t="s">
        <v>87</v>
      </c>
      <c r="AV504" s="13" t="s">
        <v>87</v>
      </c>
      <c r="AW504" s="13" t="s">
        <v>34</v>
      </c>
      <c r="AX504" s="13" t="s">
        <v>85</v>
      </c>
      <c r="AY504" s="271" t="s">
        <v>152</v>
      </c>
    </row>
    <row r="505" s="2" customFormat="1" ht="21.75" customHeight="1">
      <c r="A505" s="38"/>
      <c r="B505" s="39"/>
      <c r="C505" s="243" t="s">
        <v>694</v>
      </c>
      <c r="D505" s="243" t="s">
        <v>154</v>
      </c>
      <c r="E505" s="244" t="s">
        <v>695</v>
      </c>
      <c r="F505" s="245" t="s">
        <v>696</v>
      </c>
      <c r="G505" s="246" t="s">
        <v>191</v>
      </c>
      <c r="H505" s="247">
        <v>85.986999999999995</v>
      </c>
      <c r="I505" s="248"/>
      <c r="J505" s="249">
        <f>ROUND(I505*H505,2)</f>
        <v>0</v>
      </c>
      <c r="K505" s="245" t="s">
        <v>158</v>
      </c>
      <c r="L505" s="44"/>
      <c r="M505" s="250" t="s">
        <v>1</v>
      </c>
      <c r="N505" s="251" t="s">
        <v>43</v>
      </c>
      <c r="O505" s="91"/>
      <c r="P505" s="252">
        <f>O505*H505</f>
        <v>0</v>
      </c>
      <c r="Q505" s="252">
        <v>0</v>
      </c>
      <c r="R505" s="252">
        <f>Q505*H505</f>
        <v>0</v>
      </c>
      <c r="S505" s="252">
        <v>0</v>
      </c>
      <c r="T505" s="253">
        <f>S505*H505</f>
        <v>0</v>
      </c>
      <c r="U505" s="38"/>
      <c r="V505" s="38"/>
      <c r="W505" s="38"/>
      <c r="X505" s="38"/>
      <c r="Y505" s="38"/>
      <c r="Z505" s="38"/>
      <c r="AA505" s="38"/>
      <c r="AB505" s="38"/>
      <c r="AC505" s="38"/>
      <c r="AD505" s="38"/>
      <c r="AE505" s="38"/>
      <c r="AR505" s="254" t="s">
        <v>159</v>
      </c>
      <c r="AT505" s="254" t="s">
        <v>154</v>
      </c>
      <c r="AU505" s="254" t="s">
        <v>87</v>
      </c>
      <c r="AY505" s="17" t="s">
        <v>152</v>
      </c>
      <c r="BE505" s="255">
        <f>IF(N505="základní",J505,0)</f>
        <v>0</v>
      </c>
      <c r="BF505" s="255">
        <f>IF(N505="snížená",J505,0)</f>
        <v>0</v>
      </c>
      <c r="BG505" s="255">
        <f>IF(N505="zákl. přenesená",J505,0)</f>
        <v>0</v>
      </c>
      <c r="BH505" s="255">
        <f>IF(N505="sníž. přenesená",J505,0)</f>
        <v>0</v>
      </c>
      <c r="BI505" s="255">
        <f>IF(N505="nulová",J505,0)</f>
        <v>0</v>
      </c>
      <c r="BJ505" s="17" t="s">
        <v>85</v>
      </c>
      <c r="BK505" s="255">
        <f>ROUND(I505*H505,2)</f>
        <v>0</v>
      </c>
      <c r="BL505" s="17" t="s">
        <v>159</v>
      </c>
      <c r="BM505" s="254" t="s">
        <v>697</v>
      </c>
    </row>
    <row r="506" s="2" customFormat="1">
      <c r="A506" s="38"/>
      <c r="B506" s="39"/>
      <c r="C506" s="40"/>
      <c r="D506" s="256" t="s">
        <v>161</v>
      </c>
      <c r="E506" s="40"/>
      <c r="F506" s="257" t="s">
        <v>193</v>
      </c>
      <c r="G506" s="40"/>
      <c r="H506" s="40"/>
      <c r="I506" s="154"/>
      <c r="J506" s="40"/>
      <c r="K506" s="40"/>
      <c r="L506" s="44"/>
      <c r="M506" s="258"/>
      <c r="N506" s="259"/>
      <c r="O506" s="91"/>
      <c r="P506" s="91"/>
      <c r="Q506" s="91"/>
      <c r="R506" s="91"/>
      <c r="S506" s="91"/>
      <c r="T506" s="92"/>
      <c r="U506" s="38"/>
      <c r="V506" s="38"/>
      <c r="W506" s="38"/>
      <c r="X506" s="38"/>
      <c r="Y506" s="38"/>
      <c r="Z506" s="38"/>
      <c r="AA506" s="38"/>
      <c r="AB506" s="38"/>
      <c r="AC506" s="38"/>
      <c r="AD506" s="38"/>
      <c r="AE506" s="38"/>
      <c r="AT506" s="17" t="s">
        <v>161</v>
      </c>
      <c r="AU506" s="17" t="s">
        <v>87</v>
      </c>
    </row>
    <row r="507" s="2" customFormat="1">
      <c r="A507" s="38"/>
      <c r="B507" s="39"/>
      <c r="C507" s="40"/>
      <c r="D507" s="256" t="s">
        <v>163</v>
      </c>
      <c r="E507" s="40"/>
      <c r="F507" s="260" t="s">
        <v>680</v>
      </c>
      <c r="G507" s="40"/>
      <c r="H507" s="40"/>
      <c r="I507" s="154"/>
      <c r="J507" s="40"/>
      <c r="K507" s="40"/>
      <c r="L507" s="44"/>
      <c r="M507" s="258"/>
      <c r="N507" s="259"/>
      <c r="O507" s="91"/>
      <c r="P507" s="91"/>
      <c r="Q507" s="91"/>
      <c r="R507" s="91"/>
      <c r="S507" s="91"/>
      <c r="T507" s="92"/>
      <c r="U507" s="38"/>
      <c r="V507" s="38"/>
      <c r="W507" s="38"/>
      <c r="X507" s="38"/>
      <c r="Y507" s="38"/>
      <c r="Z507" s="38"/>
      <c r="AA507" s="38"/>
      <c r="AB507" s="38"/>
      <c r="AC507" s="38"/>
      <c r="AD507" s="38"/>
      <c r="AE507" s="38"/>
      <c r="AT507" s="17" t="s">
        <v>163</v>
      </c>
      <c r="AU507" s="17" t="s">
        <v>87</v>
      </c>
    </row>
    <row r="508" s="13" customFormat="1">
      <c r="A508" s="13"/>
      <c r="B508" s="261"/>
      <c r="C508" s="262"/>
      <c r="D508" s="256" t="s">
        <v>165</v>
      </c>
      <c r="E508" s="263" t="s">
        <v>1</v>
      </c>
      <c r="F508" s="264" t="s">
        <v>642</v>
      </c>
      <c r="G508" s="262"/>
      <c r="H508" s="265">
        <v>85.986999999999995</v>
      </c>
      <c r="I508" s="266"/>
      <c r="J508" s="262"/>
      <c r="K508" s="262"/>
      <c r="L508" s="267"/>
      <c r="M508" s="268"/>
      <c r="N508" s="269"/>
      <c r="O508" s="269"/>
      <c r="P508" s="269"/>
      <c r="Q508" s="269"/>
      <c r="R508" s="269"/>
      <c r="S508" s="269"/>
      <c r="T508" s="270"/>
      <c r="U508" s="13"/>
      <c r="V508" s="13"/>
      <c r="W508" s="13"/>
      <c r="X508" s="13"/>
      <c r="Y508" s="13"/>
      <c r="Z508" s="13"/>
      <c r="AA508" s="13"/>
      <c r="AB508" s="13"/>
      <c r="AC508" s="13"/>
      <c r="AD508" s="13"/>
      <c r="AE508" s="13"/>
      <c r="AT508" s="271" t="s">
        <v>165</v>
      </c>
      <c r="AU508" s="271" t="s">
        <v>87</v>
      </c>
      <c r="AV508" s="13" t="s">
        <v>87</v>
      </c>
      <c r="AW508" s="13" t="s">
        <v>34</v>
      </c>
      <c r="AX508" s="13" t="s">
        <v>85</v>
      </c>
      <c r="AY508" s="271" t="s">
        <v>152</v>
      </c>
    </row>
    <row r="509" s="12" customFormat="1" ht="22.8" customHeight="1">
      <c r="A509" s="12"/>
      <c r="B509" s="227"/>
      <c r="C509" s="228"/>
      <c r="D509" s="229" t="s">
        <v>77</v>
      </c>
      <c r="E509" s="241" t="s">
        <v>698</v>
      </c>
      <c r="F509" s="241" t="s">
        <v>699</v>
      </c>
      <c r="G509" s="228"/>
      <c r="H509" s="228"/>
      <c r="I509" s="231"/>
      <c r="J509" s="242">
        <f>BK509</f>
        <v>0</v>
      </c>
      <c r="K509" s="228"/>
      <c r="L509" s="233"/>
      <c r="M509" s="234"/>
      <c r="N509" s="235"/>
      <c r="O509" s="235"/>
      <c r="P509" s="236">
        <f>SUM(P510:P511)</f>
        <v>0</v>
      </c>
      <c r="Q509" s="235"/>
      <c r="R509" s="236">
        <f>SUM(R510:R511)</f>
        <v>0</v>
      </c>
      <c r="S509" s="235"/>
      <c r="T509" s="237">
        <f>SUM(T510:T511)</f>
        <v>0</v>
      </c>
      <c r="U509" s="12"/>
      <c r="V509" s="12"/>
      <c r="W509" s="12"/>
      <c r="X509" s="12"/>
      <c r="Y509" s="12"/>
      <c r="Z509" s="12"/>
      <c r="AA509" s="12"/>
      <c r="AB509" s="12"/>
      <c r="AC509" s="12"/>
      <c r="AD509" s="12"/>
      <c r="AE509" s="12"/>
      <c r="AR509" s="238" t="s">
        <v>85</v>
      </c>
      <c r="AT509" s="239" t="s">
        <v>77</v>
      </c>
      <c r="AU509" s="239" t="s">
        <v>85</v>
      </c>
      <c r="AY509" s="238" t="s">
        <v>152</v>
      </c>
      <c r="BK509" s="240">
        <f>SUM(BK510:BK511)</f>
        <v>0</v>
      </c>
    </row>
    <row r="510" s="2" customFormat="1" ht="21.75" customHeight="1">
      <c r="A510" s="38"/>
      <c r="B510" s="39"/>
      <c r="C510" s="243" t="s">
        <v>700</v>
      </c>
      <c r="D510" s="243" t="s">
        <v>154</v>
      </c>
      <c r="E510" s="244" t="s">
        <v>701</v>
      </c>
      <c r="F510" s="245" t="s">
        <v>702</v>
      </c>
      <c r="G510" s="246" t="s">
        <v>191</v>
      </c>
      <c r="H510" s="247">
        <v>284.72800000000001</v>
      </c>
      <c r="I510" s="248"/>
      <c r="J510" s="249">
        <f>ROUND(I510*H510,2)</f>
        <v>0</v>
      </c>
      <c r="K510" s="245" t="s">
        <v>158</v>
      </c>
      <c r="L510" s="44"/>
      <c r="M510" s="250" t="s">
        <v>1</v>
      </c>
      <c r="N510" s="251" t="s">
        <v>43</v>
      </c>
      <c r="O510" s="91"/>
      <c r="P510" s="252">
        <f>O510*H510</f>
        <v>0</v>
      </c>
      <c r="Q510" s="252">
        <v>0</v>
      </c>
      <c r="R510" s="252">
        <f>Q510*H510</f>
        <v>0</v>
      </c>
      <c r="S510" s="252">
        <v>0</v>
      </c>
      <c r="T510" s="253">
        <f>S510*H510</f>
        <v>0</v>
      </c>
      <c r="U510" s="38"/>
      <c r="V510" s="38"/>
      <c r="W510" s="38"/>
      <c r="X510" s="38"/>
      <c r="Y510" s="38"/>
      <c r="Z510" s="38"/>
      <c r="AA510" s="38"/>
      <c r="AB510" s="38"/>
      <c r="AC510" s="38"/>
      <c r="AD510" s="38"/>
      <c r="AE510" s="38"/>
      <c r="AR510" s="254" t="s">
        <v>159</v>
      </c>
      <c r="AT510" s="254" t="s">
        <v>154</v>
      </c>
      <c r="AU510" s="254" t="s">
        <v>87</v>
      </c>
      <c r="AY510" s="17" t="s">
        <v>152</v>
      </c>
      <c r="BE510" s="255">
        <f>IF(N510="základní",J510,0)</f>
        <v>0</v>
      </c>
      <c r="BF510" s="255">
        <f>IF(N510="snížená",J510,0)</f>
        <v>0</v>
      </c>
      <c r="BG510" s="255">
        <f>IF(N510="zákl. přenesená",J510,0)</f>
        <v>0</v>
      </c>
      <c r="BH510" s="255">
        <f>IF(N510="sníž. přenesená",J510,0)</f>
        <v>0</v>
      </c>
      <c r="BI510" s="255">
        <f>IF(N510="nulová",J510,0)</f>
        <v>0</v>
      </c>
      <c r="BJ510" s="17" t="s">
        <v>85</v>
      </c>
      <c r="BK510" s="255">
        <f>ROUND(I510*H510,2)</f>
        <v>0</v>
      </c>
      <c r="BL510" s="17" t="s">
        <v>159</v>
      </c>
      <c r="BM510" s="254" t="s">
        <v>703</v>
      </c>
    </row>
    <row r="511" s="2" customFormat="1">
      <c r="A511" s="38"/>
      <c r="B511" s="39"/>
      <c r="C511" s="40"/>
      <c r="D511" s="256" t="s">
        <v>161</v>
      </c>
      <c r="E511" s="40"/>
      <c r="F511" s="257" t="s">
        <v>704</v>
      </c>
      <c r="G511" s="40"/>
      <c r="H511" s="40"/>
      <c r="I511" s="154"/>
      <c r="J511" s="40"/>
      <c r="K511" s="40"/>
      <c r="L511" s="44"/>
      <c r="M511" s="303"/>
      <c r="N511" s="304"/>
      <c r="O511" s="305"/>
      <c r="P511" s="305"/>
      <c r="Q511" s="305"/>
      <c r="R511" s="305"/>
      <c r="S511" s="305"/>
      <c r="T511" s="306"/>
      <c r="U511" s="38"/>
      <c r="V511" s="38"/>
      <c r="W511" s="38"/>
      <c r="X511" s="38"/>
      <c r="Y511" s="38"/>
      <c r="Z511" s="38"/>
      <c r="AA511" s="38"/>
      <c r="AB511" s="38"/>
      <c r="AC511" s="38"/>
      <c r="AD511" s="38"/>
      <c r="AE511" s="38"/>
      <c r="AT511" s="17" t="s">
        <v>161</v>
      </c>
      <c r="AU511" s="17" t="s">
        <v>87</v>
      </c>
    </row>
    <row r="512" s="2" customFormat="1" ht="6.96" customHeight="1">
      <c r="A512" s="38"/>
      <c r="B512" s="66"/>
      <c r="C512" s="67"/>
      <c r="D512" s="67"/>
      <c r="E512" s="67"/>
      <c r="F512" s="67"/>
      <c r="G512" s="67"/>
      <c r="H512" s="67"/>
      <c r="I512" s="192"/>
      <c r="J512" s="67"/>
      <c r="K512" s="67"/>
      <c r="L512" s="44"/>
      <c r="M512" s="38"/>
      <c r="O512" s="38"/>
      <c r="P512" s="38"/>
      <c r="Q512" s="38"/>
      <c r="R512" s="38"/>
      <c r="S512" s="38"/>
      <c r="T512" s="38"/>
      <c r="U512" s="38"/>
      <c r="V512" s="38"/>
      <c r="W512" s="38"/>
      <c r="X512" s="38"/>
      <c r="Y512" s="38"/>
      <c r="Z512" s="38"/>
      <c r="AA512" s="38"/>
      <c r="AB512" s="38"/>
      <c r="AC512" s="38"/>
      <c r="AD512" s="38"/>
      <c r="AE512" s="38"/>
    </row>
  </sheetData>
  <sheetProtection sheet="1" autoFilter="0" formatColumns="0" formatRows="0" objects="1" scenarios="1" spinCount="100000" saltValue="ffEkxcQ7EaHFJQx/yMWldBA9UPjT7DkC6SEu9W/KiWK7tsmlc2V5/0GvOTl7tp9FpbBWH3ax7YDVH4AYYvsatA==" hashValue="rsSROr6dtr0pFKzj4VZJa8UXiOOxecHETsCyjBqqbkEqKEDFPg787kYc0DjlP7S26cHq0xrpN7Q88Aq7Xtr+LA==" algorithmName="SHA-512" password="CC35"/>
  <autoFilter ref="C128:K511"/>
  <mergeCells count="12">
    <mergeCell ref="E7:H7"/>
    <mergeCell ref="E9:H9"/>
    <mergeCell ref="E11:H11"/>
    <mergeCell ref="E20:H20"/>
    <mergeCell ref="E29:H29"/>
    <mergeCell ref="E85:H85"/>
    <mergeCell ref="E87:H87"/>
    <mergeCell ref="E89:H89"/>
    <mergeCell ref="E117:H11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95</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120</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705</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19</v>
      </c>
      <c r="G13" s="38"/>
      <c r="H13" s="38"/>
      <c r="I13" s="156" t="s">
        <v>20</v>
      </c>
      <c r="J13" s="141" t="s">
        <v>21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
        <v>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33</v>
      </c>
      <c r="F23" s="38"/>
      <c r="G23" s="38"/>
      <c r="H23" s="38"/>
      <c r="I23" s="156" t="s">
        <v>29</v>
      </c>
      <c r="J23" s="141" t="s">
        <v>1</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ROUND(J128,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ROUND((SUM(BE128:BE454)),  2)</f>
        <v>0</v>
      </c>
      <c r="G35" s="38"/>
      <c r="H35" s="38"/>
      <c r="I35" s="171">
        <v>0.20999999999999999</v>
      </c>
      <c r="J35" s="170">
        <f>ROUND(((SUM(BE128:BE454))*I35),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ROUND((SUM(BF128:BF454)),  2)</f>
        <v>0</v>
      </c>
      <c r="G36" s="38"/>
      <c r="H36" s="38"/>
      <c r="I36" s="171">
        <v>0.14999999999999999</v>
      </c>
      <c r="J36" s="170">
        <f>ROUND(((SUM(BF128:BF454))*I36),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ROUND((SUM(BG128:BG454)),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ROUND((SUM(BH128:BH454)),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ROUND((SUM(BI128:BI454)),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120</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SO 102 - B - Neuznatelné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J128</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128</v>
      </c>
      <c r="E99" s="205"/>
      <c r="F99" s="205"/>
      <c r="G99" s="205"/>
      <c r="H99" s="205"/>
      <c r="I99" s="206"/>
      <c r="J99" s="207">
        <f>J129</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129</v>
      </c>
      <c r="E100" s="211"/>
      <c r="F100" s="211"/>
      <c r="G100" s="211"/>
      <c r="H100" s="211"/>
      <c r="I100" s="212"/>
      <c r="J100" s="213">
        <f>J130</f>
        <v>0</v>
      </c>
      <c r="K100" s="133"/>
      <c r="L100" s="214"/>
      <c r="S100" s="10"/>
      <c r="T100" s="10"/>
      <c r="U100" s="10"/>
      <c r="V100" s="10"/>
      <c r="W100" s="10"/>
      <c r="X100" s="10"/>
      <c r="Y100" s="10"/>
      <c r="Z100" s="10"/>
      <c r="AA100" s="10"/>
      <c r="AB100" s="10"/>
      <c r="AC100" s="10"/>
      <c r="AD100" s="10"/>
      <c r="AE100" s="10"/>
    </row>
    <row r="101" hidden="1" s="10" customFormat="1" ht="19.92" customHeight="1">
      <c r="A101" s="10"/>
      <c r="B101" s="209"/>
      <c r="C101" s="133"/>
      <c r="D101" s="210" t="s">
        <v>130</v>
      </c>
      <c r="E101" s="211"/>
      <c r="F101" s="211"/>
      <c r="G101" s="211"/>
      <c r="H101" s="211"/>
      <c r="I101" s="212"/>
      <c r="J101" s="213">
        <f>J246</f>
        <v>0</v>
      </c>
      <c r="K101" s="133"/>
      <c r="L101" s="214"/>
      <c r="S101" s="10"/>
      <c r="T101" s="10"/>
      <c r="U101" s="10"/>
      <c r="V101" s="10"/>
      <c r="W101" s="10"/>
      <c r="X101" s="10"/>
      <c r="Y101" s="10"/>
      <c r="Z101" s="10"/>
      <c r="AA101" s="10"/>
      <c r="AB101" s="10"/>
      <c r="AC101" s="10"/>
      <c r="AD101" s="10"/>
      <c r="AE101" s="10"/>
    </row>
    <row r="102" hidden="1" s="10" customFormat="1" ht="19.92" customHeight="1">
      <c r="A102" s="10"/>
      <c r="B102" s="209"/>
      <c r="C102" s="133"/>
      <c r="D102" s="210" t="s">
        <v>131</v>
      </c>
      <c r="E102" s="211"/>
      <c r="F102" s="211"/>
      <c r="G102" s="211"/>
      <c r="H102" s="211"/>
      <c r="I102" s="212"/>
      <c r="J102" s="213">
        <f>J257</f>
        <v>0</v>
      </c>
      <c r="K102" s="133"/>
      <c r="L102" s="214"/>
      <c r="S102" s="10"/>
      <c r="T102" s="10"/>
      <c r="U102" s="10"/>
      <c r="V102" s="10"/>
      <c r="W102" s="10"/>
      <c r="X102" s="10"/>
      <c r="Y102" s="10"/>
      <c r="Z102" s="10"/>
      <c r="AA102" s="10"/>
      <c r="AB102" s="10"/>
      <c r="AC102" s="10"/>
      <c r="AD102" s="10"/>
      <c r="AE102" s="10"/>
    </row>
    <row r="103" hidden="1" s="10" customFormat="1" ht="19.92" customHeight="1">
      <c r="A103" s="10"/>
      <c r="B103" s="209"/>
      <c r="C103" s="133"/>
      <c r="D103" s="210" t="s">
        <v>132</v>
      </c>
      <c r="E103" s="211"/>
      <c r="F103" s="211"/>
      <c r="G103" s="211"/>
      <c r="H103" s="211"/>
      <c r="I103" s="212"/>
      <c r="J103" s="213">
        <f>J293</f>
        <v>0</v>
      </c>
      <c r="K103" s="133"/>
      <c r="L103" s="214"/>
      <c r="S103" s="10"/>
      <c r="T103" s="10"/>
      <c r="U103" s="10"/>
      <c r="V103" s="10"/>
      <c r="W103" s="10"/>
      <c r="X103" s="10"/>
      <c r="Y103" s="10"/>
      <c r="Z103" s="10"/>
      <c r="AA103" s="10"/>
      <c r="AB103" s="10"/>
      <c r="AC103" s="10"/>
      <c r="AD103" s="10"/>
      <c r="AE103" s="10"/>
    </row>
    <row r="104" hidden="1" s="10" customFormat="1" ht="19.92" customHeight="1">
      <c r="A104" s="10"/>
      <c r="B104" s="209"/>
      <c r="C104" s="133"/>
      <c r="D104" s="210" t="s">
        <v>133</v>
      </c>
      <c r="E104" s="211"/>
      <c r="F104" s="211"/>
      <c r="G104" s="211"/>
      <c r="H104" s="211"/>
      <c r="I104" s="212"/>
      <c r="J104" s="213">
        <f>J345</f>
        <v>0</v>
      </c>
      <c r="K104" s="133"/>
      <c r="L104" s="214"/>
      <c r="S104" s="10"/>
      <c r="T104" s="10"/>
      <c r="U104" s="10"/>
      <c r="V104" s="10"/>
      <c r="W104" s="10"/>
      <c r="X104" s="10"/>
      <c r="Y104" s="10"/>
      <c r="Z104" s="10"/>
      <c r="AA104" s="10"/>
      <c r="AB104" s="10"/>
      <c r="AC104" s="10"/>
      <c r="AD104" s="10"/>
      <c r="AE104" s="10"/>
    </row>
    <row r="105" hidden="1" s="10" customFormat="1" ht="14.88" customHeight="1">
      <c r="A105" s="10"/>
      <c r="B105" s="209"/>
      <c r="C105" s="133"/>
      <c r="D105" s="210" t="s">
        <v>134</v>
      </c>
      <c r="E105" s="211"/>
      <c r="F105" s="211"/>
      <c r="G105" s="211"/>
      <c r="H105" s="211"/>
      <c r="I105" s="212"/>
      <c r="J105" s="213">
        <f>J446</f>
        <v>0</v>
      </c>
      <c r="K105" s="133"/>
      <c r="L105" s="214"/>
      <c r="S105" s="10"/>
      <c r="T105" s="10"/>
      <c r="U105" s="10"/>
      <c r="V105" s="10"/>
      <c r="W105" s="10"/>
      <c r="X105" s="10"/>
      <c r="Y105" s="10"/>
      <c r="Z105" s="10"/>
      <c r="AA105" s="10"/>
      <c r="AB105" s="10"/>
      <c r="AC105" s="10"/>
      <c r="AD105" s="10"/>
      <c r="AE105" s="10"/>
    </row>
    <row r="106" hidden="1" s="10" customFormat="1" ht="19.92" customHeight="1">
      <c r="A106" s="10"/>
      <c r="B106" s="209"/>
      <c r="C106" s="133"/>
      <c r="D106" s="210" t="s">
        <v>136</v>
      </c>
      <c r="E106" s="211"/>
      <c r="F106" s="211"/>
      <c r="G106" s="211"/>
      <c r="H106" s="211"/>
      <c r="I106" s="212"/>
      <c r="J106" s="213">
        <f>J452</f>
        <v>0</v>
      </c>
      <c r="K106" s="133"/>
      <c r="L106" s="214"/>
      <c r="S106" s="10"/>
      <c r="T106" s="10"/>
      <c r="U106" s="10"/>
      <c r="V106" s="10"/>
      <c r="W106" s="10"/>
      <c r="X106" s="10"/>
      <c r="Y106" s="10"/>
      <c r="Z106" s="10"/>
      <c r="AA106" s="10"/>
      <c r="AB106" s="10"/>
      <c r="AC106" s="10"/>
      <c r="AD106" s="10"/>
      <c r="AE106" s="10"/>
    </row>
    <row r="107" hidden="1" s="2" customFormat="1" ht="21.84" customHeight="1">
      <c r="A107" s="38"/>
      <c r="B107" s="39"/>
      <c r="C107" s="40"/>
      <c r="D107" s="40"/>
      <c r="E107" s="40"/>
      <c r="F107" s="40"/>
      <c r="G107" s="40"/>
      <c r="H107" s="40"/>
      <c r="I107" s="154"/>
      <c r="J107" s="40"/>
      <c r="K107" s="40"/>
      <c r="L107" s="63"/>
      <c r="S107" s="38"/>
      <c r="T107" s="38"/>
      <c r="U107" s="38"/>
      <c r="V107" s="38"/>
      <c r="W107" s="38"/>
      <c r="X107" s="38"/>
      <c r="Y107" s="38"/>
      <c r="Z107" s="38"/>
      <c r="AA107" s="38"/>
      <c r="AB107" s="38"/>
      <c r="AC107" s="38"/>
      <c r="AD107" s="38"/>
      <c r="AE107" s="38"/>
    </row>
    <row r="108" hidden="1" s="2" customFormat="1" ht="6.96" customHeight="1">
      <c r="A108" s="38"/>
      <c r="B108" s="66"/>
      <c r="C108" s="67"/>
      <c r="D108" s="67"/>
      <c r="E108" s="67"/>
      <c r="F108" s="67"/>
      <c r="G108" s="67"/>
      <c r="H108" s="67"/>
      <c r="I108" s="192"/>
      <c r="J108" s="67"/>
      <c r="K108" s="67"/>
      <c r="L108" s="63"/>
      <c r="S108" s="38"/>
      <c r="T108" s="38"/>
      <c r="U108" s="38"/>
      <c r="V108" s="38"/>
      <c r="W108" s="38"/>
      <c r="X108" s="38"/>
      <c r="Y108" s="38"/>
      <c r="Z108" s="38"/>
      <c r="AA108" s="38"/>
      <c r="AB108" s="38"/>
      <c r="AC108" s="38"/>
      <c r="AD108" s="38"/>
      <c r="AE108" s="38"/>
    </row>
    <row r="109" hidden="1"/>
    <row r="110" hidden="1"/>
    <row r="111" hidden="1"/>
    <row r="112" s="2" customFormat="1" ht="6.96" customHeight="1">
      <c r="A112" s="38"/>
      <c r="B112" s="68"/>
      <c r="C112" s="69"/>
      <c r="D112" s="69"/>
      <c r="E112" s="69"/>
      <c r="F112" s="69"/>
      <c r="G112" s="69"/>
      <c r="H112" s="69"/>
      <c r="I112" s="195"/>
      <c r="J112" s="69"/>
      <c r="K112" s="69"/>
      <c r="L112" s="63"/>
      <c r="S112" s="38"/>
      <c r="T112" s="38"/>
      <c r="U112" s="38"/>
      <c r="V112" s="38"/>
      <c r="W112" s="38"/>
      <c r="X112" s="38"/>
      <c r="Y112" s="38"/>
      <c r="Z112" s="38"/>
      <c r="AA112" s="38"/>
      <c r="AB112" s="38"/>
      <c r="AC112" s="38"/>
      <c r="AD112" s="38"/>
      <c r="AE112" s="38"/>
    </row>
    <row r="113" s="2" customFormat="1" ht="24.96" customHeight="1">
      <c r="A113" s="38"/>
      <c r="B113" s="39"/>
      <c r="C113" s="23" t="s">
        <v>137</v>
      </c>
      <c r="D113" s="40"/>
      <c r="E113" s="40"/>
      <c r="F113" s="40"/>
      <c r="G113" s="40"/>
      <c r="H113" s="40"/>
      <c r="I113" s="154"/>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154"/>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16</v>
      </c>
      <c r="D115" s="40"/>
      <c r="E115" s="40"/>
      <c r="F115" s="40"/>
      <c r="G115" s="40"/>
      <c r="H115" s="40"/>
      <c r="I115" s="154"/>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196" t="str">
        <f>E7</f>
        <v>Velká Dobrá - zklidnění dopravy na průtahových komunikacích</v>
      </c>
      <c r="F116" s="32"/>
      <c r="G116" s="32"/>
      <c r="H116" s="32"/>
      <c r="I116" s="154"/>
      <c r="J116" s="40"/>
      <c r="K116" s="40"/>
      <c r="L116" s="63"/>
      <c r="S116" s="38"/>
      <c r="T116" s="38"/>
      <c r="U116" s="38"/>
      <c r="V116" s="38"/>
      <c r="W116" s="38"/>
      <c r="X116" s="38"/>
      <c r="Y116" s="38"/>
      <c r="Z116" s="38"/>
      <c r="AA116" s="38"/>
      <c r="AB116" s="38"/>
      <c r="AC116" s="38"/>
      <c r="AD116" s="38"/>
      <c r="AE116" s="38"/>
    </row>
    <row r="117" s="1" customFormat="1" ht="12" customHeight="1">
      <c r="B117" s="21"/>
      <c r="C117" s="32" t="s">
        <v>119</v>
      </c>
      <c r="D117" s="22"/>
      <c r="E117" s="22"/>
      <c r="F117" s="22"/>
      <c r="G117" s="22"/>
      <c r="H117" s="22"/>
      <c r="I117" s="146"/>
      <c r="J117" s="22"/>
      <c r="K117" s="22"/>
      <c r="L117" s="20"/>
    </row>
    <row r="118" s="2" customFormat="1" ht="16.5" customHeight="1">
      <c r="A118" s="38"/>
      <c r="B118" s="39"/>
      <c r="C118" s="40"/>
      <c r="D118" s="40"/>
      <c r="E118" s="196" t="s">
        <v>120</v>
      </c>
      <c r="F118" s="40"/>
      <c r="G118" s="40"/>
      <c r="H118" s="40"/>
      <c r="I118" s="154"/>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121</v>
      </c>
      <c r="D119" s="40"/>
      <c r="E119" s="40"/>
      <c r="F119" s="40"/>
      <c r="G119" s="40"/>
      <c r="H119" s="40"/>
      <c r="I119" s="154"/>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E11</f>
        <v>SO 102 - B - Neuznatelné náklady</v>
      </c>
      <c r="F120" s="40"/>
      <c r="G120" s="40"/>
      <c r="H120" s="40"/>
      <c r="I120" s="154"/>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154"/>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22</v>
      </c>
      <c r="D122" s="40"/>
      <c r="E122" s="40"/>
      <c r="F122" s="27" t="str">
        <f>F14</f>
        <v>Velká Dobrá</v>
      </c>
      <c r="G122" s="40"/>
      <c r="H122" s="40"/>
      <c r="I122" s="156" t="s">
        <v>24</v>
      </c>
      <c r="J122" s="79" t="str">
        <f>IF(J14="","",J14)</f>
        <v>12. 12. 2020</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154"/>
      <c r="J123" s="40"/>
      <c r="K123" s="40"/>
      <c r="L123" s="63"/>
      <c r="S123" s="38"/>
      <c r="T123" s="38"/>
      <c r="U123" s="38"/>
      <c r="V123" s="38"/>
      <c r="W123" s="38"/>
      <c r="X123" s="38"/>
      <c r="Y123" s="38"/>
      <c r="Z123" s="38"/>
      <c r="AA123" s="38"/>
      <c r="AB123" s="38"/>
      <c r="AC123" s="38"/>
      <c r="AD123" s="38"/>
      <c r="AE123" s="38"/>
    </row>
    <row r="124" s="2" customFormat="1" ht="25.65" customHeight="1">
      <c r="A124" s="38"/>
      <c r="B124" s="39"/>
      <c r="C124" s="32" t="s">
        <v>26</v>
      </c>
      <c r="D124" s="40"/>
      <c r="E124" s="40"/>
      <c r="F124" s="27" t="str">
        <f>E17</f>
        <v xml:space="preserve"> </v>
      </c>
      <c r="G124" s="40"/>
      <c r="H124" s="40"/>
      <c r="I124" s="156" t="s">
        <v>32</v>
      </c>
      <c r="J124" s="36" t="str">
        <f>E23</f>
        <v>Projekce dopravní Filip, s.r.o.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30</v>
      </c>
      <c r="D125" s="40"/>
      <c r="E125" s="40"/>
      <c r="F125" s="27" t="str">
        <f>IF(E20="","",E20)</f>
        <v>Vyplň údaj</v>
      </c>
      <c r="G125" s="40"/>
      <c r="H125" s="40"/>
      <c r="I125" s="156" t="s">
        <v>35</v>
      </c>
      <c r="J125" s="36" t="str">
        <f>E26</f>
        <v xml:space="preserve"> </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154"/>
      <c r="J126" s="40"/>
      <c r="K126" s="40"/>
      <c r="L126" s="63"/>
      <c r="S126" s="38"/>
      <c r="T126" s="38"/>
      <c r="U126" s="38"/>
      <c r="V126" s="38"/>
      <c r="W126" s="38"/>
      <c r="X126" s="38"/>
      <c r="Y126" s="38"/>
      <c r="Z126" s="38"/>
      <c r="AA126" s="38"/>
      <c r="AB126" s="38"/>
      <c r="AC126" s="38"/>
      <c r="AD126" s="38"/>
      <c r="AE126" s="38"/>
    </row>
    <row r="127" s="11" customFormat="1" ht="29.28" customHeight="1">
      <c r="A127" s="215"/>
      <c r="B127" s="216"/>
      <c r="C127" s="217" t="s">
        <v>138</v>
      </c>
      <c r="D127" s="218" t="s">
        <v>63</v>
      </c>
      <c r="E127" s="218" t="s">
        <v>59</v>
      </c>
      <c r="F127" s="218" t="s">
        <v>60</v>
      </c>
      <c r="G127" s="218" t="s">
        <v>139</v>
      </c>
      <c r="H127" s="218" t="s">
        <v>140</v>
      </c>
      <c r="I127" s="219" t="s">
        <v>141</v>
      </c>
      <c r="J127" s="218" t="s">
        <v>125</v>
      </c>
      <c r="K127" s="220" t="s">
        <v>142</v>
      </c>
      <c r="L127" s="221"/>
      <c r="M127" s="100" t="s">
        <v>1</v>
      </c>
      <c r="N127" s="101" t="s">
        <v>42</v>
      </c>
      <c r="O127" s="101" t="s">
        <v>143</v>
      </c>
      <c r="P127" s="101" t="s">
        <v>144</v>
      </c>
      <c r="Q127" s="101" t="s">
        <v>145</v>
      </c>
      <c r="R127" s="101" t="s">
        <v>146</v>
      </c>
      <c r="S127" s="101" t="s">
        <v>147</v>
      </c>
      <c r="T127" s="102" t="s">
        <v>148</v>
      </c>
      <c r="U127" s="215"/>
      <c r="V127" s="215"/>
      <c r="W127" s="215"/>
      <c r="X127" s="215"/>
      <c r="Y127" s="215"/>
      <c r="Z127" s="215"/>
      <c r="AA127" s="215"/>
      <c r="AB127" s="215"/>
      <c r="AC127" s="215"/>
      <c r="AD127" s="215"/>
      <c r="AE127" s="215"/>
    </row>
    <row r="128" s="2" customFormat="1" ht="22.8" customHeight="1">
      <c r="A128" s="38"/>
      <c r="B128" s="39"/>
      <c r="C128" s="107" t="s">
        <v>149</v>
      </c>
      <c r="D128" s="40"/>
      <c r="E128" s="40"/>
      <c r="F128" s="40"/>
      <c r="G128" s="40"/>
      <c r="H128" s="40"/>
      <c r="I128" s="154"/>
      <c r="J128" s="222">
        <f>BK128</f>
        <v>0</v>
      </c>
      <c r="K128" s="40"/>
      <c r="L128" s="44"/>
      <c r="M128" s="103"/>
      <c r="N128" s="223"/>
      <c r="O128" s="104"/>
      <c r="P128" s="224">
        <f>P129</f>
        <v>0</v>
      </c>
      <c r="Q128" s="104"/>
      <c r="R128" s="224">
        <f>R129</f>
        <v>226.04465490000001</v>
      </c>
      <c r="S128" s="104"/>
      <c r="T128" s="225">
        <f>T129</f>
        <v>0.20400000000000002</v>
      </c>
      <c r="U128" s="38"/>
      <c r="V128" s="38"/>
      <c r="W128" s="38"/>
      <c r="X128" s="38"/>
      <c r="Y128" s="38"/>
      <c r="Z128" s="38"/>
      <c r="AA128" s="38"/>
      <c r="AB128" s="38"/>
      <c r="AC128" s="38"/>
      <c r="AD128" s="38"/>
      <c r="AE128" s="38"/>
      <c r="AT128" s="17" t="s">
        <v>77</v>
      </c>
      <c r="AU128" s="17" t="s">
        <v>127</v>
      </c>
      <c r="BK128" s="226">
        <f>BK129</f>
        <v>0</v>
      </c>
    </row>
    <row r="129" s="12" customFormat="1" ht="25.92" customHeight="1">
      <c r="A129" s="12"/>
      <c r="B129" s="227"/>
      <c r="C129" s="228"/>
      <c r="D129" s="229" t="s">
        <v>77</v>
      </c>
      <c r="E129" s="230" t="s">
        <v>150</v>
      </c>
      <c r="F129" s="230" t="s">
        <v>151</v>
      </c>
      <c r="G129" s="228"/>
      <c r="H129" s="228"/>
      <c r="I129" s="231"/>
      <c r="J129" s="232">
        <f>BK129</f>
        <v>0</v>
      </c>
      <c r="K129" s="228"/>
      <c r="L129" s="233"/>
      <c r="M129" s="234"/>
      <c r="N129" s="235"/>
      <c r="O129" s="235"/>
      <c r="P129" s="236">
        <f>P130+P246+P257+P293+P345+P452</f>
        <v>0</v>
      </c>
      <c r="Q129" s="235"/>
      <c r="R129" s="236">
        <f>R130+R246+R257+R293+R345+R452</f>
        <v>226.04465490000001</v>
      </c>
      <c r="S129" s="235"/>
      <c r="T129" s="237">
        <f>T130+T246+T257+T293+T345+T452</f>
        <v>0.20400000000000002</v>
      </c>
      <c r="U129" s="12"/>
      <c r="V129" s="12"/>
      <c r="W129" s="12"/>
      <c r="X129" s="12"/>
      <c r="Y129" s="12"/>
      <c r="Z129" s="12"/>
      <c r="AA129" s="12"/>
      <c r="AB129" s="12"/>
      <c r="AC129" s="12"/>
      <c r="AD129" s="12"/>
      <c r="AE129" s="12"/>
      <c r="AR129" s="238" t="s">
        <v>85</v>
      </c>
      <c r="AT129" s="239" t="s">
        <v>77</v>
      </c>
      <c r="AU129" s="239" t="s">
        <v>78</v>
      </c>
      <c r="AY129" s="238" t="s">
        <v>152</v>
      </c>
      <c r="BK129" s="240">
        <f>BK130+BK246+BK257+BK293+BK345+BK452</f>
        <v>0</v>
      </c>
    </row>
    <row r="130" s="12" customFormat="1" ht="22.8" customHeight="1">
      <c r="A130" s="12"/>
      <c r="B130" s="227"/>
      <c r="C130" s="228"/>
      <c r="D130" s="229" t="s">
        <v>77</v>
      </c>
      <c r="E130" s="241" t="s">
        <v>85</v>
      </c>
      <c r="F130" s="241" t="s">
        <v>153</v>
      </c>
      <c r="G130" s="228"/>
      <c r="H130" s="228"/>
      <c r="I130" s="231"/>
      <c r="J130" s="242">
        <f>BK130</f>
        <v>0</v>
      </c>
      <c r="K130" s="228"/>
      <c r="L130" s="233"/>
      <c r="M130" s="234"/>
      <c r="N130" s="235"/>
      <c r="O130" s="235"/>
      <c r="P130" s="236">
        <f>SUM(P131:P245)</f>
        <v>0</v>
      </c>
      <c r="Q130" s="235"/>
      <c r="R130" s="236">
        <f>SUM(R131:R245)</f>
        <v>133.941307</v>
      </c>
      <c r="S130" s="235"/>
      <c r="T130" s="237">
        <f>SUM(T131:T245)</f>
        <v>0</v>
      </c>
      <c r="U130" s="12"/>
      <c r="V130" s="12"/>
      <c r="W130" s="12"/>
      <c r="X130" s="12"/>
      <c r="Y130" s="12"/>
      <c r="Z130" s="12"/>
      <c r="AA130" s="12"/>
      <c r="AB130" s="12"/>
      <c r="AC130" s="12"/>
      <c r="AD130" s="12"/>
      <c r="AE130" s="12"/>
      <c r="AR130" s="238" t="s">
        <v>85</v>
      </c>
      <c r="AT130" s="239" t="s">
        <v>77</v>
      </c>
      <c r="AU130" s="239" t="s">
        <v>85</v>
      </c>
      <c r="AY130" s="238" t="s">
        <v>152</v>
      </c>
      <c r="BK130" s="240">
        <f>SUM(BK131:BK245)</f>
        <v>0</v>
      </c>
    </row>
    <row r="131" s="2" customFormat="1" ht="21.75" customHeight="1">
      <c r="A131" s="38"/>
      <c r="B131" s="39"/>
      <c r="C131" s="243" t="s">
        <v>85</v>
      </c>
      <c r="D131" s="243" t="s">
        <v>154</v>
      </c>
      <c r="E131" s="244" t="s">
        <v>155</v>
      </c>
      <c r="F131" s="245" t="s">
        <v>156</v>
      </c>
      <c r="G131" s="246" t="s">
        <v>157</v>
      </c>
      <c r="H131" s="247">
        <v>83.731999999999999</v>
      </c>
      <c r="I131" s="248"/>
      <c r="J131" s="249">
        <f>ROUND(I131*H131,2)</f>
        <v>0</v>
      </c>
      <c r="K131" s="245" t="s">
        <v>158</v>
      </c>
      <c r="L131" s="44"/>
      <c r="M131" s="250" t="s">
        <v>1</v>
      </c>
      <c r="N131" s="251" t="s">
        <v>43</v>
      </c>
      <c r="O131" s="91"/>
      <c r="P131" s="252">
        <f>O131*H131</f>
        <v>0</v>
      </c>
      <c r="Q131" s="252">
        <v>0</v>
      </c>
      <c r="R131" s="252">
        <f>Q131*H131</f>
        <v>0</v>
      </c>
      <c r="S131" s="252">
        <v>0</v>
      </c>
      <c r="T131" s="253">
        <f>S131*H131</f>
        <v>0</v>
      </c>
      <c r="U131" s="38"/>
      <c r="V131" s="38"/>
      <c r="W131" s="38"/>
      <c r="X131" s="38"/>
      <c r="Y131" s="38"/>
      <c r="Z131" s="38"/>
      <c r="AA131" s="38"/>
      <c r="AB131" s="38"/>
      <c r="AC131" s="38"/>
      <c r="AD131" s="38"/>
      <c r="AE131" s="38"/>
      <c r="AR131" s="254" t="s">
        <v>159</v>
      </c>
      <c r="AT131" s="254" t="s">
        <v>154</v>
      </c>
      <c r="AU131" s="254" t="s">
        <v>87</v>
      </c>
      <c r="AY131" s="17" t="s">
        <v>152</v>
      </c>
      <c r="BE131" s="255">
        <f>IF(N131="základní",J131,0)</f>
        <v>0</v>
      </c>
      <c r="BF131" s="255">
        <f>IF(N131="snížená",J131,0)</f>
        <v>0</v>
      </c>
      <c r="BG131" s="255">
        <f>IF(N131="zákl. přenesená",J131,0)</f>
        <v>0</v>
      </c>
      <c r="BH131" s="255">
        <f>IF(N131="sníž. přenesená",J131,0)</f>
        <v>0</v>
      </c>
      <c r="BI131" s="255">
        <f>IF(N131="nulová",J131,0)</f>
        <v>0</v>
      </c>
      <c r="BJ131" s="17" t="s">
        <v>85</v>
      </c>
      <c r="BK131" s="255">
        <f>ROUND(I131*H131,2)</f>
        <v>0</v>
      </c>
      <c r="BL131" s="17" t="s">
        <v>159</v>
      </c>
      <c r="BM131" s="254" t="s">
        <v>706</v>
      </c>
    </row>
    <row r="132" s="2" customFormat="1">
      <c r="A132" s="38"/>
      <c r="B132" s="39"/>
      <c r="C132" s="40"/>
      <c r="D132" s="256" t="s">
        <v>161</v>
      </c>
      <c r="E132" s="40"/>
      <c r="F132" s="257" t="s">
        <v>162</v>
      </c>
      <c r="G132" s="40"/>
      <c r="H132" s="40"/>
      <c r="I132" s="154"/>
      <c r="J132" s="40"/>
      <c r="K132" s="40"/>
      <c r="L132" s="44"/>
      <c r="M132" s="258"/>
      <c r="N132" s="259"/>
      <c r="O132" s="91"/>
      <c r="P132" s="91"/>
      <c r="Q132" s="91"/>
      <c r="R132" s="91"/>
      <c r="S132" s="91"/>
      <c r="T132" s="92"/>
      <c r="U132" s="38"/>
      <c r="V132" s="38"/>
      <c r="W132" s="38"/>
      <c r="X132" s="38"/>
      <c r="Y132" s="38"/>
      <c r="Z132" s="38"/>
      <c r="AA132" s="38"/>
      <c r="AB132" s="38"/>
      <c r="AC132" s="38"/>
      <c r="AD132" s="38"/>
      <c r="AE132" s="38"/>
      <c r="AT132" s="17" t="s">
        <v>161</v>
      </c>
      <c r="AU132" s="17" t="s">
        <v>87</v>
      </c>
    </row>
    <row r="133" s="2" customFormat="1">
      <c r="A133" s="38"/>
      <c r="B133" s="39"/>
      <c r="C133" s="40"/>
      <c r="D133" s="256" t="s">
        <v>163</v>
      </c>
      <c r="E133" s="40"/>
      <c r="F133" s="260" t="s">
        <v>164</v>
      </c>
      <c r="G133" s="40"/>
      <c r="H133" s="40"/>
      <c r="I133" s="154"/>
      <c r="J133" s="40"/>
      <c r="K133" s="40"/>
      <c r="L133" s="44"/>
      <c r="M133" s="258"/>
      <c r="N133" s="259"/>
      <c r="O133" s="91"/>
      <c r="P133" s="91"/>
      <c r="Q133" s="91"/>
      <c r="R133" s="91"/>
      <c r="S133" s="91"/>
      <c r="T133" s="92"/>
      <c r="U133" s="38"/>
      <c r="V133" s="38"/>
      <c r="W133" s="38"/>
      <c r="X133" s="38"/>
      <c r="Y133" s="38"/>
      <c r="Z133" s="38"/>
      <c r="AA133" s="38"/>
      <c r="AB133" s="38"/>
      <c r="AC133" s="38"/>
      <c r="AD133" s="38"/>
      <c r="AE133" s="38"/>
      <c r="AT133" s="17" t="s">
        <v>163</v>
      </c>
      <c r="AU133" s="17" t="s">
        <v>87</v>
      </c>
    </row>
    <row r="134" s="13" customFormat="1">
      <c r="A134" s="13"/>
      <c r="B134" s="261"/>
      <c r="C134" s="262"/>
      <c r="D134" s="256" t="s">
        <v>165</v>
      </c>
      <c r="E134" s="263" t="s">
        <v>1</v>
      </c>
      <c r="F134" s="264" t="s">
        <v>707</v>
      </c>
      <c r="G134" s="262"/>
      <c r="H134" s="265">
        <v>19.978000000000002</v>
      </c>
      <c r="I134" s="266"/>
      <c r="J134" s="262"/>
      <c r="K134" s="262"/>
      <c r="L134" s="267"/>
      <c r="M134" s="268"/>
      <c r="N134" s="269"/>
      <c r="O134" s="269"/>
      <c r="P134" s="269"/>
      <c r="Q134" s="269"/>
      <c r="R134" s="269"/>
      <c r="S134" s="269"/>
      <c r="T134" s="270"/>
      <c r="U134" s="13"/>
      <c r="V134" s="13"/>
      <c r="W134" s="13"/>
      <c r="X134" s="13"/>
      <c r="Y134" s="13"/>
      <c r="Z134" s="13"/>
      <c r="AA134" s="13"/>
      <c r="AB134" s="13"/>
      <c r="AC134" s="13"/>
      <c r="AD134" s="13"/>
      <c r="AE134" s="13"/>
      <c r="AT134" s="271" t="s">
        <v>165</v>
      </c>
      <c r="AU134" s="271" t="s">
        <v>87</v>
      </c>
      <c r="AV134" s="13" t="s">
        <v>87</v>
      </c>
      <c r="AW134" s="13" t="s">
        <v>34</v>
      </c>
      <c r="AX134" s="13" t="s">
        <v>78</v>
      </c>
      <c r="AY134" s="271" t="s">
        <v>152</v>
      </c>
    </row>
    <row r="135" s="13" customFormat="1">
      <c r="A135" s="13"/>
      <c r="B135" s="261"/>
      <c r="C135" s="262"/>
      <c r="D135" s="256" t="s">
        <v>165</v>
      </c>
      <c r="E135" s="263" t="s">
        <v>1</v>
      </c>
      <c r="F135" s="264" t="s">
        <v>708</v>
      </c>
      <c r="G135" s="262"/>
      <c r="H135" s="265">
        <v>4.2380000000000004</v>
      </c>
      <c r="I135" s="266"/>
      <c r="J135" s="262"/>
      <c r="K135" s="262"/>
      <c r="L135" s="267"/>
      <c r="M135" s="268"/>
      <c r="N135" s="269"/>
      <c r="O135" s="269"/>
      <c r="P135" s="269"/>
      <c r="Q135" s="269"/>
      <c r="R135" s="269"/>
      <c r="S135" s="269"/>
      <c r="T135" s="270"/>
      <c r="U135" s="13"/>
      <c r="V135" s="13"/>
      <c r="W135" s="13"/>
      <c r="X135" s="13"/>
      <c r="Y135" s="13"/>
      <c r="Z135" s="13"/>
      <c r="AA135" s="13"/>
      <c r="AB135" s="13"/>
      <c r="AC135" s="13"/>
      <c r="AD135" s="13"/>
      <c r="AE135" s="13"/>
      <c r="AT135" s="271" t="s">
        <v>165</v>
      </c>
      <c r="AU135" s="271" t="s">
        <v>87</v>
      </c>
      <c r="AV135" s="13" t="s">
        <v>87</v>
      </c>
      <c r="AW135" s="13" t="s">
        <v>34</v>
      </c>
      <c r="AX135" s="13" t="s">
        <v>78</v>
      </c>
      <c r="AY135" s="271" t="s">
        <v>152</v>
      </c>
    </row>
    <row r="136" s="13" customFormat="1">
      <c r="A136" s="13"/>
      <c r="B136" s="261"/>
      <c r="C136" s="262"/>
      <c r="D136" s="256" t="s">
        <v>165</v>
      </c>
      <c r="E136" s="263" t="s">
        <v>1</v>
      </c>
      <c r="F136" s="264" t="s">
        <v>708</v>
      </c>
      <c r="G136" s="262"/>
      <c r="H136" s="265">
        <v>4.2380000000000004</v>
      </c>
      <c r="I136" s="266"/>
      <c r="J136" s="262"/>
      <c r="K136" s="262"/>
      <c r="L136" s="267"/>
      <c r="M136" s="268"/>
      <c r="N136" s="269"/>
      <c r="O136" s="269"/>
      <c r="P136" s="269"/>
      <c r="Q136" s="269"/>
      <c r="R136" s="269"/>
      <c r="S136" s="269"/>
      <c r="T136" s="270"/>
      <c r="U136" s="13"/>
      <c r="V136" s="13"/>
      <c r="W136" s="13"/>
      <c r="X136" s="13"/>
      <c r="Y136" s="13"/>
      <c r="Z136" s="13"/>
      <c r="AA136" s="13"/>
      <c r="AB136" s="13"/>
      <c r="AC136" s="13"/>
      <c r="AD136" s="13"/>
      <c r="AE136" s="13"/>
      <c r="AT136" s="271" t="s">
        <v>165</v>
      </c>
      <c r="AU136" s="271" t="s">
        <v>87</v>
      </c>
      <c r="AV136" s="13" t="s">
        <v>87</v>
      </c>
      <c r="AW136" s="13" t="s">
        <v>34</v>
      </c>
      <c r="AX136" s="13" t="s">
        <v>78</v>
      </c>
      <c r="AY136" s="271" t="s">
        <v>152</v>
      </c>
    </row>
    <row r="137" s="13" customFormat="1">
      <c r="A137" s="13"/>
      <c r="B137" s="261"/>
      <c r="C137" s="262"/>
      <c r="D137" s="256" t="s">
        <v>165</v>
      </c>
      <c r="E137" s="263" t="s">
        <v>1</v>
      </c>
      <c r="F137" s="264" t="s">
        <v>709</v>
      </c>
      <c r="G137" s="262"/>
      <c r="H137" s="265">
        <v>2.9580000000000002</v>
      </c>
      <c r="I137" s="266"/>
      <c r="J137" s="262"/>
      <c r="K137" s="262"/>
      <c r="L137" s="267"/>
      <c r="M137" s="268"/>
      <c r="N137" s="269"/>
      <c r="O137" s="269"/>
      <c r="P137" s="269"/>
      <c r="Q137" s="269"/>
      <c r="R137" s="269"/>
      <c r="S137" s="269"/>
      <c r="T137" s="270"/>
      <c r="U137" s="13"/>
      <c r="V137" s="13"/>
      <c r="W137" s="13"/>
      <c r="X137" s="13"/>
      <c r="Y137" s="13"/>
      <c r="Z137" s="13"/>
      <c r="AA137" s="13"/>
      <c r="AB137" s="13"/>
      <c r="AC137" s="13"/>
      <c r="AD137" s="13"/>
      <c r="AE137" s="13"/>
      <c r="AT137" s="271" t="s">
        <v>165</v>
      </c>
      <c r="AU137" s="271" t="s">
        <v>87</v>
      </c>
      <c r="AV137" s="13" t="s">
        <v>87</v>
      </c>
      <c r="AW137" s="13" t="s">
        <v>34</v>
      </c>
      <c r="AX137" s="13" t="s">
        <v>78</v>
      </c>
      <c r="AY137" s="271" t="s">
        <v>152</v>
      </c>
    </row>
    <row r="138" s="13" customFormat="1">
      <c r="A138" s="13"/>
      <c r="B138" s="261"/>
      <c r="C138" s="262"/>
      <c r="D138" s="256" t="s">
        <v>165</v>
      </c>
      <c r="E138" s="263" t="s">
        <v>1</v>
      </c>
      <c r="F138" s="264" t="s">
        <v>710</v>
      </c>
      <c r="G138" s="262"/>
      <c r="H138" s="265">
        <v>52.32</v>
      </c>
      <c r="I138" s="266"/>
      <c r="J138" s="262"/>
      <c r="K138" s="262"/>
      <c r="L138" s="267"/>
      <c r="M138" s="268"/>
      <c r="N138" s="269"/>
      <c r="O138" s="269"/>
      <c r="P138" s="269"/>
      <c r="Q138" s="269"/>
      <c r="R138" s="269"/>
      <c r="S138" s="269"/>
      <c r="T138" s="270"/>
      <c r="U138" s="13"/>
      <c r="V138" s="13"/>
      <c r="W138" s="13"/>
      <c r="X138" s="13"/>
      <c r="Y138" s="13"/>
      <c r="Z138" s="13"/>
      <c r="AA138" s="13"/>
      <c r="AB138" s="13"/>
      <c r="AC138" s="13"/>
      <c r="AD138" s="13"/>
      <c r="AE138" s="13"/>
      <c r="AT138" s="271" t="s">
        <v>165</v>
      </c>
      <c r="AU138" s="271" t="s">
        <v>87</v>
      </c>
      <c r="AV138" s="13" t="s">
        <v>87</v>
      </c>
      <c r="AW138" s="13" t="s">
        <v>34</v>
      </c>
      <c r="AX138" s="13" t="s">
        <v>78</v>
      </c>
      <c r="AY138" s="271" t="s">
        <v>152</v>
      </c>
    </row>
    <row r="139" s="14" customFormat="1">
      <c r="A139" s="14"/>
      <c r="B139" s="272"/>
      <c r="C139" s="273"/>
      <c r="D139" s="256" t="s">
        <v>165</v>
      </c>
      <c r="E139" s="274" t="s">
        <v>1</v>
      </c>
      <c r="F139" s="275" t="s">
        <v>171</v>
      </c>
      <c r="G139" s="273"/>
      <c r="H139" s="276">
        <v>83.731999999999999</v>
      </c>
      <c r="I139" s="277"/>
      <c r="J139" s="273"/>
      <c r="K139" s="273"/>
      <c r="L139" s="278"/>
      <c r="M139" s="279"/>
      <c r="N139" s="280"/>
      <c r="O139" s="280"/>
      <c r="P139" s="280"/>
      <c r="Q139" s="280"/>
      <c r="R139" s="280"/>
      <c r="S139" s="280"/>
      <c r="T139" s="281"/>
      <c r="U139" s="14"/>
      <c r="V139" s="14"/>
      <c r="W139" s="14"/>
      <c r="X139" s="14"/>
      <c r="Y139" s="14"/>
      <c r="Z139" s="14"/>
      <c r="AA139" s="14"/>
      <c r="AB139" s="14"/>
      <c r="AC139" s="14"/>
      <c r="AD139" s="14"/>
      <c r="AE139" s="14"/>
      <c r="AT139" s="282" t="s">
        <v>165</v>
      </c>
      <c r="AU139" s="282" t="s">
        <v>87</v>
      </c>
      <c r="AV139" s="14" t="s">
        <v>159</v>
      </c>
      <c r="AW139" s="14" t="s">
        <v>34</v>
      </c>
      <c r="AX139" s="14" t="s">
        <v>85</v>
      </c>
      <c r="AY139" s="282" t="s">
        <v>152</v>
      </c>
    </row>
    <row r="140" s="2" customFormat="1" ht="16.5" customHeight="1">
      <c r="A140" s="38"/>
      <c r="B140" s="39"/>
      <c r="C140" s="243" t="s">
        <v>87</v>
      </c>
      <c r="D140" s="243" t="s">
        <v>154</v>
      </c>
      <c r="E140" s="244" t="s">
        <v>172</v>
      </c>
      <c r="F140" s="245" t="s">
        <v>173</v>
      </c>
      <c r="G140" s="246" t="s">
        <v>157</v>
      </c>
      <c r="H140" s="247">
        <v>83.731999999999999</v>
      </c>
      <c r="I140" s="248"/>
      <c r="J140" s="249">
        <f>ROUND(I140*H140,2)</f>
        <v>0</v>
      </c>
      <c r="K140" s="245" t="s">
        <v>158</v>
      </c>
      <c r="L140" s="44"/>
      <c r="M140" s="250" t="s">
        <v>1</v>
      </c>
      <c r="N140" s="251" t="s">
        <v>43</v>
      </c>
      <c r="O140" s="91"/>
      <c r="P140" s="252">
        <f>O140*H140</f>
        <v>0</v>
      </c>
      <c r="Q140" s="252">
        <v>0</v>
      </c>
      <c r="R140" s="252">
        <f>Q140*H140</f>
        <v>0</v>
      </c>
      <c r="S140" s="252">
        <v>0</v>
      </c>
      <c r="T140" s="253">
        <f>S140*H140</f>
        <v>0</v>
      </c>
      <c r="U140" s="38"/>
      <c r="V140" s="38"/>
      <c r="W140" s="38"/>
      <c r="X140" s="38"/>
      <c r="Y140" s="38"/>
      <c r="Z140" s="38"/>
      <c r="AA140" s="38"/>
      <c r="AB140" s="38"/>
      <c r="AC140" s="38"/>
      <c r="AD140" s="38"/>
      <c r="AE140" s="38"/>
      <c r="AR140" s="254" t="s">
        <v>159</v>
      </c>
      <c r="AT140" s="254" t="s">
        <v>154</v>
      </c>
      <c r="AU140" s="254" t="s">
        <v>87</v>
      </c>
      <c r="AY140" s="17" t="s">
        <v>152</v>
      </c>
      <c r="BE140" s="255">
        <f>IF(N140="základní",J140,0)</f>
        <v>0</v>
      </c>
      <c r="BF140" s="255">
        <f>IF(N140="snížená",J140,0)</f>
        <v>0</v>
      </c>
      <c r="BG140" s="255">
        <f>IF(N140="zákl. přenesená",J140,0)</f>
        <v>0</v>
      </c>
      <c r="BH140" s="255">
        <f>IF(N140="sníž. přenesená",J140,0)</f>
        <v>0</v>
      </c>
      <c r="BI140" s="255">
        <f>IF(N140="nulová",J140,0)</f>
        <v>0</v>
      </c>
      <c r="BJ140" s="17" t="s">
        <v>85</v>
      </c>
      <c r="BK140" s="255">
        <f>ROUND(I140*H140,2)</f>
        <v>0</v>
      </c>
      <c r="BL140" s="17" t="s">
        <v>159</v>
      </c>
      <c r="BM140" s="254" t="s">
        <v>711</v>
      </c>
    </row>
    <row r="141" s="2" customFormat="1">
      <c r="A141" s="38"/>
      <c r="B141" s="39"/>
      <c r="C141" s="40"/>
      <c r="D141" s="256" t="s">
        <v>161</v>
      </c>
      <c r="E141" s="40"/>
      <c r="F141" s="257" t="s">
        <v>175</v>
      </c>
      <c r="G141" s="40"/>
      <c r="H141" s="40"/>
      <c r="I141" s="154"/>
      <c r="J141" s="40"/>
      <c r="K141" s="40"/>
      <c r="L141" s="44"/>
      <c r="M141" s="258"/>
      <c r="N141" s="259"/>
      <c r="O141" s="91"/>
      <c r="P141" s="91"/>
      <c r="Q141" s="91"/>
      <c r="R141" s="91"/>
      <c r="S141" s="91"/>
      <c r="T141" s="92"/>
      <c r="U141" s="38"/>
      <c r="V141" s="38"/>
      <c r="W141" s="38"/>
      <c r="X141" s="38"/>
      <c r="Y141" s="38"/>
      <c r="Z141" s="38"/>
      <c r="AA141" s="38"/>
      <c r="AB141" s="38"/>
      <c r="AC141" s="38"/>
      <c r="AD141" s="38"/>
      <c r="AE141" s="38"/>
      <c r="AT141" s="17" t="s">
        <v>161</v>
      </c>
      <c r="AU141" s="17" t="s">
        <v>87</v>
      </c>
    </row>
    <row r="142" s="2" customFormat="1">
      <c r="A142" s="38"/>
      <c r="B142" s="39"/>
      <c r="C142" s="40"/>
      <c r="D142" s="256" t="s">
        <v>163</v>
      </c>
      <c r="E142" s="40"/>
      <c r="F142" s="260" t="s">
        <v>164</v>
      </c>
      <c r="G142" s="40"/>
      <c r="H142" s="40"/>
      <c r="I142" s="154"/>
      <c r="J142" s="40"/>
      <c r="K142" s="40"/>
      <c r="L142" s="44"/>
      <c r="M142" s="258"/>
      <c r="N142" s="259"/>
      <c r="O142" s="91"/>
      <c r="P142" s="91"/>
      <c r="Q142" s="91"/>
      <c r="R142" s="91"/>
      <c r="S142" s="91"/>
      <c r="T142" s="92"/>
      <c r="U142" s="38"/>
      <c r="V142" s="38"/>
      <c r="W142" s="38"/>
      <c r="X142" s="38"/>
      <c r="Y142" s="38"/>
      <c r="Z142" s="38"/>
      <c r="AA142" s="38"/>
      <c r="AB142" s="38"/>
      <c r="AC142" s="38"/>
      <c r="AD142" s="38"/>
      <c r="AE142" s="38"/>
      <c r="AT142" s="17" t="s">
        <v>163</v>
      </c>
      <c r="AU142" s="17" t="s">
        <v>87</v>
      </c>
    </row>
    <row r="143" s="13" customFormat="1">
      <c r="A143" s="13"/>
      <c r="B143" s="261"/>
      <c r="C143" s="262"/>
      <c r="D143" s="256" t="s">
        <v>165</v>
      </c>
      <c r="E143" s="263" t="s">
        <v>1</v>
      </c>
      <c r="F143" s="264" t="s">
        <v>712</v>
      </c>
      <c r="G143" s="262"/>
      <c r="H143" s="265">
        <v>83.731999999999999</v>
      </c>
      <c r="I143" s="266"/>
      <c r="J143" s="262"/>
      <c r="K143" s="262"/>
      <c r="L143" s="267"/>
      <c r="M143" s="268"/>
      <c r="N143" s="269"/>
      <c r="O143" s="269"/>
      <c r="P143" s="269"/>
      <c r="Q143" s="269"/>
      <c r="R143" s="269"/>
      <c r="S143" s="269"/>
      <c r="T143" s="270"/>
      <c r="U143" s="13"/>
      <c r="V143" s="13"/>
      <c r="W143" s="13"/>
      <c r="X143" s="13"/>
      <c r="Y143" s="13"/>
      <c r="Z143" s="13"/>
      <c r="AA143" s="13"/>
      <c r="AB143" s="13"/>
      <c r="AC143" s="13"/>
      <c r="AD143" s="13"/>
      <c r="AE143" s="13"/>
      <c r="AT143" s="271" t="s">
        <v>165</v>
      </c>
      <c r="AU143" s="271" t="s">
        <v>87</v>
      </c>
      <c r="AV143" s="13" t="s">
        <v>87</v>
      </c>
      <c r="AW143" s="13" t="s">
        <v>34</v>
      </c>
      <c r="AX143" s="13" t="s">
        <v>85</v>
      </c>
      <c r="AY143" s="271" t="s">
        <v>152</v>
      </c>
    </row>
    <row r="144" s="2" customFormat="1" ht="21.75" customHeight="1">
      <c r="A144" s="38"/>
      <c r="B144" s="39"/>
      <c r="C144" s="243" t="s">
        <v>177</v>
      </c>
      <c r="D144" s="243" t="s">
        <v>154</v>
      </c>
      <c r="E144" s="244" t="s">
        <v>713</v>
      </c>
      <c r="F144" s="245" t="s">
        <v>714</v>
      </c>
      <c r="G144" s="246" t="s">
        <v>157</v>
      </c>
      <c r="H144" s="247">
        <v>4.3200000000000003</v>
      </c>
      <c r="I144" s="248"/>
      <c r="J144" s="249">
        <f>ROUND(I144*H144,2)</f>
        <v>0</v>
      </c>
      <c r="K144" s="245" t="s">
        <v>158</v>
      </c>
      <c r="L144" s="44"/>
      <c r="M144" s="250" t="s">
        <v>1</v>
      </c>
      <c r="N144" s="251" t="s">
        <v>43</v>
      </c>
      <c r="O144" s="91"/>
      <c r="P144" s="252">
        <f>O144*H144</f>
        <v>0</v>
      </c>
      <c r="Q144" s="252">
        <v>0</v>
      </c>
      <c r="R144" s="252">
        <f>Q144*H144</f>
        <v>0</v>
      </c>
      <c r="S144" s="252">
        <v>0</v>
      </c>
      <c r="T144" s="253">
        <f>S144*H144</f>
        <v>0</v>
      </c>
      <c r="U144" s="38"/>
      <c r="V144" s="38"/>
      <c r="W144" s="38"/>
      <c r="X144" s="38"/>
      <c r="Y144" s="38"/>
      <c r="Z144" s="38"/>
      <c r="AA144" s="38"/>
      <c r="AB144" s="38"/>
      <c r="AC144" s="38"/>
      <c r="AD144" s="38"/>
      <c r="AE144" s="38"/>
      <c r="AR144" s="254" t="s">
        <v>159</v>
      </c>
      <c r="AT144" s="254" t="s">
        <v>154</v>
      </c>
      <c r="AU144" s="254" t="s">
        <v>87</v>
      </c>
      <c r="AY144" s="17" t="s">
        <v>152</v>
      </c>
      <c r="BE144" s="255">
        <f>IF(N144="základní",J144,0)</f>
        <v>0</v>
      </c>
      <c r="BF144" s="255">
        <f>IF(N144="snížená",J144,0)</f>
        <v>0</v>
      </c>
      <c r="BG144" s="255">
        <f>IF(N144="zákl. přenesená",J144,0)</f>
        <v>0</v>
      </c>
      <c r="BH144" s="255">
        <f>IF(N144="sníž. přenesená",J144,0)</f>
        <v>0</v>
      </c>
      <c r="BI144" s="255">
        <f>IF(N144="nulová",J144,0)</f>
        <v>0</v>
      </c>
      <c r="BJ144" s="17" t="s">
        <v>85</v>
      </c>
      <c r="BK144" s="255">
        <f>ROUND(I144*H144,2)</f>
        <v>0</v>
      </c>
      <c r="BL144" s="17" t="s">
        <v>159</v>
      </c>
      <c r="BM144" s="254" t="s">
        <v>715</v>
      </c>
    </row>
    <row r="145" s="2" customFormat="1">
      <c r="A145" s="38"/>
      <c r="B145" s="39"/>
      <c r="C145" s="40"/>
      <c r="D145" s="256" t="s">
        <v>161</v>
      </c>
      <c r="E145" s="40"/>
      <c r="F145" s="257" t="s">
        <v>716</v>
      </c>
      <c r="G145" s="40"/>
      <c r="H145" s="40"/>
      <c r="I145" s="154"/>
      <c r="J145" s="40"/>
      <c r="K145" s="40"/>
      <c r="L145" s="44"/>
      <c r="M145" s="258"/>
      <c r="N145" s="259"/>
      <c r="O145" s="91"/>
      <c r="P145" s="91"/>
      <c r="Q145" s="91"/>
      <c r="R145" s="91"/>
      <c r="S145" s="91"/>
      <c r="T145" s="92"/>
      <c r="U145" s="38"/>
      <c r="V145" s="38"/>
      <c r="W145" s="38"/>
      <c r="X145" s="38"/>
      <c r="Y145" s="38"/>
      <c r="Z145" s="38"/>
      <c r="AA145" s="38"/>
      <c r="AB145" s="38"/>
      <c r="AC145" s="38"/>
      <c r="AD145" s="38"/>
      <c r="AE145" s="38"/>
      <c r="AT145" s="17" t="s">
        <v>161</v>
      </c>
      <c r="AU145" s="17" t="s">
        <v>87</v>
      </c>
    </row>
    <row r="146" s="2" customFormat="1">
      <c r="A146" s="38"/>
      <c r="B146" s="39"/>
      <c r="C146" s="40"/>
      <c r="D146" s="256" t="s">
        <v>163</v>
      </c>
      <c r="E146" s="40"/>
      <c r="F146" s="260" t="s">
        <v>717</v>
      </c>
      <c r="G146" s="40"/>
      <c r="H146" s="40"/>
      <c r="I146" s="154"/>
      <c r="J146" s="40"/>
      <c r="K146" s="40"/>
      <c r="L146" s="44"/>
      <c r="M146" s="258"/>
      <c r="N146" s="259"/>
      <c r="O146" s="91"/>
      <c r="P146" s="91"/>
      <c r="Q146" s="91"/>
      <c r="R146" s="91"/>
      <c r="S146" s="91"/>
      <c r="T146" s="92"/>
      <c r="U146" s="38"/>
      <c r="V146" s="38"/>
      <c r="W146" s="38"/>
      <c r="X146" s="38"/>
      <c r="Y146" s="38"/>
      <c r="Z146" s="38"/>
      <c r="AA146" s="38"/>
      <c r="AB146" s="38"/>
      <c r="AC146" s="38"/>
      <c r="AD146" s="38"/>
      <c r="AE146" s="38"/>
      <c r="AT146" s="17" t="s">
        <v>163</v>
      </c>
      <c r="AU146" s="17" t="s">
        <v>87</v>
      </c>
    </row>
    <row r="147" s="2" customFormat="1">
      <c r="A147" s="38"/>
      <c r="B147" s="39"/>
      <c r="C147" s="40"/>
      <c r="D147" s="256" t="s">
        <v>203</v>
      </c>
      <c r="E147" s="40"/>
      <c r="F147" s="260" t="s">
        <v>204</v>
      </c>
      <c r="G147" s="40"/>
      <c r="H147" s="40"/>
      <c r="I147" s="154"/>
      <c r="J147" s="40"/>
      <c r="K147" s="40"/>
      <c r="L147" s="44"/>
      <c r="M147" s="258"/>
      <c r="N147" s="259"/>
      <c r="O147" s="91"/>
      <c r="P147" s="91"/>
      <c r="Q147" s="91"/>
      <c r="R147" s="91"/>
      <c r="S147" s="91"/>
      <c r="T147" s="92"/>
      <c r="U147" s="38"/>
      <c r="V147" s="38"/>
      <c r="W147" s="38"/>
      <c r="X147" s="38"/>
      <c r="Y147" s="38"/>
      <c r="Z147" s="38"/>
      <c r="AA147" s="38"/>
      <c r="AB147" s="38"/>
      <c r="AC147" s="38"/>
      <c r="AD147" s="38"/>
      <c r="AE147" s="38"/>
      <c r="AT147" s="17" t="s">
        <v>203</v>
      </c>
      <c r="AU147" s="17" t="s">
        <v>87</v>
      </c>
    </row>
    <row r="148" s="13" customFormat="1">
      <c r="A148" s="13"/>
      <c r="B148" s="261"/>
      <c r="C148" s="262"/>
      <c r="D148" s="256" t="s">
        <v>165</v>
      </c>
      <c r="E148" s="263" t="s">
        <v>1</v>
      </c>
      <c r="F148" s="264" t="s">
        <v>718</v>
      </c>
      <c r="G148" s="262"/>
      <c r="H148" s="265">
        <v>4.3200000000000003</v>
      </c>
      <c r="I148" s="266"/>
      <c r="J148" s="262"/>
      <c r="K148" s="262"/>
      <c r="L148" s="267"/>
      <c r="M148" s="268"/>
      <c r="N148" s="269"/>
      <c r="O148" s="269"/>
      <c r="P148" s="269"/>
      <c r="Q148" s="269"/>
      <c r="R148" s="269"/>
      <c r="S148" s="269"/>
      <c r="T148" s="270"/>
      <c r="U148" s="13"/>
      <c r="V148" s="13"/>
      <c r="W148" s="13"/>
      <c r="X148" s="13"/>
      <c r="Y148" s="13"/>
      <c r="Z148" s="13"/>
      <c r="AA148" s="13"/>
      <c r="AB148" s="13"/>
      <c r="AC148" s="13"/>
      <c r="AD148" s="13"/>
      <c r="AE148" s="13"/>
      <c r="AT148" s="271" t="s">
        <v>165</v>
      </c>
      <c r="AU148" s="271" t="s">
        <v>87</v>
      </c>
      <c r="AV148" s="13" t="s">
        <v>87</v>
      </c>
      <c r="AW148" s="13" t="s">
        <v>34</v>
      </c>
      <c r="AX148" s="13" t="s">
        <v>78</v>
      </c>
      <c r="AY148" s="271" t="s">
        <v>152</v>
      </c>
    </row>
    <row r="149" s="14" customFormat="1">
      <c r="A149" s="14"/>
      <c r="B149" s="272"/>
      <c r="C149" s="273"/>
      <c r="D149" s="256" t="s">
        <v>165</v>
      </c>
      <c r="E149" s="274" t="s">
        <v>1</v>
      </c>
      <c r="F149" s="275" t="s">
        <v>171</v>
      </c>
      <c r="G149" s="273"/>
      <c r="H149" s="276">
        <v>4.3200000000000003</v>
      </c>
      <c r="I149" s="277"/>
      <c r="J149" s="273"/>
      <c r="K149" s="273"/>
      <c r="L149" s="278"/>
      <c r="M149" s="279"/>
      <c r="N149" s="280"/>
      <c r="O149" s="280"/>
      <c r="P149" s="280"/>
      <c r="Q149" s="280"/>
      <c r="R149" s="280"/>
      <c r="S149" s="280"/>
      <c r="T149" s="281"/>
      <c r="U149" s="14"/>
      <c r="V149" s="14"/>
      <c r="W149" s="14"/>
      <c r="X149" s="14"/>
      <c r="Y149" s="14"/>
      <c r="Z149" s="14"/>
      <c r="AA149" s="14"/>
      <c r="AB149" s="14"/>
      <c r="AC149" s="14"/>
      <c r="AD149" s="14"/>
      <c r="AE149" s="14"/>
      <c r="AT149" s="282" t="s">
        <v>165</v>
      </c>
      <c r="AU149" s="282" t="s">
        <v>87</v>
      </c>
      <c r="AV149" s="14" t="s">
        <v>159</v>
      </c>
      <c r="AW149" s="14" t="s">
        <v>34</v>
      </c>
      <c r="AX149" s="14" t="s">
        <v>85</v>
      </c>
      <c r="AY149" s="282" t="s">
        <v>152</v>
      </c>
    </row>
    <row r="150" s="2" customFormat="1" ht="21.75" customHeight="1">
      <c r="A150" s="38"/>
      <c r="B150" s="39"/>
      <c r="C150" s="243" t="s">
        <v>159</v>
      </c>
      <c r="D150" s="243" t="s">
        <v>154</v>
      </c>
      <c r="E150" s="244" t="s">
        <v>719</v>
      </c>
      <c r="F150" s="245" t="s">
        <v>720</v>
      </c>
      <c r="G150" s="246" t="s">
        <v>157</v>
      </c>
      <c r="H150" s="247">
        <v>4.3200000000000003</v>
      </c>
      <c r="I150" s="248"/>
      <c r="J150" s="249">
        <f>ROUND(I150*H150,2)</f>
        <v>0</v>
      </c>
      <c r="K150" s="245" t="s">
        <v>158</v>
      </c>
      <c r="L150" s="44"/>
      <c r="M150" s="250" t="s">
        <v>1</v>
      </c>
      <c r="N150" s="251" t="s">
        <v>43</v>
      </c>
      <c r="O150" s="91"/>
      <c r="P150" s="252">
        <f>O150*H150</f>
        <v>0</v>
      </c>
      <c r="Q150" s="252">
        <v>0</v>
      </c>
      <c r="R150" s="252">
        <f>Q150*H150</f>
        <v>0</v>
      </c>
      <c r="S150" s="252">
        <v>0</v>
      </c>
      <c r="T150" s="253">
        <f>S150*H150</f>
        <v>0</v>
      </c>
      <c r="U150" s="38"/>
      <c r="V150" s="38"/>
      <c r="W150" s="38"/>
      <c r="X150" s="38"/>
      <c r="Y150" s="38"/>
      <c r="Z150" s="38"/>
      <c r="AA150" s="38"/>
      <c r="AB150" s="38"/>
      <c r="AC150" s="38"/>
      <c r="AD150" s="38"/>
      <c r="AE150" s="38"/>
      <c r="AR150" s="254" t="s">
        <v>159</v>
      </c>
      <c r="AT150" s="254" t="s">
        <v>154</v>
      </c>
      <c r="AU150" s="254" t="s">
        <v>87</v>
      </c>
      <c r="AY150" s="17" t="s">
        <v>152</v>
      </c>
      <c r="BE150" s="255">
        <f>IF(N150="základní",J150,0)</f>
        <v>0</v>
      </c>
      <c r="BF150" s="255">
        <f>IF(N150="snížená",J150,0)</f>
        <v>0</v>
      </c>
      <c r="BG150" s="255">
        <f>IF(N150="zákl. přenesená",J150,0)</f>
        <v>0</v>
      </c>
      <c r="BH150" s="255">
        <f>IF(N150="sníž. přenesená",J150,0)</f>
        <v>0</v>
      </c>
      <c r="BI150" s="255">
        <f>IF(N150="nulová",J150,0)</f>
        <v>0</v>
      </c>
      <c r="BJ150" s="17" t="s">
        <v>85</v>
      </c>
      <c r="BK150" s="255">
        <f>ROUND(I150*H150,2)</f>
        <v>0</v>
      </c>
      <c r="BL150" s="17" t="s">
        <v>159</v>
      </c>
      <c r="BM150" s="254" t="s">
        <v>721</v>
      </c>
    </row>
    <row r="151" s="2" customFormat="1">
      <c r="A151" s="38"/>
      <c r="B151" s="39"/>
      <c r="C151" s="40"/>
      <c r="D151" s="256" t="s">
        <v>161</v>
      </c>
      <c r="E151" s="40"/>
      <c r="F151" s="257" t="s">
        <v>722</v>
      </c>
      <c r="G151" s="40"/>
      <c r="H151" s="40"/>
      <c r="I151" s="154"/>
      <c r="J151" s="40"/>
      <c r="K151" s="40"/>
      <c r="L151" s="44"/>
      <c r="M151" s="258"/>
      <c r="N151" s="259"/>
      <c r="O151" s="91"/>
      <c r="P151" s="91"/>
      <c r="Q151" s="91"/>
      <c r="R151" s="91"/>
      <c r="S151" s="91"/>
      <c r="T151" s="92"/>
      <c r="U151" s="38"/>
      <c r="V151" s="38"/>
      <c r="W151" s="38"/>
      <c r="X151" s="38"/>
      <c r="Y151" s="38"/>
      <c r="Z151" s="38"/>
      <c r="AA151" s="38"/>
      <c r="AB151" s="38"/>
      <c r="AC151" s="38"/>
      <c r="AD151" s="38"/>
      <c r="AE151" s="38"/>
      <c r="AT151" s="17" t="s">
        <v>161</v>
      </c>
      <c r="AU151" s="17" t="s">
        <v>87</v>
      </c>
    </row>
    <row r="152" s="2" customFormat="1">
      <c r="A152" s="38"/>
      <c r="B152" s="39"/>
      <c r="C152" s="40"/>
      <c r="D152" s="256" t="s">
        <v>163</v>
      </c>
      <c r="E152" s="40"/>
      <c r="F152" s="260" t="s">
        <v>717</v>
      </c>
      <c r="G152" s="40"/>
      <c r="H152" s="40"/>
      <c r="I152" s="154"/>
      <c r="J152" s="40"/>
      <c r="K152" s="40"/>
      <c r="L152" s="44"/>
      <c r="M152" s="258"/>
      <c r="N152" s="259"/>
      <c r="O152" s="91"/>
      <c r="P152" s="91"/>
      <c r="Q152" s="91"/>
      <c r="R152" s="91"/>
      <c r="S152" s="91"/>
      <c r="T152" s="92"/>
      <c r="U152" s="38"/>
      <c r="V152" s="38"/>
      <c r="W152" s="38"/>
      <c r="X152" s="38"/>
      <c r="Y152" s="38"/>
      <c r="Z152" s="38"/>
      <c r="AA152" s="38"/>
      <c r="AB152" s="38"/>
      <c r="AC152" s="38"/>
      <c r="AD152" s="38"/>
      <c r="AE152" s="38"/>
      <c r="AT152" s="17" t="s">
        <v>163</v>
      </c>
      <c r="AU152" s="17" t="s">
        <v>87</v>
      </c>
    </row>
    <row r="153" s="13" customFormat="1">
      <c r="A153" s="13"/>
      <c r="B153" s="261"/>
      <c r="C153" s="262"/>
      <c r="D153" s="256" t="s">
        <v>165</v>
      </c>
      <c r="E153" s="263" t="s">
        <v>1</v>
      </c>
      <c r="F153" s="264" t="s">
        <v>723</v>
      </c>
      <c r="G153" s="262"/>
      <c r="H153" s="265">
        <v>4.3200000000000003</v>
      </c>
      <c r="I153" s="266"/>
      <c r="J153" s="262"/>
      <c r="K153" s="262"/>
      <c r="L153" s="267"/>
      <c r="M153" s="268"/>
      <c r="N153" s="269"/>
      <c r="O153" s="269"/>
      <c r="P153" s="269"/>
      <c r="Q153" s="269"/>
      <c r="R153" s="269"/>
      <c r="S153" s="269"/>
      <c r="T153" s="270"/>
      <c r="U153" s="13"/>
      <c r="V153" s="13"/>
      <c r="W153" s="13"/>
      <c r="X153" s="13"/>
      <c r="Y153" s="13"/>
      <c r="Z153" s="13"/>
      <c r="AA153" s="13"/>
      <c r="AB153" s="13"/>
      <c r="AC153" s="13"/>
      <c r="AD153" s="13"/>
      <c r="AE153" s="13"/>
      <c r="AT153" s="271" t="s">
        <v>165</v>
      </c>
      <c r="AU153" s="271" t="s">
        <v>87</v>
      </c>
      <c r="AV153" s="13" t="s">
        <v>87</v>
      </c>
      <c r="AW153" s="13" t="s">
        <v>34</v>
      </c>
      <c r="AX153" s="13" t="s">
        <v>85</v>
      </c>
      <c r="AY153" s="271" t="s">
        <v>152</v>
      </c>
    </row>
    <row r="154" s="2" customFormat="1" ht="16.5" customHeight="1">
      <c r="A154" s="38"/>
      <c r="B154" s="39"/>
      <c r="C154" s="243" t="s">
        <v>188</v>
      </c>
      <c r="D154" s="243" t="s">
        <v>154</v>
      </c>
      <c r="E154" s="244" t="s">
        <v>724</v>
      </c>
      <c r="F154" s="245" t="s">
        <v>725</v>
      </c>
      <c r="G154" s="246" t="s">
        <v>157</v>
      </c>
      <c r="H154" s="247">
        <v>3</v>
      </c>
      <c r="I154" s="248"/>
      <c r="J154" s="249">
        <f>ROUND(I154*H154,2)</f>
        <v>0</v>
      </c>
      <c r="K154" s="245" t="s">
        <v>158</v>
      </c>
      <c r="L154" s="44"/>
      <c r="M154" s="250" t="s">
        <v>1</v>
      </c>
      <c r="N154" s="251" t="s">
        <v>43</v>
      </c>
      <c r="O154" s="91"/>
      <c r="P154" s="252">
        <f>O154*H154</f>
        <v>0</v>
      </c>
      <c r="Q154" s="252">
        <v>0</v>
      </c>
      <c r="R154" s="252">
        <f>Q154*H154</f>
        <v>0</v>
      </c>
      <c r="S154" s="252">
        <v>0</v>
      </c>
      <c r="T154" s="253">
        <f>S154*H154</f>
        <v>0</v>
      </c>
      <c r="U154" s="38"/>
      <c r="V154" s="38"/>
      <c r="W154" s="38"/>
      <c r="X154" s="38"/>
      <c r="Y154" s="38"/>
      <c r="Z154" s="38"/>
      <c r="AA154" s="38"/>
      <c r="AB154" s="38"/>
      <c r="AC154" s="38"/>
      <c r="AD154" s="38"/>
      <c r="AE154" s="38"/>
      <c r="AR154" s="254" t="s">
        <v>159</v>
      </c>
      <c r="AT154" s="254" t="s">
        <v>154</v>
      </c>
      <c r="AU154" s="254" t="s">
        <v>87</v>
      </c>
      <c r="AY154" s="17" t="s">
        <v>152</v>
      </c>
      <c r="BE154" s="255">
        <f>IF(N154="základní",J154,0)</f>
        <v>0</v>
      </c>
      <c r="BF154" s="255">
        <f>IF(N154="snížená",J154,0)</f>
        <v>0</v>
      </c>
      <c r="BG154" s="255">
        <f>IF(N154="zákl. přenesená",J154,0)</f>
        <v>0</v>
      </c>
      <c r="BH154" s="255">
        <f>IF(N154="sníž. přenesená",J154,0)</f>
        <v>0</v>
      </c>
      <c r="BI154" s="255">
        <f>IF(N154="nulová",J154,0)</f>
        <v>0</v>
      </c>
      <c r="BJ154" s="17" t="s">
        <v>85</v>
      </c>
      <c r="BK154" s="255">
        <f>ROUND(I154*H154,2)</f>
        <v>0</v>
      </c>
      <c r="BL154" s="17" t="s">
        <v>159</v>
      </c>
      <c r="BM154" s="254" t="s">
        <v>726</v>
      </c>
    </row>
    <row r="155" s="2" customFormat="1">
      <c r="A155" s="38"/>
      <c r="B155" s="39"/>
      <c r="C155" s="40"/>
      <c r="D155" s="256" t="s">
        <v>161</v>
      </c>
      <c r="E155" s="40"/>
      <c r="F155" s="257" t="s">
        <v>727</v>
      </c>
      <c r="G155" s="40"/>
      <c r="H155" s="40"/>
      <c r="I155" s="154"/>
      <c r="J155" s="40"/>
      <c r="K155" s="40"/>
      <c r="L155" s="44"/>
      <c r="M155" s="258"/>
      <c r="N155" s="259"/>
      <c r="O155" s="91"/>
      <c r="P155" s="91"/>
      <c r="Q155" s="91"/>
      <c r="R155" s="91"/>
      <c r="S155" s="91"/>
      <c r="T155" s="92"/>
      <c r="U155" s="38"/>
      <c r="V155" s="38"/>
      <c r="W155" s="38"/>
      <c r="X155" s="38"/>
      <c r="Y155" s="38"/>
      <c r="Z155" s="38"/>
      <c r="AA155" s="38"/>
      <c r="AB155" s="38"/>
      <c r="AC155" s="38"/>
      <c r="AD155" s="38"/>
      <c r="AE155" s="38"/>
      <c r="AT155" s="17" t="s">
        <v>161</v>
      </c>
      <c r="AU155" s="17" t="s">
        <v>87</v>
      </c>
    </row>
    <row r="156" s="2" customFormat="1">
      <c r="A156" s="38"/>
      <c r="B156" s="39"/>
      <c r="C156" s="40"/>
      <c r="D156" s="256" t="s">
        <v>163</v>
      </c>
      <c r="E156" s="40"/>
      <c r="F156" s="260" t="s">
        <v>728</v>
      </c>
      <c r="G156" s="40"/>
      <c r="H156" s="40"/>
      <c r="I156" s="154"/>
      <c r="J156" s="40"/>
      <c r="K156" s="40"/>
      <c r="L156" s="44"/>
      <c r="M156" s="258"/>
      <c r="N156" s="259"/>
      <c r="O156" s="91"/>
      <c r="P156" s="91"/>
      <c r="Q156" s="91"/>
      <c r="R156" s="91"/>
      <c r="S156" s="91"/>
      <c r="T156" s="92"/>
      <c r="U156" s="38"/>
      <c r="V156" s="38"/>
      <c r="W156" s="38"/>
      <c r="X156" s="38"/>
      <c r="Y156" s="38"/>
      <c r="Z156" s="38"/>
      <c r="AA156" s="38"/>
      <c r="AB156" s="38"/>
      <c r="AC156" s="38"/>
      <c r="AD156" s="38"/>
      <c r="AE156" s="38"/>
      <c r="AT156" s="17" t="s">
        <v>163</v>
      </c>
      <c r="AU156" s="17" t="s">
        <v>87</v>
      </c>
    </row>
    <row r="157" s="13" customFormat="1">
      <c r="A157" s="13"/>
      <c r="B157" s="261"/>
      <c r="C157" s="262"/>
      <c r="D157" s="256" t="s">
        <v>165</v>
      </c>
      <c r="E157" s="263" t="s">
        <v>1</v>
      </c>
      <c r="F157" s="264" t="s">
        <v>729</v>
      </c>
      <c r="G157" s="262"/>
      <c r="H157" s="265">
        <v>3</v>
      </c>
      <c r="I157" s="266"/>
      <c r="J157" s="262"/>
      <c r="K157" s="262"/>
      <c r="L157" s="267"/>
      <c r="M157" s="268"/>
      <c r="N157" s="269"/>
      <c r="O157" s="269"/>
      <c r="P157" s="269"/>
      <c r="Q157" s="269"/>
      <c r="R157" s="269"/>
      <c r="S157" s="269"/>
      <c r="T157" s="270"/>
      <c r="U157" s="13"/>
      <c r="V157" s="13"/>
      <c r="W157" s="13"/>
      <c r="X157" s="13"/>
      <c r="Y157" s="13"/>
      <c r="Z157" s="13"/>
      <c r="AA157" s="13"/>
      <c r="AB157" s="13"/>
      <c r="AC157" s="13"/>
      <c r="AD157" s="13"/>
      <c r="AE157" s="13"/>
      <c r="AT157" s="271" t="s">
        <v>165</v>
      </c>
      <c r="AU157" s="271" t="s">
        <v>87</v>
      </c>
      <c r="AV157" s="13" t="s">
        <v>87</v>
      </c>
      <c r="AW157" s="13" t="s">
        <v>34</v>
      </c>
      <c r="AX157" s="13" t="s">
        <v>85</v>
      </c>
      <c r="AY157" s="271" t="s">
        <v>152</v>
      </c>
    </row>
    <row r="158" s="2" customFormat="1" ht="16.5" customHeight="1">
      <c r="A158" s="38"/>
      <c r="B158" s="39"/>
      <c r="C158" s="243" t="s">
        <v>196</v>
      </c>
      <c r="D158" s="243" t="s">
        <v>154</v>
      </c>
      <c r="E158" s="244" t="s">
        <v>730</v>
      </c>
      <c r="F158" s="245" t="s">
        <v>731</v>
      </c>
      <c r="G158" s="246" t="s">
        <v>157</v>
      </c>
      <c r="H158" s="247">
        <v>3</v>
      </c>
      <c r="I158" s="248"/>
      <c r="J158" s="249">
        <f>ROUND(I158*H158,2)</f>
        <v>0</v>
      </c>
      <c r="K158" s="245" t="s">
        <v>158</v>
      </c>
      <c r="L158" s="44"/>
      <c r="M158" s="250" t="s">
        <v>1</v>
      </c>
      <c r="N158" s="251" t="s">
        <v>43</v>
      </c>
      <c r="O158" s="91"/>
      <c r="P158" s="252">
        <f>O158*H158</f>
        <v>0</v>
      </c>
      <c r="Q158" s="252">
        <v>0</v>
      </c>
      <c r="R158" s="252">
        <f>Q158*H158</f>
        <v>0</v>
      </c>
      <c r="S158" s="252">
        <v>0</v>
      </c>
      <c r="T158" s="253">
        <f>S158*H158</f>
        <v>0</v>
      </c>
      <c r="U158" s="38"/>
      <c r="V158" s="38"/>
      <c r="W158" s="38"/>
      <c r="X158" s="38"/>
      <c r="Y158" s="38"/>
      <c r="Z158" s="38"/>
      <c r="AA158" s="38"/>
      <c r="AB158" s="38"/>
      <c r="AC158" s="38"/>
      <c r="AD158" s="38"/>
      <c r="AE158" s="38"/>
      <c r="AR158" s="254" t="s">
        <v>159</v>
      </c>
      <c r="AT158" s="254" t="s">
        <v>154</v>
      </c>
      <c r="AU158" s="254" t="s">
        <v>87</v>
      </c>
      <c r="AY158" s="17" t="s">
        <v>152</v>
      </c>
      <c r="BE158" s="255">
        <f>IF(N158="základní",J158,0)</f>
        <v>0</v>
      </c>
      <c r="BF158" s="255">
        <f>IF(N158="snížená",J158,0)</f>
        <v>0</v>
      </c>
      <c r="BG158" s="255">
        <f>IF(N158="zákl. přenesená",J158,0)</f>
        <v>0</v>
      </c>
      <c r="BH158" s="255">
        <f>IF(N158="sníž. přenesená",J158,0)</f>
        <v>0</v>
      </c>
      <c r="BI158" s="255">
        <f>IF(N158="nulová",J158,0)</f>
        <v>0</v>
      </c>
      <c r="BJ158" s="17" t="s">
        <v>85</v>
      </c>
      <c r="BK158" s="255">
        <f>ROUND(I158*H158,2)</f>
        <v>0</v>
      </c>
      <c r="BL158" s="17" t="s">
        <v>159</v>
      </c>
      <c r="BM158" s="254" t="s">
        <v>732</v>
      </c>
    </row>
    <row r="159" s="2" customFormat="1">
      <c r="A159" s="38"/>
      <c r="B159" s="39"/>
      <c r="C159" s="40"/>
      <c r="D159" s="256" t="s">
        <v>161</v>
      </c>
      <c r="E159" s="40"/>
      <c r="F159" s="257" t="s">
        <v>733</v>
      </c>
      <c r="G159" s="40"/>
      <c r="H159" s="40"/>
      <c r="I159" s="154"/>
      <c r="J159" s="40"/>
      <c r="K159" s="40"/>
      <c r="L159" s="44"/>
      <c r="M159" s="258"/>
      <c r="N159" s="259"/>
      <c r="O159" s="91"/>
      <c r="P159" s="91"/>
      <c r="Q159" s="91"/>
      <c r="R159" s="91"/>
      <c r="S159" s="91"/>
      <c r="T159" s="92"/>
      <c r="U159" s="38"/>
      <c r="V159" s="38"/>
      <c r="W159" s="38"/>
      <c r="X159" s="38"/>
      <c r="Y159" s="38"/>
      <c r="Z159" s="38"/>
      <c r="AA159" s="38"/>
      <c r="AB159" s="38"/>
      <c r="AC159" s="38"/>
      <c r="AD159" s="38"/>
      <c r="AE159" s="38"/>
      <c r="AT159" s="17" t="s">
        <v>161</v>
      </c>
      <c r="AU159" s="17" t="s">
        <v>87</v>
      </c>
    </row>
    <row r="160" s="2" customFormat="1">
      <c r="A160" s="38"/>
      <c r="B160" s="39"/>
      <c r="C160" s="40"/>
      <c r="D160" s="256" t="s">
        <v>163</v>
      </c>
      <c r="E160" s="40"/>
      <c r="F160" s="260" t="s">
        <v>728</v>
      </c>
      <c r="G160" s="40"/>
      <c r="H160" s="40"/>
      <c r="I160" s="154"/>
      <c r="J160" s="40"/>
      <c r="K160" s="40"/>
      <c r="L160" s="44"/>
      <c r="M160" s="258"/>
      <c r="N160" s="259"/>
      <c r="O160" s="91"/>
      <c r="P160" s="91"/>
      <c r="Q160" s="91"/>
      <c r="R160" s="91"/>
      <c r="S160" s="91"/>
      <c r="T160" s="92"/>
      <c r="U160" s="38"/>
      <c r="V160" s="38"/>
      <c r="W160" s="38"/>
      <c r="X160" s="38"/>
      <c r="Y160" s="38"/>
      <c r="Z160" s="38"/>
      <c r="AA160" s="38"/>
      <c r="AB160" s="38"/>
      <c r="AC160" s="38"/>
      <c r="AD160" s="38"/>
      <c r="AE160" s="38"/>
      <c r="AT160" s="17" t="s">
        <v>163</v>
      </c>
      <c r="AU160" s="17" t="s">
        <v>87</v>
      </c>
    </row>
    <row r="161" s="13" customFormat="1">
      <c r="A161" s="13"/>
      <c r="B161" s="261"/>
      <c r="C161" s="262"/>
      <c r="D161" s="256" t="s">
        <v>165</v>
      </c>
      <c r="E161" s="263" t="s">
        <v>1</v>
      </c>
      <c r="F161" s="264" t="s">
        <v>177</v>
      </c>
      <c r="G161" s="262"/>
      <c r="H161" s="265">
        <v>3</v>
      </c>
      <c r="I161" s="266"/>
      <c r="J161" s="262"/>
      <c r="K161" s="262"/>
      <c r="L161" s="267"/>
      <c r="M161" s="268"/>
      <c r="N161" s="269"/>
      <c r="O161" s="269"/>
      <c r="P161" s="269"/>
      <c r="Q161" s="269"/>
      <c r="R161" s="269"/>
      <c r="S161" s="269"/>
      <c r="T161" s="270"/>
      <c r="U161" s="13"/>
      <c r="V161" s="13"/>
      <c r="W161" s="13"/>
      <c r="X161" s="13"/>
      <c r="Y161" s="13"/>
      <c r="Z161" s="13"/>
      <c r="AA161" s="13"/>
      <c r="AB161" s="13"/>
      <c r="AC161" s="13"/>
      <c r="AD161" s="13"/>
      <c r="AE161" s="13"/>
      <c r="AT161" s="271" t="s">
        <v>165</v>
      </c>
      <c r="AU161" s="271" t="s">
        <v>87</v>
      </c>
      <c r="AV161" s="13" t="s">
        <v>87</v>
      </c>
      <c r="AW161" s="13" t="s">
        <v>34</v>
      </c>
      <c r="AX161" s="13" t="s">
        <v>85</v>
      </c>
      <c r="AY161" s="271" t="s">
        <v>152</v>
      </c>
    </row>
    <row r="162" s="2" customFormat="1" ht="21.75" customHeight="1">
      <c r="A162" s="38"/>
      <c r="B162" s="39"/>
      <c r="C162" s="243" t="s">
        <v>210</v>
      </c>
      <c r="D162" s="243" t="s">
        <v>154</v>
      </c>
      <c r="E162" s="244" t="s">
        <v>734</v>
      </c>
      <c r="F162" s="245" t="s">
        <v>735</v>
      </c>
      <c r="G162" s="246" t="s">
        <v>157</v>
      </c>
      <c r="H162" s="247">
        <v>25</v>
      </c>
      <c r="I162" s="248"/>
      <c r="J162" s="249">
        <f>ROUND(I162*H162,2)</f>
        <v>0</v>
      </c>
      <c r="K162" s="245" t="s">
        <v>158</v>
      </c>
      <c r="L162" s="44"/>
      <c r="M162" s="250" t="s">
        <v>1</v>
      </c>
      <c r="N162" s="251" t="s">
        <v>43</v>
      </c>
      <c r="O162" s="91"/>
      <c r="P162" s="252">
        <f>O162*H162</f>
        <v>0</v>
      </c>
      <c r="Q162" s="252">
        <v>0</v>
      </c>
      <c r="R162" s="252">
        <f>Q162*H162</f>
        <v>0</v>
      </c>
      <c r="S162" s="252">
        <v>0</v>
      </c>
      <c r="T162" s="253">
        <f>S162*H162</f>
        <v>0</v>
      </c>
      <c r="U162" s="38"/>
      <c r="V162" s="38"/>
      <c r="W162" s="38"/>
      <c r="X162" s="38"/>
      <c r="Y162" s="38"/>
      <c r="Z162" s="38"/>
      <c r="AA162" s="38"/>
      <c r="AB162" s="38"/>
      <c r="AC162" s="38"/>
      <c r="AD162" s="38"/>
      <c r="AE162" s="38"/>
      <c r="AR162" s="254" t="s">
        <v>159</v>
      </c>
      <c r="AT162" s="254" t="s">
        <v>154</v>
      </c>
      <c r="AU162" s="254" t="s">
        <v>87</v>
      </c>
      <c r="AY162" s="17" t="s">
        <v>152</v>
      </c>
      <c r="BE162" s="255">
        <f>IF(N162="základní",J162,0)</f>
        <v>0</v>
      </c>
      <c r="BF162" s="255">
        <f>IF(N162="snížená",J162,0)</f>
        <v>0</v>
      </c>
      <c r="BG162" s="255">
        <f>IF(N162="zákl. přenesená",J162,0)</f>
        <v>0</v>
      </c>
      <c r="BH162" s="255">
        <f>IF(N162="sníž. přenesená",J162,0)</f>
        <v>0</v>
      </c>
      <c r="BI162" s="255">
        <f>IF(N162="nulová",J162,0)</f>
        <v>0</v>
      </c>
      <c r="BJ162" s="17" t="s">
        <v>85</v>
      </c>
      <c r="BK162" s="255">
        <f>ROUND(I162*H162,2)</f>
        <v>0</v>
      </c>
      <c r="BL162" s="17" t="s">
        <v>159</v>
      </c>
      <c r="BM162" s="254" t="s">
        <v>736</v>
      </c>
    </row>
    <row r="163" s="2" customFormat="1">
      <c r="A163" s="38"/>
      <c r="B163" s="39"/>
      <c r="C163" s="40"/>
      <c r="D163" s="256" t="s">
        <v>161</v>
      </c>
      <c r="E163" s="40"/>
      <c r="F163" s="257" t="s">
        <v>737</v>
      </c>
      <c r="G163" s="40"/>
      <c r="H163" s="40"/>
      <c r="I163" s="154"/>
      <c r="J163" s="40"/>
      <c r="K163" s="40"/>
      <c r="L163" s="44"/>
      <c r="M163" s="258"/>
      <c r="N163" s="259"/>
      <c r="O163" s="91"/>
      <c r="P163" s="91"/>
      <c r="Q163" s="91"/>
      <c r="R163" s="91"/>
      <c r="S163" s="91"/>
      <c r="T163" s="92"/>
      <c r="U163" s="38"/>
      <c r="V163" s="38"/>
      <c r="W163" s="38"/>
      <c r="X163" s="38"/>
      <c r="Y163" s="38"/>
      <c r="Z163" s="38"/>
      <c r="AA163" s="38"/>
      <c r="AB163" s="38"/>
      <c r="AC163" s="38"/>
      <c r="AD163" s="38"/>
      <c r="AE163" s="38"/>
      <c r="AT163" s="17" t="s">
        <v>161</v>
      </c>
      <c r="AU163" s="17" t="s">
        <v>87</v>
      </c>
    </row>
    <row r="164" s="2" customFormat="1">
      <c r="A164" s="38"/>
      <c r="B164" s="39"/>
      <c r="C164" s="40"/>
      <c r="D164" s="256" t="s">
        <v>163</v>
      </c>
      <c r="E164" s="40"/>
      <c r="F164" s="260" t="s">
        <v>182</v>
      </c>
      <c r="G164" s="40"/>
      <c r="H164" s="40"/>
      <c r="I164" s="154"/>
      <c r="J164" s="40"/>
      <c r="K164" s="40"/>
      <c r="L164" s="44"/>
      <c r="M164" s="258"/>
      <c r="N164" s="259"/>
      <c r="O164" s="91"/>
      <c r="P164" s="91"/>
      <c r="Q164" s="91"/>
      <c r="R164" s="91"/>
      <c r="S164" s="91"/>
      <c r="T164" s="92"/>
      <c r="U164" s="38"/>
      <c r="V164" s="38"/>
      <c r="W164" s="38"/>
      <c r="X164" s="38"/>
      <c r="Y164" s="38"/>
      <c r="Z164" s="38"/>
      <c r="AA164" s="38"/>
      <c r="AB164" s="38"/>
      <c r="AC164" s="38"/>
      <c r="AD164" s="38"/>
      <c r="AE164" s="38"/>
      <c r="AT164" s="17" t="s">
        <v>163</v>
      </c>
      <c r="AU164" s="17" t="s">
        <v>87</v>
      </c>
    </row>
    <row r="165" s="13" customFormat="1">
      <c r="A165" s="13"/>
      <c r="B165" s="261"/>
      <c r="C165" s="262"/>
      <c r="D165" s="256" t="s">
        <v>165</v>
      </c>
      <c r="E165" s="263" t="s">
        <v>1</v>
      </c>
      <c r="F165" s="264" t="s">
        <v>738</v>
      </c>
      <c r="G165" s="262"/>
      <c r="H165" s="265">
        <v>25</v>
      </c>
      <c r="I165" s="266"/>
      <c r="J165" s="262"/>
      <c r="K165" s="262"/>
      <c r="L165" s="267"/>
      <c r="M165" s="268"/>
      <c r="N165" s="269"/>
      <c r="O165" s="269"/>
      <c r="P165" s="269"/>
      <c r="Q165" s="269"/>
      <c r="R165" s="269"/>
      <c r="S165" s="269"/>
      <c r="T165" s="270"/>
      <c r="U165" s="13"/>
      <c r="V165" s="13"/>
      <c r="W165" s="13"/>
      <c r="X165" s="13"/>
      <c r="Y165" s="13"/>
      <c r="Z165" s="13"/>
      <c r="AA165" s="13"/>
      <c r="AB165" s="13"/>
      <c r="AC165" s="13"/>
      <c r="AD165" s="13"/>
      <c r="AE165" s="13"/>
      <c r="AT165" s="271" t="s">
        <v>165</v>
      </c>
      <c r="AU165" s="271" t="s">
        <v>87</v>
      </c>
      <c r="AV165" s="13" t="s">
        <v>87</v>
      </c>
      <c r="AW165" s="13" t="s">
        <v>34</v>
      </c>
      <c r="AX165" s="13" t="s">
        <v>85</v>
      </c>
      <c r="AY165" s="271" t="s">
        <v>152</v>
      </c>
    </row>
    <row r="166" s="2" customFormat="1" ht="21.75" customHeight="1">
      <c r="A166" s="38"/>
      <c r="B166" s="39"/>
      <c r="C166" s="243" t="s">
        <v>216</v>
      </c>
      <c r="D166" s="243" t="s">
        <v>154</v>
      </c>
      <c r="E166" s="244" t="s">
        <v>178</v>
      </c>
      <c r="F166" s="245" t="s">
        <v>179</v>
      </c>
      <c r="G166" s="246" t="s">
        <v>157</v>
      </c>
      <c r="H166" s="247">
        <v>63.171999999999997</v>
      </c>
      <c r="I166" s="248"/>
      <c r="J166" s="249">
        <f>ROUND(I166*H166,2)</f>
        <v>0</v>
      </c>
      <c r="K166" s="245" t="s">
        <v>158</v>
      </c>
      <c r="L166" s="44"/>
      <c r="M166" s="250" t="s">
        <v>1</v>
      </c>
      <c r="N166" s="251" t="s">
        <v>43</v>
      </c>
      <c r="O166" s="91"/>
      <c r="P166" s="252">
        <f>O166*H166</f>
        <v>0</v>
      </c>
      <c r="Q166" s="252">
        <v>0</v>
      </c>
      <c r="R166" s="252">
        <f>Q166*H166</f>
        <v>0</v>
      </c>
      <c r="S166" s="252">
        <v>0</v>
      </c>
      <c r="T166" s="253">
        <f>S166*H166</f>
        <v>0</v>
      </c>
      <c r="U166" s="38"/>
      <c r="V166" s="38"/>
      <c r="W166" s="38"/>
      <c r="X166" s="38"/>
      <c r="Y166" s="38"/>
      <c r="Z166" s="38"/>
      <c r="AA166" s="38"/>
      <c r="AB166" s="38"/>
      <c r="AC166" s="38"/>
      <c r="AD166" s="38"/>
      <c r="AE166" s="38"/>
      <c r="AR166" s="254" t="s">
        <v>159</v>
      </c>
      <c r="AT166" s="254" t="s">
        <v>154</v>
      </c>
      <c r="AU166" s="254" t="s">
        <v>87</v>
      </c>
      <c r="AY166" s="17" t="s">
        <v>152</v>
      </c>
      <c r="BE166" s="255">
        <f>IF(N166="základní",J166,0)</f>
        <v>0</v>
      </c>
      <c r="BF166" s="255">
        <f>IF(N166="snížená",J166,0)</f>
        <v>0</v>
      </c>
      <c r="BG166" s="255">
        <f>IF(N166="zákl. přenesená",J166,0)</f>
        <v>0</v>
      </c>
      <c r="BH166" s="255">
        <f>IF(N166="sníž. přenesená",J166,0)</f>
        <v>0</v>
      </c>
      <c r="BI166" s="255">
        <f>IF(N166="nulová",J166,0)</f>
        <v>0</v>
      </c>
      <c r="BJ166" s="17" t="s">
        <v>85</v>
      </c>
      <c r="BK166" s="255">
        <f>ROUND(I166*H166,2)</f>
        <v>0</v>
      </c>
      <c r="BL166" s="17" t="s">
        <v>159</v>
      </c>
      <c r="BM166" s="254" t="s">
        <v>739</v>
      </c>
    </row>
    <row r="167" s="2" customFormat="1">
      <c r="A167" s="38"/>
      <c r="B167" s="39"/>
      <c r="C167" s="40"/>
      <c r="D167" s="256" t="s">
        <v>161</v>
      </c>
      <c r="E167" s="40"/>
      <c r="F167" s="257" t="s">
        <v>181</v>
      </c>
      <c r="G167" s="40"/>
      <c r="H167" s="40"/>
      <c r="I167" s="154"/>
      <c r="J167" s="40"/>
      <c r="K167" s="40"/>
      <c r="L167" s="44"/>
      <c r="M167" s="258"/>
      <c r="N167" s="259"/>
      <c r="O167" s="91"/>
      <c r="P167" s="91"/>
      <c r="Q167" s="91"/>
      <c r="R167" s="91"/>
      <c r="S167" s="91"/>
      <c r="T167" s="92"/>
      <c r="U167" s="38"/>
      <c r="V167" s="38"/>
      <c r="W167" s="38"/>
      <c r="X167" s="38"/>
      <c r="Y167" s="38"/>
      <c r="Z167" s="38"/>
      <c r="AA167" s="38"/>
      <c r="AB167" s="38"/>
      <c r="AC167" s="38"/>
      <c r="AD167" s="38"/>
      <c r="AE167" s="38"/>
      <c r="AT167" s="17" t="s">
        <v>161</v>
      </c>
      <c r="AU167" s="17" t="s">
        <v>87</v>
      </c>
    </row>
    <row r="168" s="2" customFormat="1">
      <c r="A168" s="38"/>
      <c r="B168" s="39"/>
      <c r="C168" s="40"/>
      <c r="D168" s="256" t="s">
        <v>163</v>
      </c>
      <c r="E168" s="40"/>
      <c r="F168" s="260" t="s">
        <v>182</v>
      </c>
      <c r="G168" s="40"/>
      <c r="H168" s="40"/>
      <c r="I168" s="154"/>
      <c r="J168" s="40"/>
      <c r="K168" s="40"/>
      <c r="L168" s="44"/>
      <c r="M168" s="258"/>
      <c r="N168" s="259"/>
      <c r="O168" s="91"/>
      <c r="P168" s="91"/>
      <c r="Q168" s="91"/>
      <c r="R168" s="91"/>
      <c r="S168" s="91"/>
      <c r="T168" s="92"/>
      <c r="U168" s="38"/>
      <c r="V168" s="38"/>
      <c r="W168" s="38"/>
      <c r="X168" s="38"/>
      <c r="Y168" s="38"/>
      <c r="Z168" s="38"/>
      <c r="AA168" s="38"/>
      <c r="AB168" s="38"/>
      <c r="AC168" s="38"/>
      <c r="AD168" s="38"/>
      <c r="AE168" s="38"/>
      <c r="AT168" s="17" t="s">
        <v>163</v>
      </c>
      <c r="AU168" s="17" t="s">
        <v>87</v>
      </c>
    </row>
    <row r="169" s="13" customFormat="1">
      <c r="A169" s="13"/>
      <c r="B169" s="261"/>
      <c r="C169" s="262"/>
      <c r="D169" s="256" t="s">
        <v>165</v>
      </c>
      <c r="E169" s="263" t="s">
        <v>1</v>
      </c>
      <c r="F169" s="264" t="s">
        <v>740</v>
      </c>
      <c r="G169" s="262"/>
      <c r="H169" s="265">
        <v>63.171999999999997</v>
      </c>
      <c r="I169" s="266"/>
      <c r="J169" s="262"/>
      <c r="K169" s="262"/>
      <c r="L169" s="267"/>
      <c r="M169" s="268"/>
      <c r="N169" s="269"/>
      <c r="O169" s="269"/>
      <c r="P169" s="269"/>
      <c r="Q169" s="269"/>
      <c r="R169" s="269"/>
      <c r="S169" s="269"/>
      <c r="T169" s="270"/>
      <c r="U169" s="13"/>
      <c r="V169" s="13"/>
      <c r="W169" s="13"/>
      <c r="X169" s="13"/>
      <c r="Y169" s="13"/>
      <c r="Z169" s="13"/>
      <c r="AA169" s="13"/>
      <c r="AB169" s="13"/>
      <c r="AC169" s="13"/>
      <c r="AD169" s="13"/>
      <c r="AE169" s="13"/>
      <c r="AT169" s="271" t="s">
        <v>165</v>
      </c>
      <c r="AU169" s="271" t="s">
        <v>87</v>
      </c>
      <c r="AV169" s="13" t="s">
        <v>87</v>
      </c>
      <c r="AW169" s="13" t="s">
        <v>34</v>
      </c>
      <c r="AX169" s="13" t="s">
        <v>85</v>
      </c>
      <c r="AY169" s="271" t="s">
        <v>152</v>
      </c>
    </row>
    <row r="170" s="2" customFormat="1" ht="21.75" customHeight="1">
      <c r="A170" s="38"/>
      <c r="B170" s="39"/>
      <c r="C170" s="243" t="s">
        <v>224</v>
      </c>
      <c r="D170" s="243" t="s">
        <v>154</v>
      </c>
      <c r="E170" s="244" t="s">
        <v>183</v>
      </c>
      <c r="F170" s="245" t="s">
        <v>184</v>
      </c>
      <c r="G170" s="246" t="s">
        <v>157</v>
      </c>
      <c r="H170" s="247">
        <v>379.03199999999998</v>
      </c>
      <c r="I170" s="248"/>
      <c r="J170" s="249">
        <f>ROUND(I170*H170,2)</f>
        <v>0</v>
      </c>
      <c r="K170" s="245" t="s">
        <v>158</v>
      </c>
      <c r="L170" s="44"/>
      <c r="M170" s="250" t="s">
        <v>1</v>
      </c>
      <c r="N170" s="251" t="s">
        <v>43</v>
      </c>
      <c r="O170" s="91"/>
      <c r="P170" s="252">
        <f>O170*H170</f>
        <v>0</v>
      </c>
      <c r="Q170" s="252">
        <v>0</v>
      </c>
      <c r="R170" s="252">
        <f>Q170*H170</f>
        <v>0</v>
      </c>
      <c r="S170" s="252">
        <v>0</v>
      </c>
      <c r="T170" s="253">
        <f>S170*H170</f>
        <v>0</v>
      </c>
      <c r="U170" s="38"/>
      <c r="V170" s="38"/>
      <c r="W170" s="38"/>
      <c r="X170" s="38"/>
      <c r="Y170" s="38"/>
      <c r="Z170" s="38"/>
      <c r="AA170" s="38"/>
      <c r="AB170" s="38"/>
      <c r="AC170" s="38"/>
      <c r="AD170" s="38"/>
      <c r="AE170" s="38"/>
      <c r="AR170" s="254" t="s">
        <v>159</v>
      </c>
      <c r="AT170" s="254" t="s">
        <v>154</v>
      </c>
      <c r="AU170" s="254" t="s">
        <v>87</v>
      </c>
      <c r="AY170" s="17" t="s">
        <v>152</v>
      </c>
      <c r="BE170" s="255">
        <f>IF(N170="základní",J170,0)</f>
        <v>0</v>
      </c>
      <c r="BF170" s="255">
        <f>IF(N170="snížená",J170,0)</f>
        <v>0</v>
      </c>
      <c r="BG170" s="255">
        <f>IF(N170="zákl. přenesená",J170,0)</f>
        <v>0</v>
      </c>
      <c r="BH170" s="255">
        <f>IF(N170="sníž. přenesená",J170,0)</f>
        <v>0</v>
      </c>
      <c r="BI170" s="255">
        <f>IF(N170="nulová",J170,0)</f>
        <v>0</v>
      </c>
      <c r="BJ170" s="17" t="s">
        <v>85</v>
      </c>
      <c r="BK170" s="255">
        <f>ROUND(I170*H170,2)</f>
        <v>0</v>
      </c>
      <c r="BL170" s="17" t="s">
        <v>159</v>
      </c>
      <c r="BM170" s="254" t="s">
        <v>741</v>
      </c>
    </row>
    <row r="171" s="2" customFormat="1">
      <c r="A171" s="38"/>
      <c r="B171" s="39"/>
      <c r="C171" s="40"/>
      <c r="D171" s="256" t="s">
        <v>161</v>
      </c>
      <c r="E171" s="40"/>
      <c r="F171" s="257" t="s">
        <v>186</v>
      </c>
      <c r="G171" s="40"/>
      <c r="H171" s="40"/>
      <c r="I171" s="154"/>
      <c r="J171" s="40"/>
      <c r="K171" s="40"/>
      <c r="L171" s="44"/>
      <c r="M171" s="258"/>
      <c r="N171" s="259"/>
      <c r="O171" s="91"/>
      <c r="P171" s="91"/>
      <c r="Q171" s="91"/>
      <c r="R171" s="91"/>
      <c r="S171" s="91"/>
      <c r="T171" s="92"/>
      <c r="U171" s="38"/>
      <c r="V171" s="38"/>
      <c r="W171" s="38"/>
      <c r="X171" s="38"/>
      <c r="Y171" s="38"/>
      <c r="Z171" s="38"/>
      <c r="AA171" s="38"/>
      <c r="AB171" s="38"/>
      <c r="AC171" s="38"/>
      <c r="AD171" s="38"/>
      <c r="AE171" s="38"/>
      <c r="AT171" s="17" t="s">
        <v>161</v>
      </c>
      <c r="AU171" s="17" t="s">
        <v>87</v>
      </c>
    </row>
    <row r="172" s="2" customFormat="1">
      <c r="A172" s="38"/>
      <c r="B172" s="39"/>
      <c r="C172" s="40"/>
      <c r="D172" s="256" t="s">
        <v>163</v>
      </c>
      <c r="E172" s="40"/>
      <c r="F172" s="260" t="s">
        <v>182</v>
      </c>
      <c r="G172" s="40"/>
      <c r="H172" s="40"/>
      <c r="I172" s="154"/>
      <c r="J172" s="40"/>
      <c r="K172" s="40"/>
      <c r="L172" s="44"/>
      <c r="M172" s="258"/>
      <c r="N172" s="259"/>
      <c r="O172" s="91"/>
      <c r="P172" s="91"/>
      <c r="Q172" s="91"/>
      <c r="R172" s="91"/>
      <c r="S172" s="91"/>
      <c r="T172" s="92"/>
      <c r="U172" s="38"/>
      <c r="V172" s="38"/>
      <c r="W172" s="38"/>
      <c r="X172" s="38"/>
      <c r="Y172" s="38"/>
      <c r="Z172" s="38"/>
      <c r="AA172" s="38"/>
      <c r="AB172" s="38"/>
      <c r="AC172" s="38"/>
      <c r="AD172" s="38"/>
      <c r="AE172" s="38"/>
      <c r="AT172" s="17" t="s">
        <v>163</v>
      </c>
      <c r="AU172" s="17" t="s">
        <v>87</v>
      </c>
    </row>
    <row r="173" s="13" customFormat="1">
      <c r="A173" s="13"/>
      <c r="B173" s="261"/>
      <c r="C173" s="262"/>
      <c r="D173" s="256" t="s">
        <v>165</v>
      </c>
      <c r="E173" s="263" t="s">
        <v>1</v>
      </c>
      <c r="F173" s="264" t="s">
        <v>742</v>
      </c>
      <c r="G173" s="262"/>
      <c r="H173" s="265">
        <v>379.03199999999998</v>
      </c>
      <c r="I173" s="266"/>
      <c r="J173" s="262"/>
      <c r="K173" s="262"/>
      <c r="L173" s="267"/>
      <c r="M173" s="268"/>
      <c r="N173" s="269"/>
      <c r="O173" s="269"/>
      <c r="P173" s="269"/>
      <c r="Q173" s="269"/>
      <c r="R173" s="269"/>
      <c r="S173" s="269"/>
      <c r="T173" s="270"/>
      <c r="U173" s="13"/>
      <c r="V173" s="13"/>
      <c r="W173" s="13"/>
      <c r="X173" s="13"/>
      <c r="Y173" s="13"/>
      <c r="Z173" s="13"/>
      <c r="AA173" s="13"/>
      <c r="AB173" s="13"/>
      <c r="AC173" s="13"/>
      <c r="AD173" s="13"/>
      <c r="AE173" s="13"/>
      <c r="AT173" s="271" t="s">
        <v>165</v>
      </c>
      <c r="AU173" s="271" t="s">
        <v>87</v>
      </c>
      <c r="AV173" s="13" t="s">
        <v>87</v>
      </c>
      <c r="AW173" s="13" t="s">
        <v>34</v>
      </c>
      <c r="AX173" s="13" t="s">
        <v>85</v>
      </c>
      <c r="AY173" s="271" t="s">
        <v>152</v>
      </c>
    </row>
    <row r="174" s="2" customFormat="1" ht="16.5" customHeight="1">
      <c r="A174" s="38"/>
      <c r="B174" s="39"/>
      <c r="C174" s="243" t="s">
        <v>230</v>
      </c>
      <c r="D174" s="243" t="s">
        <v>154</v>
      </c>
      <c r="E174" s="244" t="s">
        <v>743</v>
      </c>
      <c r="F174" s="245" t="s">
        <v>744</v>
      </c>
      <c r="G174" s="246" t="s">
        <v>157</v>
      </c>
      <c r="H174" s="247">
        <v>25</v>
      </c>
      <c r="I174" s="248"/>
      <c r="J174" s="249">
        <f>ROUND(I174*H174,2)</f>
        <v>0</v>
      </c>
      <c r="K174" s="245" t="s">
        <v>158</v>
      </c>
      <c r="L174" s="44"/>
      <c r="M174" s="250" t="s">
        <v>1</v>
      </c>
      <c r="N174" s="251" t="s">
        <v>43</v>
      </c>
      <c r="O174" s="91"/>
      <c r="P174" s="252">
        <f>O174*H174</f>
        <v>0</v>
      </c>
      <c r="Q174" s="252">
        <v>0</v>
      </c>
      <c r="R174" s="252">
        <f>Q174*H174</f>
        <v>0</v>
      </c>
      <c r="S174" s="252">
        <v>0</v>
      </c>
      <c r="T174" s="253">
        <f>S174*H174</f>
        <v>0</v>
      </c>
      <c r="U174" s="38"/>
      <c r="V174" s="38"/>
      <c r="W174" s="38"/>
      <c r="X174" s="38"/>
      <c r="Y174" s="38"/>
      <c r="Z174" s="38"/>
      <c r="AA174" s="38"/>
      <c r="AB174" s="38"/>
      <c r="AC174" s="38"/>
      <c r="AD174" s="38"/>
      <c r="AE174" s="38"/>
      <c r="AR174" s="254" t="s">
        <v>159</v>
      </c>
      <c r="AT174" s="254" t="s">
        <v>154</v>
      </c>
      <c r="AU174" s="254" t="s">
        <v>87</v>
      </c>
      <c r="AY174" s="17" t="s">
        <v>152</v>
      </c>
      <c r="BE174" s="255">
        <f>IF(N174="základní",J174,0)</f>
        <v>0</v>
      </c>
      <c r="BF174" s="255">
        <f>IF(N174="snížená",J174,0)</f>
        <v>0</v>
      </c>
      <c r="BG174" s="255">
        <f>IF(N174="zákl. přenesená",J174,0)</f>
        <v>0</v>
      </c>
      <c r="BH174" s="255">
        <f>IF(N174="sníž. přenesená",J174,0)</f>
        <v>0</v>
      </c>
      <c r="BI174" s="255">
        <f>IF(N174="nulová",J174,0)</f>
        <v>0</v>
      </c>
      <c r="BJ174" s="17" t="s">
        <v>85</v>
      </c>
      <c r="BK174" s="255">
        <f>ROUND(I174*H174,2)</f>
        <v>0</v>
      </c>
      <c r="BL174" s="17" t="s">
        <v>159</v>
      </c>
      <c r="BM174" s="254" t="s">
        <v>745</v>
      </c>
    </row>
    <row r="175" s="2" customFormat="1">
      <c r="A175" s="38"/>
      <c r="B175" s="39"/>
      <c r="C175" s="40"/>
      <c r="D175" s="256" t="s">
        <v>161</v>
      </c>
      <c r="E175" s="40"/>
      <c r="F175" s="257" t="s">
        <v>746</v>
      </c>
      <c r="G175" s="40"/>
      <c r="H175" s="40"/>
      <c r="I175" s="154"/>
      <c r="J175" s="40"/>
      <c r="K175" s="40"/>
      <c r="L175" s="44"/>
      <c r="M175" s="258"/>
      <c r="N175" s="259"/>
      <c r="O175" s="91"/>
      <c r="P175" s="91"/>
      <c r="Q175" s="91"/>
      <c r="R175" s="91"/>
      <c r="S175" s="91"/>
      <c r="T175" s="92"/>
      <c r="U175" s="38"/>
      <c r="V175" s="38"/>
      <c r="W175" s="38"/>
      <c r="X175" s="38"/>
      <c r="Y175" s="38"/>
      <c r="Z175" s="38"/>
      <c r="AA175" s="38"/>
      <c r="AB175" s="38"/>
      <c r="AC175" s="38"/>
      <c r="AD175" s="38"/>
      <c r="AE175" s="38"/>
      <c r="AT175" s="17" t="s">
        <v>161</v>
      </c>
      <c r="AU175" s="17" t="s">
        <v>87</v>
      </c>
    </row>
    <row r="176" s="2" customFormat="1">
      <c r="A176" s="38"/>
      <c r="B176" s="39"/>
      <c r="C176" s="40"/>
      <c r="D176" s="256" t="s">
        <v>163</v>
      </c>
      <c r="E176" s="40"/>
      <c r="F176" s="260" t="s">
        <v>747</v>
      </c>
      <c r="G176" s="40"/>
      <c r="H176" s="40"/>
      <c r="I176" s="154"/>
      <c r="J176" s="40"/>
      <c r="K176" s="40"/>
      <c r="L176" s="44"/>
      <c r="M176" s="258"/>
      <c r="N176" s="259"/>
      <c r="O176" s="91"/>
      <c r="P176" s="91"/>
      <c r="Q176" s="91"/>
      <c r="R176" s="91"/>
      <c r="S176" s="91"/>
      <c r="T176" s="92"/>
      <c r="U176" s="38"/>
      <c r="V176" s="38"/>
      <c r="W176" s="38"/>
      <c r="X176" s="38"/>
      <c r="Y176" s="38"/>
      <c r="Z176" s="38"/>
      <c r="AA176" s="38"/>
      <c r="AB176" s="38"/>
      <c r="AC176" s="38"/>
      <c r="AD176" s="38"/>
      <c r="AE176" s="38"/>
      <c r="AT176" s="17" t="s">
        <v>163</v>
      </c>
      <c r="AU176" s="17" t="s">
        <v>87</v>
      </c>
    </row>
    <row r="177" s="13" customFormat="1">
      <c r="A177" s="13"/>
      <c r="B177" s="261"/>
      <c r="C177" s="262"/>
      <c r="D177" s="256" t="s">
        <v>165</v>
      </c>
      <c r="E177" s="263" t="s">
        <v>1</v>
      </c>
      <c r="F177" s="264" t="s">
        <v>335</v>
      </c>
      <c r="G177" s="262"/>
      <c r="H177" s="265">
        <v>25</v>
      </c>
      <c r="I177" s="266"/>
      <c r="J177" s="262"/>
      <c r="K177" s="262"/>
      <c r="L177" s="267"/>
      <c r="M177" s="268"/>
      <c r="N177" s="269"/>
      <c r="O177" s="269"/>
      <c r="P177" s="269"/>
      <c r="Q177" s="269"/>
      <c r="R177" s="269"/>
      <c r="S177" s="269"/>
      <c r="T177" s="270"/>
      <c r="U177" s="13"/>
      <c r="V177" s="13"/>
      <c r="W177" s="13"/>
      <c r="X177" s="13"/>
      <c r="Y177" s="13"/>
      <c r="Z177" s="13"/>
      <c r="AA177" s="13"/>
      <c r="AB177" s="13"/>
      <c r="AC177" s="13"/>
      <c r="AD177" s="13"/>
      <c r="AE177" s="13"/>
      <c r="AT177" s="271" t="s">
        <v>165</v>
      </c>
      <c r="AU177" s="271" t="s">
        <v>87</v>
      </c>
      <c r="AV177" s="13" t="s">
        <v>87</v>
      </c>
      <c r="AW177" s="13" t="s">
        <v>34</v>
      </c>
      <c r="AX177" s="13" t="s">
        <v>85</v>
      </c>
      <c r="AY177" s="271" t="s">
        <v>152</v>
      </c>
    </row>
    <row r="178" s="2" customFormat="1" ht="21.75" customHeight="1">
      <c r="A178" s="38"/>
      <c r="B178" s="39"/>
      <c r="C178" s="243" t="s">
        <v>236</v>
      </c>
      <c r="D178" s="243" t="s">
        <v>154</v>
      </c>
      <c r="E178" s="244" t="s">
        <v>189</v>
      </c>
      <c r="F178" s="245" t="s">
        <v>190</v>
      </c>
      <c r="G178" s="246" t="s">
        <v>191</v>
      </c>
      <c r="H178" s="247">
        <v>113.70999999999999</v>
      </c>
      <c r="I178" s="248"/>
      <c r="J178" s="249">
        <f>ROUND(I178*H178,2)</f>
        <v>0</v>
      </c>
      <c r="K178" s="245" t="s">
        <v>158</v>
      </c>
      <c r="L178" s="44"/>
      <c r="M178" s="250" t="s">
        <v>1</v>
      </c>
      <c r="N178" s="251" t="s">
        <v>43</v>
      </c>
      <c r="O178" s="91"/>
      <c r="P178" s="252">
        <f>O178*H178</f>
        <v>0</v>
      </c>
      <c r="Q178" s="252">
        <v>0</v>
      </c>
      <c r="R178" s="252">
        <f>Q178*H178</f>
        <v>0</v>
      </c>
      <c r="S178" s="252">
        <v>0</v>
      </c>
      <c r="T178" s="253">
        <f>S178*H178</f>
        <v>0</v>
      </c>
      <c r="U178" s="38"/>
      <c r="V178" s="38"/>
      <c r="W178" s="38"/>
      <c r="X178" s="38"/>
      <c r="Y178" s="38"/>
      <c r="Z178" s="38"/>
      <c r="AA178" s="38"/>
      <c r="AB178" s="38"/>
      <c r="AC178" s="38"/>
      <c r="AD178" s="38"/>
      <c r="AE178" s="38"/>
      <c r="AR178" s="254" t="s">
        <v>159</v>
      </c>
      <c r="AT178" s="254" t="s">
        <v>154</v>
      </c>
      <c r="AU178" s="254" t="s">
        <v>87</v>
      </c>
      <c r="AY178" s="17" t="s">
        <v>152</v>
      </c>
      <c r="BE178" s="255">
        <f>IF(N178="základní",J178,0)</f>
        <v>0</v>
      </c>
      <c r="BF178" s="255">
        <f>IF(N178="snížená",J178,0)</f>
        <v>0</v>
      </c>
      <c r="BG178" s="255">
        <f>IF(N178="zákl. přenesená",J178,0)</f>
        <v>0</v>
      </c>
      <c r="BH178" s="255">
        <f>IF(N178="sníž. přenesená",J178,0)</f>
        <v>0</v>
      </c>
      <c r="BI178" s="255">
        <f>IF(N178="nulová",J178,0)</f>
        <v>0</v>
      </c>
      <c r="BJ178" s="17" t="s">
        <v>85</v>
      </c>
      <c r="BK178" s="255">
        <f>ROUND(I178*H178,2)</f>
        <v>0</v>
      </c>
      <c r="BL178" s="17" t="s">
        <v>159</v>
      </c>
      <c r="BM178" s="254" t="s">
        <v>748</v>
      </c>
    </row>
    <row r="179" s="2" customFormat="1">
      <c r="A179" s="38"/>
      <c r="B179" s="39"/>
      <c r="C179" s="40"/>
      <c r="D179" s="256" t="s">
        <v>161</v>
      </c>
      <c r="E179" s="40"/>
      <c r="F179" s="257" t="s">
        <v>193</v>
      </c>
      <c r="G179" s="40"/>
      <c r="H179" s="40"/>
      <c r="I179" s="154"/>
      <c r="J179" s="40"/>
      <c r="K179" s="40"/>
      <c r="L179" s="44"/>
      <c r="M179" s="258"/>
      <c r="N179" s="259"/>
      <c r="O179" s="91"/>
      <c r="P179" s="91"/>
      <c r="Q179" s="91"/>
      <c r="R179" s="91"/>
      <c r="S179" s="91"/>
      <c r="T179" s="92"/>
      <c r="U179" s="38"/>
      <c r="V179" s="38"/>
      <c r="W179" s="38"/>
      <c r="X179" s="38"/>
      <c r="Y179" s="38"/>
      <c r="Z179" s="38"/>
      <c r="AA179" s="38"/>
      <c r="AB179" s="38"/>
      <c r="AC179" s="38"/>
      <c r="AD179" s="38"/>
      <c r="AE179" s="38"/>
      <c r="AT179" s="17" t="s">
        <v>161</v>
      </c>
      <c r="AU179" s="17" t="s">
        <v>87</v>
      </c>
    </row>
    <row r="180" s="2" customFormat="1">
      <c r="A180" s="38"/>
      <c r="B180" s="39"/>
      <c r="C180" s="40"/>
      <c r="D180" s="256" t="s">
        <v>163</v>
      </c>
      <c r="E180" s="40"/>
      <c r="F180" s="260" t="s">
        <v>194</v>
      </c>
      <c r="G180" s="40"/>
      <c r="H180" s="40"/>
      <c r="I180" s="154"/>
      <c r="J180" s="40"/>
      <c r="K180" s="40"/>
      <c r="L180" s="44"/>
      <c r="M180" s="258"/>
      <c r="N180" s="259"/>
      <c r="O180" s="91"/>
      <c r="P180" s="91"/>
      <c r="Q180" s="91"/>
      <c r="R180" s="91"/>
      <c r="S180" s="91"/>
      <c r="T180" s="92"/>
      <c r="U180" s="38"/>
      <c r="V180" s="38"/>
      <c r="W180" s="38"/>
      <c r="X180" s="38"/>
      <c r="Y180" s="38"/>
      <c r="Z180" s="38"/>
      <c r="AA180" s="38"/>
      <c r="AB180" s="38"/>
      <c r="AC180" s="38"/>
      <c r="AD180" s="38"/>
      <c r="AE180" s="38"/>
      <c r="AT180" s="17" t="s">
        <v>163</v>
      </c>
      <c r="AU180" s="17" t="s">
        <v>87</v>
      </c>
    </row>
    <row r="181" s="13" customFormat="1">
      <c r="A181" s="13"/>
      <c r="B181" s="261"/>
      <c r="C181" s="262"/>
      <c r="D181" s="256" t="s">
        <v>165</v>
      </c>
      <c r="E181" s="263" t="s">
        <v>1</v>
      </c>
      <c r="F181" s="264" t="s">
        <v>749</v>
      </c>
      <c r="G181" s="262"/>
      <c r="H181" s="265">
        <v>113.70999999999999</v>
      </c>
      <c r="I181" s="266"/>
      <c r="J181" s="262"/>
      <c r="K181" s="262"/>
      <c r="L181" s="267"/>
      <c r="M181" s="268"/>
      <c r="N181" s="269"/>
      <c r="O181" s="269"/>
      <c r="P181" s="269"/>
      <c r="Q181" s="269"/>
      <c r="R181" s="269"/>
      <c r="S181" s="269"/>
      <c r="T181" s="270"/>
      <c r="U181" s="13"/>
      <c r="V181" s="13"/>
      <c r="W181" s="13"/>
      <c r="X181" s="13"/>
      <c r="Y181" s="13"/>
      <c r="Z181" s="13"/>
      <c r="AA181" s="13"/>
      <c r="AB181" s="13"/>
      <c r="AC181" s="13"/>
      <c r="AD181" s="13"/>
      <c r="AE181" s="13"/>
      <c r="AT181" s="271" t="s">
        <v>165</v>
      </c>
      <c r="AU181" s="271" t="s">
        <v>87</v>
      </c>
      <c r="AV181" s="13" t="s">
        <v>87</v>
      </c>
      <c r="AW181" s="13" t="s">
        <v>34</v>
      </c>
      <c r="AX181" s="13" t="s">
        <v>85</v>
      </c>
      <c r="AY181" s="271" t="s">
        <v>152</v>
      </c>
    </row>
    <row r="182" s="2" customFormat="1" ht="21.75" customHeight="1">
      <c r="A182" s="38"/>
      <c r="B182" s="39"/>
      <c r="C182" s="243" t="s">
        <v>242</v>
      </c>
      <c r="D182" s="243" t="s">
        <v>154</v>
      </c>
      <c r="E182" s="244" t="s">
        <v>750</v>
      </c>
      <c r="F182" s="245" t="s">
        <v>751</v>
      </c>
      <c r="G182" s="246" t="s">
        <v>157</v>
      </c>
      <c r="H182" s="247">
        <v>6.6799999999999997</v>
      </c>
      <c r="I182" s="248"/>
      <c r="J182" s="249">
        <f>ROUND(I182*H182,2)</f>
        <v>0</v>
      </c>
      <c r="K182" s="245" t="s">
        <v>158</v>
      </c>
      <c r="L182" s="44"/>
      <c r="M182" s="250" t="s">
        <v>1</v>
      </c>
      <c r="N182" s="251" t="s">
        <v>43</v>
      </c>
      <c r="O182" s="91"/>
      <c r="P182" s="252">
        <f>O182*H182</f>
        <v>0</v>
      </c>
      <c r="Q182" s="252">
        <v>0</v>
      </c>
      <c r="R182" s="252">
        <f>Q182*H182</f>
        <v>0</v>
      </c>
      <c r="S182" s="252">
        <v>0</v>
      </c>
      <c r="T182" s="253">
        <f>S182*H182</f>
        <v>0</v>
      </c>
      <c r="U182" s="38"/>
      <c r="V182" s="38"/>
      <c r="W182" s="38"/>
      <c r="X182" s="38"/>
      <c r="Y182" s="38"/>
      <c r="Z182" s="38"/>
      <c r="AA182" s="38"/>
      <c r="AB182" s="38"/>
      <c r="AC182" s="38"/>
      <c r="AD182" s="38"/>
      <c r="AE182" s="38"/>
      <c r="AR182" s="254" t="s">
        <v>159</v>
      </c>
      <c r="AT182" s="254" t="s">
        <v>154</v>
      </c>
      <c r="AU182" s="254" t="s">
        <v>87</v>
      </c>
      <c r="AY182" s="17" t="s">
        <v>152</v>
      </c>
      <c r="BE182" s="255">
        <f>IF(N182="základní",J182,0)</f>
        <v>0</v>
      </c>
      <c r="BF182" s="255">
        <f>IF(N182="snížená",J182,0)</f>
        <v>0</v>
      </c>
      <c r="BG182" s="255">
        <f>IF(N182="zákl. přenesená",J182,0)</f>
        <v>0</v>
      </c>
      <c r="BH182" s="255">
        <f>IF(N182="sníž. přenesená",J182,0)</f>
        <v>0</v>
      </c>
      <c r="BI182" s="255">
        <f>IF(N182="nulová",J182,0)</f>
        <v>0</v>
      </c>
      <c r="BJ182" s="17" t="s">
        <v>85</v>
      </c>
      <c r="BK182" s="255">
        <f>ROUND(I182*H182,2)</f>
        <v>0</v>
      </c>
      <c r="BL182" s="17" t="s">
        <v>159</v>
      </c>
      <c r="BM182" s="254" t="s">
        <v>752</v>
      </c>
    </row>
    <row r="183" s="2" customFormat="1">
      <c r="A183" s="38"/>
      <c r="B183" s="39"/>
      <c r="C183" s="40"/>
      <c r="D183" s="256" t="s">
        <v>161</v>
      </c>
      <c r="E183" s="40"/>
      <c r="F183" s="257" t="s">
        <v>753</v>
      </c>
      <c r="G183" s="40"/>
      <c r="H183" s="40"/>
      <c r="I183" s="154"/>
      <c r="J183" s="40"/>
      <c r="K183" s="40"/>
      <c r="L183" s="44"/>
      <c r="M183" s="258"/>
      <c r="N183" s="259"/>
      <c r="O183" s="91"/>
      <c r="P183" s="91"/>
      <c r="Q183" s="91"/>
      <c r="R183" s="91"/>
      <c r="S183" s="91"/>
      <c r="T183" s="92"/>
      <c r="U183" s="38"/>
      <c r="V183" s="38"/>
      <c r="W183" s="38"/>
      <c r="X183" s="38"/>
      <c r="Y183" s="38"/>
      <c r="Z183" s="38"/>
      <c r="AA183" s="38"/>
      <c r="AB183" s="38"/>
      <c r="AC183" s="38"/>
      <c r="AD183" s="38"/>
      <c r="AE183" s="38"/>
      <c r="AT183" s="17" t="s">
        <v>161</v>
      </c>
      <c r="AU183" s="17" t="s">
        <v>87</v>
      </c>
    </row>
    <row r="184" s="2" customFormat="1">
      <c r="A184" s="38"/>
      <c r="B184" s="39"/>
      <c r="C184" s="40"/>
      <c r="D184" s="256" t="s">
        <v>163</v>
      </c>
      <c r="E184" s="40"/>
      <c r="F184" s="260" t="s">
        <v>754</v>
      </c>
      <c r="G184" s="40"/>
      <c r="H184" s="40"/>
      <c r="I184" s="154"/>
      <c r="J184" s="40"/>
      <c r="K184" s="40"/>
      <c r="L184" s="44"/>
      <c r="M184" s="258"/>
      <c r="N184" s="259"/>
      <c r="O184" s="91"/>
      <c r="P184" s="91"/>
      <c r="Q184" s="91"/>
      <c r="R184" s="91"/>
      <c r="S184" s="91"/>
      <c r="T184" s="92"/>
      <c r="U184" s="38"/>
      <c r="V184" s="38"/>
      <c r="W184" s="38"/>
      <c r="X184" s="38"/>
      <c r="Y184" s="38"/>
      <c r="Z184" s="38"/>
      <c r="AA184" s="38"/>
      <c r="AB184" s="38"/>
      <c r="AC184" s="38"/>
      <c r="AD184" s="38"/>
      <c r="AE184" s="38"/>
      <c r="AT184" s="17" t="s">
        <v>163</v>
      </c>
      <c r="AU184" s="17" t="s">
        <v>87</v>
      </c>
    </row>
    <row r="185" s="13" customFormat="1">
      <c r="A185" s="13"/>
      <c r="B185" s="261"/>
      <c r="C185" s="262"/>
      <c r="D185" s="256" t="s">
        <v>165</v>
      </c>
      <c r="E185" s="263" t="s">
        <v>1</v>
      </c>
      <c r="F185" s="264" t="s">
        <v>755</v>
      </c>
      <c r="G185" s="262"/>
      <c r="H185" s="265">
        <v>2.8799999999999999</v>
      </c>
      <c r="I185" s="266"/>
      <c r="J185" s="262"/>
      <c r="K185" s="262"/>
      <c r="L185" s="267"/>
      <c r="M185" s="268"/>
      <c r="N185" s="269"/>
      <c r="O185" s="269"/>
      <c r="P185" s="269"/>
      <c r="Q185" s="269"/>
      <c r="R185" s="269"/>
      <c r="S185" s="269"/>
      <c r="T185" s="270"/>
      <c r="U185" s="13"/>
      <c r="V185" s="13"/>
      <c r="W185" s="13"/>
      <c r="X185" s="13"/>
      <c r="Y185" s="13"/>
      <c r="Z185" s="13"/>
      <c r="AA185" s="13"/>
      <c r="AB185" s="13"/>
      <c r="AC185" s="13"/>
      <c r="AD185" s="13"/>
      <c r="AE185" s="13"/>
      <c r="AT185" s="271" t="s">
        <v>165</v>
      </c>
      <c r="AU185" s="271" t="s">
        <v>87</v>
      </c>
      <c r="AV185" s="13" t="s">
        <v>87</v>
      </c>
      <c r="AW185" s="13" t="s">
        <v>34</v>
      </c>
      <c r="AX185" s="13" t="s">
        <v>78</v>
      </c>
      <c r="AY185" s="271" t="s">
        <v>152</v>
      </c>
    </row>
    <row r="186" s="13" customFormat="1">
      <c r="A186" s="13"/>
      <c r="B186" s="261"/>
      <c r="C186" s="262"/>
      <c r="D186" s="256" t="s">
        <v>165</v>
      </c>
      <c r="E186" s="263" t="s">
        <v>1</v>
      </c>
      <c r="F186" s="264" t="s">
        <v>756</v>
      </c>
      <c r="G186" s="262"/>
      <c r="H186" s="265">
        <v>1.8</v>
      </c>
      <c r="I186" s="266"/>
      <c r="J186" s="262"/>
      <c r="K186" s="262"/>
      <c r="L186" s="267"/>
      <c r="M186" s="268"/>
      <c r="N186" s="269"/>
      <c r="O186" s="269"/>
      <c r="P186" s="269"/>
      <c r="Q186" s="269"/>
      <c r="R186" s="269"/>
      <c r="S186" s="269"/>
      <c r="T186" s="270"/>
      <c r="U186" s="13"/>
      <c r="V186" s="13"/>
      <c r="W186" s="13"/>
      <c r="X186" s="13"/>
      <c r="Y186" s="13"/>
      <c r="Z186" s="13"/>
      <c r="AA186" s="13"/>
      <c r="AB186" s="13"/>
      <c r="AC186" s="13"/>
      <c r="AD186" s="13"/>
      <c r="AE186" s="13"/>
      <c r="AT186" s="271" t="s">
        <v>165</v>
      </c>
      <c r="AU186" s="271" t="s">
        <v>87</v>
      </c>
      <c r="AV186" s="13" t="s">
        <v>87</v>
      </c>
      <c r="AW186" s="13" t="s">
        <v>34</v>
      </c>
      <c r="AX186" s="13" t="s">
        <v>78</v>
      </c>
      <c r="AY186" s="271" t="s">
        <v>152</v>
      </c>
    </row>
    <row r="187" s="13" customFormat="1">
      <c r="A187" s="13"/>
      <c r="B187" s="261"/>
      <c r="C187" s="262"/>
      <c r="D187" s="256" t="s">
        <v>165</v>
      </c>
      <c r="E187" s="263" t="s">
        <v>1</v>
      </c>
      <c r="F187" s="264" t="s">
        <v>757</v>
      </c>
      <c r="G187" s="262"/>
      <c r="H187" s="265">
        <v>2</v>
      </c>
      <c r="I187" s="266"/>
      <c r="J187" s="262"/>
      <c r="K187" s="262"/>
      <c r="L187" s="267"/>
      <c r="M187" s="268"/>
      <c r="N187" s="269"/>
      <c r="O187" s="269"/>
      <c r="P187" s="269"/>
      <c r="Q187" s="269"/>
      <c r="R187" s="269"/>
      <c r="S187" s="269"/>
      <c r="T187" s="270"/>
      <c r="U187" s="13"/>
      <c r="V187" s="13"/>
      <c r="W187" s="13"/>
      <c r="X187" s="13"/>
      <c r="Y187" s="13"/>
      <c r="Z187" s="13"/>
      <c r="AA187" s="13"/>
      <c r="AB187" s="13"/>
      <c r="AC187" s="13"/>
      <c r="AD187" s="13"/>
      <c r="AE187" s="13"/>
      <c r="AT187" s="271" t="s">
        <v>165</v>
      </c>
      <c r="AU187" s="271" t="s">
        <v>87</v>
      </c>
      <c r="AV187" s="13" t="s">
        <v>87</v>
      </c>
      <c r="AW187" s="13" t="s">
        <v>34</v>
      </c>
      <c r="AX187" s="13" t="s">
        <v>78</v>
      </c>
      <c r="AY187" s="271" t="s">
        <v>152</v>
      </c>
    </row>
    <row r="188" s="14" customFormat="1">
      <c r="A188" s="14"/>
      <c r="B188" s="272"/>
      <c r="C188" s="273"/>
      <c r="D188" s="256" t="s">
        <v>165</v>
      </c>
      <c r="E188" s="274" t="s">
        <v>1</v>
      </c>
      <c r="F188" s="275" t="s">
        <v>171</v>
      </c>
      <c r="G188" s="273"/>
      <c r="H188" s="276">
        <v>6.6799999999999997</v>
      </c>
      <c r="I188" s="277"/>
      <c r="J188" s="273"/>
      <c r="K188" s="273"/>
      <c r="L188" s="278"/>
      <c r="M188" s="279"/>
      <c r="N188" s="280"/>
      <c r="O188" s="280"/>
      <c r="P188" s="280"/>
      <c r="Q188" s="280"/>
      <c r="R188" s="280"/>
      <c r="S188" s="280"/>
      <c r="T188" s="281"/>
      <c r="U188" s="14"/>
      <c r="V188" s="14"/>
      <c r="W188" s="14"/>
      <c r="X188" s="14"/>
      <c r="Y188" s="14"/>
      <c r="Z188" s="14"/>
      <c r="AA188" s="14"/>
      <c r="AB188" s="14"/>
      <c r="AC188" s="14"/>
      <c r="AD188" s="14"/>
      <c r="AE188" s="14"/>
      <c r="AT188" s="282" t="s">
        <v>165</v>
      </c>
      <c r="AU188" s="282" t="s">
        <v>87</v>
      </c>
      <c r="AV188" s="14" t="s">
        <v>159</v>
      </c>
      <c r="AW188" s="14" t="s">
        <v>34</v>
      </c>
      <c r="AX188" s="14" t="s">
        <v>85</v>
      </c>
      <c r="AY188" s="282" t="s">
        <v>152</v>
      </c>
    </row>
    <row r="189" s="2" customFormat="1" ht="21.75" customHeight="1">
      <c r="A189" s="38"/>
      <c r="B189" s="39"/>
      <c r="C189" s="243" t="s">
        <v>248</v>
      </c>
      <c r="D189" s="243" t="s">
        <v>154</v>
      </c>
      <c r="E189" s="244" t="s">
        <v>758</v>
      </c>
      <c r="F189" s="245" t="s">
        <v>759</v>
      </c>
      <c r="G189" s="246" t="s">
        <v>157</v>
      </c>
      <c r="H189" s="247">
        <v>23</v>
      </c>
      <c r="I189" s="248"/>
      <c r="J189" s="249">
        <f>ROUND(I189*H189,2)</f>
        <v>0</v>
      </c>
      <c r="K189" s="245" t="s">
        <v>158</v>
      </c>
      <c r="L189" s="44"/>
      <c r="M189" s="250" t="s">
        <v>1</v>
      </c>
      <c r="N189" s="251" t="s">
        <v>43</v>
      </c>
      <c r="O189" s="91"/>
      <c r="P189" s="252">
        <f>O189*H189</f>
        <v>0</v>
      </c>
      <c r="Q189" s="252">
        <v>0</v>
      </c>
      <c r="R189" s="252">
        <f>Q189*H189</f>
        <v>0</v>
      </c>
      <c r="S189" s="252">
        <v>0</v>
      </c>
      <c r="T189" s="253">
        <f>S189*H189</f>
        <v>0</v>
      </c>
      <c r="U189" s="38"/>
      <c r="V189" s="38"/>
      <c r="W189" s="38"/>
      <c r="X189" s="38"/>
      <c r="Y189" s="38"/>
      <c r="Z189" s="38"/>
      <c r="AA189" s="38"/>
      <c r="AB189" s="38"/>
      <c r="AC189" s="38"/>
      <c r="AD189" s="38"/>
      <c r="AE189" s="38"/>
      <c r="AR189" s="254" t="s">
        <v>159</v>
      </c>
      <c r="AT189" s="254" t="s">
        <v>154</v>
      </c>
      <c r="AU189" s="254" t="s">
        <v>87</v>
      </c>
      <c r="AY189" s="17" t="s">
        <v>152</v>
      </c>
      <c r="BE189" s="255">
        <f>IF(N189="základní",J189,0)</f>
        <v>0</v>
      </c>
      <c r="BF189" s="255">
        <f>IF(N189="snížená",J189,0)</f>
        <v>0</v>
      </c>
      <c r="BG189" s="255">
        <f>IF(N189="zákl. přenesená",J189,0)</f>
        <v>0</v>
      </c>
      <c r="BH189" s="255">
        <f>IF(N189="sníž. přenesená",J189,0)</f>
        <v>0</v>
      </c>
      <c r="BI189" s="255">
        <f>IF(N189="nulová",J189,0)</f>
        <v>0</v>
      </c>
      <c r="BJ189" s="17" t="s">
        <v>85</v>
      </c>
      <c r="BK189" s="255">
        <f>ROUND(I189*H189,2)</f>
        <v>0</v>
      </c>
      <c r="BL189" s="17" t="s">
        <v>159</v>
      </c>
      <c r="BM189" s="254" t="s">
        <v>760</v>
      </c>
    </row>
    <row r="190" s="2" customFormat="1">
      <c r="A190" s="38"/>
      <c r="B190" s="39"/>
      <c r="C190" s="40"/>
      <c r="D190" s="256" t="s">
        <v>161</v>
      </c>
      <c r="E190" s="40"/>
      <c r="F190" s="257" t="s">
        <v>761</v>
      </c>
      <c r="G190" s="40"/>
      <c r="H190" s="40"/>
      <c r="I190" s="154"/>
      <c r="J190" s="40"/>
      <c r="K190" s="40"/>
      <c r="L190" s="44"/>
      <c r="M190" s="258"/>
      <c r="N190" s="259"/>
      <c r="O190" s="91"/>
      <c r="P190" s="91"/>
      <c r="Q190" s="91"/>
      <c r="R190" s="91"/>
      <c r="S190" s="91"/>
      <c r="T190" s="92"/>
      <c r="U190" s="38"/>
      <c r="V190" s="38"/>
      <c r="W190" s="38"/>
      <c r="X190" s="38"/>
      <c r="Y190" s="38"/>
      <c r="Z190" s="38"/>
      <c r="AA190" s="38"/>
      <c r="AB190" s="38"/>
      <c r="AC190" s="38"/>
      <c r="AD190" s="38"/>
      <c r="AE190" s="38"/>
      <c r="AT190" s="17" t="s">
        <v>161</v>
      </c>
      <c r="AU190" s="17" t="s">
        <v>87</v>
      </c>
    </row>
    <row r="191" s="2" customFormat="1">
      <c r="A191" s="38"/>
      <c r="B191" s="39"/>
      <c r="C191" s="40"/>
      <c r="D191" s="256" t="s">
        <v>163</v>
      </c>
      <c r="E191" s="40"/>
      <c r="F191" s="260" t="s">
        <v>754</v>
      </c>
      <c r="G191" s="40"/>
      <c r="H191" s="40"/>
      <c r="I191" s="154"/>
      <c r="J191" s="40"/>
      <c r="K191" s="40"/>
      <c r="L191" s="44"/>
      <c r="M191" s="258"/>
      <c r="N191" s="259"/>
      <c r="O191" s="91"/>
      <c r="P191" s="91"/>
      <c r="Q191" s="91"/>
      <c r="R191" s="91"/>
      <c r="S191" s="91"/>
      <c r="T191" s="92"/>
      <c r="U191" s="38"/>
      <c r="V191" s="38"/>
      <c r="W191" s="38"/>
      <c r="X191" s="38"/>
      <c r="Y191" s="38"/>
      <c r="Z191" s="38"/>
      <c r="AA191" s="38"/>
      <c r="AB191" s="38"/>
      <c r="AC191" s="38"/>
      <c r="AD191" s="38"/>
      <c r="AE191" s="38"/>
      <c r="AT191" s="17" t="s">
        <v>163</v>
      </c>
      <c r="AU191" s="17" t="s">
        <v>87</v>
      </c>
    </row>
    <row r="192" s="13" customFormat="1">
      <c r="A192" s="13"/>
      <c r="B192" s="261"/>
      <c r="C192" s="262"/>
      <c r="D192" s="256" t="s">
        <v>165</v>
      </c>
      <c r="E192" s="263" t="s">
        <v>1</v>
      </c>
      <c r="F192" s="264" t="s">
        <v>762</v>
      </c>
      <c r="G192" s="262"/>
      <c r="H192" s="265">
        <v>23</v>
      </c>
      <c r="I192" s="266"/>
      <c r="J192" s="262"/>
      <c r="K192" s="262"/>
      <c r="L192" s="267"/>
      <c r="M192" s="268"/>
      <c r="N192" s="269"/>
      <c r="O192" s="269"/>
      <c r="P192" s="269"/>
      <c r="Q192" s="269"/>
      <c r="R192" s="269"/>
      <c r="S192" s="269"/>
      <c r="T192" s="270"/>
      <c r="U192" s="13"/>
      <c r="V192" s="13"/>
      <c r="W192" s="13"/>
      <c r="X192" s="13"/>
      <c r="Y192" s="13"/>
      <c r="Z192" s="13"/>
      <c r="AA192" s="13"/>
      <c r="AB192" s="13"/>
      <c r="AC192" s="13"/>
      <c r="AD192" s="13"/>
      <c r="AE192" s="13"/>
      <c r="AT192" s="271" t="s">
        <v>165</v>
      </c>
      <c r="AU192" s="271" t="s">
        <v>87</v>
      </c>
      <c r="AV192" s="13" t="s">
        <v>87</v>
      </c>
      <c r="AW192" s="13" t="s">
        <v>34</v>
      </c>
      <c r="AX192" s="13" t="s">
        <v>85</v>
      </c>
      <c r="AY192" s="271" t="s">
        <v>152</v>
      </c>
    </row>
    <row r="193" s="2" customFormat="1" ht="21.75" customHeight="1">
      <c r="A193" s="38"/>
      <c r="B193" s="39"/>
      <c r="C193" s="243" t="s">
        <v>255</v>
      </c>
      <c r="D193" s="243" t="s">
        <v>154</v>
      </c>
      <c r="E193" s="244" t="s">
        <v>763</v>
      </c>
      <c r="F193" s="245" t="s">
        <v>764</v>
      </c>
      <c r="G193" s="246" t="s">
        <v>157</v>
      </c>
      <c r="H193" s="247">
        <v>0.78000000000000003</v>
      </c>
      <c r="I193" s="248"/>
      <c r="J193" s="249">
        <f>ROUND(I193*H193,2)</f>
        <v>0</v>
      </c>
      <c r="K193" s="245" t="s">
        <v>158</v>
      </c>
      <c r="L193" s="44"/>
      <c r="M193" s="250" t="s">
        <v>1</v>
      </c>
      <c r="N193" s="251" t="s">
        <v>43</v>
      </c>
      <c r="O193" s="91"/>
      <c r="P193" s="252">
        <f>O193*H193</f>
        <v>0</v>
      </c>
      <c r="Q193" s="252">
        <v>0</v>
      </c>
      <c r="R193" s="252">
        <f>Q193*H193</f>
        <v>0</v>
      </c>
      <c r="S193" s="252">
        <v>0</v>
      </c>
      <c r="T193" s="253">
        <f>S193*H193</f>
        <v>0</v>
      </c>
      <c r="U193" s="38"/>
      <c r="V193" s="38"/>
      <c r="W193" s="38"/>
      <c r="X193" s="38"/>
      <c r="Y193" s="38"/>
      <c r="Z193" s="38"/>
      <c r="AA193" s="38"/>
      <c r="AB193" s="38"/>
      <c r="AC193" s="38"/>
      <c r="AD193" s="38"/>
      <c r="AE193" s="38"/>
      <c r="AR193" s="254" t="s">
        <v>159</v>
      </c>
      <c r="AT193" s="254" t="s">
        <v>154</v>
      </c>
      <c r="AU193" s="254" t="s">
        <v>87</v>
      </c>
      <c r="AY193" s="17" t="s">
        <v>152</v>
      </c>
      <c r="BE193" s="255">
        <f>IF(N193="základní",J193,0)</f>
        <v>0</v>
      </c>
      <c r="BF193" s="255">
        <f>IF(N193="snížená",J193,0)</f>
        <v>0</v>
      </c>
      <c r="BG193" s="255">
        <f>IF(N193="zákl. přenesená",J193,0)</f>
        <v>0</v>
      </c>
      <c r="BH193" s="255">
        <f>IF(N193="sníž. přenesená",J193,0)</f>
        <v>0</v>
      </c>
      <c r="BI193" s="255">
        <f>IF(N193="nulová",J193,0)</f>
        <v>0</v>
      </c>
      <c r="BJ193" s="17" t="s">
        <v>85</v>
      </c>
      <c r="BK193" s="255">
        <f>ROUND(I193*H193,2)</f>
        <v>0</v>
      </c>
      <c r="BL193" s="17" t="s">
        <v>159</v>
      </c>
      <c r="BM193" s="254" t="s">
        <v>765</v>
      </c>
    </row>
    <row r="194" s="2" customFormat="1">
      <c r="A194" s="38"/>
      <c r="B194" s="39"/>
      <c r="C194" s="40"/>
      <c r="D194" s="256" t="s">
        <v>161</v>
      </c>
      <c r="E194" s="40"/>
      <c r="F194" s="257" t="s">
        <v>766</v>
      </c>
      <c r="G194" s="40"/>
      <c r="H194" s="40"/>
      <c r="I194" s="154"/>
      <c r="J194" s="40"/>
      <c r="K194" s="40"/>
      <c r="L194" s="44"/>
      <c r="M194" s="258"/>
      <c r="N194" s="259"/>
      <c r="O194" s="91"/>
      <c r="P194" s="91"/>
      <c r="Q194" s="91"/>
      <c r="R194" s="91"/>
      <c r="S194" s="91"/>
      <c r="T194" s="92"/>
      <c r="U194" s="38"/>
      <c r="V194" s="38"/>
      <c r="W194" s="38"/>
      <c r="X194" s="38"/>
      <c r="Y194" s="38"/>
      <c r="Z194" s="38"/>
      <c r="AA194" s="38"/>
      <c r="AB194" s="38"/>
      <c r="AC194" s="38"/>
      <c r="AD194" s="38"/>
      <c r="AE194" s="38"/>
      <c r="AT194" s="17" t="s">
        <v>161</v>
      </c>
      <c r="AU194" s="17" t="s">
        <v>87</v>
      </c>
    </row>
    <row r="195" s="2" customFormat="1">
      <c r="A195" s="38"/>
      <c r="B195" s="39"/>
      <c r="C195" s="40"/>
      <c r="D195" s="256" t="s">
        <v>163</v>
      </c>
      <c r="E195" s="40"/>
      <c r="F195" s="260" t="s">
        <v>767</v>
      </c>
      <c r="G195" s="40"/>
      <c r="H195" s="40"/>
      <c r="I195" s="154"/>
      <c r="J195" s="40"/>
      <c r="K195" s="40"/>
      <c r="L195" s="44"/>
      <c r="M195" s="258"/>
      <c r="N195" s="259"/>
      <c r="O195" s="91"/>
      <c r="P195" s="91"/>
      <c r="Q195" s="91"/>
      <c r="R195" s="91"/>
      <c r="S195" s="91"/>
      <c r="T195" s="92"/>
      <c r="U195" s="38"/>
      <c r="V195" s="38"/>
      <c r="W195" s="38"/>
      <c r="X195" s="38"/>
      <c r="Y195" s="38"/>
      <c r="Z195" s="38"/>
      <c r="AA195" s="38"/>
      <c r="AB195" s="38"/>
      <c r="AC195" s="38"/>
      <c r="AD195" s="38"/>
      <c r="AE195" s="38"/>
      <c r="AT195" s="17" t="s">
        <v>163</v>
      </c>
      <c r="AU195" s="17" t="s">
        <v>87</v>
      </c>
    </row>
    <row r="196" s="13" customFormat="1">
      <c r="A196" s="13"/>
      <c r="B196" s="261"/>
      <c r="C196" s="262"/>
      <c r="D196" s="256" t="s">
        <v>165</v>
      </c>
      <c r="E196" s="263" t="s">
        <v>1</v>
      </c>
      <c r="F196" s="264" t="s">
        <v>768</v>
      </c>
      <c r="G196" s="262"/>
      <c r="H196" s="265">
        <v>0.78000000000000003</v>
      </c>
      <c r="I196" s="266"/>
      <c r="J196" s="262"/>
      <c r="K196" s="262"/>
      <c r="L196" s="267"/>
      <c r="M196" s="268"/>
      <c r="N196" s="269"/>
      <c r="O196" s="269"/>
      <c r="P196" s="269"/>
      <c r="Q196" s="269"/>
      <c r="R196" s="269"/>
      <c r="S196" s="269"/>
      <c r="T196" s="270"/>
      <c r="U196" s="13"/>
      <c r="V196" s="13"/>
      <c r="W196" s="13"/>
      <c r="X196" s="13"/>
      <c r="Y196" s="13"/>
      <c r="Z196" s="13"/>
      <c r="AA196" s="13"/>
      <c r="AB196" s="13"/>
      <c r="AC196" s="13"/>
      <c r="AD196" s="13"/>
      <c r="AE196" s="13"/>
      <c r="AT196" s="271" t="s">
        <v>165</v>
      </c>
      <c r="AU196" s="271" t="s">
        <v>87</v>
      </c>
      <c r="AV196" s="13" t="s">
        <v>87</v>
      </c>
      <c r="AW196" s="13" t="s">
        <v>34</v>
      </c>
      <c r="AX196" s="13" t="s">
        <v>85</v>
      </c>
      <c r="AY196" s="271" t="s">
        <v>152</v>
      </c>
    </row>
    <row r="197" s="2" customFormat="1" ht="16.5" customHeight="1">
      <c r="A197" s="38"/>
      <c r="B197" s="39"/>
      <c r="C197" s="283" t="s">
        <v>8</v>
      </c>
      <c r="D197" s="283" t="s">
        <v>262</v>
      </c>
      <c r="E197" s="284" t="s">
        <v>769</v>
      </c>
      <c r="F197" s="285" t="s">
        <v>770</v>
      </c>
      <c r="G197" s="286" t="s">
        <v>191</v>
      </c>
      <c r="H197" s="287">
        <v>5.1600000000000001</v>
      </c>
      <c r="I197" s="288"/>
      <c r="J197" s="289">
        <f>ROUND(I197*H197,2)</f>
        <v>0</v>
      </c>
      <c r="K197" s="285" t="s">
        <v>158</v>
      </c>
      <c r="L197" s="290"/>
      <c r="M197" s="291" t="s">
        <v>1</v>
      </c>
      <c r="N197" s="292" t="s">
        <v>43</v>
      </c>
      <c r="O197" s="91"/>
      <c r="P197" s="252">
        <f>O197*H197</f>
        <v>0</v>
      </c>
      <c r="Q197" s="252">
        <v>1</v>
      </c>
      <c r="R197" s="252">
        <f>Q197*H197</f>
        <v>5.1600000000000001</v>
      </c>
      <c r="S197" s="252">
        <v>0</v>
      </c>
      <c r="T197" s="253">
        <f>S197*H197</f>
        <v>0</v>
      </c>
      <c r="U197" s="38"/>
      <c r="V197" s="38"/>
      <c r="W197" s="38"/>
      <c r="X197" s="38"/>
      <c r="Y197" s="38"/>
      <c r="Z197" s="38"/>
      <c r="AA197" s="38"/>
      <c r="AB197" s="38"/>
      <c r="AC197" s="38"/>
      <c r="AD197" s="38"/>
      <c r="AE197" s="38"/>
      <c r="AR197" s="254" t="s">
        <v>216</v>
      </c>
      <c r="AT197" s="254" t="s">
        <v>262</v>
      </c>
      <c r="AU197" s="254" t="s">
        <v>87</v>
      </c>
      <c r="AY197" s="17" t="s">
        <v>152</v>
      </c>
      <c r="BE197" s="255">
        <f>IF(N197="základní",J197,0)</f>
        <v>0</v>
      </c>
      <c r="BF197" s="255">
        <f>IF(N197="snížená",J197,0)</f>
        <v>0</v>
      </c>
      <c r="BG197" s="255">
        <f>IF(N197="zákl. přenesená",J197,0)</f>
        <v>0</v>
      </c>
      <c r="BH197" s="255">
        <f>IF(N197="sníž. přenesená",J197,0)</f>
        <v>0</v>
      </c>
      <c r="BI197" s="255">
        <f>IF(N197="nulová",J197,0)</f>
        <v>0</v>
      </c>
      <c r="BJ197" s="17" t="s">
        <v>85</v>
      </c>
      <c r="BK197" s="255">
        <f>ROUND(I197*H197,2)</f>
        <v>0</v>
      </c>
      <c r="BL197" s="17" t="s">
        <v>159</v>
      </c>
      <c r="BM197" s="254" t="s">
        <v>771</v>
      </c>
    </row>
    <row r="198" s="2" customFormat="1">
      <c r="A198" s="38"/>
      <c r="B198" s="39"/>
      <c r="C198" s="40"/>
      <c r="D198" s="256" t="s">
        <v>161</v>
      </c>
      <c r="E198" s="40"/>
      <c r="F198" s="257" t="s">
        <v>770</v>
      </c>
      <c r="G198" s="40"/>
      <c r="H198" s="40"/>
      <c r="I198" s="154"/>
      <c r="J198" s="40"/>
      <c r="K198" s="40"/>
      <c r="L198" s="44"/>
      <c r="M198" s="258"/>
      <c r="N198" s="259"/>
      <c r="O198" s="91"/>
      <c r="P198" s="91"/>
      <c r="Q198" s="91"/>
      <c r="R198" s="91"/>
      <c r="S198" s="91"/>
      <c r="T198" s="92"/>
      <c r="U198" s="38"/>
      <c r="V198" s="38"/>
      <c r="W198" s="38"/>
      <c r="X198" s="38"/>
      <c r="Y198" s="38"/>
      <c r="Z198" s="38"/>
      <c r="AA198" s="38"/>
      <c r="AB198" s="38"/>
      <c r="AC198" s="38"/>
      <c r="AD198" s="38"/>
      <c r="AE198" s="38"/>
      <c r="AT198" s="17" t="s">
        <v>161</v>
      </c>
      <c r="AU198" s="17" t="s">
        <v>87</v>
      </c>
    </row>
    <row r="199" s="13" customFormat="1">
      <c r="A199" s="13"/>
      <c r="B199" s="261"/>
      <c r="C199" s="262"/>
      <c r="D199" s="256" t="s">
        <v>165</v>
      </c>
      <c r="E199" s="263" t="s">
        <v>1</v>
      </c>
      <c r="F199" s="264" t="s">
        <v>772</v>
      </c>
      <c r="G199" s="262"/>
      <c r="H199" s="265">
        <v>2.5800000000000001</v>
      </c>
      <c r="I199" s="266"/>
      <c r="J199" s="262"/>
      <c r="K199" s="262"/>
      <c r="L199" s="267"/>
      <c r="M199" s="268"/>
      <c r="N199" s="269"/>
      <c r="O199" s="269"/>
      <c r="P199" s="269"/>
      <c r="Q199" s="269"/>
      <c r="R199" s="269"/>
      <c r="S199" s="269"/>
      <c r="T199" s="270"/>
      <c r="U199" s="13"/>
      <c r="V199" s="13"/>
      <c r="W199" s="13"/>
      <c r="X199" s="13"/>
      <c r="Y199" s="13"/>
      <c r="Z199" s="13"/>
      <c r="AA199" s="13"/>
      <c r="AB199" s="13"/>
      <c r="AC199" s="13"/>
      <c r="AD199" s="13"/>
      <c r="AE199" s="13"/>
      <c r="AT199" s="271" t="s">
        <v>165</v>
      </c>
      <c r="AU199" s="271" t="s">
        <v>87</v>
      </c>
      <c r="AV199" s="13" t="s">
        <v>87</v>
      </c>
      <c r="AW199" s="13" t="s">
        <v>34</v>
      </c>
      <c r="AX199" s="13" t="s">
        <v>85</v>
      </c>
      <c r="AY199" s="271" t="s">
        <v>152</v>
      </c>
    </row>
    <row r="200" s="13" customFormat="1">
      <c r="A200" s="13"/>
      <c r="B200" s="261"/>
      <c r="C200" s="262"/>
      <c r="D200" s="256" t="s">
        <v>165</v>
      </c>
      <c r="E200" s="262"/>
      <c r="F200" s="264" t="s">
        <v>773</v>
      </c>
      <c r="G200" s="262"/>
      <c r="H200" s="265">
        <v>5.1600000000000001</v>
      </c>
      <c r="I200" s="266"/>
      <c r="J200" s="262"/>
      <c r="K200" s="262"/>
      <c r="L200" s="267"/>
      <c r="M200" s="268"/>
      <c r="N200" s="269"/>
      <c r="O200" s="269"/>
      <c r="P200" s="269"/>
      <c r="Q200" s="269"/>
      <c r="R200" s="269"/>
      <c r="S200" s="269"/>
      <c r="T200" s="270"/>
      <c r="U200" s="13"/>
      <c r="V200" s="13"/>
      <c r="W200" s="13"/>
      <c r="X200" s="13"/>
      <c r="Y200" s="13"/>
      <c r="Z200" s="13"/>
      <c r="AA200" s="13"/>
      <c r="AB200" s="13"/>
      <c r="AC200" s="13"/>
      <c r="AD200" s="13"/>
      <c r="AE200" s="13"/>
      <c r="AT200" s="271" t="s">
        <v>165</v>
      </c>
      <c r="AU200" s="271" t="s">
        <v>87</v>
      </c>
      <c r="AV200" s="13" t="s">
        <v>87</v>
      </c>
      <c r="AW200" s="13" t="s">
        <v>4</v>
      </c>
      <c r="AX200" s="13" t="s">
        <v>85</v>
      </c>
      <c r="AY200" s="271" t="s">
        <v>152</v>
      </c>
    </row>
    <row r="201" s="2" customFormat="1" ht="21.75" customHeight="1">
      <c r="A201" s="38"/>
      <c r="B201" s="39"/>
      <c r="C201" s="243" t="s">
        <v>270</v>
      </c>
      <c r="D201" s="243" t="s">
        <v>154</v>
      </c>
      <c r="E201" s="244" t="s">
        <v>774</v>
      </c>
      <c r="F201" s="245" t="s">
        <v>775</v>
      </c>
      <c r="G201" s="246" t="s">
        <v>199</v>
      </c>
      <c r="H201" s="247">
        <v>476.91000000000002</v>
      </c>
      <c r="I201" s="248"/>
      <c r="J201" s="249">
        <f>ROUND(I201*H201,2)</f>
        <v>0</v>
      </c>
      <c r="K201" s="245" t="s">
        <v>158</v>
      </c>
      <c r="L201" s="44"/>
      <c r="M201" s="250" t="s">
        <v>1</v>
      </c>
      <c r="N201" s="251" t="s">
        <v>43</v>
      </c>
      <c r="O201" s="91"/>
      <c r="P201" s="252">
        <f>O201*H201</f>
        <v>0</v>
      </c>
      <c r="Q201" s="252">
        <v>0</v>
      </c>
      <c r="R201" s="252">
        <f>Q201*H201</f>
        <v>0</v>
      </c>
      <c r="S201" s="252">
        <v>0</v>
      </c>
      <c r="T201" s="253">
        <f>S201*H201</f>
        <v>0</v>
      </c>
      <c r="U201" s="38"/>
      <c r="V201" s="38"/>
      <c r="W201" s="38"/>
      <c r="X201" s="38"/>
      <c r="Y201" s="38"/>
      <c r="Z201" s="38"/>
      <c r="AA201" s="38"/>
      <c r="AB201" s="38"/>
      <c r="AC201" s="38"/>
      <c r="AD201" s="38"/>
      <c r="AE201" s="38"/>
      <c r="AR201" s="254" t="s">
        <v>159</v>
      </c>
      <c r="AT201" s="254" t="s">
        <v>154</v>
      </c>
      <c r="AU201" s="254" t="s">
        <v>87</v>
      </c>
      <c r="AY201" s="17" t="s">
        <v>152</v>
      </c>
      <c r="BE201" s="255">
        <f>IF(N201="základní",J201,0)</f>
        <v>0</v>
      </c>
      <c r="BF201" s="255">
        <f>IF(N201="snížená",J201,0)</f>
        <v>0</v>
      </c>
      <c r="BG201" s="255">
        <f>IF(N201="zákl. přenesená",J201,0)</f>
        <v>0</v>
      </c>
      <c r="BH201" s="255">
        <f>IF(N201="sníž. přenesená",J201,0)</f>
        <v>0</v>
      </c>
      <c r="BI201" s="255">
        <f>IF(N201="nulová",J201,0)</f>
        <v>0</v>
      </c>
      <c r="BJ201" s="17" t="s">
        <v>85</v>
      </c>
      <c r="BK201" s="255">
        <f>ROUND(I201*H201,2)</f>
        <v>0</v>
      </c>
      <c r="BL201" s="17" t="s">
        <v>159</v>
      </c>
      <c r="BM201" s="254" t="s">
        <v>776</v>
      </c>
    </row>
    <row r="202" s="2" customFormat="1">
      <c r="A202" s="38"/>
      <c r="B202" s="39"/>
      <c r="C202" s="40"/>
      <c r="D202" s="256" t="s">
        <v>161</v>
      </c>
      <c r="E202" s="40"/>
      <c r="F202" s="257" t="s">
        <v>777</v>
      </c>
      <c r="G202" s="40"/>
      <c r="H202" s="40"/>
      <c r="I202" s="154"/>
      <c r="J202" s="40"/>
      <c r="K202" s="40"/>
      <c r="L202" s="44"/>
      <c r="M202" s="258"/>
      <c r="N202" s="259"/>
      <c r="O202" s="91"/>
      <c r="P202" s="91"/>
      <c r="Q202" s="91"/>
      <c r="R202" s="91"/>
      <c r="S202" s="91"/>
      <c r="T202" s="92"/>
      <c r="U202" s="38"/>
      <c r="V202" s="38"/>
      <c r="W202" s="38"/>
      <c r="X202" s="38"/>
      <c r="Y202" s="38"/>
      <c r="Z202" s="38"/>
      <c r="AA202" s="38"/>
      <c r="AB202" s="38"/>
      <c r="AC202" s="38"/>
      <c r="AD202" s="38"/>
      <c r="AE202" s="38"/>
      <c r="AT202" s="17" t="s">
        <v>161</v>
      </c>
      <c r="AU202" s="17" t="s">
        <v>87</v>
      </c>
    </row>
    <row r="203" s="2" customFormat="1">
      <c r="A203" s="38"/>
      <c r="B203" s="39"/>
      <c r="C203" s="40"/>
      <c r="D203" s="256" t="s">
        <v>163</v>
      </c>
      <c r="E203" s="40"/>
      <c r="F203" s="260" t="s">
        <v>778</v>
      </c>
      <c r="G203" s="40"/>
      <c r="H203" s="40"/>
      <c r="I203" s="154"/>
      <c r="J203" s="40"/>
      <c r="K203" s="40"/>
      <c r="L203" s="44"/>
      <c r="M203" s="258"/>
      <c r="N203" s="259"/>
      <c r="O203" s="91"/>
      <c r="P203" s="91"/>
      <c r="Q203" s="91"/>
      <c r="R203" s="91"/>
      <c r="S203" s="91"/>
      <c r="T203" s="92"/>
      <c r="U203" s="38"/>
      <c r="V203" s="38"/>
      <c r="W203" s="38"/>
      <c r="X203" s="38"/>
      <c r="Y203" s="38"/>
      <c r="Z203" s="38"/>
      <c r="AA203" s="38"/>
      <c r="AB203" s="38"/>
      <c r="AC203" s="38"/>
      <c r="AD203" s="38"/>
      <c r="AE203" s="38"/>
      <c r="AT203" s="17" t="s">
        <v>163</v>
      </c>
      <c r="AU203" s="17" t="s">
        <v>87</v>
      </c>
    </row>
    <row r="204" s="13" customFormat="1">
      <c r="A204" s="13"/>
      <c r="B204" s="261"/>
      <c r="C204" s="262"/>
      <c r="D204" s="256" t="s">
        <v>165</v>
      </c>
      <c r="E204" s="263" t="s">
        <v>1</v>
      </c>
      <c r="F204" s="264" t="s">
        <v>779</v>
      </c>
      <c r="G204" s="262"/>
      <c r="H204" s="265">
        <v>476.91000000000002</v>
      </c>
      <c r="I204" s="266"/>
      <c r="J204" s="262"/>
      <c r="K204" s="262"/>
      <c r="L204" s="267"/>
      <c r="M204" s="268"/>
      <c r="N204" s="269"/>
      <c r="O204" s="269"/>
      <c r="P204" s="269"/>
      <c r="Q204" s="269"/>
      <c r="R204" s="269"/>
      <c r="S204" s="269"/>
      <c r="T204" s="270"/>
      <c r="U204" s="13"/>
      <c r="V204" s="13"/>
      <c r="W204" s="13"/>
      <c r="X204" s="13"/>
      <c r="Y204" s="13"/>
      <c r="Z204" s="13"/>
      <c r="AA204" s="13"/>
      <c r="AB204" s="13"/>
      <c r="AC204" s="13"/>
      <c r="AD204" s="13"/>
      <c r="AE204" s="13"/>
      <c r="AT204" s="271" t="s">
        <v>165</v>
      </c>
      <c r="AU204" s="271" t="s">
        <v>87</v>
      </c>
      <c r="AV204" s="13" t="s">
        <v>87</v>
      </c>
      <c r="AW204" s="13" t="s">
        <v>34</v>
      </c>
      <c r="AX204" s="13" t="s">
        <v>85</v>
      </c>
      <c r="AY204" s="271" t="s">
        <v>152</v>
      </c>
    </row>
    <row r="205" s="2" customFormat="1" ht="21.75" customHeight="1">
      <c r="A205" s="38"/>
      <c r="B205" s="39"/>
      <c r="C205" s="243" t="s">
        <v>276</v>
      </c>
      <c r="D205" s="243" t="s">
        <v>154</v>
      </c>
      <c r="E205" s="244" t="s">
        <v>780</v>
      </c>
      <c r="F205" s="245" t="s">
        <v>781</v>
      </c>
      <c r="G205" s="246" t="s">
        <v>199</v>
      </c>
      <c r="H205" s="247">
        <v>476.91000000000002</v>
      </c>
      <c r="I205" s="248"/>
      <c r="J205" s="249">
        <f>ROUND(I205*H205,2)</f>
        <v>0</v>
      </c>
      <c r="K205" s="245" t="s">
        <v>158</v>
      </c>
      <c r="L205" s="44"/>
      <c r="M205" s="250" t="s">
        <v>1</v>
      </c>
      <c r="N205" s="251" t="s">
        <v>43</v>
      </c>
      <c r="O205" s="91"/>
      <c r="P205" s="252">
        <f>O205*H205</f>
        <v>0</v>
      </c>
      <c r="Q205" s="252">
        <v>0</v>
      </c>
      <c r="R205" s="252">
        <f>Q205*H205</f>
        <v>0</v>
      </c>
      <c r="S205" s="252">
        <v>0</v>
      </c>
      <c r="T205" s="253">
        <f>S205*H205</f>
        <v>0</v>
      </c>
      <c r="U205" s="38"/>
      <c r="V205" s="38"/>
      <c r="W205" s="38"/>
      <c r="X205" s="38"/>
      <c r="Y205" s="38"/>
      <c r="Z205" s="38"/>
      <c r="AA205" s="38"/>
      <c r="AB205" s="38"/>
      <c r="AC205" s="38"/>
      <c r="AD205" s="38"/>
      <c r="AE205" s="38"/>
      <c r="AR205" s="254" t="s">
        <v>159</v>
      </c>
      <c r="AT205" s="254" t="s">
        <v>154</v>
      </c>
      <c r="AU205" s="254" t="s">
        <v>87</v>
      </c>
      <c r="AY205" s="17" t="s">
        <v>152</v>
      </c>
      <c r="BE205" s="255">
        <f>IF(N205="základní",J205,0)</f>
        <v>0</v>
      </c>
      <c r="BF205" s="255">
        <f>IF(N205="snížená",J205,0)</f>
        <v>0</v>
      </c>
      <c r="BG205" s="255">
        <f>IF(N205="zákl. přenesená",J205,0)</f>
        <v>0</v>
      </c>
      <c r="BH205" s="255">
        <f>IF(N205="sníž. přenesená",J205,0)</f>
        <v>0</v>
      </c>
      <c r="BI205" s="255">
        <f>IF(N205="nulová",J205,0)</f>
        <v>0</v>
      </c>
      <c r="BJ205" s="17" t="s">
        <v>85</v>
      </c>
      <c r="BK205" s="255">
        <f>ROUND(I205*H205,2)</f>
        <v>0</v>
      </c>
      <c r="BL205" s="17" t="s">
        <v>159</v>
      </c>
      <c r="BM205" s="254" t="s">
        <v>782</v>
      </c>
    </row>
    <row r="206" s="2" customFormat="1">
      <c r="A206" s="38"/>
      <c r="B206" s="39"/>
      <c r="C206" s="40"/>
      <c r="D206" s="256" t="s">
        <v>161</v>
      </c>
      <c r="E206" s="40"/>
      <c r="F206" s="257" t="s">
        <v>783</v>
      </c>
      <c r="G206" s="40"/>
      <c r="H206" s="40"/>
      <c r="I206" s="154"/>
      <c r="J206" s="40"/>
      <c r="K206" s="40"/>
      <c r="L206" s="44"/>
      <c r="M206" s="258"/>
      <c r="N206" s="259"/>
      <c r="O206" s="91"/>
      <c r="P206" s="91"/>
      <c r="Q206" s="91"/>
      <c r="R206" s="91"/>
      <c r="S206" s="91"/>
      <c r="T206" s="92"/>
      <c r="U206" s="38"/>
      <c r="V206" s="38"/>
      <c r="W206" s="38"/>
      <c r="X206" s="38"/>
      <c r="Y206" s="38"/>
      <c r="Z206" s="38"/>
      <c r="AA206" s="38"/>
      <c r="AB206" s="38"/>
      <c r="AC206" s="38"/>
      <c r="AD206" s="38"/>
      <c r="AE206" s="38"/>
      <c r="AT206" s="17" t="s">
        <v>161</v>
      </c>
      <c r="AU206" s="17" t="s">
        <v>87</v>
      </c>
    </row>
    <row r="207" s="2" customFormat="1">
      <c r="A207" s="38"/>
      <c r="B207" s="39"/>
      <c r="C207" s="40"/>
      <c r="D207" s="256" t="s">
        <v>163</v>
      </c>
      <c r="E207" s="40"/>
      <c r="F207" s="260" t="s">
        <v>784</v>
      </c>
      <c r="G207" s="40"/>
      <c r="H207" s="40"/>
      <c r="I207" s="154"/>
      <c r="J207" s="40"/>
      <c r="K207" s="40"/>
      <c r="L207" s="44"/>
      <c r="M207" s="258"/>
      <c r="N207" s="259"/>
      <c r="O207" s="91"/>
      <c r="P207" s="91"/>
      <c r="Q207" s="91"/>
      <c r="R207" s="91"/>
      <c r="S207" s="91"/>
      <c r="T207" s="92"/>
      <c r="U207" s="38"/>
      <c r="V207" s="38"/>
      <c r="W207" s="38"/>
      <c r="X207" s="38"/>
      <c r="Y207" s="38"/>
      <c r="Z207" s="38"/>
      <c r="AA207" s="38"/>
      <c r="AB207" s="38"/>
      <c r="AC207" s="38"/>
      <c r="AD207" s="38"/>
      <c r="AE207" s="38"/>
      <c r="AT207" s="17" t="s">
        <v>163</v>
      </c>
      <c r="AU207" s="17" t="s">
        <v>87</v>
      </c>
    </row>
    <row r="208" s="13" customFormat="1">
      <c r="A208" s="13"/>
      <c r="B208" s="261"/>
      <c r="C208" s="262"/>
      <c r="D208" s="256" t="s">
        <v>165</v>
      </c>
      <c r="E208" s="263" t="s">
        <v>1</v>
      </c>
      <c r="F208" s="264" t="s">
        <v>779</v>
      </c>
      <c r="G208" s="262"/>
      <c r="H208" s="265">
        <v>476.91000000000002</v>
      </c>
      <c r="I208" s="266"/>
      <c r="J208" s="262"/>
      <c r="K208" s="262"/>
      <c r="L208" s="267"/>
      <c r="M208" s="268"/>
      <c r="N208" s="269"/>
      <c r="O208" s="269"/>
      <c r="P208" s="269"/>
      <c r="Q208" s="269"/>
      <c r="R208" s="269"/>
      <c r="S208" s="269"/>
      <c r="T208" s="270"/>
      <c r="U208" s="13"/>
      <c r="V208" s="13"/>
      <c r="W208" s="13"/>
      <c r="X208" s="13"/>
      <c r="Y208" s="13"/>
      <c r="Z208" s="13"/>
      <c r="AA208" s="13"/>
      <c r="AB208" s="13"/>
      <c r="AC208" s="13"/>
      <c r="AD208" s="13"/>
      <c r="AE208" s="13"/>
      <c r="AT208" s="271" t="s">
        <v>165</v>
      </c>
      <c r="AU208" s="271" t="s">
        <v>87</v>
      </c>
      <c r="AV208" s="13" t="s">
        <v>87</v>
      </c>
      <c r="AW208" s="13" t="s">
        <v>34</v>
      </c>
      <c r="AX208" s="13" t="s">
        <v>78</v>
      </c>
      <c r="AY208" s="271" t="s">
        <v>152</v>
      </c>
    </row>
    <row r="209" s="14" customFormat="1">
      <c r="A209" s="14"/>
      <c r="B209" s="272"/>
      <c r="C209" s="273"/>
      <c r="D209" s="256" t="s">
        <v>165</v>
      </c>
      <c r="E209" s="274" t="s">
        <v>1</v>
      </c>
      <c r="F209" s="275" t="s">
        <v>171</v>
      </c>
      <c r="G209" s="273"/>
      <c r="H209" s="276">
        <v>476.91000000000002</v>
      </c>
      <c r="I209" s="277"/>
      <c r="J209" s="273"/>
      <c r="K209" s="273"/>
      <c r="L209" s="278"/>
      <c r="M209" s="279"/>
      <c r="N209" s="280"/>
      <c r="O209" s="280"/>
      <c r="P209" s="280"/>
      <c r="Q209" s="280"/>
      <c r="R209" s="280"/>
      <c r="S209" s="280"/>
      <c r="T209" s="281"/>
      <c r="U209" s="14"/>
      <c r="V209" s="14"/>
      <c r="W209" s="14"/>
      <c r="X209" s="14"/>
      <c r="Y209" s="14"/>
      <c r="Z209" s="14"/>
      <c r="AA209" s="14"/>
      <c r="AB209" s="14"/>
      <c r="AC209" s="14"/>
      <c r="AD209" s="14"/>
      <c r="AE209" s="14"/>
      <c r="AT209" s="282" t="s">
        <v>165</v>
      </c>
      <c r="AU209" s="282" t="s">
        <v>87</v>
      </c>
      <c r="AV209" s="14" t="s">
        <v>159</v>
      </c>
      <c r="AW209" s="14" t="s">
        <v>34</v>
      </c>
      <c r="AX209" s="14" t="s">
        <v>85</v>
      </c>
      <c r="AY209" s="282" t="s">
        <v>152</v>
      </c>
    </row>
    <row r="210" s="2" customFormat="1" ht="16.5" customHeight="1">
      <c r="A210" s="38"/>
      <c r="B210" s="39"/>
      <c r="C210" s="283" t="s">
        <v>284</v>
      </c>
      <c r="D210" s="283" t="s">
        <v>262</v>
      </c>
      <c r="E210" s="284" t="s">
        <v>785</v>
      </c>
      <c r="F210" s="285" t="s">
        <v>786</v>
      </c>
      <c r="G210" s="286" t="s">
        <v>191</v>
      </c>
      <c r="H210" s="287">
        <v>128.767</v>
      </c>
      <c r="I210" s="288"/>
      <c r="J210" s="289">
        <f>ROUND(I210*H210,2)</f>
        <v>0</v>
      </c>
      <c r="K210" s="285" t="s">
        <v>1</v>
      </c>
      <c r="L210" s="290"/>
      <c r="M210" s="291" t="s">
        <v>1</v>
      </c>
      <c r="N210" s="292" t="s">
        <v>43</v>
      </c>
      <c r="O210" s="91"/>
      <c r="P210" s="252">
        <f>O210*H210</f>
        <v>0</v>
      </c>
      <c r="Q210" s="252">
        <v>1</v>
      </c>
      <c r="R210" s="252">
        <f>Q210*H210</f>
        <v>128.767</v>
      </c>
      <c r="S210" s="252">
        <v>0</v>
      </c>
      <c r="T210" s="253">
        <f>S210*H210</f>
        <v>0</v>
      </c>
      <c r="U210" s="38"/>
      <c r="V210" s="38"/>
      <c r="W210" s="38"/>
      <c r="X210" s="38"/>
      <c r="Y210" s="38"/>
      <c r="Z210" s="38"/>
      <c r="AA210" s="38"/>
      <c r="AB210" s="38"/>
      <c r="AC210" s="38"/>
      <c r="AD210" s="38"/>
      <c r="AE210" s="38"/>
      <c r="AR210" s="254" t="s">
        <v>216</v>
      </c>
      <c r="AT210" s="254" t="s">
        <v>262</v>
      </c>
      <c r="AU210" s="254" t="s">
        <v>87</v>
      </c>
      <c r="AY210" s="17" t="s">
        <v>152</v>
      </c>
      <c r="BE210" s="255">
        <f>IF(N210="základní",J210,0)</f>
        <v>0</v>
      </c>
      <c r="BF210" s="255">
        <f>IF(N210="snížená",J210,0)</f>
        <v>0</v>
      </c>
      <c r="BG210" s="255">
        <f>IF(N210="zákl. přenesená",J210,0)</f>
        <v>0</v>
      </c>
      <c r="BH210" s="255">
        <f>IF(N210="sníž. přenesená",J210,0)</f>
        <v>0</v>
      </c>
      <c r="BI210" s="255">
        <f>IF(N210="nulová",J210,0)</f>
        <v>0</v>
      </c>
      <c r="BJ210" s="17" t="s">
        <v>85</v>
      </c>
      <c r="BK210" s="255">
        <f>ROUND(I210*H210,2)</f>
        <v>0</v>
      </c>
      <c r="BL210" s="17" t="s">
        <v>159</v>
      </c>
      <c r="BM210" s="254" t="s">
        <v>787</v>
      </c>
    </row>
    <row r="211" s="2" customFormat="1">
      <c r="A211" s="38"/>
      <c r="B211" s="39"/>
      <c r="C211" s="40"/>
      <c r="D211" s="256" t="s">
        <v>161</v>
      </c>
      <c r="E211" s="40"/>
      <c r="F211" s="257" t="s">
        <v>786</v>
      </c>
      <c r="G211" s="40"/>
      <c r="H211" s="40"/>
      <c r="I211" s="154"/>
      <c r="J211" s="40"/>
      <c r="K211" s="40"/>
      <c r="L211" s="44"/>
      <c r="M211" s="258"/>
      <c r="N211" s="259"/>
      <c r="O211" s="91"/>
      <c r="P211" s="91"/>
      <c r="Q211" s="91"/>
      <c r="R211" s="91"/>
      <c r="S211" s="91"/>
      <c r="T211" s="92"/>
      <c r="U211" s="38"/>
      <c r="V211" s="38"/>
      <c r="W211" s="38"/>
      <c r="X211" s="38"/>
      <c r="Y211" s="38"/>
      <c r="Z211" s="38"/>
      <c r="AA211" s="38"/>
      <c r="AB211" s="38"/>
      <c r="AC211" s="38"/>
      <c r="AD211" s="38"/>
      <c r="AE211" s="38"/>
      <c r="AT211" s="17" t="s">
        <v>161</v>
      </c>
      <c r="AU211" s="17" t="s">
        <v>87</v>
      </c>
    </row>
    <row r="212" s="13" customFormat="1">
      <c r="A212" s="13"/>
      <c r="B212" s="261"/>
      <c r="C212" s="262"/>
      <c r="D212" s="256" t="s">
        <v>165</v>
      </c>
      <c r="E212" s="263" t="s">
        <v>1</v>
      </c>
      <c r="F212" s="264" t="s">
        <v>788</v>
      </c>
      <c r="G212" s="262"/>
      <c r="H212" s="265">
        <v>71.537000000000006</v>
      </c>
      <c r="I212" s="266"/>
      <c r="J212" s="262"/>
      <c r="K212" s="262"/>
      <c r="L212" s="267"/>
      <c r="M212" s="268"/>
      <c r="N212" s="269"/>
      <c r="O212" s="269"/>
      <c r="P212" s="269"/>
      <c r="Q212" s="269"/>
      <c r="R212" s="269"/>
      <c r="S212" s="269"/>
      <c r="T212" s="270"/>
      <c r="U212" s="13"/>
      <c r="V212" s="13"/>
      <c r="W212" s="13"/>
      <c r="X212" s="13"/>
      <c r="Y212" s="13"/>
      <c r="Z212" s="13"/>
      <c r="AA212" s="13"/>
      <c r="AB212" s="13"/>
      <c r="AC212" s="13"/>
      <c r="AD212" s="13"/>
      <c r="AE212" s="13"/>
      <c r="AT212" s="271" t="s">
        <v>165</v>
      </c>
      <c r="AU212" s="271" t="s">
        <v>87</v>
      </c>
      <c r="AV212" s="13" t="s">
        <v>87</v>
      </c>
      <c r="AW212" s="13" t="s">
        <v>34</v>
      </c>
      <c r="AX212" s="13" t="s">
        <v>78</v>
      </c>
      <c r="AY212" s="271" t="s">
        <v>152</v>
      </c>
    </row>
    <row r="213" s="14" customFormat="1">
      <c r="A213" s="14"/>
      <c r="B213" s="272"/>
      <c r="C213" s="273"/>
      <c r="D213" s="256" t="s">
        <v>165</v>
      </c>
      <c r="E213" s="274" t="s">
        <v>1</v>
      </c>
      <c r="F213" s="275" t="s">
        <v>171</v>
      </c>
      <c r="G213" s="273"/>
      <c r="H213" s="276">
        <v>71.537000000000006</v>
      </c>
      <c r="I213" s="277"/>
      <c r="J213" s="273"/>
      <c r="K213" s="273"/>
      <c r="L213" s="278"/>
      <c r="M213" s="279"/>
      <c r="N213" s="280"/>
      <c r="O213" s="280"/>
      <c r="P213" s="280"/>
      <c r="Q213" s="280"/>
      <c r="R213" s="280"/>
      <c r="S213" s="280"/>
      <c r="T213" s="281"/>
      <c r="U213" s="14"/>
      <c r="V213" s="14"/>
      <c r="W213" s="14"/>
      <c r="X213" s="14"/>
      <c r="Y213" s="14"/>
      <c r="Z213" s="14"/>
      <c r="AA213" s="14"/>
      <c r="AB213" s="14"/>
      <c r="AC213" s="14"/>
      <c r="AD213" s="14"/>
      <c r="AE213" s="14"/>
      <c r="AT213" s="282" t="s">
        <v>165</v>
      </c>
      <c r="AU213" s="282" t="s">
        <v>87</v>
      </c>
      <c r="AV213" s="14" t="s">
        <v>159</v>
      </c>
      <c r="AW213" s="14" t="s">
        <v>34</v>
      </c>
      <c r="AX213" s="14" t="s">
        <v>85</v>
      </c>
      <c r="AY213" s="282" t="s">
        <v>152</v>
      </c>
    </row>
    <row r="214" s="13" customFormat="1">
      <c r="A214" s="13"/>
      <c r="B214" s="261"/>
      <c r="C214" s="262"/>
      <c r="D214" s="256" t="s">
        <v>165</v>
      </c>
      <c r="E214" s="262"/>
      <c r="F214" s="264" t="s">
        <v>789</v>
      </c>
      <c r="G214" s="262"/>
      <c r="H214" s="265">
        <v>128.767</v>
      </c>
      <c r="I214" s="266"/>
      <c r="J214" s="262"/>
      <c r="K214" s="262"/>
      <c r="L214" s="267"/>
      <c r="M214" s="268"/>
      <c r="N214" s="269"/>
      <c r="O214" s="269"/>
      <c r="P214" s="269"/>
      <c r="Q214" s="269"/>
      <c r="R214" s="269"/>
      <c r="S214" s="269"/>
      <c r="T214" s="270"/>
      <c r="U214" s="13"/>
      <c r="V214" s="13"/>
      <c r="W214" s="13"/>
      <c r="X214" s="13"/>
      <c r="Y214" s="13"/>
      <c r="Z214" s="13"/>
      <c r="AA214" s="13"/>
      <c r="AB214" s="13"/>
      <c r="AC214" s="13"/>
      <c r="AD214" s="13"/>
      <c r="AE214" s="13"/>
      <c r="AT214" s="271" t="s">
        <v>165</v>
      </c>
      <c r="AU214" s="271" t="s">
        <v>87</v>
      </c>
      <c r="AV214" s="13" t="s">
        <v>87</v>
      </c>
      <c r="AW214" s="13" t="s">
        <v>4</v>
      </c>
      <c r="AX214" s="13" t="s">
        <v>85</v>
      </c>
      <c r="AY214" s="271" t="s">
        <v>152</v>
      </c>
    </row>
    <row r="215" s="2" customFormat="1" ht="21.75" customHeight="1">
      <c r="A215" s="38"/>
      <c r="B215" s="39"/>
      <c r="C215" s="243" t="s">
        <v>292</v>
      </c>
      <c r="D215" s="243" t="s">
        <v>154</v>
      </c>
      <c r="E215" s="244" t="s">
        <v>790</v>
      </c>
      <c r="F215" s="245" t="s">
        <v>791</v>
      </c>
      <c r="G215" s="246" t="s">
        <v>199</v>
      </c>
      <c r="H215" s="247">
        <v>476.91000000000002</v>
      </c>
      <c r="I215" s="248"/>
      <c r="J215" s="249">
        <f>ROUND(I215*H215,2)</f>
        <v>0</v>
      </c>
      <c r="K215" s="245" t="s">
        <v>158</v>
      </c>
      <c r="L215" s="44"/>
      <c r="M215" s="250" t="s">
        <v>1</v>
      </c>
      <c r="N215" s="251" t="s">
        <v>43</v>
      </c>
      <c r="O215" s="91"/>
      <c r="P215" s="252">
        <f>O215*H215</f>
        <v>0</v>
      </c>
      <c r="Q215" s="252">
        <v>0</v>
      </c>
      <c r="R215" s="252">
        <f>Q215*H215</f>
        <v>0</v>
      </c>
      <c r="S215" s="252">
        <v>0</v>
      </c>
      <c r="T215" s="253">
        <f>S215*H215</f>
        <v>0</v>
      </c>
      <c r="U215" s="38"/>
      <c r="V215" s="38"/>
      <c r="W215" s="38"/>
      <c r="X215" s="38"/>
      <c r="Y215" s="38"/>
      <c r="Z215" s="38"/>
      <c r="AA215" s="38"/>
      <c r="AB215" s="38"/>
      <c r="AC215" s="38"/>
      <c r="AD215" s="38"/>
      <c r="AE215" s="38"/>
      <c r="AR215" s="254" t="s">
        <v>159</v>
      </c>
      <c r="AT215" s="254" t="s">
        <v>154</v>
      </c>
      <c r="AU215" s="254" t="s">
        <v>87</v>
      </c>
      <c r="AY215" s="17" t="s">
        <v>152</v>
      </c>
      <c r="BE215" s="255">
        <f>IF(N215="základní",J215,0)</f>
        <v>0</v>
      </c>
      <c r="BF215" s="255">
        <f>IF(N215="snížená",J215,0)</f>
        <v>0</v>
      </c>
      <c r="BG215" s="255">
        <f>IF(N215="zákl. přenesená",J215,0)</f>
        <v>0</v>
      </c>
      <c r="BH215" s="255">
        <f>IF(N215="sníž. přenesená",J215,0)</f>
        <v>0</v>
      </c>
      <c r="BI215" s="255">
        <f>IF(N215="nulová",J215,0)</f>
        <v>0</v>
      </c>
      <c r="BJ215" s="17" t="s">
        <v>85</v>
      </c>
      <c r="BK215" s="255">
        <f>ROUND(I215*H215,2)</f>
        <v>0</v>
      </c>
      <c r="BL215" s="17" t="s">
        <v>159</v>
      </c>
      <c r="BM215" s="254" t="s">
        <v>792</v>
      </c>
    </row>
    <row r="216" s="2" customFormat="1">
      <c r="A216" s="38"/>
      <c r="B216" s="39"/>
      <c r="C216" s="40"/>
      <c r="D216" s="256" t="s">
        <v>161</v>
      </c>
      <c r="E216" s="40"/>
      <c r="F216" s="257" t="s">
        <v>793</v>
      </c>
      <c r="G216" s="40"/>
      <c r="H216" s="40"/>
      <c r="I216" s="154"/>
      <c r="J216" s="40"/>
      <c r="K216" s="40"/>
      <c r="L216" s="44"/>
      <c r="M216" s="258"/>
      <c r="N216" s="259"/>
      <c r="O216" s="91"/>
      <c r="P216" s="91"/>
      <c r="Q216" s="91"/>
      <c r="R216" s="91"/>
      <c r="S216" s="91"/>
      <c r="T216" s="92"/>
      <c r="U216" s="38"/>
      <c r="V216" s="38"/>
      <c r="W216" s="38"/>
      <c r="X216" s="38"/>
      <c r="Y216" s="38"/>
      <c r="Z216" s="38"/>
      <c r="AA216" s="38"/>
      <c r="AB216" s="38"/>
      <c r="AC216" s="38"/>
      <c r="AD216" s="38"/>
      <c r="AE216" s="38"/>
      <c r="AT216" s="17" t="s">
        <v>161</v>
      </c>
      <c r="AU216" s="17" t="s">
        <v>87</v>
      </c>
    </row>
    <row r="217" s="2" customFormat="1">
      <c r="A217" s="38"/>
      <c r="B217" s="39"/>
      <c r="C217" s="40"/>
      <c r="D217" s="256" t="s">
        <v>163</v>
      </c>
      <c r="E217" s="40"/>
      <c r="F217" s="260" t="s">
        <v>794</v>
      </c>
      <c r="G217" s="40"/>
      <c r="H217" s="40"/>
      <c r="I217" s="154"/>
      <c r="J217" s="40"/>
      <c r="K217" s="40"/>
      <c r="L217" s="44"/>
      <c r="M217" s="258"/>
      <c r="N217" s="259"/>
      <c r="O217" s="91"/>
      <c r="P217" s="91"/>
      <c r="Q217" s="91"/>
      <c r="R217" s="91"/>
      <c r="S217" s="91"/>
      <c r="T217" s="92"/>
      <c r="U217" s="38"/>
      <c r="V217" s="38"/>
      <c r="W217" s="38"/>
      <c r="X217" s="38"/>
      <c r="Y217" s="38"/>
      <c r="Z217" s="38"/>
      <c r="AA217" s="38"/>
      <c r="AB217" s="38"/>
      <c r="AC217" s="38"/>
      <c r="AD217" s="38"/>
      <c r="AE217" s="38"/>
      <c r="AT217" s="17" t="s">
        <v>163</v>
      </c>
      <c r="AU217" s="17" t="s">
        <v>87</v>
      </c>
    </row>
    <row r="218" s="13" customFormat="1">
      <c r="A218" s="13"/>
      <c r="B218" s="261"/>
      <c r="C218" s="262"/>
      <c r="D218" s="256" t="s">
        <v>165</v>
      </c>
      <c r="E218" s="263" t="s">
        <v>1</v>
      </c>
      <c r="F218" s="264" t="s">
        <v>779</v>
      </c>
      <c r="G218" s="262"/>
      <c r="H218" s="265">
        <v>476.91000000000002</v>
      </c>
      <c r="I218" s="266"/>
      <c r="J218" s="262"/>
      <c r="K218" s="262"/>
      <c r="L218" s="267"/>
      <c r="M218" s="268"/>
      <c r="N218" s="269"/>
      <c r="O218" s="269"/>
      <c r="P218" s="269"/>
      <c r="Q218" s="269"/>
      <c r="R218" s="269"/>
      <c r="S218" s="269"/>
      <c r="T218" s="270"/>
      <c r="U218" s="13"/>
      <c r="V218" s="13"/>
      <c r="W218" s="13"/>
      <c r="X218" s="13"/>
      <c r="Y218" s="13"/>
      <c r="Z218" s="13"/>
      <c r="AA218" s="13"/>
      <c r="AB218" s="13"/>
      <c r="AC218" s="13"/>
      <c r="AD218" s="13"/>
      <c r="AE218" s="13"/>
      <c r="AT218" s="271" t="s">
        <v>165</v>
      </c>
      <c r="AU218" s="271" t="s">
        <v>87</v>
      </c>
      <c r="AV218" s="13" t="s">
        <v>87</v>
      </c>
      <c r="AW218" s="13" t="s">
        <v>34</v>
      </c>
      <c r="AX218" s="13" t="s">
        <v>85</v>
      </c>
      <c r="AY218" s="271" t="s">
        <v>152</v>
      </c>
    </row>
    <row r="219" s="2" customFormat="1" ht="16.5" customHeight="1">
      <c r="A219" s="38"/>
      <c r="B219" s="39"/>
      <c r="C219" s="283" t="s">
        <v>299</v>
      </c>
      <c r="D219" s="283" t="s">
        <v>262</v>
      </c>
      <c r="E219" s="284" t="s">
        <v>795</v>
      </c>
      <c r="F219" s="285" t="s">
        <v>796</v>
      </c>
      <c r="G219" s="286" t="s">
        <v>797</v>
      </c>
      <c r="H219" s="287">
        <v>14.307</v>
      </c>
      <c r="I219" s="288"/>
      <c r="J219" s="289">
        <f>ROUND(I219*H219,2)</f>
        <v>0</v>
      </c>
      <c r="K219" s="285" t="s">
        <v>158</v>
      </c>
      <c r="L219" s="290"/>
      <c r="M219" s="291" t="s">
        <v>1</v>
      </c>
      <c r="N219" s="292" t="s">
        <v>43</v>
      </c>
      <c r="O219" s="91"/>
      <c r="P219" s="252">
        <f>O219*H219</f>
        <v>0</v>
      </c>
      <c r="Q219" s="252">
        <v>0.001</v>
      </c>
      <c r="R219" s="252">
        <f>Q219*H219</f>
        <v>0.014307</v>
      </c>
      <c r="S219" s="252">
        <v>0</v>
      </c>
      <c r="T219" s="253">
        <f>S219*H219</f>
        <v>0</v>
      </c>
      <c r="U219" s="38"/>
      <c r="V219" s="38"/>
      <c r="W219" s="38"/>
      <c r="X219" s="38"/>
      <c r="Y219" s="38"/>
      <c r="Z219" s="38"/>
      <c r="AA219" s="38"/>
      <c r="AB219" s="38"/>
      <c r="AC219" s="38"/>
      <c r="AD219" s="38"/>
      <c r="AE219" s="38"/>
      <c r="AR219" s="254" t="s">
        <v>216</v>
      </c>
      <c r="AT219" s="254" t="s">
        <v>262</v>
      </c>
      <c r="AU219" s="254" t="s">
        <v>87</v>
      </c>
      <c r="AY219" s="17" t="s">
        <v>152</v>
      </c>
      <c r="BE219" s="255">
        <f>IF(N219="základní",J219,0)</f>
        <v>0</v>
      </c>
      <c r="BF219" s="255">
        <f>IF(N219="snížená",J219,0)</f>
        <v>0</v>
      </c>
      <c r="BG219" s="255">
        <f>IF(N219="zákl. přenesená",J219,0)</f>
        <v>0</v>
      </c>
      <c r="BH219" s="255">
        <f>IF(N219="sníž. přenesená",J219,0)</f>
        <v>0</v>
      </c>
      <c r="BI219" s="255">
        <f>IF(N219="nulová",J219,0)</f>
        <v>0</v>
      </c>
      <c r="BJ219" s="17" t="s">
        <v>85</v>
      </c>
      <c r="BK219" s="255">
        <f>ROUND(I219*H219,2)</f>
        <v>0</v>
      </c>
      <c r="BL219" s="17" t="s">
        <v>159</v>
      </c>
      <c r="BM219" s="254" t="s">
        <v>798</v>
      </c>
    </row>
    <row r="220" s="2" customFormat="1">
      <c r="A220" s="38"/>
      <c r="B220" s="39"/>
      <c r="C220" s="40"/>
      <c r="D220" s="256" t="s">
        <v>161</v>
      </c>
      <c r="E220" s="40"/>
      <c r="F220" s="257" t="s">
        <v>796</v>
      </c>
      <c r="G220" s="40"/>
      <c r="H220" s="40"/>
      <c r="I220" s="154"/>
      <c r="J220" s="40"/>
      <c r="K220" s="40"/>
      <c r="L220" s="44"/>
      <c r="M220" s="258"/>
      <c r="N220" s="259"/>
      <c r="O220" s="91"/>
      <c r="P220" s="91"/>
      <c r="Q220" s="91"/>
      <c r="R220" s="91"/>
      <c r="S220" s="91"/>
      <c r="T220" s="92"/>
      <c r="U220" s="38"/>
      <c r="V220" s="38"/>
      <c r="W220" s="38"/>
      <c r="X220" s="38"/>
      <c r="Y220" s="38"/>
      <c r="Z220" s="38"/>
      <c r="AA220" s="38"/>
      <c r="AB220" s="38"/>
      <c r="AC220" s="38"/>
      <c r="AD220" s="38"/>
      <c r="AE220" s="38"/>
      <c r="AT220" s="17" t="s">
        <v>161</v>
      </c>
      <c r="AU220" s="17" t="s">
        <v>87</v>
      </c>
    </row>
    <row r="221" s="13" customFormat="1">
      <c r="A221" s="13"/>
      <c r="B221" s="261"/>
      <c r="C221" s="262"/>
      <c r="D221" s="256" t="s">
        <v>165</v>
      </c>
      <c r="E221" s="263" t="s">
        <v>1</v>
      </c>
      <c r="F221" s="264" t="s">
        <v>799</v>
      </c>
      <c r="G221" s="262"/>
      <c r="H221" s="265">
        <v>14.307</v>
      </c>
      <c r="I221" s="266"/>
      <c r="J221" s="262"/>
      <c r="K221" s="262"/>
      <c r="L221" s="267"/>
      <c r="M221" s="268"/>
      <c r="N221" s="269"/>
      <c r="O221" s="269"/>
      <c r="P221" s="269"/>
      <c r="Q221" s="269"/>
      <c r="R221" s="269"/>
      <c r="S221" s="269"/>
      <c r="T221" s="270"/>
      <c r="U221" s="13"/>
      <c r="V221" s="13"/>
      <c r="W221" s="13"/>
      <c r="X221" s="13"/>
      <c r="Y221" s="13"/>
      <c r="Z221" s="13"/>
      <c r="AA221" s="13"/>
      <c r="AB221" s="13"/>
      <c r="AC221" s="13"/>
      <c r="AD221" s="13"/>
      <c r="AE221" s="13"/>
      <c r="AT221" s="271" t="s">
        <v>165</v>
      </c>
      <c r="AU221" s="271" t="s">
        <v>87</v>
      </c>
      <c r="AV221" s="13" t="s">
        <v>87</v>
      </c>
      <c r="AW221" s="13" t="s">
        <v>34</v>
      </c>
      <c r="AX221" s="13" t="s">
        <v>85</v>
      </c>
      <c r="AY221" s="271" t="s">
        <v>152</v>
      </c>
    </row>
    <row r="222" s="2" customFormat="1" ht="16.5" customHeight="1">
      <c r="A222" s="38"/>
      <c r="B222" s="39"/>
      <c r="C222" s="243" t="s">
        <v>7</v>
      </c>
      <c r="D222" s="243" t="s">
        <v>154</v>
      </c>
      <c r="E222" s="244" t="s">
        <v>197</v>
      </c>
      <c r="F222" s="245" t="s">
        <v>198</v>
      </c>
      <c r="G222" s="246" t="s">
        <v>199</v>
      </c>
      <c r="H222" s="247">
        <v>143.09999999999999</v>
      </c>
      <c r="I222" s="248"/>
      <c r="J222" s="249">
        <f>ROUND(I222*H222,2)</f>
        <v>0</v>
      </c>
      <c r="K222" s="245" t="s">
        <v>158</v>
      </c>
      <c r="L222" s="44"/>
      <c r="M222" s="250" t="s">
        <v>1</v>
      </c>
      <c r="N222" s="251" t="s">
        <v>43</v>
      </c>
      <c r="O222" s="91"/>
      <c r="P222" s="252">
        <f>O222*H222</f>
        <v>0</v>
      </c>
      <c r="Q222" s="252">
        <v>0</v>
      </c>
      <c r="R222" s="252">
        <f>Q222*H222</f>
        <v>0</v>
      </c>
      <c r="S222" s="252">
        <v>0</v>
      </c>
      <c r="T222" s="253">
        <f>S222*H222</f>
        <v>0</v>
      </c>
      <c r="U222" s="38"/>
      <c r="V222" s="38"/>
      <c r="W222" s="38"/>
      <c r="X222" s="38"/>
      <c r="Y222" s="38"/>
      <c r="Z222" s="38"/>
      <c r="AA222" s="38"/>
      <c r="AB222" s="38"/>
      <c r="AC222" s="38"/>
      <c r="AD222" s="38"/>
      <c r="AE222" s="38"/>
      <c r="AR222" s="254" t="s">
        <v>159</v>
      </c>
      <c r="AT222" s="254" t="s">
        <v>154</v>
      </c>
      <c r="AU222" s="254" t="s">
        <v>87</v>
      </c>
      <c r="AY222" s="17" t="s">
        <v>152</v>
      </c>
      <c r="BE222" s="255">
        <f>IF(N222="základní",J222,0)</f>
        <v>0</v>
      </c>
      <c r="BF222" s="255">
        <f>IF(N222="snížená",J222,0)</f>
        <v>0</v>
      </c>
      <c r="BG222" s="255">
        <f>IF(N222="zákl. přenesená",J222,0)</f>
        <v>0</v>
      </c>
      <c r="BH222" s="255">
        <f>IF(N222="sníž. přenesená",J222,0)</f>
        <v>0</v>
      </c>
      <c r="BI222" s="255">
        <f>IF(N222="nulová",J222,0)</f>
        <v>0</v>
      </c>
      <c r="BJ222" s="17" t="s">
        <v>85</v>
      </c>
      <c r="BK222" s="255">
        <f>ROUND(I222*H222,2)</f>
        <v>0</v>
      </c>
      <c r="BL222" s="17" t="s">
        <v>159</v>
      </c>
      <c r="BM222" s="254" t="s">
        <v>800</v>
      </c>
    </row>
    <row r="223" s="2" customFormat="1">
      <c r="A223" s="38"/>
      <c r="B223" s="39"/>
      <c r="C223" s="40"/>
      <c r="D223" s="256" t="s">
        <v>161</v>
      </c>
      <c r="E223" s="40"/>
      <c r="F223" s="257" t="s">
        <v>201</v>
      </c>
      <c r="G223" s="40"/>
      <c r="H223" s="40"/>
      <c r="I223" s="154"/>
      <c r="J223" s="40"/>
      <c r="K223" s="40"/>
      <c r="L223" s="44"/>
      <c r="M223" s="258"/>
      <c r="N223" s="259"/>
      <c r="O223" s="91"/>
      <c r="P223" s="91"/>
      <c r="Q223" s="91"/>
      <c r="R223" s="91"/>
      <c r="S223" s="91"/>
      <c r="T223" s="92"/>
      <c r="U223" s="38"/>
      <c r="V223" s="38"/>
      <c r="W223" s="38"/>
      <c r="X223" s="38"/>
      <c r="Y223" s="38"/>
      <c r="Z223" s="38"/>
      <c r="AA223" s="38"/>
      <c r="AB223" s="38"/>
      <c r="AC223" s="38"/>
      <c r="AD223" s="38"/>
      <c r="AE223" s="38"/>
      <c r="AT223" s="17" t="s">
        <v>161</v>
      </c>
      <c r="AU223" s="17" t="s">
        <v>87</v>
      </c>
    </row>
    <row r="224" s="2" customFormat="1">
      <c r="A224" s="38"/>
      <c r="B224" s="39"/>
      <c r="C224" s="40"/>
      <c r="D224" s="256" t="s">
        <v>163</v>
      </c>
      <c r="E224" s="40"/>
      <c r="F224" s="260" t="s">
        <v>202</v>
      </c>
      <c r="G224" s="40"/>
      <c r="H224" s="40"/>
      <c r="I224" s="154"/>
      <c r="J224" s="40"/>
      <c r="K224" s="40"/>
      <c r="L224" s="44"/>
      <c r="M224" s="258"/>
      <c r="N224" s="259"/>
      <c r="O224" s="91"/>
      <c r="P224" s="91"/>
      <c r="Q224" s="91"/>
      <c r="R224" s="91"/>
      <c r="S224" s="91"/>
      <c r="T224" s="92"/>
      <c r="U224" s="38"/>
      <c r="V224" s="38"/>
      <c r="W224" s="38"/>
      <c r="X224" s="38"/>
      <c r="Y224" s="38"/>
      <c r="Z224" s="38"/>
      <c r="AA224" s="38"/>
      <c r="AB224" s="38"/>
      <c r="AC224" s="38"/>
      <c r="AD224" s="38"/>
      <c r="AE224" s="38"/>
      <c r="AT224" s="17" t="s">
        <v>163</v>
      </c>
      <c r="AU224" s="17" t="s">
        <v>87</v>
      </c>
    </row>
    <row r="225" s="2" customFormat="1">
      <c r="A225" s="38"/>
      <c r="B225" s="39"/>
      <c r="C225" s="40"/>
      <c r="D225" s="256" t="s">
        <v>203</v>
      </c>
      <c r="E225" s="40"/>
      <c r="F225" s="260" t="s">
        <v>204</v>
      </c>
      <c r="G225" s="40"/>
      <c r="H225" s="40"/>
      <c r="I225" s="154"/>
      <c r="J225" s="40"/>
      <c r="K225" s="40"/>
      <c r="L225" s="44"/>
      <c r="M225" s="258"/>
      <c r="N225" s="259"/>
      <c r="O225" s="91"/>
      <c r="P225" s="91"/>
      <c r="Q225" s="91"/>
      <c r="R225" s="91"/>
      <c r="S225" s="91"/>
      <c r="T225" s="92"/>
      <c r="U225" s="38"/>
      <c r="V225" s="38"/>
      <c r="W225" s="38"/>
      <c r="X225" s="38"/>
      <c r="Y225" s="38"/>
      <c r="Z225" s="38"/>
      <c r="AA225" s="38"/>
      <c r="AB225" s="38"/>
      <c r="AC225" s="38"/>
      <c r="AD225" s="38"/>
      <c r="AE225" s="38"/>
      <c r="AT225" s="17" t="s">
        <v>203</v>
      </c>
      <c r="AU225" s="17" t="s">
        <v>87</v>
      </c>
    </row>
    <row r="226" s="13" customFormat="1">
      <c r="A226" s="13"/>
      <c r="B226" s="261"/>
      <c r="C226" s="262"/>
      <c r="D226" s="256" t="s">
        <v>165</v>
      </c>
      <c r="E226" s="263" t="s">
        <v>1</v>
      </c>
      <c r="F226" s="264" t="s">
        <v>801</v>
      </c>
      <c r="G226" s="262"/>
      <c r="H226" s="265">
        <v>60.539999999999999</v>
      </c>
      <c r="I226" s="266"/>
      <c r="J226" s="262"/>
      <c r="K226" s="262"/>
      <c r="L226" s="267"/>
      <c r="M226" s="268"/>
      <c r="N226" s="269"/>
      <c r="O226" s="269"/>
      <c r="P226" s="269"/>
      <c r="Q226" s="269"/>
      <c r="R226" s="269"/>
      <c r="S226" s="269"/>
      <c r="T226" s="270"/>
      <c r="U226" s="13"/>
      <c r="V226" s="13"/>
      <c r="W226" s="13"/>
      <c r="X226" s="13"/>
      <c r="Y226" s="13"/>
      <c r="Z226" s="13"/>
      <c r="AA226" s="13"/>
      <c r="AB226" s="13"/>
      <c r="AC226" s="13"/>
      <c r="AD226" s="13"/>
      <c r="AE226" s="13"/>
      <c r="AT226" s="271" t="s">
        <v>165</v>
      </c>
      <c r="AU226" s="271" t="s">
        <v>87</v>
      </c>
      <c r="AV226" s="13" t="s">
        <v>87</v>
      </c>
      <c r="AW226" s="13" t="s">
        <v>34</v>
      </c>
      <c r="AX226" s="13" t="s">
        <v>78</v>
      </c>
      <c r="AY226" s="271" t="s">
        <v>152</v>
      </c>
    </row>
    <row r="227" s="13" customFormat="1">
      <c r="A227" s="13"/>
      <c r="B227" s="261"/>
      <c r="C227" s="262"/>
      <c r="D227" s="256" t="s">
        <v>165</v>
      </c>
      <c r="E227" s="263" t="s">
        <v>1</v>
      </c>
      <c r="F227" s="264" t="s">
        <v>802</v>
      </c>
      <c r="G227" s="262"/>
      <c r="H227" s="265">
        <v>9.8599999999999994</v>
      </c>
      <c r="I227" s="266"/>
      <c r="J227" s="262"/>
      <c r="K227" s="262"/>
      <c r="L227" s="267"/>
      <c r="M227" s="268"/>
      <c r="N227" s="269"/>
      <c r="O227" s="269"/>
      <c r="P227" s="269"/>
      <c r="Q227" s="269"/>
      <c r="R227" s="269"/>
      <c r="S227" s="269"/>
      <c r="T227" s="270"/>
      <c r="U227" s="13"/>
      <c r="V227" s="13"/>
      <c r="W227" s="13"/>
      <c r="X227" s="13"/>
      <c r="Y227" s="13"/>
      <c r="Z227" s="13"/>
      <c r="AA227" s="13"/>
      <c r="AB227" s="13"/>
      <c r="AC227" s="13"/>
      <c r="AD227" s="13"/>
      <c r="AE227" s="13"/>
      <c r="AT227" s="271" t="s">
        <v>165</v>
      </c>
      <c r="AU227" s="271" t="s">
        <v>87</v>
      </c>
      <c r="AV227" s="13" t="s">
        <v>87</v>
      </c>
      <c r="AW227" s="13" t="s">
        <v>34</v>
      </c>
      <c r="AX227" s="13" t="s">
        <v>78</v>
      </c>
      <c r="AY227" s="271" t="s">
        <v>152</v>
      </c>
    </row>
    <row r="228" s="13" customFormat="1">
      <c r="A228" s="13"/>
      <c r="B228" s="261"/>
      <c r="C228" s="262"/>
      <c r="D228" s="256" t="s">
        <v>165</v>
      </c>
      <c r="E228" s="263" t="s">
        <v>1</v>
      </c>
      <c r="F228" s="264" t="s">
        <v>803</v>
      </c>
      <c r="G228" s="262"/>
      <c r="H228" s="265">
        <v>32.700000000000003</v>
      </c>
      <c r="I228" s="266"/>
      <c r="J228" s="262"/>
      <c r="K228" s="262"/>
      <c r="L228" s="267"/>
      <c r="M228" s="268"/>
      <c r="N228" s="269"/>
      <c r="O228" s="269"/>
      <c r="P228" s="269"/>
      <c r="Q228" s="269"/>
      <c r="R228" s="269"/>
      <c r="S228" s="269"/>
      <c r="T228" s="270"/>
      <c r="U228" s="13"/>
      <c r="V228" s="13"/>
      <c r="W228" s="13"/>
      <c r="X228" s="13"/>
      <c r="Y228" s="13"/>
      <c r="Z228" s="13"/>
      <c r="AA228" s="13"/>
      <c r="AB228" s="13"/>
      <c r="AC228" s="13"/>
      <c r="AD228" s="13"/>
      <c r="AE228" s="13"/>
      <c r="AT228" s="271" t="s">
        <v>165</v>
      </c>
      <c r="AU228" s="271" t="s">
        <v>87</v>
      </c>
      <c r="AV228" s="13" t="s">
        <v>87</v>
      </c>
      <c r="AW228" s="13" t="s">
        <v>34</v>
      </c>
      <c r="AX228" s="13" t="s">
        <v>78</v>
      </c>
      <c r="AY228" s="271" t="s">
        <v>152</v>
      </c>
    </row>
    <row r="229" s="13" customFormat="1">
      <c r="A229" s="13"/>
      <c r="B229" s="261"/>
      <c r="C229" s="262"/>
      <c r="D229" s="256" t="s">
        <v>165</v>
      </c>
      <c r="E229" s="263" t="s">
        <v>1</v>
      </c>
      <c r="F229" s="264" t="s">
        <v>430</v>
      </c>
      <c r="G229" s="262"/>
      <c r="H229" s="265">
        <v>40</v>
      </c>
      <c r="I229" s="266"/>
      <c r="J229" s="262"/>
      <c r="K229" s="262"/>
      <c r="L229" s="267"/>
      <c r="M229" s="268"/>
      <c r="N229" s="269"/>
      <c r="O229" s="269"/>
      <c r="P229" s="269"/>
      <c r="Q229" s="269"/>
      <c r="R229" s="269"/>
      <c r="S229" s="269"/>
      <c r="T229" s="270"/>
      <c r="U229" s="13"/>
      <c r="V229" s="13"/>
      <c r="W229" s="13"/>
      <c r="X229" s="13"/>
      <c r="Y229" s="13"/>
      <c r="Z229" s="13"/>
      <c r="AA229" s="13"/>
      <c r="AB229" s="13"/>
      <c r="AC229" s="13"/>
      <c r="AD229" s="13"/>
      <c r="AE229" s="13"/>
      <c r="AT229" s="271" t="s">
        <v>165</v>
      </c>
      <c r="AU229" s="271" t="s">
        <v>87</v>
      </c>
      <c r="AV229" s="13" t="s">
        <v>87</v>
      </c>
      <c r="AW229" s="13" t="s">
        <v>34</v>
      </c>
      <c r="AX229" s="13" t="s">
        <v>78</v>
      </c>
      <c r="AY229" s="271" t="s">
        <v>152</v>
      </c>
    </row>
    <row r="230" s="14" customFormat="1">
      <c r="A230" s="14"/>
      <c r="B230" s="272"/>
      <c r="C230" s="273"/>
      <c r="D230" s="256" t="s">
        <v>165</v>
      </c>
      <c r="E230" s="274" t="s">
        <v>1</v>
      </c>
      <c r="F230" s="275" t="s">
        <v>171</v>
      </c>
      <c r="G230" s="273"/>
      <c r="H230" s="276">
        <v>143.09999999999999</v>
      </c>
      <c r="I230" s="277"/>
      <c r="J230" s="273"/>
      <c r="K230" s="273"/>
      <c r="L230" s="278"/>
      <c r="M230" s="279"/>
      <c r="N230" s="280"/>
      <c r="O230" s="280"/>
      <c r="P230" s="280"/>
      <c r="Q230" s="280"/>
      <c r="R230" s="280"/>
      <c r="S230" s="280"/>
      <c r="T230" s="281"/>
      <c r="U230" s="14"/>
      <c r="V230" s="14"/>
      <c r="W230" s="14"/>
      <c r="X230" s="14"/>
      <c r="Y230" s="14"/>
      <c r="Z230" s="14"/>
      <c r="AA230" s="14"/>
      <c r="AB230" s="14"/>
      <c r="AC230" s="14"/>
      <c r="AD230" s="14"/>
      <c r="AE230" s="14"/>
      <c r="AT230" s="282" t="s">
        <v>165</v>
      </c>
      <c r="AU230" s="282" t="s">
        <v>87</v>
      </c>
      <c r="AV230" s="14" t="s">
        <v>159</v>
      </c>
      <c r="AW230" s="14" t="s">
        <v>34</v>
      </c>
      <c r="AX230" s="14" t="s">
        <v>85</v>
      </c>
      <c r="AY230" s="282" t="s">
        <v>152</v>
      </c>
    </row>
    <row r="231" s="2" customFormat="1" ht="21.75" customHeight="1">
      <c r="A231" s="38"/>
      <c r="B231" s="39"/>
      <c r="C231" s="243" t="s">
        <v>313</v>
      </c>
      <c r="D231" s="243" t="s">
        <v>154</v>
      </c>
      <c r="E231" s="244" t="s">
        <v>804</v>
      </c>
      <c r="F231" s="245" t="s">
        <v>805</v>
      </c>
      <c r="G231" s="246" t="s">
        <v>199</v>
      </c>
      <c r="H231" s="247">
        <v>476.91000000000002</v>
      </c>
      <c r="I231" s="248"/>
      <c r="J231" s="249">
        <f>ROUND(I231*H231,2)</f>
        <v>0</v>
      </c>
      <c r="K231" s="245" t="s">
        <v>158</v>
      </c>
      <c r="L231" s="44"/>
      <c r="M231" s="250" t="s">
        <v>1</v>
      </c>
      <c r="N231" s="251" t="s">
        <v>43</v>
      </c>
      <c r="O231" s="91"/>
      <c r="P231" s="252">
        <f>O231*H231</f>
        <v>0</v>
      </c>
      <c r="Q231" s="252">
        <v>0</v>
      </c>
      <c r="R231" s="252">
        <f>Q231*H231</f>
        <v>0</v>
      </c>
      <c r="S231" s="252">
        <v>0</v>
      </c>
      <c r="T231" s="253">
        <f>S231*H231</f>
        <v>0</v>
      </c>
      <c r="U231" s="38"/>
      <c r="V231" s="38"/>
      <c r="W231" s="38"/>
      <c r="X231" s="38"/>
      <c r="Y231" s="38"/>
      <c r="Z231" s="38"/>
      <c r="AA231" s="38"/>
      <c r="AB231" s="38"/>
      <c r="AC231" s="38"/>
      <c r="AD231" s="38"/>
      <c r="AE231" s="38"/>
      <c r="AR231" s="254" t="s">
        <v>159</v>
      </c>
      <c r="AT231" s="254" t="s">
        <v>154</v>
      </c>
      <c r="AU231" s="254" t="s">
        <v>87</v>
      </c>
      <c r="AY231" s="17" t="s">
        <v>152</v>
      </c>
      <c r="BE231" s="255">
        <f>IF(N231="základní",J231,0)</f>
        <v>0</v>
      </c>
      <c r="BF231" s="255">
        <f>IF(N231="snížená",J231,0)</f>
        <v>0</v>
      </c>
      <c r="BG231" s="255">
        <f>IF(N231="zákl. přenesená",J231,0)</f>
        <v>0</v>
      </c>
      <c r="BH231" s="255">
        <f>IF(N231="sníž. přenesená",J231,0)</f>
        <v>0</v>
      </c>
      <c r="BI231" s="255">
        <f>IF(N231="nulová",J231,0)</f>
        <v>0</v>
      </c>
      <c r="BJ231" s="17" t="s">
        <v>85</v>
      </c>
      <c r="BK231" s="255">
        <f>ROUND(I231*H231,2)</f>
        <v>0</v>
      </c>
      <c r="BL231" s="17" t="s">
        <v>159</v>
      </c>
      <c r="BM231" s="254" t="s">
        <v>806</v>
      </c>
    </row>
    <row r="232" s="2" customFormat="1">
      <c r="A232" s="38"/>
      <c r="B232" s="39"/>
      <c r="C232" s="40"/>
      <c r="D232" s="256" t="s">
        <v>161</v>
      </c>
      <c r="E232" s="40"/>
      <c r="F232" s="257" t="s">
        <v>807</v>
      </c>
      <c r="G232" s="40"/>
      <c r="H232" s="40"/>
      <c r="I232" s="154"/>
      <c r="J232" s="40"/>
      <c r="K232" s="40"/>
      <c r="L232" s="44"/>
      <c r="M232" s="258"/>
      <c r="N232" s="259"/>
      <c r="O232" s="91"/>
      <c r="P232" s="91"/>
      <c r="Q232" s="91"/>
      <c r="R232" s="91"/>
      <c r="S232" s="91"/>
      <c r="T232" s="92"/>
      <c r="U232" s="38"/>
      <c r="V232" s="38"/>
      <c r="W232" s="38"/>
      <c r="X232" s="38"/>
      <c r="Y232" s="38"/>
      <c r="Z232" s="38"/>
      <c r="AA232" s="38"/>
      <c r="AB232" s="38"/>
      <c r="AC232" s="38"/>
      <c r="AD232" s="38"/>
      <c r="AE232" s="38"/>
      <c r="AT232" s="17" t="s">
        <v>161</v>
      </c>
      <c r="AU232" s="17" t="s">
        <v>87</v>
      </c>
    </row>
    <row r="233" s="2" customFormat="1">
      <c r="A233" s="38"/>
      <c r="B233" s="39"/>
      <c r="C233" s="40"/>
      <c r="D233" s="256" t="s">
        <v>163</v>
      </c>
      <c r="E233" s="40"/>
      <c r="F233" s="260" t="s">
        <v>808</v>
      </c>
      <c r="G233" s="40"/>
      <c r="H233" s="40"/>
      <c r="I233" s="154"/>
      <c r="J233" s="40"/>
      <c r="K233" s="40"/>
      <c r="L233" s="44"/>
      <c r="M233" s="258"/>
      <c r="N233" s="259"/>
      <c r="O233" s="91"/>
      <c r="P233" s="91"/>
      <c r="Q233" s="91"/>
      <c r="R233" s="91"/>
      <c r="S233" s="91"/>
      <c r="T233" s="92"/>
      <c r="U233" s="38"/>
      <c r="V233" s="38"/>
      <c r="W233" s="38"/>
      <c r="X233" s="38"/>
      <c r="Y233" s="38"/>
      <c r="Z233" s="38"/>
      <c r="AA233" s="38"/>
      <c r="AB233" s="38"/>
      <c r="AC233" s="38"/>
      <c r="AD233" s="38"/>
      <c r="AE233" s="38"/>
      <c r="AT233" s="17" t="s">
        <v>163</v>
      </c>
      <c r="AU233" s="17" t="s">
        <v>87</v>
      </c>
    </row>
    <row r="234" s="13" customFormat="1">
      <c r="A234" s="13"/>
      <c r="B234" s="261"/>
      <c r="C234" s="262"/>
      <c r="D234" s="256" t="s">
        <v>165</v>
      </c>
      <c r="E234" s="263" t="s">
        <v>1</v>
      </c>
      <c r="F234" s="264" t="s">
        <v>779</v>
      </c>
      <c r="G234" s="262"/>
      <c r="H234" s="265">
        <v>476.91000000000002</v>
      </c>
      <c r="I234" s="266"/>
      <c r="J234" s="262"/>
      <c r="K234" s="262"/>
      <c r="L234" s="267"/>
      <c r="M234" s="268"/>
      <c r="N234" s="269"/>
      <c r="O234" s="269"/>
      <c r="P234" s="269"/>
      <c r="Q234" s="269"/>
      <c r="R234" s="269"/>
      <c r="S234" s="269"/>
      <c r="T234" s="270"/>
      <c r="U234" s="13"/>
      <c r="V234" s="13"/>
      <c r="W234" s="13"/>
      <c r="X234" s="13"/>
      <c r="Y234" s="13"/>
      <c r="Z234" s="13"/>
      <c r="AA234" s="13"/>
      <c r="AB234" s="13"/>
      <c r="AC234" s="13"/>
      <c r="AD234" s="13"/>
      <c r="AE234" s="13"/>
      <c r="AT234" s="271" t="s">
        <v>165</v>
      </c>
      <c r="AU234" s="271" t="s">
        <v>87</v>
      </c>
      <c r="AV234" s="13" t="s">
        <v>87</v>
      </c>
      <c r="AW234" s="13" t="s">
        <v>34</v>
      </c>
      <c r="AX234" s="13" t="s">
        <v>85</v>
      </c>
      <c r="AY234" s="271" t="s">
        <v>152</v>
      </c>
    </row>
    <row r="235" s="2" customFormat="1" ht="21.75" customHeight="1">
      <c r="A235" s="38"/>
      <c r="B235" s="39"/>
      <c r="C235" s="243" t="s">
        <v>320</v>
      </c>
      <c r="D235" s="243" t="s">
        <v>154</v>
      </c>
      <c r="E235" s="244" t="s">
        <v>809</v>
      </c>
      <c r="F235" s="245" t="s">
        <v>810</v>
      </c>
      <c r="G235" s="246" t="s">
        <v>199</v>
      </c>
      <c r="H235" s="247">
        <v>476.91000000000002</v>
      </c>
      <c r="I235" s="248"/>
      <c r="J235" s="249">
        <f>ROUND(I235*H235,2)</f>
        <v>0</v>
      </c>
      <c r="K235" s="245" t="s">
        <v>158</v>
      </c>
      <c r="L235" s="44"/>
      <c r="M235" s="250" t="s">
        <v>1</v>
      </c>
      <c r="N235" s="251" t="s">
        <v>43</v>
      </c>
      <c r="O235" s="91"/>
      <c r="P235" s="252">
        <f>O235*H235</f>
        <v>0</v>
      </c>
      <c r="Q235" s="252">
        <v>0</v>
      </c>
      <c r="R235" s="252">
        <f>Q235*H235</f>
        <v>0</v>
      </c>
      <c r="S235" s="252">
        <v>0</v>
      </c>
      <c r="T235" s="253">
        <f>S235*H235</f>
        <v>0</v>
      </c>
      <c r="U235" s="38"/>
      <c r="V235" s="38"/>
      <c r="W235" s="38"/>
      <c r="X235" s="38"/>
      <c r="Y235" s="38"/>
      <c r="Z235" s="38"/>
      <c r="AA235" s="38"/>
      <c r="AB235" s="38"/>
      <c r="AC235" s="38"/>
      <c r="AD235" s="38"/>
      <c r="AE235" s="38"/>
      <c r="AR235" s="254" t="s">
        <v>159</v>
      </c>
      <c r="AT235" s="254" t="s">
        <v>154</v>
      </c>
      <c r="AU235" s="254" t="s">
        <v>87</v>
      </c>
      <c r="AY235" s="17" t="s">
        <v>152</v>
      </c>
      <c r="BE235" s="255">
        <f>IF(N235="základní",J235,0)</f>
        <v>0</v>
      </c>
      <c r="BF235" s="255">
        <f>IF(N235="snížená",J235,0)</f>
        <v>0</v>
      </c>
      <c r="BG235" s="255">
        <f>IF(N235="zákl. přenesená",J235,0)</f>
        <v>0</v>
      </c>
      <c r="BH235" s="255">
        <f>IF(N235="sníž. přenesená",J235,0)</f>
        <v>0</v>
      </c>
      <c r="BI235" s="255">
        <f>IF(N235="nulová",J235,0)</f>
        <v>0</v>
      </c>
      <c r="BJ235" s="17" t="s">
        <v>85</v>
      </c>
      <c r="BK235" s="255">
        <f>ROUND(I235*H235,2)</f>
        <v>0</v>
      </c>
      <c r="BL235" s="17" t="s">
        <v>159</v>
      </c>
      <c r="BM235" s="254" t="s">
        <v>811</v>
      </c>
    </row>
    <row r="236" s="2" customFormat="1">
      <c r="A236" s="38"/>
      <c r="B236" s="39"/>
      <c r="C236" s="40"/>
      <c r="D236" s="256" t="s">
        <v>161</v>
      </c>
      <c r="E236" s="40"/>
      <c r="F236" s="257" t="s">
        <v>812</v>
      </c>
      <c r="G236" s="40"/>
      <c r="H236" s="40"/>
      <c r="I236" s="154"/>
      <c r="J236" s="40"/>
      <c r="K236" s="40"/>
      <c r="L236" s="44"/>
      <c r="M236" s="258"/>
      <c r="N236" s="259"/>
      <c r="O236" s="91"/>
      <c r="P236" s="91"/>
      <c r="Q236" s="91"/>
      <c r="R236" s="91"/>
      <c r="S236" s="91"/>
      <c r="T236" s="92"/>
      <c r="U236" s="38"/>
      <c r="V236" s="38"/>
      <c r="W236" s="38"/>
      <c r="X236" s="38"/>
      <c r="Y236" s="38"/>
      <c r="Z236" s="38"/>
      <c r="AA236" s="38"/>
      <c r="AB236" s="38"/>
      <c r="AC236" s="38"/>
      <c r="AD236" s="38"/>
      <c r="AE236" s="38"/>
      <c r="AT236" s="17" t="s">
        <v>161</v>
      </c>
      <c r="AU236" s="17" t="s">
        <v>87</v>
      </c>
    </row>
    <row r="237" s="2" customFormat="1">
      <c r="A237" s="38"/>
      <c r="B237" s="39"/>
      <c r="C237" s="40"/>
      <c r="D237" s="256" t="s">
        <v>163</v>
      </c>
      <c r="E237" s="40"/>
      <c r="F237" s="260" t="s">
        <v>813</v>
      </c>
      <c r="G237" s="40"/>
      <c r="H237" s="40"/>
      <c r="I237" s="154"/>
      <c r="J237" s="40"/>
      <c r="K237" s="40"/>
      <c r="L237" s="44"/>
      <c r="M237" s="258"/>
      <c r="N237" s="259"/>
      <c r="O237" s="91"/>
      <c r="P237" s="91"/>
      <c r="Q237" s="91"/>
      <c r="R237" s="91"/>
      <c r="S237" s="91"/>
      <c r="T237" s="92"/>
      <c r="U237" s="38"/>
      <c r="V237" s="38"/>
      <c r="W237" s="38"/>
      <c r="X237" s="38"/>
      <c r="Y237" s="38"/>
      <c r="Z237" s="38"/>
      <c r="AA237" s="38"/>
      <c r="AB237" s="38"/>
      <c r="AC237" s="38"/>
      <c r="AD237" s="38"/>
      <c r="AE237" s="38"/>
      <c r="AT237" s="17" t="s">
        <v>163</v>
      </c>
      <c r="AU237" s="17" t="s">
        <v>87</v>
      </c>
    </row>
    <row r="238" s="13" customFormat="1">
      <c r="A238" s="13"/>
      <c r="B238" s="261"/>
      <c r="C238" s="262"/>
      <c r="D238" s="256" t="s">
        <v>165</v>
      </c>
      <c r="E238" s="263" t="s">
        <v>1</v>
      </c>
      <c r="F238" s="264" t="s">
        <v>779</v>
      </c>
      <c r="G238" s="262"/>
      <c r="H238" s="265">
        <v>476.91000000000002</v>
      </c>
      <c r="I238" s="266"/>
      <c r="J238" s="262"/>
      <c r="K238" s="262"/>
      <c r="L238" s="267"/>
      <c r="M238" s="268"/>
      <c r="N238" s="269"/>
      <c r="O238" s="269"/>
      <c r="P238" s="269"/>
      <c r="Q238" s="269"/>
      <c r="R238" s="269"/>
      <c r="S238" s="269"/>
      <c r="T238" s="270"/>
      <c r="U238" s="13"/>
      <c r="V238" s="13"/>
      <c r="W238" s="13"/>
      <c r="X238" s="13"/>
      <c r="Y238" s="13"/>
      <c r="Z238" s="13"/>
      <c r="AA238" s="13"/>
      <c r="AB238" s="13"/>
      <c r="AC238" s="13"/>
      <c r="AD238" s="13"/>
      <c r="AE238" s="13"/>
      <c r="AT238" s="271" t="s">
        <v>165</v>
      </c>
      <c r="AU238" s="271" t="s">
        <v>87</v>
      </c>
      <c r="AV238" s="13" t="s">
        <v>87</v>
      </c>
      <c r="AW238" s="13" t="s">
        <v>34</v>
      </c>
      <c r="AX238" s="13" t="s">
        <v>85</v>
      </c>
      <c r="AY238" s="271" t="s">
        <v>152</v>
      </c>
    </row>
    <row r="239" s="2" customFormat="1" ht="16.5" customHeight="1">
      <c r="A239" s="38"/>
      <c r="B239" s="39"/>
      <c r="C239" s="243" t="s">
        <v>327</v>
      </c>
      <c r="D239" s="243" t="s">
        <v>154</v>
      </c>
      <c r="E239" s="244" t="s">
        <v>814</v>
      </c>
      <c r="F239" s="245" t="s">
        <v>815</v>
      </c>
      <c r="G239" s="246" t="s">
        <v>157</v>
      </c>
      <c r="H239" s="247">
        <v>19.076000000000001</v>
      </c>
      <c r="I239" s="248"/>
      <c r="J239" s="249">
        <f>ROUND(I239*H239,2)</f>
        <v>0</v>
      </c>
      <c r="K239" s="245" t="s">
        <v>158</v>
      </c>
      <c r="L239" s="44"/>
      <c r="M239" s="250" t="s">
        <v>1</v>
      </c>
      <c r="N239" s="251" t="s">
        <v>43</v>
      </c>
      <c r="O239" s="91"/>
      <c r="P239" s="252">
        <f>O239*H239</f>
        <v>0</v>
      </c>
      <c r="Q239" s="252">
        <v>0</v>
      </c>
      <c r="R239" s="252">
        <f>Q239*H239</f>
        <v>0</v>
      </c>
      <c r="S239" s="252">
        <v>0</v>
      </c>
      <c r="T239" s="253">
        <f>S239*H239</f>
        <v>0</v>
      </c>
      <c r="U239" s="38"/>
      <c r="V239" s="38"/>
      <c r="W239" s="38"/>
      <c r="X239" s="38"/>
      <c r="Y239" s="38"/>
      <c r="Z239" s="38"/>
      <c r="AA239" s="38"/>
      <c r="AB239" s="38"/>
      <c r="AC239" s="38"/>
      <c r="AD239" s="38"/>
      <c r="AE239" s="38"/>
      <c r="AR239" s="254" t="s">
        <v>159</v>
      </c>
      <c r="AT239" s="254" t="s">
        <v>154</v>
      </c>
      <c r="AU239" s="254" t="s">
        <v>87</v>
      </c>
      <c r="AY239" s="17" t="s">
        <v>152</v>
      </c>
      <c r="BE239" s="255">
        <f>IF(N239="základní",J239,0)</f>
        <v>0</v>
      </c>
      <c r="BF239" s="255">
        <f>IF(N239="snížená",J239,0)</f>
        <v>0</v>
      </c>
      <c r="BG239" s="255">
        <f>IF(N239="zákl. přenesená",J239,0)</f>
        <v>0</v>
      </c>
      <c r="BH239" s="255">
        <f>IF(N239="sníž. přenesená",J239,0)</f>
        <v>0</v>
      </c>
      <c r="BI239" s="255">
        <f>IF(N239="nulová",J239,0)</f>
        <v>0</v>
      </c>
      <c r="BJ239" s="17" t="s">
        <v>85</v>
      </c>
      <c r="BK239" s="255">
        <f>ROUND(I239*H239,2)</f>
        <v>0</v>
      </c>
      <c r="BL239" s="17" t="s">
        <v>159</v>
      </c>
      <c r="BM239" s="254" t="s">
        <v>816</v>
      </c>
    </row>
    <row r="240" s="2" customFormat="1">
      <c r="A240" s="38"/>
      <c r="B240" s="39"/>
      <c r="C240" s="40"/>
      <c r="D240" s="256" t="s">
        <v>161</v>
      </c>
      <c r="E240" s="40"/>
      <c r="F240" s="257" t="s">
        <v>817</v>
      </c>
      <c r="G240" s="40"/>
      <c r="H240" s="40"/>
      <c r="I240" s="154"/>
      <c r="J240" s="40"/>
      <c r="K240" s="40"/>
      <c r="L240" s="44"/>
      <c r="M240" s="258"/>
      <c r="N240" s="259"/>
      <c r="O240" s="91"/>
      <c r="P240" s="91"/>
      <c r="Q240" s="91"/>
      <c r="R240" s="91"/>
      <c r="S240" s="91"/>
      <c r="T240" s="92"/>
      <c r="U240" s="38"/>
      <c r="V240" s="38"/>
      <c r="W240" s="38"/>
      <c r="X240" s="38"/>
      <c r="Y240" s="38"/>
      <c r="Z240" s="38"/>
      <c r="AA240" s="38"/>
      <c r="AB240" s="38"/>
      <c r="AC240" s="38"/>
      <c r="AD240" s="38"/>
      <c r="AE240" s="38"/>
      <c r="AT240" s="17" t="s">
        <v>161</v>
      </c>
      <c r="AU240" s="17" t="s">
        <v>87</v>
      </c>
    </row>
    <row r="241" s="13" customFormat="1">
      <c r="A241" s="13"/>
      <c r="B241" s="261"/>
      <c r="C241" s="262"/>
      <c r="D241" s="256" t="s">
        <v>165</v>
      </c>
      <c r="E241" s="263" t="s">
        <v>1</v>
      </c>
      <c r="F241" s="264" t="s">
        <v>818</v>
      </c>
      <c r="G241" s="262"/>
      <c r="H241" s="265">
        <v>19.076000000000001</v>
      </c>
      <c r="I241" s="266"/>
      <c r="J241" s="262"/>
      <c r="K241" s="262"/>
      <c r="L241" s="267"/>
      <c r="M241" s="268"/>
      <c r="N241" s="269"/>
      <c r="O241" s="269"/>
      <c r="P241" s="269"/>
      <c r="Q241" s="269"/>
      <c r="R241" s="269"/>
      <c r="S241" s="269"/>
      <c r="T241" s="270"/>
      <c r="U241" s="13"/>
      <c r="V241" s="13"/>
      <c r="W241" s="13"/>
      <c r="X241" s="13"/>
      <c r="Y241" s="13"/>
      <c r="Z241" s="13"/>
      <c r="AA241" s="13"/>
      <c r="AB241" s="13"/>
      <c r="AC241" s="13"/>
      <c r="AD241" s="13"/>
      <c r="AE241" s="13"/>
      <c r="AT241" s="271" t="s">
        <v>165</v>
      </c>
      <c r="AU241" s="271" t="s">
        <v>87</v>
      </c>
      <c r="AV241" s="13" t="s">
        <v>87</v>
      </c>
      <c r="AW241" s="13" t="s">
        <v>34</v>
      </c>
      <c r="AX241" s="13" t="s">
        <v>85</v>
      </c>
      <c r="AY241" s="271" t="s">
        <v>152</v>
      </c>
    </row>
    <row r="242" s="2" customFormat="1" ht="16.5" customHeight="1">
      <c r="A242" s="38"/>
      <c r="B242" s="39"/>
      <c r="C242" s="243" t="s">
        <v>335</v>
      </c>
      <c r="D242" s="243" t="s">
        <v>154</v>
      </c>
      <c r="E242" s="244" t="s">
        <v>819</v>
      </c>
      <c r="F242" s="245" t="s">
        <v>820</v>
      </c>
      <c r="G242" s="246" t="s">
        <v>157</v>
      </c>
      <c r="H242" s="247">
        <v>19.076000000000001</v>
      </c>
      <c r="I242" s="248"/>
      <c r="J242" s="249">
        <f>ROUND(I242*H242,2)</f>
        <v>0</v>
      </c>
      <c r="K242" s="245" t="s">
        <v>158</v>
      </c>
      <c r="L242" s="44"/>
      <c r="M242" s="250" t="s">
        <v>1</v>
      </c>
      <c r="N242" s="251" t="s">
        <v>43</v>
      </c>
      <c r="O242" s="91"/>
      <c r="P242" s="252">
        <f>O242*H242</f>
        <v>0</v>
      </c>
      <c r="Q242" s="252">
        <v>0</v>
      </c>
      <c r="R242" s="252">
        <f>Q242*H242</f>
        <v>0</v>
      </c>
      <c r="S242" s="252">
        <v>0</v>
      </c>
      <c r="T242" s="253">
        <f>S242*H242</f>
        <v>0</v>
      </c>
      <c r="U242" s="38"/>
      <c r="V242" s="38"/>
      <c r="W242" s="38"/>
      <c r="X242" s="38"/>
      <c r="Y242" s="38"/>
      <c r="Z242" s="38"/>
      <c r="AA242" s="38"/>
      <c r="AB242" s="38"/>
      <c r="AC242" s="38"/>
      <c r="AD242" s="38"/>
      <c r="AE242" s="38"/>
      <c r="AR242" s="254" t="s">
        <v>159</v>
      </c>
      <c r="AT242" s="254" t="s">
        <v>154</v>
      </c>
      <c r="AU242" s="254" t="s">
        <v>87</v>
      </c>
      <c r="AY242" s="17" t="s">
        <v>152</v>
      </c>
      <c r="BE242" s="255">
        <f>IF(N242="základní",J242,0)</f>
        <v>0</v>
      </c>
      <c r="BF242" s="255">
        <f>IF(N242="snížená",J242,0)</f>
        <v>0</v>
      </c>
      <c r="BG242" s="255">
        <f>IF(N242="zákl. přenesená",J242,0)</f>
        <v>0</v>
      </c>
      <c r="BH242" s="255">
        <f>IF(N242="sníž. přenesená",J242,0)</f>
        <v>0</v>
      </c>
      <c r="BI242" s="255">
        <f>IF(N242="nulová",J242,0)</f>
        <v>0</v>
      </c>
      <c r="BJ242" s="17" t="s">
        <v>85</v>
      </c>
      <c r="BK242" s="255">
        <f>ROUND(I242*H242,2)</f>
        <v>0</v>
      </c>
      <c r="BL242" s="17" t="s">
        <v>159</v>
      </c>
      <c r="BM242" s="254" t="s">
        <v>821</v>
      </c>
    </row>
    <row r="243" s="2" customFormat="1">
      <c r="A243" s="38"/>
      <c r="B243" s="39"/>
      <c r="C243" s="40"/>
      <c r="D243" s="256" t="s">
        <v>161</v>
      </c>
      <c r="E243" s="40"/>
      <c r="F243" s="257" t="s">
        <v>822</v>
      </c>
      <c r="G243" s="40"/>
      <c r="H243" s="40"/>
      <c r="I243" s="154"/>
      <c r="J243" s="40"/>
      <c r="K243" s="40"/>
      <c r="L243" s="44"/>
      <c r="M243" s="258"/>
      <c r="N243" s="259"/>
      <c r="O243" s="91"/>
      <c r="P243" s="91"/>
      <c r="Q243" s="91"/>
      <c r="R243" s="91"/>
      <c r="S243" s="91"/>
      <c r="T243" s="92"/>
      <c r="U243" s="38"/>
      <c r="V243" s="38"/>
      <c r="W243" s="38"/>
      <c r="X243" s="38"/>
      <c r="Y243" s="38"/>
      <c r="Z243" s="38"/>
      <c r="AA243" s="38"/>
      <c r="AB243" s="38"/>
      <c r="AC243" s="38"/>
      <c r="AD243" s="38"/>
      <c r="AE243" s="38"/>
      <c r="AT243" s="17" t="s">
        <v>161</v>
      </c>
      <c r="AU243" s="17" t="s">
        <v>87</v>
      </c>
    </row>
    <row r="244" s="2" customFormat="1">
      <c r="A244" s="38"/>
      <c r="B244" s="39"/>
      <c r="C244" s="40"/>
      <c r="D244" s="256" t="s">
        <v>163</v>
      </c>
      <c r="E244" s="40"/>
      <c r="F244" s="260" t="s">
        <v>823</v>
      </c>
      <c r="G244" s="40"/>
      <c r="H244" s="40"/>
      <c r="I244" s="154"/>
      <c r="J244" s="40"/>
      <c r="K244" s="40"/>
      <c r="L244" s="44"/>
      <c r="M244" s="258"/>
      <c r="N244" s="259"/>
      <c r="O244" s="91"/>
      <c r="P244" s="91"/>
      <c r="Q244" s="91"/>
      <c r="R244" s="91"/>
      <c r="S244" s="91"/>
      <c r="T244" s="92"/>
      <c r="U244" s="38"/>
      <c r="V244" s="38"/>
      <c r="W244" s="38"/>
      <c r="X244" s="38"/>
      <c r="Y244" s="38"/>
      <c r="Z244" s="38"/>
      <c r="AA244" s="38"/>
      <c r="AB244" s="38"/>
      <c r="AC244" s="38"/>
      <c r="AD244" s="38"/>
      <c r="AE244" s="38"/>
      <c r="AT244" s="17" t="s">
        <v>163</v>
      </c>
      <c r="AU244" s="17" t="s">
        <v>87</v>
      </c>
    </row>
    <row r="245" s="13" customFormat="1">
      <c r="A245" s="13"/>
      <c r="B245" s="261"/>
      <c r="C245" s="262"/>
      <c r="D245" s="256" t="s">
        <v>165</v>
      </c>
      <c r="E245" s="263" t="s">
        <v>1</v>
      </c>
      <c r="F245" s="264" t="s">
        <v>824</v>
      </c>
      <c r="G245" s="262"/>
      <c r="H245" s="265">
        <v>19.076000000000001</v>
      </c>
      <c r="I245" s="266"/>
      <c r="J245" s="262"/>
      <c r="K245" s="262"/>
      <c r="L245" s="267"/>
      <c r="M245" s="268"/>
      <c r="N245" s="269"/>
      <c r="O245" s="269"/>
      <c r="P245" s="269"/>
      <c r="Q245" s="269"/>
      <c r="R245" s="269"/>
      <c r="S245" s="269"/>
      <c r="T245" s="270"/>
      <c r="U245" s="13"/>
      <c r="V245" s="13"/>
      <c r="W245" s="13"/>
      <c r="X245" s="13"/>
      <c r="Y245" s="13"/>
      <c r="Z245" s="13"/>
      <c r="AA245" s="13"/>
      <c r="AB245" s="13"/>
      <c r="AC245" s="13"/>
      <c r="AD245" s="13"/>
      <c r="AE245" s="13"/>
      <c r="AT245" s="271" t="s">
        <v>165</v>
      </c>
      <c r="AU245" s="271" t="s">
        <v>87</v>
      </c>
      <c r="AV245" s="13" t="s">
        <v>87</v>
      </c>
      <c r="AW245" s="13" t="s">
        <v>34</v>
      </c>
      <c r="AX245" s="13" t="s">
        <v>85</v>
      </c>
      <c r="AY245" s="271" t="s">
        <v>152</v>
      </c>
    </row>
    <row r="246" s="12" customFormat="1" ht="22.8" customHeight="1">
      <c r="A246" s="12"/>
      <c r="B246" s="227"/>
      <c r="C246" s="228"/>
      <c r="D246" s="229" t="s">
        <v>77</v>
      </c>
      <c r="E246" s="241" t="s">
        <v>159</v>
      </c>
      <c r="F246" s="241" t="s">
        <v>209</v>
      </c>
      <c r="G246" s="228"/>
      <c r="H246" s="228"/>
      <c r="I246" s="231"/>
      <c r="J246" s="242">
        <f>BK246</f>
        <v>0</v>
      </c>
      <c r="K246" s="228"/>
      <c r="L246" s="233"/>
      <c r="M246" s="234"/>
      <c r="N246" s="235"/>
      <c r="O246" s="235"/>
      <c r="P246" s="236">
        <f>SUM(P247:P256)</f>
        <v>0</v>
      </c>
      <c r="Q246" s="235"/>
      <c r="R246" s="236">
        <f>SUM(R247:R256)</f>
        <v>0</v>
      </c>
      <c r="S246" s="235"/>
      <c r="T246" s="237">
        <f>SUM(T247:T256)</f>
        <v>0</v>
      </c>
      <c r="U246" s="12"/>
      <c r="V246" s="12"/>
      <c r="W246" s="12"/>
      <c r="X246" s="12"/>
      <c r="Y246" s="12"/>
      <c r="Z246" s="12"/>
      <c r="AA246" s="12"/>
      <c r="AB246" s="12"/>
      <c r="AC246" s="12"/>
      <c r="AD246" s="12"/>
      <c r="AE246" s="12"/>
      <c r="AR246" s="238" t="s">
        <v>85</v>
      </c>
      <c r="AT246" s="239" t="s">
        <v>77</v>
      </c>
      <c r="AU246" s="239" t="s">
        <v>85</v>
      </c>
      <c r="AY246" s="238" t="s">
        <v>152</v>
      </c>
      <c r="BK246" s="240">
        <f>SUM(BK247:BK256)</f>
        <v>0</v>
      </c>
    </row>
    <row r="247" s="2" customFormat="1" ht="21.75" customHeight="1">
      <c r="A247" s="38"/>
      <c r="B247" s="39"/>
      <c r="C247" s="243" t="s">
        <v>341</v>
      </c>
      <c r="D247" s="243" t="s">
        <v>154</v>
      </c>
      <c r="E247" s="244" t="s">
        <v>211</v>
      </c>
      <c r="F247" s="245" t="s">
        <v>212</v>
      </c>
      <c r="G247" s="246" t="s">
        <v>199</v>
      </c>
      <c r="H247" s="247">
        <v>49.859999999999999</v>
      </c>
      <c r="I247" s="248"/>
      <c r="J247" s="249">
        <f>ROUND(I247*H247,2)</f>
        <v>0</v>
      </c>
      <c r="K247" s="245" t="s">
        <v>158</v>
      </c>
      <c r="L247" s="44"/>
      <c r="M247" s="250" t="s">
        <v>1</v>
      </c>
      <c r="N247" s="251" t="s">
        <v>43</v>
      </c>
      <c r="O247" s="91"/>
      <c r="P247" s="252">
        <f>O247*H247</f>
        <v>0</v>
      </c>
      <c r="Q247" s="252">
        <v>0</v>
      </c>
      <c r="R247" s="252">
        <f>Q247*H247</f>
        <v>0</v>
      </c>
      <c r="S247" s="252">
        <v>0</v>
      </c>
      <c r="T247" s="253">
        <f>S247*H247</f>
        <v>0</v>
      </c>
      <c r="U247" s="38"/>
      <c r="V247" s="38"/>
      <c r="W247" s="38"/>
      <c r="X247" s="38"/>
      <c r="Y247" s="38"/>
      <c r="Z247" s="38"/>
      <c r="AA247" s="38"/>
      <c r="AB247" s="38"/>
      <c r="AC247" s="38"/>
      <c r="AD247" s="38"/>
      <c r="AE247" s="38"/>
      <c r="AR247" s="254" t="s">
        <v>159</v>
      </c>
      <c r="AT247" s="254" t="s">
        <v>154</v>
      </c>
      <c r="AU247" s="254" t="s">
        <v>87</v>
      </c>
      <c r="AY247" s="17" t="s">
        <v>152</v>
      </c>
      <c r="BE247" s="255">
        <f>IF(N247="základní",J247,0)</f>
        <v>0</v>
      </c>
      <c r="BF247" s="255">
        <f>IF(N247="snížená",J247,0)</f>
        <v>0</v>
      </c>
      <c r="BG247" s="255">
        <f>IF(N247="zákl. přenesená",J247,0)</f>
        <v>0</v>
      </c>
      <c r="BH247" s="255">
        <f>IF(N247="sníž. přenesená",J247,0)</f>
        <v>0</v>
      </c>
      <c r="BI247" s="255">
        <f>IF(N247="nulová",J247,0)</f>
        <v>0</v>
      </c>
      <c r="BJ247" s="17" t="s">
        <v>85</v>
      </c>
      <c r="BK247" s="255">
        <f>ROUND(I247*H247,2)</f>
        <v>0</v>
      </c>
      <c r="BL247" s="17" t="s">
        <v>159</v>
      </c>
      <c r="BM247" s="254" t="s">
        <v>825</v>
      </c>
    </row>
    <row r="248" s="2" customFormat="1">
      <c r="A248" s="38"/>
      <c r="B248" s="39"/>
      <c r="C248" s="40"/>
      <c r="D248" s="256" t="s">
        <v>161</v>
      </c>
      <c r="E248" s="40"/>
      <c r="F248" s="257" t="s">
        <v>214</v>
      </c>
      <c r="G248" s="40"/>
      <c r="H248" s="40"/>
      <c r="I248" s="154"/>
      <c r="J248" s="40"/>
      <c r="K248" s="40"/>
      <c r="L248" s="44"/>
      <c r="M248" s="258"/>
      <c r="N248" s="259"/>
      <c r="O248" s="91"/>
      <c r="P248" s="91"/>
      <c r="Q248" s="91"/>
      <c r="R248" s="91"/>
      <c r="S248" s="91"/>
      <c r="T248" s="92"/>
      <c r="U248" s="38"/>
      <c r="V248" s="38"/>
      <c r="W248" s="38"/>
      <c r="X248" s="38"/>
      <c r="Y248" s="38"/>
      <c r="Z248" s="38"/>
      <c r="AA248" s="38"/>
      <c r="AB248" s="38"/>
      <c r="AC248" s="38"/>
      <c r="AD248" s="38"/>
      <c r="AE248" s="38"/>
      <c r="AT248" s="17" t="s">
        <v>161</v>
      </c>
      <c r="AU248" s="17" t="s">
        <v>87</v>
      </c>
    </row>
    <row r="249" s="2" customFormat="1">
      <c r="A249" s="38"/>
      <c r="B249" s="39"/>
      <c r="C249" s="40"/>
      <c r="D249" s="256" t="s">
        <v>163</v>
      </c>
      <c r="E249" s="40"/>
      <c r="F249" s="260" t="s">
        <v>215</v>
      </c>
      <c r="G249" s="40"/>
      <c r="H249" s="40"/>
      <c r="I249" s="154"/>
      <c r="J249" s="40"/>
      <c r="K249" s="40"/>
      <c r="L249" s="44"/>
      <c r="M249" s="258"/>
      <c r="N249" s="259"/>
      <c r="O249" s="91"/>
      <c r="P249" s="91"/>
      <c r="Q249" s="91"/>
      <c r="R249" s="91"/>
      <c r="S249" s="91"/>
      <c r="T249" s="92"/>
      <c r="U249" s="38"/>
      <c r="V249" s="38"/>
      <c r="W249" s="38"/>
      <c r="X249" s="38"/>
      <c r="Y249" s="38"/>
      <c r="Z249" s="38"/>
      <c r="AA249" s="38"/>
      <c r="AB249" s="38"/>
      <c r="AC249" s="38"/>
      <c r="AD249" s="38"/>
      <c r="AE249" s="38"/>
      <c r="AT249" s="17" t="s">
        <v>163</v>
      </c>
      <c r="AU249" s="17" t="s">
        <v>87</v>
      </c>
    </row>
    <row r="250" s="13" customFormat="1">
      <c r="A250" s="13"/>
      <c r="B250" s="261"/>
      <c r="C250" s="262"/>
      <c r="D250" s="256" t="s">
        <v>165</v>
      </c>
      <c r="E250" s="263" t="s">
        <v>1</v>
      </c>
      <c r="F250" s="264" t="s">
        <v>430</v>
      </c>
      <c r="G250" s="262"/>
      <c r="H250" s="265">
        <v>40</v>
      </c>
      <c r="I250" s="266"/>
      <c r="J250" s="262"/>
      <c r="K250" s="262"/>
      <c r="L250" s="267"/>
      <c r="M250" s="268"/>
      <c r="N250" s="269"/>
      <c r="O250" s="269"/>
      <c r="P250" s="269"/>
      <c r="Q250" s="269"/>
      <c r="R250" s="269"/>
      <c r="S250" s="269"/>
      <c r="T250" s="270"/>
      <c r="U250" s="13"/>
      <c r="V250" s="13"/>
      <c r="W250" s="13"/>
      <c r="X250" s="13"/>
      <c r="Y250" s="13"/>
      <c r="Z250" s="13"/>
      <c r="AA250" s="13"/>
      <c r="AB250" s="13"/>
      <c r="AC250" s="13"/>
      <c r="AD250" s="13"/>
      <c r="AE250" s="13"/>
      <c r="AT250" s="271" t="s">
        <v>165</v>
      </c>
      <c r="AU250" s="271" t="s">
        <v>87</v>
      </c>
      <c r="AV250" s="13" t="s">
        <v>87</v>
      </c>
      <c r="AW250" s="13" t="s">
        <v>34</v>
      </c>
      <c r="AX250" s="13" t="s">
        <v>78</v>
      </c>
      <c r="AY250" s="271" t="s">
        <v>152</v>
      </c>
    </row>
    <row r="251" s="13" customFormat="1">
      <c r="A251" s="13"/>
      <c r="B251" s="261"/>
      <c r="C251" s="262"/>
      <c r="D251" s="256" t="s">
        <v>165</v>
      </c>
      <c r="E251" s="263" t="s">
        <v>1</v>
      </c>
      <c r="F251" s="264" t="s">
        <v>802</v>
      </c>
      <c r="G251" s="262"/>
      <c r="H251" s="265">
        <v>9.8599999999999994</v>
      </c>
      <c r="I251" s="266"/>
      <c r="J251" s="262"/>
      <c r="K251" s="262"/>
      <c r="L251" s="267"/>
      <c r="M251" s="268"/>
      <c r="N251" s="269"/>
      <c r="O251" s="269"/>
      <c r="P251" s="269"/>
      <c r="Q251" s="269"/>
      <c r="R251" s="269"/>
      <c r="S251" s="269"/>
      <c r="T251" s="270"/>
      <c r="U251" s="13"/>
      <c r="V251" s="13"/>
      <c r="W251" s="13"/>
      <c r="X251" s="13"/>
      <c r="Y251" s="13"/>
      <c r="Z251" s="13"/>
      <c r="AA251" s="13"/>
      <c r="AB251" s="13"/>
      <c r="AC251" s="13"/>
      <c r="AD251" s="13"/>
      <c r="AE251" s="13"/>
      <c r="AT251" s="271" t="s">
        <v>165</v>
      </c>
      <c r="AU251" s="271" t="s">
        <v>87</v>
      </c>
      <c r="AV251" s="13" t="s">
        <v>87</v>
      </c>
      <c r="AW251" s="13" t="s">
        <v>34</v>
      </c>
      <c r="AX251" s="13" t="s">
        <v>78</v>
      </c>
      <c r="AY251" s="271" t="s">
        <v>152</v>
      </c>
    </row>
    <row r="252" s="14" customFormat="1">
      <c r="A252" s="14"/>
      <c r="B252" s="272"/>
      <c r="C252" s="273"/>
      <c r="D252" s="256" t="s">
        <v>165</v>
      </c>
      <c r="E252" s="274" t="s">
        <v>1</v>
      </c>
      <c r="F252" s="275" t="s">
        <v>171</v>
      </c>
      <c r="G252" s="273"/>
      <c r="H252" s="276">
        <v>49.859999999999999</v>
      </c>
      <c r="I252" s="277"/>
      <c r="J252" s="273"/>
      <c r="K252" s="273"/>
      <c r="L252" s="278"/>
      <c r="M252" s="279"/>
      <c r="N252" s="280"/>
      <c r="O252" s="280"/>
      <c r="P252" s="280"/>
      <c r="Q252" s="280"/>
      <c r="R252" s="280"/>
      <c r="S252" s="280"/>
      <c r="T252" s="281"/>
      <c r="U252" s="14"/>
      <c r="V252" s="14"/>
      <c r="W252" s="14"/>
      <c r="X252" s="14"/>
      <c r="Y252" s="14"/>
      <c r="Z252" s="14"/>
      <c r="AA252" s="14"/>
      <c r="AB252" s="14"/>
      <c r="AC252" s="14"/>
      <c r="AD252" s="14"/>
      <c r="AE252" s="14"/>
      <c r="AT252" s="282" t="s">
        <v>165</v>
      </c>
      <c r="AU252" s="282" t="s">
        <v>87</v>
      </c>
      <c r="AV252" s="14" t="s">
        <v>159</v>
      </c>
      <c r="AW252" s="14" t="s">
        <v>34</v>
      </c>
      <c r="AX252" s="14" t="s">
        <v>85</v>
      </c>
      <c r="AY252" s="282" t="s">
        <v>152</v>
      </c>
    </row>
    <row r="253" s="2" customFormat="1" ht="16.5" customHeight="1">
      <c r="A253" s="38"/>
      <c r="B253" s="39"/>
      <c r="C253" s="243" t="s">
        <v>349</v>
      </c>
      <c r="D253" s="243" t="s">
        <v>154</v>
      </c>
      <c r="E253" s="244" t="s">
        <v>826</v>
      </c>
      <c r="F253" s="245" t="s">
        <v>827</v>
      </c>
      <c r="G253" s="246" t="s">
        <v>157</v>
      </c>
      <c r="H253" s="247">
        <v>0.35999999999999999</v>
      </c>
      <c r="I253" s="248"/>
      <c r="J253" s="249">
        <f>ROUND(I253*H253,2)</f>
        <v>0</v>
      </c>
      <c r="K253" s="245" t="s">
        <v>158</v>
      </c>
      <c r="L253" s="44"/>
      <c r="M253" s="250" t="s">
        <v>1</v>
      </c>
      <c r="N253" s="251" t="s">
        <v>43</v>
      </c>
      <c r="O253" s="91"/>
      <c r="P253" s="252">
        <f>O253*H253</f>
        <v>0</v>
      </c>
      <c r="Q253" s="252">
        <v>0</v>
      </c>
      <c r="R253" s="252">
        <f>Q253*H253</f>
        <v>0</v>
      </c>
      <c r="S253" s="252">
        <v>0</v>
      </c>
      <c r="T253" s="253">
        <f>S253*H253</f>
        <v>0</v>
      </c>
      <c r="U253" s="38"/>
      <c r="V253" s="38"/>
      <c r="W253" s="38"/>
      <c r="X253" s="38"/>
      <c r="Y253" s="38"/>
      <c r="Z253" s="38"/>
      <c r="AA253" s="38"/>
      <c r="AB253" s="38"/>
      <c r="AC253" s="38"/>
      <c r="AD253" s="38"/>
      <c r="AE253" s="38"/>
      <c r="AR253" s="254" t="s">
        <v>159</v>
      </c>
      <c r="AT253" s="254" t="s">
        <v>154</v>
      </c>
      <c r="AU253" s="254" t="s">
        <v>87</v>
      </c>
      <c r="AY253" s="17" t="s">
        <v>152</v>
      </c>
      <c r="BE253" s="255">
        <f>IF(N253="základní",J253,0)</f>
        <v>0</v>
      </c>
      <c r="BF253" s="255">
        <f>IF(N253="snížená",J253,0)</f>
        <v>0</v>
      </c>
      <c r="BG253" s="255">
        <f>IF(N253="zákl. přenesená",J253,0)</f>
        <v>0</v>
      </c>
      <c r="BH253" s="255">
        <f>IF(N253="sníž. přenesená",J253,0)</f>
        <v>0</v>
      </c>
      <c r="BI253" s="255">
        <f>IF(N253="nulová",J253,0)</f>
        <v>0</v>
      </c>
      <c r="BJ253" s="17" t="s">
        <v>85</v>
      </c>
      <c r="BK253" s="255">
        <f>ROUND(I253*H253,2)</f>
        <v>0</v>
      </c>
      <c r="BL253" s="17" t="s">
        <v>159</v>
      </c>
      <c r="BM253" s="254" t="s">
        <v>828</v>
      </c>
    </row>
    <row r="254" s="2" customFormat="1">
      <c r="A254" s="38"/>
      <c r="B254" s="39"/>
      <c r="C254" s="40"/>
      <c r="D254" s="256" t="s">
        <v>161</v>
      </c>
      <c r="E254" s="40"/>
      <c r="F254" s="257" t="s">
        <v>829</v>
      </c>
      <c r="G254" s="40"/>
      <c r="H254" s="40"/>
      <c r="I254" s="154"/>
      <c r="J254" s="40"/>
      <c r="K254" s="40"/>
      <c r="L254" s="44"/>
      <c r="M254" s="258"/>
      <c r="N254" s="259"/>
      <c r="O254" s="91"/>
      <c r="P254" s="91"/>
      <c r="Q254" s="91"/>
      <c r="R254" s="91"/>
      <c r="S254" s="91"/>
      <c r="T254" s="92"/>
      <c r="U254" s="38"/>
      <c r="V254" s="38"/>
      <c r="W254" s="38"/>
      <c r="X254" s="38"/>
      <c r="Y254" s="38"/>
      <c r="Z254" s="38"/>
      <c r="AA254" s="38"/>
      <c r="AB254" s="38"/>
      <c r="AC254" s="38"/>
      <c r="AD254" s="38"/>
      <c r="AE254" s="38"/>
      <c r="AT254" s="17" t="s">
        <v>161</v>
      </c>
      <c r="AU254" s="17" t="s">
        <v>87</v>
      </c>
    </row>
    <row r="255" s="2" customFormat="1">
      <c r="A255" s="38"/>
      <c r="B255" s="39"/>
      <c r="C255" s="40"/>
      <c r="D255" s="256" t="s">
        <v>163</v>
      </c>
      <c r="E255" s="40"/>
      <c r="F255" s="260" t="s">
        <v>221</v>
      </c>
      <c r="G255" s="40"/>
      <c r="H255" s="40"/>
      <c r="I255" s="154"/>
      <c r="J255" s="40"/>
      <c r="K255" s="40"/>
      <c r="L255" s="44"/>
      <c r="M255" s="258"/>
      <c r="N255" s="259"/>
      <c r="O255" s="91"/>
      <c r="P255" s="91"/>
      <c r="Q255" s="91"/>
      <c r="R255" s="91"/>
      <c r="S255" s="91"/>
      <c r="T255" s="92"/>
      <c r="U255" s="38"/>
      <c r="V255" s="38"/>
      <c r="W255" s="38"/>
      <c r="X255" s="38"/>
      <c r="Y255" s="38"/>
      <c r="Z255" s="38"/>
      <c r="AA255" s="38"/>
      <c r="AB255" s="38"/>
      <c r="AC255" s="38"/>
      <c r="AD255" s="38"/>
      <c r="AE255" s="38"/>
      <c r="AT255" s="17" t="s">
        <v>163</v>
      </c>
      <c r="AU255" s="17" t="s">
        <v>87</v>
      </c>
    </row>
    <row r="256" s="13" customFormat="1">
      <c r="A256" s="13"/>
      <c r="B256" s="261"/>
      <c r="C256" s="262"/>
      <c r="D256" s="256" t="s">
        <v>165</v>
      </c>
      <c r="E256" s="263" t="s">
        <v>1</v>
      </c>
      <c r="F256" s="264" t="s">
        <v>830</v>
      </c>
      <c r="G256" s="262"/>
      <c r="H256" s="265">
        <v>0.35999999999999999</v>
      </c>
      <c r="I256" s="266"/>
      <c r="J256" s="262"/>
      <c r="K256" s="262"/>
      <c r="L256" s="267"/>
      <c r="M256" s="268"/>
      <c r="N256" s="269"/>
      <c r="O256" s="269"/>
      <c r="P256" s="269"/>
      <c r="Q256" s="269"/>
      <c r="R256" s="269"/>
      <c r="S256" s="269"/>
      <c r="T256" s="270"/>
      <c r="U256" s="13"/>
      <c r="V256" s="13"/>
      <c r="W256" s="13"/>
      <c r="X256" s="13"/>
      <c r="Y256" s="13"/>
      <c r="Z256" s="13"/>
      <c r="AA256" s="13"/>
      <c r="AB256" s="13"/>
      <c r="AC256" s="13"/>
      <c r="AD256" s="13"/>
      <c r="AE256" s="13"/>
      <c r="AT256" s="271" t="s">
        <v>165</v>
      </c>
      <c r="AU256" s="271" t="s">
        <v>87</v>
      </c>
      <c r="AV256" s="13" t="s">
        <v>87</v>
      </c>
      <c r="AW256" s="13" t="s">
        <v>34</v>
      </c>
      <c r="AX256" s="13" t="s">
        <v>85</v>
      </c>
      <c r="AY256" s="271" t="s">
        <v>152</v>
      </c>
    </row>
    <row r="257" s="12" customFormat="1" ht="22.8" customHeight="1">
      <c r="A257" s="12"/>
      <c r="B257" s="227"/>
      <c r="C257" s="228"/>
      <c r="D257" s="229" t="s">
        <v>77</v>
      </c>
      <c r="E257" s="241" t="s">
        <v>188</v>
      </c>
      <c r="F257" s="241" t="s">
        <v>223</v>
      </c>
      <c r="G257" s="228"/>
      <c r="H257" s="228"/>
      <c r="I257" s="231"/>
      <c r="J257" s="242">
        <f>BK257</f>
        <v>0</v>
      </c>
      <c r="K257" s="228"/>
      <c r="L257" s="233"/>
      <c r="M257" s="234"/>
      <c r="N257" s="235"/>
      <c r="O257" s="235"/>
      <c r="P257" s="236">
        <f>SUM(P258:P292)</f>
        <v>0</v>
      </c>
      <c r="Q257" s="235"/>
      <c r="R257" s="236">
        <f>SUM(R258:R292)</f>
        <v>49.609690399999998</v>
      </c>
      <c r="S257" s="235"/>
      <c r="T257" s="237">
        <f>SUM(T258:T292)</f>
        <v>0</v>
      </c>
      <c r="U257" s="12"/>
      <c r="V257" s="12"/>
      <c r="W257" s="12"/>
      <c r="X257" s="12"/>
      <c r="Y257" s="12"/>
      <c r="Z257" s="12"/>
      <c r="AA257" s="12"/>
      <c r="AB257" s="12"/>
      <c r="AC257" s="12"/>
      <c r="AD257" s="12"/>
      <c r="AE257" s="12"/>
      <c r="AR257" s="238" t="s">
        <v>85</v>
      </c>
      <c r="AT257" s="239" t="s">
        <v>77</v>
      </c>
      <c r="AU257" s="239" t="s">
        <v>85</v>
      </c>
      <c r="AY257" s="238" t="s">
        <v>152</v>
      </c>
      <c r="BK257" s="240">
        <f>SUM(BK258:BK292)</f>
        <v>0</v>
      </c>
    </row>
    <row r="258" s="2" customFormat="1" ht="16.5" customHeight="1">
      <c r="A258" s="38"/>
      <c r="B258" s="39"/>
      <c r="C258" s="243" t="s">
        <v>355</v>
      </c>
      <c r="D258" s="243" t="s">
        <v>154</v>
      </c>
      <c r="E258" s="244" t="s">
        <v>225</v>
      </c>
      <c r="F258" s="245" t="s">
        <v>226</v>
      </c>
      <c r="G258" s="246" t="s">
        <v>199</v>
      </c>
      <c r="H258" s="247">
        <v>49.859999999999999</v>
      </c>
      <c r="I258" s="248"/>
      <c r="J258" s="249">
        <f>ROUND(I258*H258,2)</f>
        <v>0</v>
      </c>
      <c r="K258" s="245" t="s">
        <v>158</v>
      </c>
      <c r="L258" s="44"/>
      <c r="M258" s="250" t="s">
        <v>1</v>
      </c>
      <c r="N258" s="251" t="s">
        <v>43</v>
      </c>
      <c r="O258" s="91"/>
      <c r="P258" s="252">
        <f>O258*H258</f>
        <v>0</v>
      </c>
      <c r="Q258" s="252">
        <v>0</v>
      </c>
      <c r="R258" s="252">
        <f>Q258*H258</f>
        <v>0</v>
      </c>
      <c r="S258" s="252">
        <v>0</v>
      </c>
      <c r="T258" s="253">
        <f>S258*H258</f>
        <v>0</v>
      </c>
      <c r="U258" s="38"/>
      <c r="V258" s="38"/>
      <c r="W258" s="38"/>
      <c r="X258" s="38"/>
      <c r="Y258" s="38"/>
      <c r="Z258" s="38"/>
      <c r="AA258" s="38"/>
      <c r="AB258" s="38"/>
      <c r="AC258" s="38"/>
      <c r="AD258" s="38"/>
      <c r="AE258" s="38"/>
      <c r="AR258" s="254" t="s">
        <v>159</v>
      </c>
      <c r="AT258" s="254" t="s">
        <v>154</v>
      </c>
      <c r="AU258" s="254" t="s">
        <v>87</v>
      </c>
      <c r="AY258" s="17" t="s">
        <v>152</v>
      </c>
      <c r="BE258" s="255">
        <f>IF(N258="základní",J258,0)</f>
        <v>0</v>
      </c>
      <c r="BF258" s="255">
        <f>IF(N258="snížená",J258,0)</f>
        <v>0</v>
      </c>
      <c r="BG258" s="255">
        <f>IF(N258="zákl. přenesená",J258,0)</f>
        <v>0</v>
      </c>
      <c r="BH258" s="255">
        <f>IF(N258="sníž. přenesená",J258,0)</f>
        <v>0</v>
      </c>
      <c r="BI258" s="255">
        <f>IF(N258="nulová",J258,0)</f>
        <v>0</v>
      </c>
      <c r="BJ258" s="17" t="s">
        <v>85</v>
      </c>
      <c r="BK258" s="255">
        <f>ROUND(I258*H258,2)</f>
        <v>0</v>
      </c>
      <c r="BL258" s="17" t="s">
        <v>159</v>
      </c>
      <c r="BM258" s="254" t="s">
        <v>831</v>
      </c>
    </row>
    <row r="259" s="2" customFormat="1">
      <c r="A259" s="38"/>
      <c r="B259" s="39"/>
      <c r="C259" s="40"/>
      <c r="D259" s="256" t="s">
        <v>161</v>
      </c>
      <c r="E259" s="40"/>
      <c r="F259" s="257" t="s">
        <v>228</v>
      </c>
      <c r="G259" s="40"/>
      <c r="H259" s="40"/>
      <c r="I259" s="154"/>
      <c r="J259" s="40"/>
      <c r="K259" s="40"/>
      <c r="L259" s="44"/>
      <c r="M259" s="258"/>
      <c r="N259" s="259"/>
      <c r="O259" s="91"/>
      <c r="P259" s="91"/>
      <c r="Q259" s="91"/>
      <c r="R259" s="91"/>
      <c r="S259" s="91"/>
      <c r="T259" s="92"/>
      <c r="U259" s="38"/>
      <c r="V259" s="38"/>
      <c r="W259" s="38"/>
      <c r="X259" s="38"/>
      <c r="Y259" s="38"/>
      <c r="Z259" s="38"/>
      <c r="AA259" s="38"/>
      <c r="AB259" s="38"/>
      <c r="AC259" s="38"/>
      <c r="AD259" s="38"/>
      <c r="AE259" s="38"/>
      <c r="AT259" s="17" t="s">
        <v>161</v>
      </c>
      <c r="AU259" s="17" t="s">
        <v>87</v>
      </c>
    </row>
    <row r="260" s="13" customFormat="1">
      <c r="A260" s="13"/>
      <c r="B260" s="261"/>
      <c r="C260" s="262"/>
      <c r="D260" s="256" t="s">
        <v>165</v>
      </c>
      <c r="E260" s="263" t="s">
        <v>1</v>
      </c>
      <c r="F260" s="264" t="s">
        <v>832</v>
      </c>
      <c r="G260" s="262"/>
      <c r="H260" s="265">
        <v>49.859999999999999</v>
      </c>
      <c r="I260" s="266"/>
      <c r="J260" s="262"/>
      <c r="K260" s="262"/>
      <c r="L260" s="267"/>
      <c r="M260" s="268"/>
      <c r="N260" s="269"/>
      <c r="O260" s="269"/>
      <c r="P260" s="269"/>
      <c r="Q260" s="269"/>
      <c r="R260" s="269"/>
      <c r="S260" s="269"/>
      <c r="T260" s="270"/>
      <c r="U260" s="13"/>
      <c r="V260" s="13"/>
      <c r="W260" s="13"/>
      <c r="X260" s="13"/>
      <c r="Y260" s="13"/>
      <c r="Z260" s="13"/>
      <c r="AA260" s="13"/>
      <c r="AB260" s="13"/>
      <c r="AC260" s="13"/>
      <c r="AD260" s="13"/>
      <c r="AE260" s="13"/>
      <c r="AT260" s="271" t="s">
        <v>165</v>
      </c>
      <c r="AU260" s="271" t="s">
        <v>87</v>
      </c>
      <c r="AV260" s="13" t="s">
        <v>87</v>
      </c>
      <c r="AW260" s="13" t="s">
        <v>34</v>
      </c>
      <c r="AX260" s="13" t="s">
        <v>85</v>
      </c>
      <c r="AY260" s="271" t="s">
        <v>152</v>
      </c>
    </row>
    <row r="261" s="2" customFormat="1" ht="16.5" customHeight="1">
      <c r="A261" s="38"/>
      <c r="B261" s="39"/>
      <c r="C261" s="243" t="s">
        <v>360</v>
      </c>
      <c r="D261" s="243" t="s">
        <v>154</v>
      </c>
      <c r="E261" s="244" t="s">
        <v>237</v>
      </c>
      <c r="F261" s="245" t="s">
        <v>238</v>
      </c>
      <c r="G261" s="246" t="s">
        <v>199</v>
      </c>
      <c r="H261" s="247">
        <v>93.239999999999995</v>
      </c>
      <c r="I261" s="248"/>
      <c r="J261" s="249">
        <f>ROUND(I261*H261,2)</f>
        <v>0</v>
      </c>
      <c r="K261" s="245" t="s">
        <v>158</v>
      </c>
      <c r="L261" s="44"/>
      <c r="M261" s="250" t="s">
        <v>1</v>
      </c>
      <c r="N261" s="251" t="s">
        <v>43</v>
      </c>
      <c r="O261" s="91"/>
      <c r="P261" s="252">
        <f>O261*H261</f>
        <v>0</v>
      </c>
      <c r="Q261" s="252">
        <v>0</v>
      </c>
      <c r="R261" s="252">
        <f>Q261*H261</f>
        <v>0</v>
      </c>
      <c r="S261" s="252">
        <v>0</v>
      </c>
      <c r="T261" s="253">
        <f>S261*H261</f>
        <v>0</v>
      </c>
      <c r="U261" s="38"/>
      <c r="V261" s="38"/>
      <c r="W261" s="38"/>
      <c r="X261" s="38"/>
      <c r="Y261" s="38"/>
      <c r="Z261" s="38"/>
      <c r="AA261" s="38"/>
      <c r="AB261" s="38"/>
      <c r="AC261" s="38"/>
      <c r="AD261" s="38"/>
      <c r="AE261" s="38"/>
      <c r="AR261" s="254" t="s">
        <v>159</v>
      </c>
      <c r="AT261" s="254" t="s">
        <v>154</v>
      </c>
      <c r="AU261" s="254" t="s">
        <v>87</v>
      </c>
      <c r="AY261" s="17" t="s">
        <v>152</v>
      </c>
      <c r="BE261" s="255">
        <f>IF(N261="základní",J261,0)</f>
        <v>0</v>
      </c>
      <c r="BF261" s="255">
        <f>IF(N261="snížená",J261,0)</f>
        <v>0</v>
      </c>
      <c r="BG261" s="255">
        <f>IF(N261="zákl. přenesená",J261,0)</f>
        <v>0</v>
      </c>
      <c r="BH261" s="255">
        <f>IF(N261="sníž. přenesená",J261,0)</f>
        <v>0</v>
      </c>
      <c r="BI261" s="255">
        <f>IF(N261="nulová",J261,0)</f>
        <v>0</v>
      </c>
      <c r="BJ261" s="17" t="s">
        <v>85</v>
      </c>
      <c r="BK261" s="255">
        <f>ROUND(I261*H261,2)</f>
        <v>0</v>
      </c>
      <c r="BL261" s="17" t="s">
        <v>159</v>
      </c>
      <c r="BM261" s="254" t="s">
        <v>833</v>
      </c>
    </row>
    <row r="262" s="2" customFormat="1">
      <c r="A262" s="38"/>
      <c r="B262" s="39"/>
      <c r="C262" s="40"/>
      <c r="D262" s="256" t="s">
        <v>161</v>
      </c>
      <c r="E262" s="40"/>
      <c r="F262" s="257" t="s">
        <v>240</v>
      </c>
      <c r="G262" s="40"/>
      <c r="H262" s="40"/>
      <c r="I262" s="154"/>
      <c r="J262" s="40"/>
      <c r="K262" s="40"/>
      <c r="L262" s="44"/>
      <c r="M262" s="258"/>
      <c r="N262" s="259"/>
      <c r="O262" s="91"/>
      <c r="P262" s="91"/>
      <c r="Q262" s="91"/>
      <c r="R262" s="91"/>
      <c r="S262" s="91"/>
      <c r="T262" s="92"/>
      <c r="U262" s="38"/>
      <c r="V262" s="38"/>
      <c r="W262" s="38"/>
      <c r="X262" s="38"/>
      <c r="Y262" s="38"/>
      <c r="Z262" s="38"/>
      <c r="AA262" s="38"/>
      <c r="AB262" s="38"/>
      <c r="AC262" s="38"/>
      <c r="AD262" s="38"/>
      <c r="AE262" s="38"/>
      <c r="AT262" s="17" t="s">
        <v>161</v>
      </c>
      <c r="AU262" s="17" t="s">
        <v>87</v>
      </c>
    </row>
    <row r="263" s="13" customFormat="1">
      <c r="A263" s="13"/>
      <c r="B263" s="261"/>
      <c r="C263" s="262"/>
      <c r="D263" s="256" t="s">
        <v>165</v>
      </c>
      <c r="E263" s="263" t="s">
        <v>1</v>
      </c>
      <c r="F263" s="264" t="s">
        <v>834</v>
      </c>
      <c r="G263" s="262"/>
      <c r="H263" s="265">
        <v>60.539999999999999</v>
      </c>
      <c r="I263" s="266"/>
      <c r="J263" s="262"/>
      <c r="K263" s="262"/>
      <c r="L263" s="267"/>
      <c r="M263" s="268"/>
      <c r="N263" s="269"/>
      <c r="O263" s="269"/>
      <c r="P263" s="269"/>
      <c r="Q263" s="269"/>
      <c r="R263" s="269"/>
      <c r="S263" s="269"/>
      <c r="T263" s="270"/>
      <c r="U263" s="13"/>
      <c r="V263" s="13"/>
      <c r="W263" s="13"/>
      <c r="X263" s="13"/>
      <c r="Y263" s="13"/>
      <c r="Z263" s="13"/>
      <c r="AA263" s="13"/>
      <c r="AB263" s="13"/>
      <c r="AC263" s="13"/>
      <c r="AD263" s="13"/>
      <c r="AE263" s="13"/>
      <c r="AT263" s="271" t="s">
        <v>165</v>
      </c>
      <c r="AU263" s="271" t="s">
        <v>87</v>
      </c>
      <c r="AV263" s="13" t="s">
        <v>87</v>
      </c>
      <c r="AW263" s="13" t="s">
        <v>34</v>
      </c>
      <c r="AX263" s="13" t="s">
        <v>78</v>
      </c>
      <c r="AY263" s="271" t="s">
        <v>152</v>
      </c>
    </row>
    <row r="264" s="13" customFormat="1">
      <c r="A264" s="13"/>
      <c r="B264" s="261"/>
      <c r="C264" s="262"/>
      <c r="D264" s="256" t="s">
        <v>165</v>
      </c>
      <c r="E264" s="263" t="s">
        <v>1</v>
      </c>
      <c r="F264" s="264" t="s">
        <v>835</v>
      </c>
      <c r="G264" s="262"/>
      <c r="H264" s="265">
        <v>32.700000000000003</v>
      </c>
      <c r="I264" s="266"/>
      <c r="J264" s="262"/>
      <c r="K264" s="262"/>
      <c r="L264" s="267"/>
      <c r="M264" s="268"/>
      <c r="N264" s="269"/>
      <c r="O264" s="269"/>
      <c r="P264" s="269"/>
      <c r="Q264" s="269"/>
      <c r="R264" s="269"/>
      <c r="S264" s="269"/>
      <c r="T264" s="270"/>
      <c r="U264" s="13"/>
      <c r="V264" s="13"/>
      <c r="W264" s="13"/>
      <c r="X264" s="13"/>
      <c r="Y264" s="13"/>
      <c r="Z264" s="13"/>
      <c r="AA264" s="13"/>
      <c r="AB264" s="13"/>
      <c r="AC264" s="13"/>
      <c r="AD264" s="13"/>
      <c r="AE264" s="13"/>
      <c r="AT264" s="271" t="s">
        <v>165</v>
      </c>
      <c r="AU264" s="271" t="s">
        <v>87</v>
      </c>
      <c r="AV264" s="13" t="s">
        <v>87</v>
      </c>
      <c r="AW264" s="13" t="s">
        <v>34</v>
      </c>
      <c r="AX264" s="13" t="s">
        <v>78</v>
      </c>
      <c r="AY264" s="271" t="s">
        <v>152</v>
      </c>
    </row>
    <row r="265" s="14" customFormat="1">
      <c r="A265" s="14"/>
      <c r="B265" s="272"/>
      <c r="C265" s="273"/>
      <c r="D265" s="256" t="s">
        <v>165</v>
      </c>
      <c r="E265" s="274" t="s">
        <v>1</v>
      </c>
      <c r="F265" s="275" t="s">
        <v>171</v>
      </c>
      <c r="G265" s="273"/>
      <c r="H265" s="276">
        <v>93.239999999999995</v>
      </c>
      <c r="I265" s="277"/>
      <c r="J265" s="273"/>
      <c r="K265" s="273"/>
      <c r="L265" s="278"/>
      <c r="M265" s="279"/>
      <c r="N265" s="280"/>
      <c r="O265" s="280"/>
      <c r="P265" s="280"/>
      <c r="Q265" s="280"/>
      <c r="R265" s="280"/>
      <c r="S265" s="280"/>
      <c r="T265" s="281"/>
      <c r="U265" s="14"/>
      <c r="V265" s="14"/>
      <c r="W265" s="14"/>
      <c r="X265" s="14"/>
      <c r="Y265" s="14"/>
      <c r="Z265" s="14"/>
      <c r="AA265" s="14"/>
      <c r="AB265" s="14"/>
      <c r="AC265" s="14"/>
      <c r="AD265" s="14"/>
      <c r="AE265" s="14"/>
      <c r="AT265" s="282" t="s">
        <v>165</v>
      </c>
      <c r="AU265" s="282" t="s">
        <v>87</v>
      </c>
      <c r="AV265" s="14" t="s">
        <v>159</v>
      </c>
      <c r="AW265" s="14" t="s">
        <v>34</v>
      </c>
      <c r="AX265" s="14" t="s">
        <v>85</v>
      </c>
      <c r="AY265" s="282" t="s">
        <v>152</v>
      </c>
    </row>
    <row r="266" s="2" customFormat="1" ht="21.75" customHeight="1">
      <c r="A266" s="38"/>
      <c r="B266" s="39"/>
      <c r="C266" s="243" t="s">
        <v>366</v>
      </c>
      <c r="D266" s="243" t="s">
        <v>154</v>
      </c>
      <c r="E266" s="244" t="s">
        <v>256</v>
      </c>
      <c r="F266" s="245" t="s">
        <v>257</v>
      </c>
      <c r="G266" s="246" t="s">
        <v>199</v>
      </c>
      <c r="H266" s="247">
        <v>49.859999999999999</v>
      </c>
      <c r="I266" s="248"/>
      <c r="J266" s="249">
        <f>ROUND(I266*H266,2)</f>
        <v>0</v>
      </c>
      <c r="K266" s="245" t="s">
        <v>158</v>
      </c>
      <c r="L266" s="44"/>
      <c r="M266" s="250" t="s">
        <v>1</v>
      </c>
      <c r="N266" s="251" t="s">
        <v>43</v>
      </c>
      <c r="O266" s="91"/>
      <c r="P266" s="252">
        <f>O266*H266</f>
        <v>0</v>
      </c>
      <c r="Q266" s="252">
        <v>0.19536000000000001</v>
      </c>
      <c r="R266" s="252">
        <f>Q266*H266</f>
        <v>9.7406495999999994</v>
      </c>
      <c r="S266" s="252">
        <v>0</v>
      </c>
      <c r="T266" s="253">
        <f>S266*H266</f>
        <v>0</v>
      </c>
      <c r="U266" s="38"/>
      <c r="V266" s="38"/>
      <c r="W266" s="38"/>
      <c r="X266" s="38"/>
      <c r="Y266" s="38"/>
      <c r="Z266" s="38"/>
      <c r="AA266" s="38"/>
      <c r="AB266" s="38"/>
      <c r="AC266" s="38"/>
      <c r="AD266" s="38"/>
      <c r="AE266" s="38"/>
      <c r="AR266" s="254" t="s">
        <v>159</v>
      </c>
      <c r="AT266" s="254" t="s">
        <v>154</v>
      </c>
      <c r="AU266" s="254" t="s">
        <v>87</v>
      </c>
      <c r="AY266" s="17" t="s">
        <v>152</v>
      </c>
      <c r="BE266" s="255">
        <f>IF(N266="základní",J266,0)</f>
        <v>0</v>
      </c>
      <c r="BF266" s="255">
        <f>IF(N266="snížená",J266,0)</f>
        <v>0</v>
      </c>
      <c r="BG266" s="255">
        <f>IF(N266="zákl. přenesená",J266,0)</f>
        <v>0</v>
      </c>
      <c r="BH266" s="255">
        <f>IF(N266="sníž. přenesená",J266,0)</f>
        <v>0</v>
      </c>
      <c r="BI266" s="255">
        <f>IF(N266="nulová",J266,0)</f>
        <v>0</v>
      </c>
      <c r="BJ266" s="17" t="s">
        <v>85</v>
      </c>
      <c r="BK266" s="255">
        <f>ROUND(I266*H266,2)</f>
        <v>0</v>
      </c>
      <c r="BL266" s="17" t="s">
        <v>159</v>
      </c>
      <c r="BM266" s="254" t="s">
        <v>836</v>
      </c>
    </row>
    <row r="267" s="2" customFormat="1">
      <c r="A267" s="38"/>
      <c r="B267" s="39"/>
      <c r="C267" s="40"/>
      <c r="D267" s="256" t="s">
        <v>161</v>
      </c>
      <c r="E267" s="40"/>
      <c r="F267" s="257" t="s">
        <v>259</v>
      </c>
      <c r="G267" s="40"/>
      <c r="H267" s="40"/>
      <c r="I267" s="154"/>
      <c r="J267" s="40"/>
      <c r="K267" s="40"/>
      <c r="L267" s="44"/>
      <c r="M267" s="258"/>
      <c r="N267" s="259"/>
      <c r="O267" s="91"/>
      <c r="P267" s="91"/>
      <c r="Q267" s="91"/>
      <c r="R267" s="91"/>
      <c r="S267" s="91"/>
      <c r="T267" s="92"/>
      <c r="U267" s="38"/>
      <c r="V267" s="38"/>
      <c r="W267" s="38"/>
      <c r="X267" s="38"/>
      <c r="Y267" s="38"/>
      <c r="Z267" s="38"/>
      <c r="AA267" s="38"/>
      <c r="AB267" s="38"/>
      <c r="AC267" s="38"/>
      <c r="AD267" s="38"/>
      <c r="AE267" s="38"/>
      <c r="AT267" s="17" t="s">
        <v>161</v>
      </c>
      <c r="AU267" s="17" t="s">
        <v>87</v>
      </c>
    </row>
    <row r="268" s="2" customFormat="1">
      <c r="A268" s="38"/>
      <c r="B268" s="39"/>
      <c r="C268" s="40"/>
      <c r="D268" s="256" t="s">
        <v>163</v>
      </c>
      <c r="E268" s="40"/>
      <c r="F268" s="260" t="s">
        <v>260</v>
      </c>
      <c r="G268" s="40"/>
      <c r="H268" s="40"/>
      <c r="I268" s="154"/>
      <c r="J268" s="40"/>
      <c r="K268" s="40"/>
      <c r="L268" s="44"/>
      <c r="M268" s="258"/>
      <c r="N268" s="259"/>
      <c r="O268" s="91"/>
      <c r="P268" s="91"/>
      <c r="Q268" s="91"/>
      <c r="R268" s="91"/>
      <c r="S268" s="91"/>
      <c r="T268" s="92"/>
      <c r="U268" s="38"/>
      <c r="V268" s="38"/>
      <c r="W268" s="38"/>
      <c r="X268" s="38"/>
      <c r="Y268" s="38"/>
      <c r="Z268" s="38"/>
      <c r="AA268" s="38"/>
      <c r="AB268" s="38"/>
      <c r="AC268" s="38"/>
      <c r="AD268" s="38"/>
      <c r="AE268" s="38"/>
      <c r="AT268" s="17" t="s">
        <v>163</v>
      </c>
      <c r="AU268" s="17" t="s">
        <v>87</v>
      </c>
    </row>
    <row r="269" s="13" customFormat="1">
      <c r="A269" s="13"/>
      <c r="B269" s="261"/>
      <c r="C269" s="262"/>
      <c r="D269" s="256" t="s">
        <v>165</v>
      </c>
      <c r="E269" s="263" t="s">
        <v>1</v>
      </c>
      <c r="F269" s="264" t="s">
        <v>837</v>
      </c>
      <c r="G269" s="262"/>
      <c r="H269" s="265">
        <v>40</v>
      </c>
      <c r="I269" s="266"/>
      <c r="J269" s="262"/>
      <c r="K269" s="262"/>
      <c r="L269" s="267"/>
      <c r="M269" s="268"/>
      <c r="N269" s="269"/>
      <c r="O269" s="269"/>
      <c r="P269" s="269"/>
      <c r="Q269" s="269"/>
      <c r="R269" s="269"/>
      <c r="S269" s="269"/>
      <c r="T269" s="270"/>
      <c r="U269" s="13"/>
      <c r="V269" s="13"/>
      <c r="W269" s="13"/>
      <c r="X269" s="13"/>
      <c r="Y269" s="13"/>
      <c r="Z269" s="13"/>
      <c r="AA269" s="13"/>
      <c r="AB269" s="13"/>
      <c r="AC269" s="13"/>
      <c r="AD269" s="13"/>
      <c r="AE269" s="13"/>
      <c r="AT269" s="271" t="s">
        <v>165</v>
      </c>
      <c r="AU269" s="271" t="s">
        <v>87</v>
      </c>
      <c r="AV269" s="13" t="s">
        <v>87</v>
      </c>
      <c r="AW269" s="13" t="s">
        <v>34</v>
      </c>
      <c r="AX269" s="13" t="s">
        <v>78</v>
      </c>
      <c r="AY269" s="271" t="s">
        <v>152</v>
      </c>
    </row>
    <row r="270" s="13" customFormat="1">
      <c r="A270" s="13"/>
      <c r="B270" s="261"/>
      <c r="C270" s="262"/>
      <c r="D270" s="256" t="s">
        <v>165</v>
      </c>
      <c r="E270" s="263" t="s">
        <v>1</v>
      </c>
      <c r="F270" s="264" t="s">
        <v>802</v>
      </c>
      <c r="G270" s="262"/>
      <c r="H270" s="265">
        <v>9.8599999999999994</v>
      </c>
      <c r="I270" s="266"/>
      <c r="J270" s="262"/>
      <c r="K270" s="262"/>
      <c r="L270" s="267"/>
      <c r="M270" s="268"/>
      <c r="N270" s="269"/>
      <c r="O270" s="269"/>
      <c r="P270" s="269"/>
      <c r="Q270" s="269"/>
      <c r="R270" s="269"/>
      <c r="S270" s="269"/>
      <c r="T270" s="270"/>
      <c r="U270" s="13"/>
      <c r="V270" s="13"/>
      <c r="W270" s="13"/>
      <c r="X270" s="13"/>
      <c r="Y270" s="13"/>
      <c r="Z270" s="13"/>
      <c r="AA270" s="13"/>
      <c r="AB270" s="13"/>
      <c r="AC270" s="13"/>
      <c r="AD270" s="13"/>
      <c r="AE270" s="13"/>
      <c r="AT270" s="271" t="s">
        <v>165</v>
      </c>
      <c r="AU270" s="271" t="s">
        <v>87</v>
      </c>
      <c r="AV270" s="13" t="s">
        <v>87</v>
      </c>
      <c r="AW270" s="13" t="s">
        <v>34</v>
      </c>
      <c r="AX270" s="13" t="s">
        <v>78</v>
      </c>
      <c r="AY270" s="271" t="s">
        <v>152</v>
      </c>
    </row>
    <row r="271" s="14" customFormat="1">
      <c r="A271" s="14"/>
      <c r="B271" s="272"/>
      <c r="C271" s="273"/>
      <c r="D271" s="256" t="s">
        <v>165</v>
      </c>
      <c r="E271" s="274" t="s">
        <v>1</v>
      </c>
      <c r="F271" s="275" t="s">
        <v>171</v>
      </c>
      <c r="G271" s="273"/>
      <c r="H271" s="276">
        <v>49.859999999999999</v>
      </c>
      <c r="I271" s="277"/>
      <c r="J271" s="273"/>
      <c r="K271" s="273"/>
      <c r="L271" s="278"/>
      <c r="M271" s="279"/>
      <c r="N271" s="280"/>
      <c r="O271" s="280"/>
      <c r="P271" s="280"/>
      <c r="Q271" s="280"/>
      <c r="R271" s="280"/>
      <c r="S271" s="280"/>
      <c r="T271" s="281"/>
      <c r="U271" s="14"/>
      <c r="V271" s="14"/>
      <c r="W271" s="14"/>
      <c r="X271" s="14"/>
      <c r="Y271" s="14"/>
      <c r="Z271" s="14"/>
      <c r="AA271" s="14"/>
      <c r="AB271" s="14"/>
      <c r="AC271" s="14"/>
      <c r="AD271" s="14"/>
      <c r="AE271" s="14"/>
      <c r="AT271" s="282" t="s">
        <v>165</v>
      </c>
      <c r="AU271" s="282" t="s">
        <v>87</v>
      </c>
      <c r="AV271" s="14" t="s">
        <v>159</v>
      </c>
      <c r="AW271" s="14" t="s">
        <v>34</v>
      </c>
      <c r="AX271" s="14" t="s">
        <v>85</v>
      </c>
      <c r="AY271" s="282" t="s">
        <v>152</v>
      </c>
    </row>
    <row r="272" s="2" customFormat="1" ht="16.5" customHeight="1">
      <c r="A272" s="38"/>
      <c r="B272" s="39"/>
      <c r="C272" s="283" t="s">
        <v>373</v>
      </c>
      <c r="D272" s="283" t="s">
        <v>262</v>
      </c>
      <c r="E272" s="284" t="s">
        <v>263</v>
      </c>
      <c r="F272" s="285" t="s">
        <v>264</v>
      </c>
      <c r="G272" s="286" t="s">
        <v>191</v>
      </c>
      <c r="H272" s="287">
        <v>13.305</v>
      </c>
      <c r="I272" s="288"/>
      <c r="J272" s="289">
        <f>ROUND(I272*H272,2)</f>
        <v>0</v>
      </c>
      <c r="K272" s="285" t="s">
        <v>158</v>
      </c>
      <c r="L272" s="290"/>
      <c r="M272" s="291" t="s">
        <v>1</v>
      </c>
      <c r="N272" s="292" t="s">
        <v>43</v>
      </c>
      <c r="O272" s="91"/>
      <c r="P272" s="252">
        <f>O272*H272</f>
        <v>0</v>
      </c>
      <c r="Q272" s="252">
        <v>1</v>
      </c>
      <c r="R272" s="252">
        <f>Q272*H272</f>
        <v>13.305</v>
      </c>
      <c r="S272" s="252">
        <v>0</v>
      </c>
      <c r="T272" s="253">
        <f>S272*H272</f>
        <v>0</v>
      </c>
      <c r="U272" s="38"/>
      <c r="V272" s="38"/>
      <c r="W272" s="38"/>
      <c r="X272" s="38"/>
      <c r="Y272" s="38"/>
      <c r="Z272" s="38"/>
      <c r="AA272" s="38"/>
      <c r="AB272" s="38"/>
      <c r="AC272" s="38"/>
      <c r="AD272" s="38"/>
      <c r="AE272" s="38"/>
      <c r="AR272" s="254" t="s">
        <v>216</v>
      </c>
      <c r="AT272" s="254" t="s">
        <v>262</v>
      </c>
      <c r="AU272" s="254" t="s">
        <v>87</v>
      </c>
      <c r="AY272" s="17" t="s">
        <v>152</v>
      </c>
      <c r="BE272" s="255">
        <f>IF(N272="základní",J272,0)</f>
        <v>0</v>
      </c>
      <c r="BF272" s="255">
        <f>IF(N272="snížená",J272,0)</f>
        <v>0</v>
      </c>
      <c r="BG272" s="255">
        <f>IF(N272="zákl. přenesená",J272,0)</f>
        <v>0</v>
      </c>
      <c r="BH272" s="255">
        <f>IF(N272="sníž. přenesená",J272,0)</f>
        <v>0</v>
      </c>
      <c r="BI272" s="255">
        <f>IF(N272="nulová",J272,0)</f>
        <v>0</v>
      </c>
      <c r="BJ272" s="17" t="s">
        <v>85</v>
      </c>
      <c r="BK272" s="255">
        <f>ROUND(I272*H272,2)</f>
        <v>0</v>
      </c>
      <c r="BL272" s="17" t="s">
        <v>159</v>
      </c>
      <c r="BM272" s="254" t="s">
        <v>838</v>
      </c>
    </row>
    <row r="273" s="2" customFormat="1">
      <c r="A273" s="38"/>
      <c r="B273" s="39"/>
      <c r="C273" s="40"/>
      <c r="D273" s="256" t="s">
        <v>161</v>
      </c>
      <c r="E273" s="40"/>
      <c r="F273" s="257" t="s">
        <v>264</v>
      </c>
      <c r="G273" s="40"/>
      <c r="H273" s="40"/>
      <c r="I273" s="154"/>
      <c r="J273" s="40"/>
      <c r="K273" s="40"/>
      <c r="L273" s="44"/>
      <c r="M273" s="258"/>
      <c r="N273" s="259"/>
      <c r="O273" s="91"/>
      <c r="P273" s="91"/>
      <c r="Q273" s="91"/>
      <c r="R273" s="91"/>
      <c r="S273" s="91"/>
      <c r="T273" s="92"/>
      <c r="U273" s="38"/>
      <c r="V273" s="38"/>
      <c r="W273" s="38"/>
      <c r="X273" s="38"/>
      <c r="Y273" s="38"/>
      <c r="Z273" s="38"/>
      <c r="AA273" s="38"/>
      <c r="AB273" s="38"/>
      <c r="AC273" s="38"/>
      <c r="AD273" s="38"/>
      <c r="AE273" s="38"/>
      <c r="AT273" s="17" t="s">
        <v>161</v>
      </c>
      <c r="AU273" s="17" t="s">
        <v>87</v>
      </c>
    </row>
    <row r="274" s="13" customFormat="1">
      <c r="A274" s="13"/>
      <c r="B274" s="261"/>
      <c r="C274" s="262"/>
      <c r="D274" s="256" t="s">
        <v>165</v>
      </c>
      <c r="E274" s="263" t="s">
        <v>1</v>
      </c>
      <c r="F274" s="264" t="s">
        <v>839</v>
      </c>
      <c r="G274" s="262"/>
      <c r="H274" s="265">
        <v>8.8889999999999993</v>
      </c>
      <c r="I274" s="266"/>
      <c r="J274" s="262"/>
      <c r="K274" s="262"/>
      <c r="L274" s="267"/>
      <c r="M274" s="268"/>
      <c r="N274" s="269"/>
      <c r="O274" s="269"/>
      <c r="P274" s="269"/>
      <c r="Q274" s="269"/>
      <c r="R274" s="269"/>
      <c r="S274" s="269"/>
      <c r="T274" s="270"/>
      <c r="U274" s="13"/>
      <c r="V274" s="13"/>
      <c r="W274" s="13"/>
      <c r="X274" s="13"/>
      <c r="Y274" s="13"/>
      <c r="Z274" s="13"/>
      <c r="AA274" s="13"/>
      <c r="AB274" s="13"/>
      <c r="AC274" s="13"/>
      <c r="AD274" s="13"/>
      <c r="AE274" s="13"/>
      <c r="AT274" s="271" t="s">
        <v>165</v>
      </c>
      <c r="AU274" s="271" t="s">
        <v>87</v>
      </c>
      <c r="AV274" s="13" t="s">
        <v>87</v>
      </c>
      <c r="AW274" s="13" t="s">
        <v>34</v>
      </c>
      <c r="AX274" s="13" t="s">
        <v>78</v>
      </c>
      <c r="AY274" s="271" t="s">
        <v>152</v>
      </c>
    </row>
    <row r="275" s="13" customFormat="1">
      <c r="A275" s="13"/>
      <c r="B275" s="261"/>
      <c r="C275" s="262"/>
      <c r="D275" s="256" t="s">
        <v>165</v>
      </c>
      <c r="E275" s="263" t="s">
        <v>1</v>
      </c>
      <c r="F275" s="264" t="s">
        <v>840</v>
      </c>
      <c r="G275" s="262"/>
      <c r="H275" s="265">
        <v>4.0279999999999996</v>
      </c>
      <c r="I275" s="266"/>
      <c r="J275" s="262"/>
      <c r="K275" s="262"/>
      <c r="L275" s="267"/>
      <c r="M275" s="268"/>
      <c r="N275" s="269"/>
      <c r="O275" s="269"/>
      <c r="P275" s="269"/>
      <c r="Q275" s="269"/>
      <c r="R275" s="269"/>
      <c r="S275" s="269"/>
      <c r="T275" s="270"/>
      <c r="U275" s="13"/>
      <c r="V275" s="13"/>
      <c r="W275" s="13"/>
      <c r="X275" s="13"/>
      <c r="Y275" s="13"/>
      <c r="Z275" s="13"/>
      <c r="AA275" s="13"/>
      <c r="AB275" s="13"/>
      <c r="AC275" s="13"/>
      <c r="AD275" s="13"/>
      <c r="AE275" s="13"/>
      <c r="AT275" s="271" t="s">
        <v>165</v>
      </c>
      <c r="AU275" s="271" t="s">
        <v>87</v>
      </c>
      <c r="AV275" s="13" t="s">
        <v>87</v>
      </c>
      <c r="AW275" s="13" t="s">
        <v>34</v>
      </c>
      <c r="AX275" s="13" t="s">
        <v>78</v>
      </c>
      <c r="AY275" s="271" t="s">
        <v>152</v>
      </c>
    </row>
    <row r="276" s="14" customFormat="1">
      <c r="A276" s="14"/>
      <c r="B276" s="272"/>
      <c r="C276" s="273"/>
      <c r="D276" s="256" t="s">
        <v>165</v>
      </c>
      <c r="E276" s="274" t="s">
        <v>1</v>
      </c>
      <c r="F276" s="275" t="s">
        <v>171</v>
      </c>
      <c r="G276" s="273"/>
      <c r="H276" s="276">
        <v>12.917</v>
      </c>
      <c r="I276" s="277"/>
      <c r="J276" s="273"/>
      <c r="K276" s="273"/>
      <c r="L276" s="278"/>
      <c r="M276" s="279"/>
      <c r="N276" s="280"/>
      <c r="O276" s="280"/>
      <c r="P276" s="280"/>
      <c r="Q276" s="280"/>
      <c r="R276" s="280"/>
      <c r="S276" s="280"/>
      <c r="T276" s="281"/>
      <c r="U276" s="14"/>
      <c r="V276" s="14"/>
      <c r="W276" s="14"/>
      <c r="X276" s="14"/>
      <c r="Y276" s="14"/>
      <c r="Z276" s="14"/>
      <c r="AA276" s="14"/>
      <c r="AB276" s="14"/>
      <c r="AC276" s="14"/>
      <c r="AD276" s="14"/>
      <c r="AE276" s="14"/>
      <c r="AT276" s="282" t="s">
        <v>165</v>
      </c>
      <c r="AU276" s="282" t="s">
        <v>87</v>
      </c>
      <c r="AV276" s="14" t="s">
        <v>159</v>
      </c>
      <c r="AW276" s="14" t="s">
        <v>34</v>
      </c>
      <c r="AX276" s="14" t="s">
        <v>85</v>
      </c>
      <c r="AY276" s="282" t="s">
        <v>152</v>
      </c>
    </row>
    <row r="277" s="13" customFormat="1">
      <c r="A277" s="13"/>
      <c r="B277" s="261"/>
      <c r="C277" s="262"/>
      <c r="D277" s="256" t="s">
        <v>165</v>
      </c>
      <c r="E277" s="262"/>
      <c r="F277" s="264" t="s">
        <v>841</v>
      </c>
      <c r="G277" s="262"/>
      <c r="H277" s="265">
        <v>13.305</v>
      </c>
      <c r="I277" s="266"/>
      <c r="J277" s="262"/>
      <c r="K277" s="262"/>
      <c r="L277" s="267"/>
      <c r="M277" s="268"/>
      <c r="N277" s="269"/>
      <c r="O277" s="269"/>
      <c r="P277" s="269"/>
      <c r="Q277" s="269"/>
      <c r="R277" s="269"/>
      <c r="S277" s="269"/>
      <c r="T277" s="270"/>
      <c r="U277" s="13"/>
      <c r="V277" s="13"/>
      <c r="W277" s="13"/>
      <c r="X277" s="13"/>
      <c r="Y277" s="13"/>
      <c r="Z277" s="13"/>
      <c r="AA277" s="13"/>
      <c r="AB277" s="13"/>
      <c r="AC277" s="13"/>
      <c r="AD277" s="13"/>
      <c r="AE277" s="13"/>
      <c r="AT277" s="271" t="s">
        <v>165</v>
      </c>
      <c r="AU277" s="271" t="s">
        <v>87</v>
      </c>
      <c r="AV277" s="13" t="s">
        <v>87</v>
      </c>
      <c r="AW277" s="13" t="s">
        <v>4</v>
      </c>
      <c r="AX277" s="13" t="s">
        <v>85</v>
      </c>
      <c r="AY277" s="271" t="s">
        <v>152</v>
      </c>
    </row>
    <row r="278" s="2" customFormat="1" ht="21.75" customHeight="1">
      <c r="A278" s="38"/>
      <c r="B278" s="39"/>
      <c r="C278" s="243" t="s">
        <v>377</v>
      </c>
      <c r="D278" s="243" t="s">
        <v>154</v>
      </c>
      <c r="E278" s="244" t="s">
        <v>306</v>
      </c>
      <c r="F278" s="245" t="s">
        <v>307</v>
      </c>
      <c r="G278" s="246" t="s">
        <v>199</v>
      </c>
      <c r="H278" s="247">
        <v>93.239999999999995</v>
      </c>
      <c r="I278" s="248"/>
      <c r="J278" s="249">
        <f>ROUND(I278*H278,2)</f>
        <v>0</v>
      </c>
      <c r="K278" s="245" t="s">
        <v>158</v>
      </c>
      <c r="L278" s="44"/>
      <c r="M278" s="250" t="s">
        <v>1</v>
      </c>
      <c r="N278" s="251" t="s">
        <v>43</v>
      </c>
      <c r="O278" s="91"/>
      <c r="P278" s="252">
        <f>O278*H278</f>
        <v>0</v>
      </c>
      <c r="Q278" s="252">
        <v>0.10362</v>
      </c>
      <c r="R278" s="252">
        <f>Q278*H278</f>
        <v>9.6615287999999993</v>
      </c>
      <c r="S278" s="252">
        <v>0</v>
      </c>
      <c r="T278" s="253">
        <f>S278*H278</f>
        <v>0</v>
      </c>
      <c r="U278" s="38"/>
      <c r="V278" s="38"/>
      <c r="W278" s="38"/>
      <c r="X278" s="38"/>
      <c r="Y278" s="38"/>
      <c r="Z278" s="38"/>
      <c r="AA278" s="38"/>
      <c r="AB278" s="38"/>
      <c r="AC278" s="38"/>
      <c r="AD278" s="38"/>
      <c r="AE278" s="38"/>
      <c r="AR278" s="254" t="s">
        <v>159</v>
      </c>
      <c r="AT278" s="254" t="s">
        <v>154</v>
      </c>
      <c r="AU278" s="254" t="s">
        <v>87</v>
      </c>
      <c r="AY278" s="17" t="s">
        <v>152</v>
      </c>
      <c r="BE278" s="255">
        <f>IF(N278="základní",J278,0)</f>
        <v>0</v>
      </c>
      <c r="BF278" s="255">
        <f>IF(N278="snížená",J278,0)</f>
        <v>0</v>
      </c>
      <c r="BG278" s="255">
        <f>IF(N278="zákl. přenesená",J278,0)</f>
        <v>0</v>
      </c>
      <c r="BH278" s="255">
        <f>IF(N278="sníž. přenesená",J278,0)</f>
        <v>0</v>
      </c>
      <c r="BI278" s="255">
        <f>IF(N278="nulová",J278,0)</f>
        <v>0</v>
      </c>
      <c r="BJ278" s="17" t="s">
        <v>85</v>
      </c>
      <c r="BK278" s="255">
        <f>ROUND(I278*H278,2)</f>
        <v>0</v>
      </c>
      <c r="BL278" s="17" t="s">
        <v>159</v>
      </c>
      <c r="BM278" s="254" t="s">
        <v>842</v>
      </c>
    </row>
    <row r="279" s="2" customFormat="1">
      <c r="A279" s="38"/>
      <c r="B279" s="39"/>
      <c r="C279" s="40"/>
      <c r="D279" s="256" t="s">
        <v>161</v>
      </c>
      <c r="E279" s="40"/>
      <c r="F279" s="257" t="s">
        <v>309</v>
      </c>
      <c r="G279" s="40"/>
      <c r="H279" s="40"/>
      <c r="I279" s="154"/>
      <c r="J279" s="40"/>
      <c r="K279" s="40"/>
      <c r="L279" s="44"/>
      <c r="M279" s="258"/>
      <c r="N279" s="259"/>
      <c r="O279" s="91"/>
      <c r="P279" s="91"/>
      <c r="Q279" s="91"/>
      <c r="R279" s="91"/>
      <c r="S279" s="91"/>
      <c r="T279" s="92"/>
      <c r="U279" s="38"/>
      <c r="V279" s="38"/>
      <c r="W279" s="38"/>
      <c r="X279" s="38"/>
      <c r="Y279" s="38"/>
      <c r="Z279" s="38"/>
      <c r="AA279" s="38"/>
      <c r="AB279" s="38"/>
      <c r="AC279" s="38"/>
      <c r="AD279" s="38"/>
      <c r="AE279" s="38"/>
      <c r="AT279" s="17" t="s">
        <v>161</v>
      </c>
      <c r="AU279" s="17" t="s">
        <v>87</v>
      </c>
    </row>
    <row r="280" s="2" customFormat="1">
      <c r="A280" s="38"/>
      <c r="B280" s="39"/>
      <c r="C280" s="40"/>
      <c r="D280" s="256" t="s">
        <v>163</v>
      </c>
      <c r="E280" s="40"/>
      <c r="F280" s="260" t="s">
        <v>310</v>
      </c>
      <c r="G280" s="40"/>
      <c r="H280" s="40"/>
      <c r="I280" s="154"/>
      <c r="J280" s="40"/>
      <c r="K280" s="40"/>
      <c r="L280" s="44"/>
      <c r="M280" s="258"/>
      <c r="N280" s="259"/>
      <c r="O280" s="91"/>
      <c r="P280" s="91"/>
      <c r="Q280" s="91"/>
      <c r="R280" s="91"/>
      <c r="S280" s="91"/>
      <c r="T280" s="92"/>
      <c r="U280" s="38"/>
      <c r="V280" s="38"/>
      <c r="W280" s="38"/>
      <c r="X280" s="38"/>
      <c r="Y280" s="38"/>
      <c r="Z280" s="38"/>
      <c r="AA280" s="38"/>
      <c r="AB280" s="38"/>
      <c r="AC280" s="38"/>
      <c r="AD280" s="38"/>
      <c r="AE280" s="38"/>
      <c r="AT280" s="17" t="s">
        <v>163</v>
      </c>
      <c r="AU280" s="17" t="s">
        <v>87</v>
      </c>
    </row>
    <row r="281" s="2" customFormat="1">
      <c r="A281" s="38"/>
      <c r="B281" s="39"/>
      <c r="C281" s="40"/>
      <c r="D281" s="256" t="s">
        <v>203</v>
      </c>
      <c r="E281" s="40"/>
      <c r="F281" s="260" t="s">
        <v>204</v>
      </c>
      <c r="G281" s="40"/>
      <c r="H281" s="40"/>
      <c r="I281" s="154"/>
      <c r="J281" s="40"/>
      <c r="K281" s="40"/>
      <c r="L281" s="44"/>
      <c r="M281" s="258"/>
      <c r="N281" s="259"/>
      <c r="O281" s="91"/>
      <c r="P281" s="91"/>
      <c r="Q281" s="91"/>
      <c r="R281" s="91"/>
      <c r="S281" s="91"/>
      <c r="T281" s="92"/>
      <c r="U281" s="38"/>
      <c r="V281" s="38"/>
      <c r="W281" s="38"/>
      <c r="X281" s="38"/>
      <c r="Y281" s="38"/>
      <c r="Z281" s="38"/>
      <c r="AA281" s="38"/>
      <c r="AB281" s="38"/>
      <c r="AC281" s="38"/>
      <c r="AD281" s="38"/>
      <c r="AE281" s="38"/>
      <c r="AT281" s="17" t="s">
        <v>203</v>
      </c>
      <c r="AU281" s="17" t="s">
        <v>87</v>
      </c>
    </row>
    <row r="282" s="13" customFormat="1">
      <c r="A282" s="13"/>
      <c r="B282" s="261"/>
      <c r="C282" s="262"/>
      <c r="D282" s="256" t="s">
        <v>165</v>
      </c>
      <c r="E282" s="263" t="s">
        <v>1</v>
      </c>
      <c r="F282" s="264" t="s">
        <v>834</v>
      </c>
      <c r="G282" s="262"/>
      <c r="H282" s="265">
        <v>60.539999999999999</v>
      </c>
      <c r="I282" s="266"/>
      <c r="J282" s="262"/>
      <c r="K282" s="262"/>
      <c r="L282" s="267"/>
      <c r="M282" s="268"/>
      <c r="N282" s="269"/>
      <c r="O282" s="269"/>
      <c r="P282" s="269"/>
      <c r="Q282" s="269"/>
      <c r="R282" s="269"/>
      <c r="S282" s="269"/>
      <c r="T282" s="270"/>
      <c r="U282" s="13"/>
      <c r="V282" s="13"/>
      <c r="W282" s="13"/>
      <c r="X282" s="13"/>
      <c r="Y282" s="13"/>
      <c r="Z282" s="13"/>
      <c r="AA282" s="13"/>
      <c r="AB282" s="13"/>
      <c r="AC282" s="13"/>
      <c r="AD282" s="13"/>
      <c r="AE282" s="13"/>
      <c r="AT282" s="271" t="s">
        <v>165</v>
      </c>
      <c r="AU282" s="271" t="s">
        <v>87</v>
      </c>
      <c r="AV282" s="13" t="s">
        <v>87</v>
      </c>
      <c r="AW282" s="13" t="s">
        <v>34</v>
      </c>
      <c r="AX282" s="13" t="s">
        <v>78</v>
      </c>
      <c r="AY282" s="271" t="s">
        <v>152</v>
      </c>
    </row>
    <row r="283" s="13" customFormat="1">
      <c r="A283" s="13"/>
      <c r="B283" s="261"/>
      <c r="C283" s="262"/>
      <c r="D283" s="256" t="s">
        <v>165</v>
      </c>
      <c r="E283" s="263" t="s">
        <v>1</v>
      </c>
      <c r="F283" s="264" t="s">
        <v>835</v>
      </c>
      <c r="G283" s="262"/>
      <c r="H283" s="265">
        <v>32.700000000000003</v>
      </c>
      <c r="I283" s="266"/>
      <c r="J283" s="262"/>
      <c r="K283" s="262"/>
      <c r="L283" s="267"/>
      <c r="M283" s="268"/>
      <c r="N283" s="269"/>
      <c r="O283" s="269"/>
      <c r="P283" s="269"/>
      <c r="Q283" s="269"/>
      <c r="R283" s="269"/>
      <c r="S283" s="269"/>
      <c r="T283" s="270"/>
      <c r="U283" s="13"/>
      <c r="V283" s="13"/>
      <c r="W283" s="13"/>
      <c r="X283" s="13"/>
      <c r="Y283" s="13"/>
      <c r="Z283" s="13"/>
      <c r="AA283" s="13"/>
      <c r="AB283" s="13"/>
      <c r="AC283" s="13"/>
      <c r="AD283" s="13"/>
      <c r="AE283" s="13"/>
      <c r="AT283" s="271" t="s">
        <v>165</v>
      </c>
      <c r="AU283" s="271" t="s">
        <v>87</v>
      </c>
      <c r="AV283" s="13" t="s">
        <v>87</v>
      </c>
      <c r="AW283" s="13" t="s">
        <v>34</v>
      </c>
      <c r="AX283" s="13" t="s">
        <v>78</v>
      </c>
      <c r="AY283" s="271" t="s">
        <v>152</v>
      </c>
    </row>
    <row r="284" s="14" customFormat="1">
      <c r="A284" s="14"/>
      <c r="B284" s="272"/>
      <c r="C284" s="273"/>
      <c r="D284" s="256" t="s">
        <v>165</v>
      </c>
      <c r="E284" s="274" t="s">
        <v>1</v>
      </c>
      <c r="F284" s="275" t="s">
        <v>171</v>
      </c>
      <c r="G284" s="273"/>
      <c r="H284" s="276">
        <v>93.239999999999995</v>
      </c>
      <c r="I284" s="277"/>
      <c r="J284" s="273"/>
      <c r="K284" s="273"/>
      <c r="L284" s="278"/>
      <c r="M284" s="279"/>
      <c r="N284" s="280"/>
      <c r="O284" s="280"/>
      <c r="P284" s="280"/>
      <c r="Q284" s="280"/>
      <c r="R284" s="280"/>
      <c r="S284" s="280"/>
      <c r="T284" s="281"/>
      <c r="U284" s="14"/>
      <c r="V284" s="14"/>
      <c r="W284" s="14"/>
      <c r="X284" s="14"/>
      <c r="Y284" s="14"/>
      <c r="Z284" s="14"/>
      <c r="AA284" s="14"/>
      <c r="AB284" s="14"/>
      <c r="AC284" s="14"/>
      <c r="AD284" s="14"/>
      <c r="AE284" s="14"/>
      <c r="AT284" s="282" t="s">
        <v>165</v>
      </c>
      <c r="AU284" s="282" t="s">
        <v>87</v>
      </c>
      <c r="AV284" s="14" t="s">
        <v>159</v>
      </c>
      <c r="AW284" s="14" t="s">
        <v>34</v>
      </c>
      <c r="AX284" s="14" t="s">
        <v>85</v>
      </c>
      <c r="AY284" s="282" t="s">
        <v>152</v>
      </c>
    </row>
    <row r="285" s="2" customFormat="1" ht="16.5" customHeight="1">
      <c r="A285" s="38"/>
      <c r="B285" s="39"/>
      <c r="C285" s="283" t="s">
        <v>385</v>
      </c>
      <c r="D285" s="283" t="s">
        <v>262</v>
      </c>
      <c r="E285" s="284" t="s">
        <v>321</v>
      </c>
      <c r="F285" s="285" t="s">
        <v>322</v>
      </c>
      <c r="G285" s="286" t="s">
        <v>199</v>
      </c>
      <c r="H285" s="287">
        <v>62.356000000000002</v>
      </c>
      <c r="I285" s="288"/>
      <c r="J285" s="289">
        <f>ROUND(I285*H285,2)</f>
        <v>0</v>
      </c>
      <c r="K285" s="285" t="s">
        <v>158</v>
      </c>
      <c r="L285" s="290"/>
      <c r="M285" s="291" t="s">
        <v>1</v>
      </c>
      <c r="N285" s="292" t="s">
        <v>43</v>
      </c>
      <c r="O285" s="91"/>
      <c r="P285" s="252">
        <f>O285*H285</f>
        <v>0</v>
      </c>
      <c r="Q285" s="252">
        <v>0.17599999999999999</v>
      </c>
      <c r="R285" s="252">
        <f>Q285*H285</f>
        <v>10.974656</v>
      </c>
      <c r="S285" s="252">
        <v>0</v>
      </c>
      <c r="T285" s="253">
        <f>S285*H285</f>
        <v>0</v>
      </c>
      <c r="U285" s="38"/>
      <c r="V285" s="38"/>
      <c r="W285" s="38"/>
      <c r="X285" s="38"/>
      <c r="Y285" s="38"/>
      <c r="Z285" s="38"/>
      <c r="AA285" s="38"/>
      <c r="AB285" s="38"/>
      <c r="AC285" s="38"/>
      <c r="AD285" s="38"/>
      <c r="AE285" s="38"/>
      <c r="AR285" s="254" t="s">
        <v>216</v>
      </c>
      <c r="AT285" s="254" t="s">
        <v>262</v>
      </c>
      <c r="AU285" s="254" t="s">
        <v>87</v>
      </c>
      <c r="AY285" s="17" t="s">
        <v>152</v>
      </c>
      <c r="BE285" s="255">
        <f>IF(N285="základní",J285,0)</f>
        <v>0</v>
      </c>
      <c r="BF285" s="255">
        <f>IF(N285="snížená",J285,0)</f>
        <v>0</v>
      </c>
      <c r="BG285" s="255">
        <f>IF(N285="zákl. přenesená",J285,0)</f>
        <v>0</v>
      </c>
      <c r="BH285" s="255">
        <f>IF(N285="sníž. přenesená",J285,0)</f>
        <v>0</v>
      </c>
      <c r="BI285" s="255">
        <f>IF(N285="nulová",J285,0)</f>
        <v>0</v>
      </c>
      <c r="BJ285" s="17" t="s">
        <v>85</v>
      </c>
      <c r="BK285" s="255">
        <f>ROUND(I285*H285,2)</f>
        <v>0</v>
      </c>
      <c r="BL285" s="17" t="s">
        <v>159</v>
      </c>
      <c r="BM285" s="254" t="s">
        <v>843</v>
      </c>
    </row>
    <row r="286" s="2" customFormat="1">
      <c r="A286" s="38"/>
      <c r="B286" s="39"/>
      <c r="C286" s="40"/>
      <c r="D286" s="256" t="s">
        <v>161</v>
      </c>
      <c r="E286" s="40"/>
      <c r="F286" s="257" t="s">
        <v>322</v>
      </c>
      <c r="G286" s="40"/>
      <c r="H286" s="40"/>
      <c r="I286" s="154"/>
      <c r="J286" s="40"/>
      <c r="K286" s="40"/>
      <c r="L286" s="44"/>
      <c r="M286" s="258"/>
      <c r="N286" s="259"/>
      <c r="O286" s="91"/>
      <c r="P286" s="91"/>
      <c r="Q286" s="91"/>
      <c r="R286" s="91"/>
      <c r="S286" s="91"/>
      <c r="T286" s="92"/>
      <c r="U286" s="38"/>
      <c r="V286" s="38"/>
      <c r="W286" s="38"/>
      <c r="X286" s="38"/>
      <c r="Y286" s="38"/>
      <c r="Z286" s="38"/>
      <c r="AA286" s="38"/>
      <c r="AB286" s="38"/>
      <c r="AC286" s="38"/>
      <c r="AD286" s="38"/>
      <c r="AE286" s="38"/>
      <c r="AT286" s="17" t="s">
        <v>161</v>
      </c>
      <c r="AU286" s="17" t="s">
        <v>87</v>
      </c>
    </row>
    <row r="287" s="13" customFormat="1">
      <c r="A287" s="13"/>
      <c r="B287" s="261"/>
      <c r="C287" s="262"/>
      <c r="D287" s="256" t="s">
        <v>165</v>
      </c>
      <c r="E287" s="263" t="s">
        <v>1</v>
      </c>
      <c r="F287" s="264" t="s">
        <v>801</v>
      </c>
      <c r="G287" s="262"/>
      <c r="H287" s="265">
        <v>60.539999999999999</v>
      </c>
      <c r="I287" s="266"/>
      <c r="J287" s="262"/>
      <c r="K287" s="262"/>
      <c r="L287" s="267"/>
      <c r="M287" s="268"/>
      <c r="N287" s="269"/>
      <c r="O287" s="269"/>
      <c r="P287" s="269"/>
      <c r="Q287" s="269"/>
      <c r="R287" s="269"/>
      <c r="S287" s="269"/>
      <c r="T287" s="270"/>
      <c r="U287" s="13"/>
      <c r="V287" s="13"/>
      <c r="W287" s="13"/>
      <c r="X287" s="13"/>
      <c r="Y287" s="13"/>
      <c r="Z287" s="13"/>
      <c r="AA287" s="13"/>
      <c r="AB287" s="13"/>
      <c r="AC287" s="13"/>
      <c r="AD287" s="13"/>
      <c r="AE287" s="13"/>
      <c r="AT287" s="271" t="s">
        <v>165</v>
      </c>
      <c r="AU287" s="271" t="s">
        <v>87</v>
      </c>
      <c r="AV287" s="13" t="s">
        <v>87</v>
      </c>
      <c r="AW287" s="13" t="s">
        <v>34</v>
      </c>
      <c r="AX287" s="13" t="s">
        <v>85</v>
      </c>
      <c r="AY287" s="271" t="s">
        <v>152</v>
      </c>
    </row>
    <row r="288" s="13" customFormat="1">
      <c r="A288" s="13"/>
      <c r="B288" s="261"/>
      <c r="C288" s="262"/>
      <c r="D288" s="256" t="s">
        <v>165</v>
      </c>
      <c r="E288" s="262"/>
      <c r="F288" s="264" t="s">
        <v>844</v>
      </c>
      <c r="G288" s="262"/>
      <c r="H288" s="265">
        <v>62.356000000000002</v>
      </c>
      <c r="I288" s="266"/>
      <c r="J288" s="262"/>
      <c r="K288" s="262"/>
      <c r="L288" s="267"/>
      <c r="M288" s="268"/>
      <c r="N288" s="269"/>
      <c r="O288" s="269"/>
      <c r="P288" s="269"/>
      <c r="Q288" s="269"/>
      <c r="R288" s="269"/>
      <c r="S288" s="269"/>
      <c r="T288" s="270"/>
      <c r="U288" s="13"/>
      <c r="V288" s="13"/>
      <c r="W288" s="13"/>
      <c r="X288" s="13"/>
      <c r="Y288" s="13"/>
      <c r="Z288" s="13"/>
      <c r="AA288" s="13"/>
      <c r="AB288" s="13"/>
      <c r="AC288" s="13"/>
      <c r="AD288" s="13"/>
      <c r="AE288" s="13"/>
      <c r="AT288" s="271" t="s">
        <v>165</v>
      </c>
      <c r="AU288" s="271" t="s">
        <v>87</v>
      </c>
      <c r="AV288" s="13" t="s">
        <v>87</v>
      </c>
      <c r="AW288" s="13" t="s">
        <v>4</v>
      </c>
      <c r="AX288" s="13" t="s">
        <v>85</v>
      </c>
      <c r="AY288" s="271" t="s">
        <v>152</v>
      </c>
    </row>
    <row r="289" s="2" customFormat="1" ht="16.5" customHeight="1">
      <c r="A289" s="38"/>
      <c r="B289" s="39"/>
      <c r="C289" s="283" t="s">
        <v>391</v>
      </c>
      <c r="D289" s="283" t="s">
        <v>262</v>
      </c>
      <c r="E289" s="284" t="s">
        <v>845</v>
      </c>
      <c r="F289" s="285" t="s">
        <v>846</v>
      </c>
      <c r="G289" s="286" t="s">
        <v>199</v>
      </c>
      <c r="H289" s="287">
        <v>33.680999999999997</v>
      </c>
      <c r="I289" s="288"/>
      <c r="J289" s="289">
        <f>ROUND(I289*H289,2)</f>
        <v>0</v>
      </c>
      <c r="K289" s="285" t="s">
        <v>158</v>
      </c>
      <c r="L289" s="290"/>
      <c r="M289" s="291" t="s">
        <v>1</v>
      </c>
      <c r="N289" s="292" t="s">
        <v>43</v>
      </c>
      <c r="O289" s="91"/>
      <c r="P289" s="252">
        <f>O289*H289</f>
        <v>0</v>
      </c>
      <c r="Q289" s="252">
        <v>0.17599999999999999</v>
      </c>
      <c r="R289" s="252">
        <f>Q289*H289</f>
        <v>5.9278559999999993</v>
      </c>
      <c r="S289" s="252">
        <v>0</v>
      </c>
      <c r="T289" s="253">
        <f>S289*H289</f>
        <v>0</v>
      </c>
      <c r="U289" s="38"/>
      <c r="V289" s="38"/>
      <c r="W289" s="38"/>
      <c r="X289" s="38"/>
      <c r="Y289" s="38"/>
      <c r="Z289" s="38"/>
      <c r="AA289" s="38"/>
      <c r="AB289" s="38"/>
      <c r="AC289" s="38"/>
      <c r="AD289" s="38"/>
      <c r="AE289" s="38"/>
      <c r="AR289" s="254" t="s">
        <v>216</v>
      </c>
      <c r="AT289" s="254" t="s">
        <v>262</v>
      </c>
      <c r="AU289" s="254" t="s">
        <v>87</v>
      </c>
      <c r="AY289" s="17" t="s">
        <v>152</v>
      </c>
      <c r="BE289" s="255">
        <f>IF(N289="základní",J289,0)</f>
        <v>0</v>
      </c>
      <c r="BF289" s="255">
        <f>IF(N289="snížená",J289,0)</f>
        <v>0</v>
      </c>
      <c r="BG289" s="255">
        <f>IF(N289="zákl. přenesená",J289,0)</f>
        <v>0</v>
      </c>
      <c r="BH289" s="255">
        <f>IF(N289="sníž. přenesená",J289,0)</f>
        <v>0</v>
      </c>
      <c r="BI289" s="255">
        <f>IF(N289="nulová",J289,0)</f>
        <v>0</v>
      </c>
      <c r="BJ289" s="17" t="s">
        <v>85</v>
      </c>
      <c r="BK289" s="255">
        <f>ROUND(I289*H289,2)</f>
        <v>0</v>
      </c>
      <c r="BL289" s="17" t="s">
        <v>159</v>
      </c>
      <c r="BM289" s="254" t="s">
        <v>847</v>
      </c>
    </row>
    <row r="290" s="2" customFormat="1">
      <c r="A290" s="38"/>
      <c r="B290" s="39"/>
      <c r="C290" s="40"/>
      <c r="D290" s="256" t="s">
        <v>161</v>
      </c>
      <c r="E290" s="40"/>
      <c r="F290" s="257" t="s">
        <v>848</v>
      </c>
      <c r="G290" s="40"/>
      <c r="H290" s="40"/>
      <c r="I290" s="154"/>
      <c r="J290" s="40"/>
      <c r="K290" s="40"/>
      <c r="L290" s="44"/>
      <c r="M290" s="258"/>
      <c r="N290" s="259"/>
      <c r="O290" s="91"/>
      <c r="P290" s="91"/>
      <c r="Q290" s="91"/>
      <c r="R290" s="91"/>
      <c r="S290" s="91"/>
      <c r="T290" s="92"/>
      <c r="U290" s="38"/>
      <c r="V290" s="38"/>
      <c r="W290" s="38"/>
      <c r="X290" s="38"/>
      <c r="Y290" s="38"/>
      <c r="Z290" s="38"/>
      <c r="AA290" s="38"/>
      <c r="AB290" s="38"/>
      <c r="AC290" s="38"/>
      <c r="AD290" s="38"/>
      <c r="AE290" s="38"/>
      <c r="AT290" s="17" t="s">
        <v>161</v>
      </c>
      <c r="AU290" s="17" t="s">
        <v>87</v>
      </c>
    </row>
    <row r="291" s="13" customFormat="1">
      <c r="A291" s="13"/>
      <c r="B291" s="261"/>
      <c r="C291" s="262"/>
      <c r="D291" s="256" t="s">
        <v>165</v>
      </c>
      <c r="E291" s="263" t="s">
        <v>1</v>
      </c>
      <c r="F291" s="264" t="s">
        <v>803</v>
      </c>
      <c r="G291" s="262"/>
      <c r="H291" s="265">
        <v>32.700000000000003</v>
      </c>
      <c r="I291" s="266"/>
      <c r="J291" s="262"/>
      <c r="K291" s="262"/>
      <c r="L291" s="267"/>
      <c r="M291" s="268"/>
      <c r="N291" s="269"/>
      <c r="O291" s="269"/>
      <c r="P291" s="269"/>
      <c r="Q291" s="269"/>
      <c r="R291" s="269"/>
      <c r="S291" s="269"/>
      <c r="T291" s="270"/>
      <c r="U291" s="13"/>
      <c r="V291" s="13"/>
      <c r="W291" s="13"/>
      <c r="X291" s="13"/>
      <c r="Y291" s="13"/>
      <c r="Z291" s="13"/>
      <c r="AA291" s="13"/>
      <c r="AB291" s="13"/>
      <c r="AC291" s="13"/>
      <c r="AD291" s="13"/>
      <c r="AE291" s="13"/>
      <c r="AT291" s="271" t="s">
        <v>165</v>
      </c>
      <c r="AU291" s="271" t="s">
        <v>87</v>
      </c>
      <c r="AV291" s="13" t="s">
        <v>87</v>
      </c>
      <c r="AW291" s="13" t="s">
        <v>34</v>
      </c>
      <c r="AX291" s="13" t="s">
        <v>85</v>
      </c>
      <c r="AY291" s="271" t="s">
        <v>152</v>
      </c>
    </row>
    <row r="292" s="13" customFormat="1">
      <c r="A292" s="13"/>
      <c r="B292" s="261"/>
      <c r="C292" s="262"/>
      <c r="D292" s="256" t="s">
        <v>165</v>
      </c>
      <c r="E292" s="262"/>
      <c r="F292" s="264" t="s">
        <v>849</v>
      </c>
      <c r="G292" s="262"/>
      <c r="H292" s="265">
        <v>33.680999999999997</v>
      </c>
      <c r="I292" s="266"/>
      <c r="J292" s="262"/>
      <c r="K292" s="262"/>
      <c r="L292" s="267"/>
      <c r="M292" s="268"/>
      <c r="N292" s="269"/>
      <c r="O292" s="269"/>
      <c r="P292" s="269"/>
      <c r="Q292" s="269"/>
      <c r="R292" s="269"/>
      <c r="S292" s="269"/>
      <c r="T292" s="270"/>
      <c r="U292" s="13"/>
      <c r="V292" s="13"/>
      <c r="W292" s="13"/>
      <c r="X292" s="13"/>
      <c r="Y292" s="13"/>
      <c r="Z292" s="13"/>
      <c r="AA292" s="13"/>
      <c r="AB292" s="13"/>
      <c r="AC292" s="13"/>
      <c r="AD292" s="13"/>
      <c r="AE292" s="13"/>
      <c r="AT292" s="271" t="s">
        <v>165</v>
      </c>
      <c r="AU292" s="271" t="s">
        <v>87</v>
      </c>
      <c r="AV292" s="13" t="s">
        <v>87</v>
      </c>
      <c r="AW292" s="13" t="s">
        <v>4</v>
      </c>
      <c r="AX292" s="13" t="s">
        <v>85</v>
      </c>
      <c r="AY292" s="271" t="s">
        <v>152</v>
      </c>
    </row>
    <row r="293" s="12" customFormat="1" ht="22.8" customHeight="1">
      <c r="A293" s="12"/>
      <c r="B293" s="227"/>
      <c r="C293" s="228"/>
      <c r="D293" s="229" t="s">
        <v>77</v>
      </c>
      <c r="E293" s="241" t="s">
        <v>216</v>
      </c>
      <c r="F293" s="241" t="s">
        <v>326</v>
      </c>
      <c r="G293" s="228"/>
      <c r="H293" s="228"/>
      <c r="I293" s="231"/>
      <c r="J293" s="242">
        <f>BK293</f>
        <v>0</v>
      </c>
      <c r="K293" s="228"/>
      <c r="L293" s="233"/>
      <c r="M293" s="234"/>
      <c r="N293" s="235"/>
      <c r="O293" s="235"/>
      <c r="P293" s="236">
        <f>SUM(P294:P344)</f>
        <v>0</v>
      </c>
      <c r="Q293" s="235"/>
      <c r="R293" s="236">
        <f>SUM(R294:R344)</f>
        <v>3.6267200000000002</v>
      </c>
      <c r="S293" s="235"/>
      <c r="T293" s="237">
        <f>SUM(T294:T344)</f>
        <v>0.20000000000000001</v>
      </c>
      <c r="U293" s="12"/>
      <c r="V293" s="12"/>
      <c r="W293" s="12"/>
      <c r="X293" s="12"/>
      <c r="Y293" s="12"/>
      <c r="Z293" s="12"/>
      <c r="AA293" s="12"/>
      <c r="AB293" s="12"/>
      <c r="AC293" s="12"/>
      <c r="AD293" s="12"/>
      <c r="AE293" s="12"/>
      <c r="AR293" s="238" t="s">
        <v>85</v>
      </c>
      <c r="AT293" s="239" t="s">
        <v>77</v>
      </c>
      <c r="AU293" s="239" t="s">
        <v>85</v>
      </c>
      <c r="AY293" s="238" t="s">
        <v>152</v>
      </c>
      <c r="BK293" s="240">
        <f>SUM(BK294:BK344)</f>
        <v>0</v>
      </c>
    </row>
    <row r="294" s="2" customFormat="1" ht="21.75" customHeight="1">
      <c r="A294" s="38"/>
      <c r="B294" s="39"/>
      <c r="C294" s="243" t="s">
        <v>398</v>
      </c>
      <c r="D294" s="243" t="s">
        <v>154</v>
      </c>
      <c r="E294" s="244" t="s">
        <v>850</v>
      </c>
      <c r="F294" s="245" t="s">
        <v>851</v>
      </c>
      <c r="G294" s="246" t="s">
        <v>380</v>
      </c>
      <c r="H294" s="247">
        <v>6</v>
      </c>
      <c r="I294" s="248"/>
      <c r="J294" s="249">
        <f>ROUND(I294*H294,2)</f>
        <v>0</v>
      </c>
      <c r="K294" s="245" t="s">
        <v>158</v>
      </c>
      <c r="L294" s="44"/>
      <c r="M294" s="250" t="s">
        <v>1</v>
      </c>
      <c r="N294" s="251" t="s">
        <v>43</v>
      </c>
      <c r="O294" s="91"/>
      <c r="P294" s="252">
        <f>O294*H294</f>
        <v>0</v>
      </c>
      <c r="Q294" s="252">
        <v>0.0026800000000000001</v>
      </c>
      <c r="R294" s="252">
        <f>Q294*H294</f>
        <v>0.016080000000000001</v>
      </c>
      <c r="S294" s="252">
        <v>0</v>
      </c>
      <c r="T294" s="253">
        <f>S294*H294</f>
        <v>0</v>
      </c>
      <c r="U294" s="38"/>
      <c r="V294" s="38"/>
      <c r="W294" s="38"/>
      <c r="X294" s="38"/>
      <c r="Y294" s="38"/>
      <c r="Z294" s="38"/>
      <c r="AA294" s="38"/>
      <c r="AB294" s="38"/>
      <c r="AC294" s="38"/>
      <c r="AD294" s="38"/>
      <c r="AE294" s="38"/>
      <c r="AR294" s="254" t="s">
        <v>159</v>
      </c>
      <c r="AT294" s="254" t="s">
        <v>154</v>
      </c>
      <c r="AU294" s="254" t="s">
        <v>87</v>
      </c>
      <c r="AY294" s="17" t="s">
        <v>152</v>
      </c>
      <c r="BE294" s="255">
        <f>IF(N294="základní",J294,0)</f>
        <v>0</v>
      </c>
      <c r="BF294" s="255">
        <f>IF(N294="snížená",J294,0)</f>
        <v>0</v>
      </c>
      <c r="BG294" s="255">
        <f>IF(N294="zákl. přenesená",J294,0)</f>
        <v>0</v>
      </c>
      <c r="BH294" s="255">
        <f>IF(N294="sníž. přenesená",J294,0)</f>
        <v>0</v>
      </c>
      <c r="BI294" s="255">
        <f>IF(N294="nulová",J294,0)</f>
        <v>0</v>
      </c>
      <c r="BJ294" s="17" t="s">
        <v>85</v>
      </c>
      <c r="BK294" s="255">
        <f>ROUND(I294*H294,2)</f>
        <v>0</v>
      </c>
      <c r="BL294" s="17" t="s">
        <v>159</v>
      </c>
      <c r="BM294" s="254" t="s">
        <v>852</v>
      </c>
    </row>
    <row r="295" s="2" customFormat="1">
      <c r="A295" s="38"/>
      <c r="B295" s="39"/>
      <c r="C295" s="40"/>
      <c r="D295" s="256" t="s">
        <v>161</v>
      </c>
      <c r="E295" s="40"/>
      <c r="F295" s="257" t="s">
        <v>853</v>
      </c>
      <c r="G295" s="40"/>
      <c r="H295" s="40"/>
      <c r="I295" s="154"/>
      <c r="J295" s="40"/>
      <c r="K295" s="40"/>
      <c r="L295" s="44"/>
      <c r="M295" s="258"/>
      <c r="N295" s="259"/>
      <c r="O295" s="91"/>
      <c r="P295" s="91"/>
      <c r="Q295" s="91"/>
      <c r="R295" s="91"/>
      <c r="S295" s="91"/>
      <c r="T295" s="92"/>
      <c r="U295" s="38"/>
      <c r="V295" s="38"/>
      <c r="W295" s="38"/>
      <c r="X295" s="38"/>
      <c r="Y295" s="38"/>
      <c r="Z295" s="38"/>
      <c r="AA295" s="38"/>
      <c r="AB295" s="38"/>
      <c r="AC295" s="38"/>
      <c r="AD295" s="38"/>
      <c r="AE295" s="38"/>
      <c r="AT295" s="17" t="s">
        <v>161</v>
      </c>
      <c r="AU295" s="17" t="s">
        <v>87</v>
      </c>
    </row>
    <row r="296" s="2" customFormat="1">
      <c r="A296" s="38"/>
      <c r="B296" s="39"/>
      <c r="C296" s="40"/>
      <c r="D296" s="256" t="s">
        <v>163</v>
      </c>
      <c r="E296" s="40"/>
      <c r="F296" s="260" t="s">
        <v>854</v>
      </c>
      <c r="G296" s="40"/>
      <c r="H296" s="40"/>
      <c r="I296" s="154"/>
      <c r="J296" s="40"/>
      <c r="K296" s="40"/>
      <c r="L296" s="44"/>
      <c r="M296" s="258"/>
      <c r="N296" s="259"/>
      <c r="O296" s="91"/>
      <c r="P296" s="91"/>
      <c r="Q296" s="91"/>
      <c r="R296" s="91"/>
      <c r="S296" s="91"/>
      <c r="T296" s="92"/>
      <c r="U296" s="38"/>
      <c r="V296" s="38"/>
      <c r="W296" s="38"/>
      <c r="X296" s="38"/>
      <c r="Y296" s="38"/>
      <c r="Z296" s="38"/>
      <c r="AA296" s="38"/>
      <c r="AB296" s="38"/>
      <c r="AC296" s="38"/>
      <c r="AD296" s="38"/>
      <c r="AE296" s="38"/>
      <c r="AT296" s="17" t="s">
        <v>163</v>
      </c>
      <c r="AU296" s="17" t="s">
        <v>87</v>
      </c>
    </row>
    <row r="297" s="2" customFormat="1">
      <c r="A297" s="38"/>
      <c r="B297" s="39"/>
      <c r="C297" s="40"/>
      <c r="D297" s="256" t="s">
        <v>203</v>
      </c>
      <c r="E297" s="40"/>
      <c r="F297" s="260" t="s">
        <v>204</v>
      </c>
      <c r="G297" s="40"/>
      <c r="H297" s="40"/>
      <c r="I297" s="154"/>
      <c r="J297" s="40"/>
      <c r="K297" s="40"/>
      <c r="L297" s="44"/>
      <c r="M297" s="258"/>
      <c r="N297" s="259"/>
      <c r="O297" s="91"/>
      <c r="P297" s="91"/>
      <c r="Q297" s="91"/>
      <c r="R297" s="91"/>
      <c r="S297" s="91"/>
      <c r="T297" s="92"/>
      <c r="U297" s="38"/>
      <c r="V297" s="38"/>
      <c r="W297" s="38"/>
      <c r="X297" s="38"/>
      <c r="Y297" s="38"/>
      <c r="Z297" s="38"/>
      <c r="AA297" s="38"/>
      <c r="AB297" s="38"/>
      <c r="AC297" s="38"/>
      <c r="AD297" s="38"/>
      <c r="AE297" s="38"/>
      <c r="AT297" s="17" t="s">
        <v>203</v>
      </c>
      <c r="AU297" s="17" t="s">
        <v>87</v>
      </c>
    </row>
    <row r="298" s="13" customFormat="1">
      <c r="A298" s="13"/>
      <c r="B298" s="261"/>
      <c r="C298" s="262"/>
      <c r="D298" s="256" t="s">
        <v>165</v>
      </c>
      <c r="E298" s="263" t="s">
        <v>1</v>
      </c>
      <c r="F298" s="264" t="s">
        <v>196</v>
      </c>
      <c r="G298" s="262"/>
      <c r="H298" s="265">
        <v>6</v>
      </c>
      <c r="I298" s="266"/>
      <c r="J298" s="262"/>
      <c r="K298" s="262"/>
      <c r="L298" s="267"/>
      <c r="M298" s="268"/>
      <c r="N298" s="269"/>
      <c r="O298" s="269"/>
      <c r="P298" s="269"/>
      <c r="Q298" s="269"/>
      <c r="R298" s="269"/>
      <c r="S298" s="269"/>
      <c r="T298" s="270"/>
      <c r="U298" s="13"/>
      <c r="V298" s="13"/>
      <c r="W298" s="13"/>
      <c r="X298" s="13"/>
      <c r="Y298" s="13"/>
      <c r="Z298" s="13"/>
      <c r="AA298" s="13"/>
      <c r="AB298" s="13"/>
      <c r="AC298" s="13"/>
      <c r="AD298" s="13"/>
      <c r="AE298" s="13"/>
      <c r="AT298" s="271" t="s">
        <v>165</v>
      </c>
      <c r="AU298" s="271" t="s">
        <v>87</v>
      </c>
      <c r="AV298" s="13" t="s">
        <v>87</v>
      </c>
      <c r="AW298" s="13" t="s">
        <v>34</v>
      </c>
      <c r="AX298" s="13" t="s">
        <v>85</v>
      </c>
      <c r="AY298" s="271" t="s">
        <v>152</v>
      </c>
    </row>
    <row r="299" s="2" customFormat="1" ht="21.75" customHeight="1">
      <c r="A299" s="38"/>
      <c r="B299" s="39"/>
      <c r="C299" s="243" t="s">
        <v>405</v>
      </c>
      <c r="D299" s="243" t="s">
        <v>154</v>
      </c>
      <c r="E299" s="244" t="s">
        <v>855</v>
      </c>
      <c r="F299" s="245" t="s">
        <v>856</v>
      </c>
      <c r="G299" s="246" t="s">
        <v>330</v>
      </c>
      <c r="H299" s="247">
        <v>2</v>
      </c>
      <c r="I299" s="248"/>
      <c r="J299" s="249">
        <f>ROUND(I299*H299,2)</f>
        <v>0</v>
      </c>
      <c r="K299" s="245" t="s">
        <v>158</v>
      </c>
      <c r="L299" s="44"/>
      <c r="M299" s="250" t="s">
        <v>1</v>
      </c>
      <c r="N299" s="251" t="s">
        <v>43</v>
      </c>
      <c r="O299" s="91"/>
      <c r="P299" s="252">
        <f>O299*H299</f>
        <v>0</v>
      </c>
      <c r="Q299" s="252">
        <v>0.34089999999999998</v>
      </c>
      <c r="R299" s="252">
        <f>Q299*H299</f>
        <v>0.68179999999999996</v>
      </c>
      <c r="S299" s="252">
        <v>0</v>
      </c>
      <c r="T299" s="253">
        <f>S299*H299</f>
        <v>0</v>
      </c>
      <c r="U299" s="38"/>
      <c r="V299" s="38"/>
      <c r="W299" s="38"/>
      <c r="X299" s="38"/>
      <c r="Y299" s="38"/>
      <c r="Z299" s="38"/>
      <c r="AA299" s="38"/>
      <c r="AB299" s="38"/>
      <c r="AC299" s="38"/>
      <c r="AD299" s="38"/>
      <c r="AE299" s="38"/>
      <c r="AR299" s="254" t="s">
        <v>159</v>
      </c>
      <c r="AT299" s="254" t="s">
        <v>154</v>
      </c>
      <c r="AU299" s="254" t="s">
        <v>87</v>
      </c>
      <c r="AY299" s="17" t="s">
        <v>152</v>
      </c>
      <c r="BE299" s="255">
        <f>IF(N299="základní",J299,0)</f>
        <v>0</v>
      </c>
      <c r="BF299" s="255">
        <f>IF(N299="snížená",J299,0)</f>
        <v>0</v>
      </c>
      <c r="BG299" s="255">
        <f>IF(N299="zákl. přenesená",J299,0)</f>
        <v>0</v>
      </c>
      <c r="BH299" s="255">
        <f>IF(N299="sníž. přenesená",J299,0)</f>
        <v>0</v>
      </c>
      <c r="BI299" s="255">
        <f>IF(N299="nulová",J299,0)</f>
        <v>0</v>
      </c>
      <c r="BJ299" s="17" t="s">
        <v>85</v>
      </c>
      <c r="BK299" s="255">
        <f>ROUND(I299*H299,2)</f>
        <v>0</v>
      </c>
      <c r="BL299" s="17" t="s">
        <v>159</v>
      </c>
      <c r="BM299" s="254" t="s">
        <v>857</v>
      </c>
    </row>
    <row r="300" s="2" customFormat="1">
      <c r="A300" s="38"/>
      <c r="B300" s="39"/>
      <c r="C300" s="40"/>
      <c r="D300" s="256" t="s">
        <v>161</v>
      </c>
      <c r="E300" s="40"/>
      <c r="F300" s="257" t="s">
        <v>858</v>
      </c>
      <c r="G300" s="40"/>
      <c r="H300" s="40"/>
      <c r="I300" s="154"/>
      <c r="J300" s="40"/>
      <c r="K300" s="40"/>
      <c r="L300" s="44"/>
      <c r="M300" s="258"/>
      <c r="N300" s="259"/>
      <c r="O300" s="91"/>
      <c r="P300" s="91"/>
      <c r="Q300" s="91"/>
      <c r="R300" s="91"/>
      <c r="S300" s="91"/>
      <c r="T300" s="92"/>
      <c r="U300" s="38"/>
      <c r="V300" s="38"/>
      <c r="W300" s="38"/>
      <c r="X300" s="38"/>
      <c r="Y300" s="38"/>
      <c r="Z300" s="38"/>
      <c r="AA300" s="38"/>
      <c r="AB300" s="38"/>
      <c r="AC300" s="38"/>
      <c r="AD300" s="38"/>
      <c r="AE300" s="38"/>
      <c r="AT300" s="17" t="s">
        <v>161</v>
      </c>
      <c r="AU300" s="17" t="s">
        <v>87</v>
      </c>
    </row>
    <row r="301" s="2" customFormat="1">
      <c r="A301" s="38"/>
      <c r="B301" s="39"/>
      <c r="C301" s="40"/>
      <c r="D301" s="256" t="s">
        <v>163</v>
      </c>
      <c r="E301" s="40"/>
      <c r="F301" s="260" t="s">
        <v>859</v>
      </c>
      <c r="G301" s="40"/>
      <c r="H301" s="40"/>
      <c r="I301" s="154"/>
      <c r="J301" s="40"/>
      <c r="K301" s="40"/>
      <c r="L301" s="44"/>
      <c r="M301" s="258"/>
      <c r="N301" s="259"/>
      <c r="O301" s="91"/>
      <c r="P301" s="91"/>
      <c r="Q301" s="91"/>
      <c r="R301" s="91"/>
      <c r="S301" s="91"/>
      <c r="T301" s="92"/>
      <c r="U301" s="38"/>
      <c r="V301" s="38"/>
      <c r="W301" s="38"/>
      <c r="X301" s="38"/>
      <c r="Y301" s="38"/>
      <c r="Z301" s="38"/>
      <c r="AA301" s="38"/>
      <c r="AB301" s="38"/>
      <c r="AC301" s="38"/>
      <c r="AD301" s="38"/>
      <c r="AE301" s="38"/>
      <c r="AT301" s="17" t="s">
        <v>163</v>
      </c>
      <c r="AU301" s="17" t="s">
        <v>87</v>
      </c>
    </row>
    <row r="302" s="2" customFormat="1">
      <c r="A302" s="38"/>
      <c r="B302" s="39"/>
      <c r="C302" s="40"/>
      <c r="D302" s="256" t="s">
        <v>203</v>
      </c>
      <c r="E302" s="40"/>
      <c r="F302" s="260" t="s">
        <v>860</v>
      </c>
      <c r="G302" s="40"/>
      <c r="H302" s="40"/>
      <c r="I302" s="154"/>
      <c r="J302" s="40"/>
      <c r="K302" s="40"/>
      <c r="L302" s="44"/>
      <c r="M302" s="258"/>
      <c r="N302" s="259"/>
      <c r="O302" s="91"/>
      <c r="P302" s="91"/>
      <c r="Q302" s="91"/>
      <c r="R302" s="91"/>
      <c r="S302" s="91"/>
      <c r="T302" s="92"/>
      <c r="U302" s="38"/>
      <c r="V302" s="38"/>
      <c r="W302" s="38"/>
      <c r="X302" s="38"/>
      <c r="Y302" s="38"/>
      <c r="Z302" s="38"/>
      <c r="AA302" s="38"/>
      <c r="AB302" s="38"/>
      <c r="AC302" s="38"/>
      <c r="AD302" s="38"/>
      <c r="AE302" s="38"/>
      <c r="AT302" s="17" t="s">
        <v>203</v>
      </c>
      <c r="AU302" s="17" t="s">
        <v>87</v>
      </c>
    </row>
    <row r="303" s="13" customFormat="1">
      <c r="A303" s="13"/>
      <c r="B303" s="261"/>
      <c r="C303" s="262"/>
      <c r="D303" s="256" t="s">
        <v>165</v>
      </c>
      <c r="E303" s="263" t="s">
        <v>1</v>
      </c>
      <c r="F303" s="264" t="s">
        <v>87</v>
      </c>
      <c r="G303" s="262"/>
      <c r="H303" s="265">
        <v>2</v>
      </c>
      <c r="I303" s="266"/>
      <c r="J303" s="262"/>
      <c r="K303" s="262"/>
      <c r="L303" s="267"/>
      <c r="M303" s="268"/>
      <c r="N303" s="269"/>
      <c r="O303" s="269"/>
      <c r="P303" s="269"/>
      <c r="Q303" s="269"/>
      <c r="R303" s="269"/>
      <c r="S303" s="269"/>
      <c r="T303" s="270"/>
      <c r="U303" s="13"/>
      <c r="V303" s="13"/>
      <c r="W303" s="13"/>
      <c r="X303" s="13"/>
      <c r="Y303" s="13"/>
      <c r="Z303" s="13"/>
      <c r="AA303" s="13"/>
      <c r="AB303" s="13"/>
      <c r="AC303" s="13"/>
      <c r="AD303" s="13"/>
      <c r="AE303" s="13"/>
      <c r="AT303" s="271" t="s">
        <v>165</v>
      </c>
      <c r="AU303" s="271" t="s">
        <v>87</v>
      </c>
      <c r="AV303" s="13" t="s">
        <v>87</v>
      </c>
      <c r="AW303" s="13" t="s">
        <v>34</v>
      </c>
      <c r="AX303" s="13" t="s">
        <v>85</v>
      </c>
      <c r="AY303" s="271" t="s">
        <v>152</v>
      </c>
    </row>
    <row r="304" s="2" customFormat="1" ht="21.75" customHeight="1">
      <c r="A304" s="38"/>
      <c r="B304" s="39"/>
      <c r="C304" s="283" t="s">
        <v>410</v>
      </c>
      <c r="D304" s="283" t="s">
        <v>262</v>
      </c>
      <c r="E304" s="284" t="s">
        <v>861</v>
      </c>
      <c r="F304" s="285" t="s">
        <v>862</v>
      </c>
      <c r="G304" s="286" t="s">
        <v>330</v>
      </c>
      <c r="H304" s="287">
        <v>2</v>
      </c>
      <c r="I304" s="288"/>
      <c r="J304" s="289">
        <f>ROUND(I304*H304,2)</f>
        <v>0</v>
      </c>
      <c r="K304" s="285" t="s">
        <v>158</v>
      </c>
      <c r="L304" s="290"/>
      <c r="M304" s="291" t="s">
        <v>1</v>
      </c>
      <c r="N304" s="292" t="s">
        <v>43</v>
      </c>
      <c r="O304" s="91"/>
      <c r="P304" s="252">
        <f>O304*H304</f>
        <v>0</v>
      </c>
      <c r="Q304" s="252">
        <v>0.071999999999999995</v>
      </c>
      <c r="R304" s="252">
        <f>Q304*H304</f>
        <v>0.14399999999999999</v>
      </c>
      <c r="S304" s="252">
        <v>0</v>
      </c>
      <c r="T304" s="253">
        <f>S304*H304</f>
        <v>0</v>
      </c>
      <c r="U304" s="38"/>
      <c r="V304" s="38"/>
      <c r="W304" s="38"/>
      <c r="X304" s="38"/>
      <c r="Y304" s="38"/>
      <c r="Z304" s="38"/>
      <c r="AA304" s="38"/>
      <c r="AB304" s="38"/>
      <c r="AC304" s="38"/>
      <c r="AD304" s="38"/>
      <c r="AE304" s="38"/>
      <c r="AR304" s="254" t="s">
        <v>216</v>
      </c>
      <c r="AT304" s="254" t="s">
        <v>262</v>
      </c>
      <c r="AU304" s="254" t="s">
        <v>87</v>
      </c>
      <c r="AY304" s="17" t="s">
        <v>152</v>
      </c>
      <c r="BE304" s="255">
        <f>IF(N304="základní",J304,0)</f>
        <v>0</v>
      </c>
      <c r="BF304" s="255">
        <f>IF(N304="snížená",J304,0)</f>
        <v>0</v>
      </c>
      <c r="BG304" s="255">
        <f>IF(N304="zákl. přenesená",J304,0)</f>
        <v>0</v>
      </c>
      <c r="BH304" s="255">
        <f>IF(N304="sníž. přenesená",J304,0)</f>
        <v>0</v>
      </c>
      <c r="BI304" s="255">
        <f>IF(N304="nulová",J304,0)</f>
        <v>0</v>
      </c>
      <c r="BJ304" s="17" t="s">
        <v>85</v>
      </c>
      <c r="BK304" s="255">
        <f>ROUND(I304*H304,2)</f>
        <v>0</v>
      </c>
      <c r="BL304" s="17" t="s">
        <v>159</v>
      </c>
      <c r="BM304" s="254" t="s">
        <v>863</v>
      </c>
    </row>
    <row r="305" s="2" customFormat="1">
      <c r="A305" s="38"/>
      <c r="B305" s="39"/>
      <c r="C305" s="40"/>
      <c r="D305" s="256" t="s">
        <v>161</v>
      </c>
      <c r="E305" s="40"/>
      <c r="F305" s="257" t="s">
        <v>862</v>
      </c>
      <c r="G305" s="40"/>
      <c r="H305" s="40"/>
      <c r="I305" s="154"/>
      <c r="J305" s="40"/>
      <c r="K305" s="40"/>
      <c r="L305" s="44"/>
      <c r="M305" s="258"/>
      <c r="N305" s="259"/>
      <c r="O305" s="91"/>
      <c r="P305" s="91"/>
      <c r="Q305" s="91"/>
      <c r="R305" s="91"/>
      <c r="S305" s="91"/>
      <c r="T305" s="92"/>
      <c r="U305" s="38"/>
      <c r="V305" s="38"/>
      <c r="W305" s="38"/>
      <c r="X305" s="38"/>
      <c r="Y305" s="38"/>
      <c r="Z305" s="38"/>
      <c r="AA305" s="38"/>
      <c r="AB305" s="38"/>
      <c r="AC305" s="38"/>
      <c r="AD305" s="38"/>
      <c r="AE305" s="38"/>
      <c r="AT305" s="17" t="s">
        <v>161</v>
      </c>
      <c r="AU305" s="17" t="s">
        <v>87</v>
      </c>
    </row>
    <row r="306" s="13" customFormat="1">
      <c r="A306" s="13"/>
      <c r="B306" s="261"/>
      <c r="C306" s="262"/>
      <c r="D306" s="256" t="s">
        <v>165</v>
      </c>
      <c r="E306" s="263" t="s">
        <v>1</v>
      </c>
      <c r="F306" s="264" t="s">
        <v>87</v>
      </c>
      <c r="G306" s="262"/>
      <c r="H306" s="265">
        <v>2</v>
      </c>
      <c r="I306" s="266"/>
      <c r="J306" s="262"/>
      <c r="K306" s="262"/>
      <c r="L306" s="267"/>
      <c r="M306" s="268"/>
      <c r="N306" s="269"/>
      <c r="O306" s="269"/>
      <c r="P306" s="269"/>
      <c r="Q306" s="269"/>
      <c r="R306" s="269"/>
      <c r="S306" s="269"/>
      <c r="T306" s="270"/>
      <c r="U306" s="13"/>
      <c r="V306" s="13"/>
      <c r="W306" s="13"/>
      <c r="X306" s="13"/>
      <c r="Y306" s="13"/>
      <c r="Z306" s="13"/>
      <c r="AA306" s="13"/>
      <c r="AB306" s="13"/>
      <c r="AC306" s="13"/>
      <c r="AD306" s="13"/>
      <c r="AE306" s="13"/>
      <c r="AT306" s="271" t="s">
        <v>165</v>
      </c>
      <c r="AU306" s="271" t="s">
        <v>87</v>
      </c>
      <c r="AV306" s="13" t="s">
        <v>87</v>
      </c>
      <c r="AW306" s="13" t="s">
        <v>34</v>
      </c>
      <c r="AX306" s="13" t="s">
        <v>85</v>
      </c>
      <c r="AY306" s="271" t="s">
        <v>152</v>
      </c>
    </row>
    <row r="307" s="2" customFormat="1" ht="16.5" customHeight="1">
      <c r="A307" s="38"/>
      <c r="B307" s="39"/>
      <c r="C307" s="283" t="s">
        <v>417</v>
      </c>
      <c r="D307" s="283" t="s">
        <v>262</v>
      </c>
      <c r="E307" s="284" t="s">
        <v>864</v>
      </c>
      <c r="F307" s="285" t="s">
        <v>865</v>
      </c>
      <c r="G307" s="286" t="s">
        <v>330</v>
      </c>
      <c r="H307" s="287">
        <v>2</v>
      </c>
      <c r="I307" s="288"/>
      <c r="J307" s="289">
        <f>ROUND(I307*H307,2)</f>
        <v>0</v>
      </c>
      <c r="K307" s="285" t="s">
        <v>158</v>
      </c>
      <c r="L307" s="290"/>
      <c r="M307" s="291" t="s">
        <v>1</v>
      </c>
      <c r="N307" s="292" t="s">
        <v>43</v>
      </c>
      <c r="O307" s="91"/>
      <c r="P307" s="252">
        <f>O307*H307</f>
        <v>0</v>
      </c>
      <c r="Q307" s="252">
        <v>0.040000000000000001</v>
      </c>
      <c r="R307" s="252">
        <f>Q307*H307</f>
        <v>0.080000000000000002</v>
      </c>
      <c r="S307" s="252">
        <v>0</v>
      </c>
      <c r="T307" s="253">
        <f>S307*H307</f>
        <v>0</v>
      </c>
      <c r="U307" s="38"/>
      <c r="V307" s="38"/>
      <c r="W307" s="38"/>
      <c r="X307" s="38"/>
      <c r="Y307" s="38"/>
      <c r="Z307" s="38"/>
      <c r="AA307" s="38"/>
      <c r="AB307" s="38"/>
      <c r="AC307" s="38"/>
      <c r="AD307" s="38"/>
      <c r="AE307" s="38"/>
      <c r="AR307" s="254" t="s">
        <v>216</v>
      </c>
      <c r="AT307" s="254" t="s">
        <v>262</v>
      </c>
      <c r="AU307" s="254" t="s">
        <v>87</v>
      </c>
      <c r="AY307" s="17" t="s">
        <v>152</v>
      </c>
      <c r="BE307" s="255">
        <f>IF(N307="základní",J307,0)</f>
        <v>0</v>
      </c>
      <c r="BF307" s="255">
        <f>IF(N307="snížená",J307,0)</f>
        <v>0</v>
      </c>
      <c r="BG307" s="255">
        <f>IF(N307="zákl. přenesená",J307,0)</f>
        <v>0</v>
      </c>
      <c r="BH307" s="255">
        <f>IF(N307="sníž. přenesená",J307,0)</f>
        <v>0</v>
      </c>
      <c r="BI307" s="255">
        <f>IF(N307="nulová",J307,0)</f>
        <v>0</v>
      </c>
      <c r="BJ307" s="17" t="s">
        <v>85</v>
      </c>
      <c r="BK307" s="255">
        <f>ROUND(I307*H307,2)</f>
        <v>0</v>
      </c>
      <c r="BL307" s="17" t="s">
        <v>159</v>
      </c>
      <c r="BM307" s="254" t="s">
        <v>866</v>
      </c>
    </row>
    <row r="308" s="2" customFormat="1">
      <c r="A308" s="38"/>
      <c r="B308" s="39"/>
      <c r="C308" s="40"/>
      <c r="D308" s="256" t="s">
        <v>161</v>
      </c>
      <c r="E308" s="40"/>
      <c r="F308" s="257" t="s">
        <v>865</v>
      </c>
      <c r="G308" s="40"/>
      <c r="H308" s="40"/>
      <c r="I308" s="154"/>
      <c r="J308" s="40"/>
      <c r="K308" s="40"/>
      <c r="L308" s="44"/>
      <c r="M308" s="258"/>
      <c r="N308" s="259"/>
      <c r="O308" s="91"/>
      <c r="P308" s="91"/>
      <c r="Q308" s="91"/>
      <c r="R308" s="91"/>
      <c r="S308" s="91"/>
      <c r="T308" s="92"/>
      <c r="U308" s="38"/>
      <c r="V308" s="38"/>
      <c r="W308" s="38"/>
      <c r="X308" s="38"/>
      <c r="Y308" s="38"/>
      <c r="Z308" s="38"/>
      <c r="AA308" s="38"/>
      <c r="AB308" s="38"/>
      <c r="AC308" s="38"/>
      <c r="AD308" s="38"/>
      <c r="AE308" s="38"/>
      <c r="AT308" s="17" t="s">
        <v>161</v>
      </c>
      <c r="AU308" s="17" t="s">
        <v>87</v>
      </c>
    </row>
    <row r="309" s="13" customFormat="1">
      <c r="A309" s="13"/>
      <c r="B309" s="261"/>
      <c r="C309" s="262"/>
      <c r="D309" s="256" t="s">
        <v>165</v>
      </c>
      <c r="E309" s="263" t="s">
        <v>1</v>
      </c>
      <c r="F309" s="264" t="s">
        <v>87</v>
      </c>
      <c r="G309" s="262"/>
      <c r="H309" s="265">
        <v>2</v>
      </c>
      <c r="I309" s="266"/>
      <c r="J309" s="262"/>
      <c r="K309" s="262"/>
      <c r="L309" s="267"/>
      <c r="M309" s="268"/>
      <c r="N309" s="269"/>
      <c r="O309" s="269"/>
      <c r="P309" s="269"/>
      <c r="Q309" s="269"/>
      <c r="R309" s="269"/>
      <c r="S309" s="269"/>
      <c r="T309" s="270"/>
      <c r="U309" s="13"/>
      <c r="V309" s="13"/>
      <c r="W309" s="13"/>
      <c r="X309" s="13"/>
      <c r="Y309" s="13"/>
      <c r="Z309" s="13"/>
      <c r="AA309" s="13"/>
      <c r="AB309" s="13"/>
      <c r="AC309" s="13"/>
      <c r="AD309" s="13"/>
      <c r="AE309" s="13"/>
      <c r="AT309" s="271" t="s">
        <v>165</v>
      </c>
      <c r="AU309" s="271" t="s">
        <v>87</v>
      </c>
      <c r="AV309" s="13" t="s">
        <v>87</v>
      </c>
      <c r="AW309" s="13" t="s">
        <v>34</v>
      </c>
      <c r="AX309" s="13" t="s">
        <v>85</v>
      </c>
      <c r="AY309" s="271" t="s">
        <v>152</v>
      </c>
    </row>
    <row r="310" s="2" customFormat="1" ht="33" customHeight="1">
      <c r="A310" s="38"/>
      <c r="B310" s="39"/>
      <c r="C310" s="283" t="s">
        <v>423</v>
      </c>
      <c r="D310" s="283" t="s">
        <v>262</v>
      </c>
      <c r="E310" s="284" t="s">
        <v>867</v>
      </c>
      <c r="F310" s="285" t="s">
        <v>868</v>
      </c>
      <c r="G310" s="286" t="s">
        <v>330</v>
      </c>
      <c r="H310" s="287">
        <v>2</v>
      </c>
      <c r="I310" s="288"/>
      <c r="J310" s="289">
        <f>ROUND(I310*H310,2)</f>
        <v>0</v>
      </c>
      <c r="K310" s="285" t="s">
        <v>1</v>
      </c>
      <c r="L310" s="290"/>
      <c r="M310" s="291" t="s">
        <v>1</v>
      </c>
      <c r="N310" s="292" t="s">
        <v>43</v>
      </c>
      <c r="O310" s="91"/>
      <c r="P310" s="252">
        <f>O310*H310</f>
        <v>0</v>
      </c>
      <c r="Q310" s="252">
        <v>0.14999999999999999</v>
      </c>
      <c r="R310" s="252">
        <f>Q310*H310</f>
        <v>0.29999999999999999</v>
      </c>
      <c r="S310" s="252">
        <v>0</v>
      </c>
      <c r="T310" s="253">
        <f>S310*H310</f>
        <v>0</v>
      </c>
      <c r="U310" s="38"/>
      <c r="V310" s="38"/>
      <c r="W310" s="38"/>
      <c r="X310" s="38"/>
      <c r="Y310" s="38"/>
      <c r="Z310" s="38"/>
      <c r="AA310" s="38"/>
      <c r="AB310" s="38"/>
      <c r="AC310" s="38"/>
      <c r="AD310" s="38"/>
      <c r="AE310" s="38"/>
      <c r="AR310" s="254" t="s">
        <v>216</v>
      </c>
      <c r="AT310" s="254" t="s">
        <v>262</v>
      </c>
      <c r="AU310" s="254" t="s">
        <v>87</v>
      </c>
      <c r="AY310" s="17" t="s">
        <v>152</v>
      </c>
      <c r="BE310" s="255">
        <f>IF(N310="základní",J310,0)</f>
        <v>0</v>
      </c>
      <c r="BF310" s="255">
        <f>IF(N310="snížená",J310,0)</f>
        <v>0</v>
      </c>
      <c r="BG310" s="255">
        <f>IF(N310="zákl. přenesená",J310,0)</f>
        <v>0</v>
      </c>
      <c r="BH310" s="255">
        <f>IF(N310="sníž. přenesená",J310,0)</f>
        <v>0</v>
      </c>
      <c r="BI310" s="255">
        <f>IF(N310="nulová",J310,0)</f>
        <v>0</v>
      </c>
      <c r="BJ310" s="17" t="s">
        <v>85</v>
      </c>
      <c r="BK310" s="255">
        <f>ROUND(I310*H310,2)</f>
        <v>0</v>
      </c>
      <c r="BL310" s="17" t="s">
        <v>159</v>
      </c>
      <c r="BM310" s="254" t="s">
        <v>869</v>
      </c>
    </row>
    <row r="311" s="2" customFormat="1">
      <c r="A311" s="38"/>
      <c r="B311" s="39"/>
      <c r="C311" s="40"/>
      <c r="D311" s="256" t="s">
        <v>161</v>
      </c>
      <c r="E311" s="40"/>
      <c r="F311" s="257" t="s">
        <v>870</v>
      </c>
      <c r="G311" s="40"/>
      <c r="H311" s="40"/>
      <c r="I311" s="154"/>
      <c r="J311" s="40"/>
      <c r="K311" s="40"/>
      <c r="L311" s="44"/>
      <c r="M311" s="258"/>
      <c r="N311" s="259"/>
      <c r="O311" s="91"/>
      <c r="P311" s="91"/>
      <c r="Q311" s="91"/>
      <c r="R311" s="91"/>
      <c r="S311" s="91"/>
      <c r="T311" s="92"/>
      <c r="U311" s="38"/>
      <c r="V311" s="38"/>
      <c r="W311" s="38"/>
      <c r="X311" s="38"/>
      <c r="Y311" s="38"/>
      <c r="Z311" s="38"/>
      <c r="AA311" s="38"/>
      <c r="AB311" s="38"/>
      <c r="AC311" s="38"/>
      <c r="AD311" s="38"/>
      <c r="AE311" s="38"/>
      <c r="AT311" s="17" t="s">
        <v>161</v>
      </c>
      <c r="AU311" s="17" t="s">
        <v>87</v>
      </c>
    </row>
    <row r="312" s="13" customFormat="1">
      <c r="A312" s="13"/>
      <c r="B312" s="261"/>
      <c r="C312" s="262"/>
      <c r="D312" s="256" t="s">
        <v>165</v>
      </c>
      <c r="E312" s="263" t="s">
        <v>1</v>
      </c>
      <c r="F312" s="264" t="s">
        <v>87</v>
      </c>
      <c r="G312" s="262"/>
      <c r="H312" s="265">
        <v>2</v>
      </c>
      <c r="I312" s="266"/>
      <c r="J312" s="262"/>
      <c r="K312" s="262"/>
      <c r="L312" s="267"/>
      <c r="M312" s="268"/>
      <c r="N312" s="269"/>
      <c r="O312" s="269"/>
      <c r="P312" s="269"/>
      <c r="Q312" s="269"/>
      <c r="R312" s="269"/>
      <c r="S312" s="269"/>
      <c r="T312" s="270"/>
      <c r="U312" s="13"/>
      <c r="V312" s="13"/>
      <c r="W312" s="13"/>
      <c r="X312" s="13"/>
      <c r="Y312" s="13"/>
      <c r="Z312" s="13"/>
      <c r="AA312" s="13"/>
      <c r="AB312" s="13"/>
      <c r="AC312" s="13"/>
      <c r="AD312" s="13"/>
      <c r="AE312" s="13"/>
      <c r="AT312" s="271" t="s">
        <v>165</v>
      </c>
      <c r="AU312" s="271" t="s">
        <v>87</v>
      </c>
      <c r="AV312" s="13" t="s">
        <v>87</v>
      </c>
      <c r="AW312" s="13" t="s">
        <v>34</v>
      </c>
      <c r="AX312" s="13" t="s">
        <v>85</v>
      </c>
      <c r="AY312" s="271" t="s">
        <v>152</v>
      </c>
    </row>
    <row r="313" s="2" customFormat="1" ht="21.75" customHeight="1">
      <c r="A313" s="38"/>
      <c r="B313" s="39"/>
      <c r="C313" s="283" t="s">
        <v>430</v>
      </c>
      <c r="D313" s="283" t="s">
        <v>262</v>
      </c>
      <c r="E313" s="284" t="s">
        <v>871</v>
      </c>
      <c r="F313" s="285" t="s">
        <v>872</v>
      </c>
      <c r="G313" s="286" t="s">
        <v>330</v>
      </c>
      <c r="H313" s="287">
        <v>2</v>
      </c>
      <c r="I313" s="288"/>
      <c r="J313" s="289">
        <f>ROUND(I313*H313,2)</f>
        <v>0</v>
      </c>
      <c r="K313" s="285" t="s">
        <v>158</v>
      </c>
      <c r="L313" s="290"/>
      <c r="M313" s="291" t="s">
        <v>1</v>
      </c>
      <c r="N313" s="292" t="s">
        <v>43</v>
      </c>
      <c r="O313" s="91"/>
      <c r="P313" s="252">
        <f>O313*H313</f>
        <v>0</v>
      </c>
      <c r="Q313" s="252">
        <v>0.057000000000000002</v>
      </c>
      <c r="R313" s="252">
        <f>Q313*H313</f>
        <v>0.114</v>
      </c>
      <c r="S313" s="252">
        <v>0</v>
      </c>
      <c r="T313" s="253">
        <f>S313*H313</f>
        <v>0</v>
      </c>
      <c r="U313" s="38"/>
      <c r="V313" s="38"/>
      <c r="W313" s="38"/>
      <c r="X313" s="38"/>
      <c r="Y313" s="38"/>
      <c r="Z313" s="38"/>
      <c r="AA313" s="38"/>
      <c r="AB313" s="38"/>
      <c r="AC313" s="38"/>
      <c r="AD313" s="38"/>
      <c r="AE313" s="38"/>
      <c r="AR313" s="254" t="s">
        <v>216</v>
      </c>
      <c r="AT313" s="254" t="s">
        <v>262</v>
      </c>
      <c r="AU313" s="254" t="s">
        <v>87</v>
      </c>
      <c r="AY313" s="17" t="s">
        <v>152</v>
      </c>
      <c r="BE313" s="255">
        <f>IF(N313="základní",J313,0)</f>
        <v>0</v>
      </c>
      <c r="BF313" s="255">
        <f>IF(N313="snížená",J313,0)</f>
        <v>0</v>
      </c>
      <c r="BG313" s="255">
        <f>IF(N313="zákl. přenesená",J313,0)</f>
        <v>0</v>
      </c>
      <c r="BH313" s="255">
        <f>IF(N313="sníž. přenesená",J313,0)</f>
        <v>0</v>
      </c>
      <c r="BI313" s="255">
        <f>IF(N313="nulová",J313,0)</f>
        <v>0</v>
      </c>
      <c r="BJ313" s="17" t="s">
        <v>85</v>
      </c>
      <c r="BK313" s="255">
        <f>ROUND(I313*H313,2)</f>
        <v>0</v>
      </c>
      <c r="BL313" s="17" t="s">
        <v>159</v>
      </c>
      <c r="BM313" s="254" t="s">
        <v>873</v>
      </c>
    </row>
    <row r="314" s="2" customFormat="1">
      <c r="A314" s="38"/>
      <c r="B314" s="39"/>
      <c r="C314" s="40"/>
      <c r="D314" s="256" t="s">
        <v>161</v>
      </c>
      <c r="E314" s="40"/>
      <c r="F314" s="257" t="s">
        <v>872</v>
      </c>
      <c r="G314" s="40"/>
      <c r="H314" s="40"/>
      <c r="I314" s="154"/>
      <c r="J314" s="40"/>
      <c r="K314" s="40"/>
      <c r="L314" s="44"/>
      <c r="M314" s="258"/>
      <c r="N314" s="259"/>
      <c r="O314" s="91"/>
      <c r="P314" s="91"/>
      <c r="Q314" s="91"/>
      <c r="R314" s="91"/>
      <c r="S314" s="91"/>
      <c r="T314" s="92"/>
      <c r="U314" s="38"/>
      <c r="V314" s="38"/>
      <c r="W314" s="38"/>
      <c r="X314" s="38"/>
      <c r="Y314" s="38"/>
      <c r="Z314" s="38"/>
      <c r="AA314" s="38"/>
      <c r="AB314" s="38"/>
      <c r="AC314" s="38"/>
      <c r="AD314" s="38"/>
      <c r="AE314" s="38"/>
      <c r="AT314" s="17" t="s">
        <v>161</v>
      </c>
      <c r="AU314" s="17" t="s">
        <v>87</v>
      </c>
    </row>
    <row r="315" s="13" customFormat="1">
      <c r="A315" s="13"/>
      <c r="B315" s="261"/>
      <c r="C315" s="262"/>
      <c r="D315" s="256" t="s">
        <v>165</v>
      </c>
      <c r="E315" s="263" t="s">
        <v>1</v>
      </c>
      <c r="F315" s="264" t="s">
        <v>87</v>
      </c>
      <c r="G315" s="262"/>
      <c r="H315" s="265">
        <v>2</v>
      </c>
      <c r="I315" s="266"/>
      <c r="J315" s="262"/>
      <c r="K315" s="262"/>
      <c r="L315" s="267"/>
      <c r="M315" s="268"/>
      <c r="N315" s="269"/>
      <c r="O315" s="269"/>
      <c r="P315" s="269"/>
      <c r="Q315" s="269"/>
      <c r="R315" s="269"/>
      <c r="S315" s="269"/>
      <c r="T315" s="270"/>
      <c r="U315" s="13"/>
      <c r="V315" s="13"/>
      <c r="W315" s="13"/>
      <c r="X315" s="13"/>
      <c r="Y315" s="13"/>
      <c r="Z315" s="13"/>
      <c r="AA315" s="13"/>
      <c r="AB315" s="13"/>
      <c r="AC315" s="13"/>
      <c r="AD315" s="13"/>
      <c r="AE315" s="13"/>
      <c r="AT315" s="271" t="s">
        <v>165</v>
      </c>
      <c r="AU315" s="271" t="s">
        <v>87</v>
      </c>
      <c r="AV315" s="13" t="s">
        <v>87</v>
      </c>
      <c r="AW315" s="13" t="s">
        <v>34</v>
      </c>
      <c r="AX315" s="13" t="s">
        <v>85</v>
      </c>
      <c r="AY315" s="271" t="s">
        <v>152</v>
      </c>
    </row>
    <row r="316" s="2" customFormat="1" ht="21.75" customHeight="1">
      <c r="A316" s="38"/>
      <c r="B316" s="39"/>
      <c r="C316" s="283" t="s">
        <v>439</v>
      </c>
      <c r="D316" s="283" t="s">
        <v>262</v>
      </c>
      <c r="E316" s="284" t="s">
        <v>874</v>
      </c>
      <c r="F316" s="285" t="s">
        <v>875</v>
      </c>
      <c r="G316" s="286" t="s">
        <v>330</v>
      </c>
      <c r="H316" s="287">
        <v>2</v>
      </c>
      <c r="I316" s="288"/>
      <c r="J316" s="289">
        <f>ROUND(I316*H316,2)</f>
        <v>0</v>
      </c>
      <c r="K316" s="285" t="s">
        <v>158</v>
      </c>
      <c r="L316" s="290"/>
      <c r="M316" s="291" t="s">
        <v>1</v>
      </c>
      <c r="N316" s="292" t="s">
        <v>43</v>
      </c>
      <c r="O316" s="91"/>
      <c r="P316" s="252">
        <f>O316*H316</f>
        <v>0</v>
      </c>
      <c r="Q316" s="252">
        <v>0.027</v>
      </c>
      <c r="R316" s="252">
        <f>Q316*H316</f>
        <v>0.053999999999999999</v>
      </c>
      <c r="S316" s="252">
        <v>0</v>
      </c>
      <c r="T316" s="253">
        <f>S316*H316</f>
        <v>0</v>
      </c>
      <c r="U316" s="38"/>
      <c r="V316" s="38"/>
      <c r="W316" s="38"/>
      <c r="X316" s="38"/>
      <c r="Y316" s="38"/>
      <c r="Z316" s="38"/>
      <c r="AA316" s="38"/>
      <c r="AB316" s="38"/>
      <c r="AC316" s="38"/>
      <c r="AD316" s="38"/>
      <c r="AE316" s="38"/>
      <c r="AR316" s="254" t="s">
        <v>216</v>
      </c>
      <c r="AT316" s="254" t="s">
        <v>262</v>
      </c>
      <c r="AU316" s="254" t="s">
        <v>87</v>
      </c>
      <c r="AY316" s="17" t="s">
        <v>152</v>
      </c>
      <c r="BE316" s="255">
        <f>IF(N316="základní",J316,0)</f>
        <v>0</v>
      </c>
      <c r="BF316" s="255">
        <f>IF(N316="snížená",J316,0)</f>
        <v>0</v>
      </c>
      <c r="BG316" s="255">
        <f>IF(N316="zákl. přenesená",J316,0)</f>
        <v>0</v>
      </c>
      <c r="BH316" s="255">
        <f>IF(N316="sníž. přenesená",J316,0)</f>
        <v>0</v>
      </c>
      <c r="BI316" s="255">
        <f>IF(N316="nulová",J316,0)</f>
        <v>0</v>
      </c>
      <c r="BJ316" s="17" t="s">
        <v>85</v>
      </c>
      <c r="BK316" s="255">
        <f>ROUND(I316*H316,2)</f>
        <v>0</v>
      </c>
      <c r="BL316" s="17" t="s">
        <v>159</v>
      </c>
      <c r="BM316" s="254" t="s">
        <v>876</v>
      </c>
    </row>
    <row r="317" s="2" customFormat="1">
      <c r="A317" s="38"/>
      <c r="B317" s="39"/>
      <c r="C317" s="40"/>
      <c r="D317" s="256" t="s">
        <v>161</v>
      </c>
      <c r="E317" s="40"/>
      <c r="F317" s="257" t="s">
        <v>875</v>
      </c>
      <c r="G317" s="40"/>
      <c r="H317" s="40"/>
      <c r="I317" s="154"/>
      <c r="J317" s="40"/>
      <c r="K317" s="40"/>
      <c r="L317" s="44"/>
      <c r="M317" s="258"/>
      <c r="N317" s="259"/>
      <c r="O317" s="91"/>
      <c r="P317" s="91"/>
      <c r="Q317" s="91"/>
      <c r="R317" s="91"/>
      <c r="S317" s="91"/>
      <c r="T317" s="92"/>
      <c r="U317" s="38"/>
      <c r="V317" s="38"/>
      <c r="W317" s="38"/>
      <c r="X317" s="38"/>
      <c r="Y317" s="38"/>
      <c r="Z317" s="38"/>
      <c r="AA317" s="38"/>
      <c r="AB317" s="38"/>
      <c r="AC317" s="38"/>
      <c r="AD317" s="38"/>
      <c r="AE317" s="38"/>
      <c r="AT317" s="17" t="s">
        <v>161</v>
      </c>
      <c r="AU317" s="17" t="s">
        <v>87</v>
      </c>
    </row>
    <row r="318" s="13" customFormat="1">
      <c r="A318" s="13"/>
      <c r="B318" s="261"/>
      <c r="C318" s="262"/>
      <c r="D318" s="256" t="s">
        <v>165</v>
      </c>
      <c r="E318" s="263" t="s">
        <v>1</v>
      </c>
      <c r="F318" s="264" t="s">
        <v>87</v>
      </c>
      <c r="G318" s="262"/>
      <c r="H318" s="265">
        <v>2</v>
      </c>
      <c r="I318" s="266"/>
      <c r="J318" s="262"/>
      <c r="K318" s="262"/>
      <c r="L318" s="267"/>
      <c r="M318" s="268"/>
      <c r="N318" s="269"/>
      <c r="O318" s="269"/>
      <c r="P318" s="269"/>
      <c r="Q318" s="269"/>
      <c r="R318" s="269"/>
      <c r="S318" s="269"/>
      <c r="T318" s="270"/>
      <c r="U318" s="13"/>
      <c r="V318" s="13"/>
      <c r="W318" s="13"/>
      <c r="X318" s="13"/>
      <c r="Y318" s="13"/>
      <c r="Z318" s="13"/>
      <c r="AA318" s="13"/>
      <c r="AB318" s="13"/>
      <c r="AC318" s="13"/>
      <c r="AD318" s="13"/>
      <c r="AE318" s="13"/>
      <c r="AT318" s="271" t="s">
        <v>165</v>
      </c>
      <c r="AU318" s="271" t="s">
        <v>87</v>
      </c>
      <c r="AV318" s="13" t="s">
        <v>87</v>
      </c>
      <c r="AW318" s="13" t="s">
        <v>34</v>
      </c>
      <c r="AX318" s="13" t="s">
        <v>85</v>
      </c>
      <c r="AY318" s="271" t="s">
        <v>152</v>
      </c>
    </row>
    <row r="319" s="2" customFormat="1" ht="16.5" customHeight="1">
      <c r="A319" s="38"/>
      <c r="B319" s="39"/>
      <c r="C319" s="283" t="s">
        <v>444</v>
      </c>
      <c r="D319" s="283" t="s">
        <v>262</v>
      </c>
      <c r="E319" s="284" t="s">
        <v>877</v>
      </c>
      <c r="F319" s="285" t="s">
        <v>878</v>
      </c>
      <c r="G319" s="286" t="s">
        <v>330</v>
      </c>
      <c r="H319" s="287">
        <v>2</v>
      </c>
      <c r="I319" s="288"/>
      <c r="J319" s="289">
        <f>ROUND(I319*H319,2)</f>
        <v>0</v>
      </c>
      <c r="K319" s="285" t="s">
        <v>1</v>
      </c>
      <c r="L319" s="290"/>
      <c r="M319" s="291" t="s">
        <v>1</v>
      </c>
      <c r="N319" s="292" t="s">
        <v>43</v>
      </c>
      <c r="O319" s="91"/>
      <c r="P319" s="252">
        <f>O319*H319</f>
        <v>0</v>
      </c>
      <c r="Q319" s="252">
        <v>0.0060000000000000001</v>
      </c>
      <c r="R319" s="252">
        <f>Q319*H319</f>
        <v>0.012</v>
      </c>
      <c r="S319" s="252">
        <v>0</v>
      </c>
      <c r="T319" s="253">
        <f>S319*H319</f>
        <v>0</v>
      </c>
      <c r="U319" s="38"/>
      <c r="V319" s="38"/>
      <c r="W319" s="38"/>
      <c r="X319" s="38"/>
      <c r="Y319" s="38"/>
      <c r="Z319" s="38"/>
      <c r="AA319" s="38"/>
      <c r="AB319" s="38"/>
      <c r="AC319" s="38"/>
      <c r="AD319" s="38"/>
      <c r="AE319" s="38"/>
      <c r="AR319" s="254" t="s">
        <v>216</v>
      </c>
      <c r="AT319" s="254" t="s">
        <v>262</v>
      </c>
      <c r="AU319" s="254" t="s">
        <v>87</v>
      </c>
      <c r="AY319" s="17" t="s">
        <v>152</v>
      </c>
      <c r="BE319" s="255">
        <f>IF(N319="základní",J319,0)</f>
        <v>0</v>
      </c>
      <c r="BF319" s="255">
        <f>IF(N319="snížená",J319,0)</f>
        <v>0</v>
      </c>
      <c r="BG319" s="255">
        <f>IF(N319="zákl. přenesená",J319,0)</f>
        <v>0</v>
      </c>
      <c r="BH319" s="255">
        <f>IF(N319="sníž. přenesená",J319,0)</f>
        <v>0</v>
      </c>
      <c r="BI319" s="255">
        <f>IF(N319="nulová",J319,0)</f>
        <v>0</v>
      </c>
      <c r="BJ319" s="17" t="s">
        <v>85</v>
      </c>
      <c r="BK319" s="255">
        <f>ROUND(I319*H319,2)</f>
        <v>0</v>
      </c>
      <c r="BL319" s="17" t="s">
        <v>159</v>
      </c>
      <c r="BM319" s="254" t="s">
        <v>879</v>
      </c>
    </row>
    <row r="320" s="2" customFormat="1">
      <c r="A320" s="38"/>
      <c r="B320" s="39"/>
      <c r="C320" s="40"/>
      <c r="D320" s="256" t="s">
        <v>161</v>
      </c>
      <c r="E320" s="40"/>
      <c r="F320" s="257" t="s">
        <v>880</v>
      </c>
      <c r="G320" s="40"/>
      <c r="H320" s="40"/>
      <c r="I320" s="154"/>
      <c r="J320" s="40"/>
      <c r="K320" s="40"/>
      <c r="L320" s="44"/>
      <c r="M320" s="258"/>
      <c r="N320" s="259"/>
      <c r="O320" s="91"/>
      <c r="P320" s="91"/>
      <c r="Q320" s="91"/>
      <c r="R320" s="91"/>
      <c r="S320" s="91"/>
      <c r="T320" s="92"/>
      <c r="U320" s="38"/>
      <c r="V320" s="38"/>
      <c r="W320" s="38"/>
      <c r="X320" s="38"/>
      <c r="Y320" s="38"/>
      <c r="Z320" s="38"/>
      <c r="AA320" s="38"/>
      <c r="AB320" s="38"/>
      <c r="AC320" s="38"/>
      <c r="AD320" s="38"/>
      <c r="AE320" s="38"/>
      <c r="AT320" s="17" t="s">
        <v>161</v>
      </c>
      <c r="AU320" s="17" t="s">
        <v>87</v>
      </c>
    </row>
    <row r="321" s="13" customFormat="1">
      <c r="A321" s="13"/>
      <c r="B321" s="261"/>
      <c r="C321" s="262"/>
      <c r="D321" s="256" t="s">
        <v>165</v>
      </c>
      <c r="E321" s="263" t="s">
        <v>1</v>
      </c>
      <c r="F321" s="264" t="s">
        <v>87</v>
      </c>
      <c r="G321" s="262"/>
      <c r="H321" s="265">
        <v>2</v>
      </c>
      <c r="I321" s="266"/>
      <c r="J321" s="262"/>
      <c r="K321" s="262"/>
      <c r="L321" s="267"/>
      <c r="M321" s="268"/>
      <c r="N321" s="269"/>
      <c r="O321" s="269"/>
      <c r="P321" s="269"/>
      <c r="Q321" s="269"/>
      <c r="R321" s="269"/>
      <c r="S321" s="269"/>
      <c r="T321" s="270"/>
      <c r="U321" s="13"/>
      <c r="V321" s="13"/>
      <c r="W321" s="13"/>
      <c r="X321" s="13"/>
      <c r="Y321" s="13"/>
      <c r="Z321" s="13"/>
      <c r="AA321" s="13"/>
      <c r="AB321" s="13"/>
      <c r="AC321" s="13"/>
      <c r="AD321" s="13"/>
      <c r="AE321" s="13"/>
      <c r="AT321" s="271" t="s">
        <v>165</v>
      </c>
      <c r="AU321" s="271" t="s">
        <v>87</v>
      </c>
      <c r="AV321" s="13" t="s">
        <v>87</v>
      </c>
      <c r="AW321" s="13" t="s">
        <v>34</v>
      </c>
      <c r="AX321" s="13" t="s">
        <v>85</v>
      </c>
      <c r="AY321" s="271" t="s">
        <v>152</v>
      </c>
    </row>
    <row r="322" s="2" customFormat="1" ht="16.5" customHeight="1">
      <c r="A322" s="38"/>
      <c r="B322" s="39"/>
      <c r="C322" s="243" t="s">
        <v>449</v>
      </c>
      <c r="D322" s="243" t="s">
        <v>154</v>
      </c>
      <c r="E322" s="244" t="s">
        <v>881</v>
      </c>
      <c r="F322" s="245" t="s">
        <v>882</v>
      </c>
      <c r="G322" s="246" t="s">
        <v>330</v>
      </c>
      <c r="H322" s="247">
        <v>2</v>
      </c>
      <c r="I322" s="248"/>
      <c r="J322" s="249">
        <f>ROUND(I322*H322,2)</f>
        <v>0</v>
      </c>
      <c r="K322" s="245" t="s">
        <v>1</v>
      </c>
      <c r="L322" s="44"/>
      <c r="M322" s="250" t="s">
        <v>1</v>
      </c>
      <c r="N322" s="251" t="s">
        <v>43</v>
      </c>
      <c r="O322" s="91"/>
      <c r="P322" s="252">
        <f>O322*H322</f>
        <v>0</v>
      </c>
      <c r="Q322" s="252">
        <v>0.42368</v>
      </c>
      <c r="R322" s="252">
        <f>Q322*H322</f>
        <v>0.84736</v>
      </c>
      <c r="S322" s="252">
        <v>0</v>
      </c>
      <c r="T322" s="253">
        <f>S322*H322</f>
        <v>0</v>
      </c>
      <c r="U322" s="38"/>
      <c r="V322" s="38"/>
      <c r="W322" s="38"/>
      <c r="X322" s="38"/>
      <c r="Y322" s="38"/>
      <c r="Z322" s="38"/>
      <c r="AA322" s="38"/>
      <c r="AB322" s="38"/>
      <c r="AC322" s="38"/>
      <c r="AD322" s="38"/>
      <c r="AE322" s="38"/>
      <c r="AR322" s="254" t="s">
        <v>159</v>
      </c>
      <c r="AT322" s="254" t="s">
        <v>154</v>
      </c>
      <c r="AU322" s="254" t="s">
        <v>87</v>
      </c>
      <c r="AY322" s="17" t="s">
        <v>152</v>
      </c>
      <c r="BE322" s="255">
        <f>IF(N322="základní",J322,0)</f>
        <v>0</v>
      </c>
      <c r="BF322" s="255">
        <f>IF(N322="snížená",J322,0)</f>
        <v>0</v>
      </c>
      <c r="BG322" s="255">
        <f>IF(N322="zákl. přenesená",J322,0)</f>
        <v>0</v>
      </c>
      <c r="BH322" s="255">
        <f>IF(N322="sníž. přenesená",J322,0)</f>
        <v>0</v>
      </c>
      <c r="BI322" s="255">
        <f>IF(N322="nulová",J322,0)</f>
        <v>0</v>
      </c>
      <c r="BJ322" s="17" t="s">
        <v>85</v>
      </c>
      <c r="BK322" s="255">
        <f>ROUND(I322*H322,2)</f>
        <v>0</v>
      </c>
      <c r="BL322" s="17" t="s">
        <v>159</v>
      </c>
      <c r="BM322" s="254" t="s">
        <v>883</v>
      </c>
    </row>
    <row r="323" s="2" customFormat="1">
      <c r="A323" s="38"/>
      <c r="B323" s="39"/>
      <c r="C323" s="40"/>
      <c r="D323" s="256" t="s">
        <v>161</v>
      </c>
      <c r="E323" s="40"/>
      <c r="F323" s="257" t="s">
        <v>884</v>
      </c>
      <c r="G323" s="40"/>
      <c r="H323" s="40"/>
      <c r="I323" s="154"/>
      <c r="J323" s="40"/>
      <c r="K323" s="40"/>
      <c r="L323" s="44"/>
      <c r="M323" s="258"/>
      <c r="N323" s="259"/>
      <c r="O323" s="91"/>
      <c r="P323" s="91"/>
      <c r="Q323" s="91"/>
      <c r="R323" s="91"/>
      <c r="S323" s="91"/>
      <c r="T323" s="92"/>
      <c r="U323" s="38"/>
      <c r="V323" s="38"/>
      <c r="W323" s="38"/>
      <c r="X323" s="38"/>
      <c r="Y323" s="38"/>
      <c r="Z323" s="38"/>
      <c r="AA323" s="38"/>
      <c r="AB323" s="38"/>
      <c r="AC323" s="38"/>
      <c r="AD323" s="38"/>
      <c r="AE323" s="38"/>
      <c r="AT323" s="17" t="s">
        <v>161</v>
      </c>
      <c r="AU323" s="17" t="s">
        <v>87</v>
      </c>
    </row>
    <row r="324" s="2" customFormat="1">
      <c r="A324" s="38"/>
      <c r="B324" s="39"/>
      <c r="C324" s="40"/>
      <c r="D324" s="256" t="s">
        <v>203</v>
      </c>
      <c r="E324" s="40"/>
      <c r="F324" s="260" t="s">
        <v>885</v>
      </c>
      <c r="G324" s="40"/>
      <c r="H324" s="40"/>
      <c r="I324" s="154"/>
      <c r="J324" s="40"/>
      <c r="K324" s="40"/>
      <c r="L324" s="44"/>
      <c r="M324" s="258"/>
      <c r="N324" s="259"/>
      <c r="O324" s="91"/>
      <c r="P324" s="91"/>
      <c r="Q324" s="91"/>
      <c r="R324" s="91"/>
      <c r="S324" s="91"/>
      <c r="T324" s="92"/>
      <c r="U324" s="38"/>
      <c r="V324" s="38"/>
      <c r="W324" s="38"/>
      <c r="X324" s="38"/>
      <c r="Y324" s="38"/>
      <c r="Z324" s="38"/>
      <c r="AA324" s="38"/>
      <c r="AB324" s="38"/>
      <c r="AC324" s="38"/>
      <c r="AD324" s="38"/>
      <c r="AE324" s="38"/>
      <c r="AT324" s="17" t="s">
        <v>203</v>
      </c>
      <c r="AU324" s="17" t="s">
        <v>87</v>
      </c>
    </row>
    <row r="325" s="13" customFormat="1">
      <c r="A325" s="13"/>
      <c r="B325" s="261"/>
      <c r="C325" s="262"/>
      <c r="D325" s="256" t="s">
        <v>165</v>
      </c>
      <c r="E325" s="263" t="s">
        <v>1</v>
      </c>
      <c r="F325" s="264" t="s">
        <v>886</v>
      </c>
      <c r="G325" s="262"/>
      <c r="H325" s="265">
        <v>2</v>
      </c>
      <c r="I325" s="266"/>
      <c r="J325" s="262"/>
      <c r="K325" s="262"/>
      <c r="L325" s="267"/>
      <c r="M325" s="268"/>
      <c r="N325" s="269"/>
      <c r="O325" s="269"/>
      <c r="P325" s="269"/>
      <c r="Q325" s="269"/>
      <c r="R325" s="269"/>
      <c r="S325" s="269"/>
      <c r="T325" s="270"/>
      <c r="U325" s="13"/>
      <c r="V325" s="13"/>
      <c r="W325" s="13"/>
      <c r="X325" s="13"/>
      <c r="Y325" s="13"/>
      <c r="Z325" s="13"/>
      <c r="AA325" s="13"/>
      <c r="AB325" s="13"/>
      <c r="AC325" s="13"/>
      <c r="AD325" s="13"/>
      <c r="AE325" s="13"/>
      <c r="AT325" s="271" t="s">
        <v>165</v>
      </c>
      <c r="AU325" s="271" t="s">
        <v>87</v>
      </c>
      <c r="AV325" s="13" t="s">
        <v>87</v>
      </c>
      <c r="AW325" s="13" t="s">
        <v>34</v>
      </c>
      <c r="AX325" s="13" t="s">
        <v>85</v>
      </c>
      <c r="AY325" s="271" t="s">
        <v>152</v>
      </c>
    </row>
    <row r="326" s="2" customFormat="1" ht="21.75" customHeight="1">
      <c r="A326" s="38"/>
      <c r="B326" s="39"/>
      <c r="C326" s="243" t="s">
        <v>455</v>
      </c>
      <c r="D326" s="243" t="s">
        <v>154</v>
      </c>
      <c r="E326" s="244" t="s">
        <v>887</v>
      </c>
      <c r="F326" s="245" t="s">
        <v>888</v>
      </c>
      <c r="G326" s="246" t="s">
        <v>330</v>
      </c>
      <c r="H326" s="247">
        <v>2</v>
      </c>
      <c r="I326" s="248"/>
      <c r="J326" s="249">
        <f>ROUND(I326*H326,2)</f>
        <v>0</v>
      </c>
      <c r="K326" s="245" t="s">
        <v>158</v>
      </c>
      <c r="L326" s="44"/>
      <c r="M326" s="250" t="s">
        <v>1</v>
      </c>
      <c r="N326" s="251" t="s">
        <v>43</v>
      </c>
      <c r="O326" s="91"/>
      <c r="P326" s="252">
        <f>O326*H326</f>
        <v>0</v>
      </c>
      <c r="Q326" s="252">
        <v>0</v>
      </c>
      <c r="R326" s="252">
        <f>Q326*H326</f>
        <v>0</v>
      </c>
      <c r="S326" s="252">
        <v>0.10000000000000001</v>
      </c>
      <c r="T326" s="253">
        <f>S326*H326</f>
        <v>0.20000000000000001</v>
      </c>
      <c r="U326" s="38"/>
      <c r="V326" s="38"/>
      <c r="W326" s="38"/>
      <c r="X326" s="38"/>
      <c r="Y326" s="38"/>
      <c r="Z326" s="38"/>
      <c r="AA326" s="38"/>
      <c r="AB326" s="38"/>
      <c r="AC326" s="38"/>
      <c r="AD326" s="38"/>
      <c r="AE326" s="38"/>
      <c r="AR326" s="254" t="s">
        <v>159</v>
      </c>
      <c r="AT326" s="254" t="s">
        <v>154</v>
      </c>
      <c r="AU326" s="254" t="s">
        <v>87</v>
      </c>
      <c r="AY326" s="17" t="s">
        <v>152</v>
      </c>
      <c r="BE326" s="255">
        <f>IF(N326="základní",J326,0)</f>
        <v>0</v>
      </c>
      <c r="BF326" s="255">
        <f>IF(N326="snížená",J326,0)</f>
        <v>0</v>
      </c>
      <c r="BG326" s="255">
        <f>IF(N326="zákl. přenesená",J326,0)</f>
        <v>0</v>
      </c>
      <c r="BH326" s="255">
        <f>IF(N326="sníž. přenesená",J326,0)</f>
        <v>0</v>
      </c>
      <c r="BI326" s="255">
        <f>IF(N326="nulová",J326,0)</f>
        <v>0</v>
      </c>
      <c r="BJ326" s="17" t="s">
        <v>85</v>
      </c>
      <c r="BK326" s="255">
        <f>ROUND(I326*H326,2)</f>
        <v>0</v>
      </c>
      <c r="BL326" s="17" t="s">
        <v>159</v>
      </c>
      <c r="BM326" s="254" t="s">
        <v>889</v>
      </c>
    </row>
    <row r="327" s="2" customFormat="1">
      <c r="A327" s="38"/>
      <c r="B327" s="39"/>
      <c r="C327" s="40"/>
      <c r="D327" s="256" t="s">
        <v>161</v>
      </c>
      <c r="E327" s="40"/>
      <c r="F327" s="257" t="s">
        <v>890</v>
      </c>
      <c r="G327" s="40"/>
      <c r="H327" s="40"/>
      <c r="I327" s="154"/>
      <c r="J327" s="40"/>
      <c r="K327" s="40"/>
      <c r="L327" s="44"/>
      <c r="M327" s="258"/>
      <c r="N327" s="259"/>
      <c r="O327" s="91"/>
      <c r="P327" s="91"/>
      <c r="Q327" s="91"/>
      <c r="R327" s="91"/>
      <c r="S327" s="91"/>
      <c r="T327" s="92"/>
      <c r="U327" s="38"/>
      <c r="V327" s="38"/>
      <c r="W327" s="38"/>
      <c r="X327" s="38"/>
      <c r="Y327" s="38"/>
      <c r="Z327" s="38"/>
      <c r="AA327" s="38"/>
      <c r="AB327" s="38"/>
      <c r="AC327" s="38"/>
      <c r="AD327" s="38"/>
      <c r="AE327" s="38"/>
      <c r="AT327" s="17" t="s">
        <v>161</v>
      </c>
      <c r="AU327" s="17" t="s">
        <v>87</v>
      </c>
    </row>
    <row r="328" s="13" customFormat="1">
      <c r="A328" s="13"/>
      <c r="B328" s="261"/>
      <c r="C328" s="262"/>
      <c r="D328" s="256" t="s">
        <v>165</v>
      </c>
      <c r="E328" s="263" t="s">
        <v>1</v>
      </c>
      <c r="F328" s="264" t="s">
        <v>886</v>
      </c>
      <c r="G328" s="262"/>
      <c r="H328" s="265">
        <v>2</v>
      </c>
      <c r="I328" s="266"/>
      <c r="J328" s="262"/>
      <c r="K328" s="262"/>
      <c r="L328" s="267"/>
      <c r="M328" s="268"/>
      <c r="N328" s="269"/>
      <c r="O328" s="269"/>
      <c r="P328" s="269"/>
      <c r="Q328" s="269"/>
      <c r="R328" s="269"/>
      <c r="S328" s="269"/>
      <c r="T328" s="270"/>
      <c r="U328" s="13"/>
      <c r="V328" s="13"/>
      <c r="W328" s="13"/>
      <c r="X328" s="13"/>
      <c r="Y328" s="13"/>
      <c r="Z328" s="13"/>
      <c r="AA328" s="13"/>
      <c r="AB328" s="13"/>
      <c r="AC328" s="13"/>
      <c r="AD328" s="13"/>
      <c r="AE328" s="13"/>
      <c r="AT328" s="271" t="s">
        <v>165</v>
      </c>
      <c r="AU328" s="271" t="s">
        <v>87</v>
      </c>
      <c r="AV328" s="13" t="s">
        <v>87</v>
      </c>
      <c r="AW328" s="13" t="s">
        <v>34</v>
      </c>
      <c r="AX328" s="13" t="s">
        <v>85</v>
      </c>
      <c r="AY328" s="271" t="s">
        <v>152</v>
      </c>
    </row>
    <row r="329" s="2" customFormat="1" ht="21.75" customHeight="1">
      <c r="A329" s="38"/>
      <c r="B329" s="39"/>
      <c r="C329" s="243" t="s">
        <v>461</v>
      </c>
      <c r="D329" s="243" t="s">
        <v>154</v>
      </c>
      <c r="E329" s="244" t="s">
        <v>891</v>
      </c>
      <c r="F329" s="245" t="s">
        <v>892</v>
      </c>
      <c r="G329" s="246" t="s">
        <v>330</v>
      </c>
      <c r="H329" s="247">
        <v>2</v>
      </c>
      <c r="I329" s="248"/>
      <c r="J329" s="249">
        <f>ROUND(I329*H329,2)</f>
        <v>0</v>
      </c>
      <c r="K329" s="245" t="s">
        <v>158</v>
      </c>
      <c r="L329" s="44"/>
      <c r="M329" s="250" t="s">
        <v>1</v>
      </c>
      <c r="N329" s="251" t="s">
        <v>43</v>
      </c>
      <c r="O329" s="91"/>
      <c r="P329" s="252">
        <f>O329*H329</f>
        <v>0</v>
      </c>
      <c r="Q329" s="252">
        <v>0.21734000000000001</v>
      </c>
      <c r="R329" s="252">
        <f>Q329*H329</f>
        <v>0.43468000000000001</v>
      </c>
      <c r="S329" s="252">
        <v>0</v>
      </c>
      <c r="T329" s="253">
        <f>S329*H329</f>
        <v>0</v>
      </c>
      <c r="U329" s="38"/>
      <c r="V329" s="38"/>
      <c r="W329" s="38"/>
      <c r="X329" s="38"/>
      <c r="Y329" s="38"/>
      <c r="Z329" s="38"/>
      <c r="AA329" s="38"/>
      <c r="AB329" s="38"/>
      <c r="AC329" s="38"/>
      <c r="AD329" s="38"/>
      <c r="AE329" s="38"/>
      <c r="AR329" s="254" t="s">
        <v>159</v>
      </c>
      <c r="AT329" s="254" t="s">
        <v>154</v>
      </c>
      <c r="AU329" s="254" t="s">
        <v>87</v>
      </c>
      <c r="AY329" s="17" t="s">
        <v>152</v>
      </c>
      <c r="BE329" s="255">
        <f>IF(N329="základní",J329,0)</f>
        <v>0</v>
      </c>
      <c r="BF329" s="255">
        <f>IF(N329="snížená",J329,0)</f>
        <v>0</v>
      </c>
      <c r="BG329" s="255">
        <f>IF(N329="zákl. přenesená",J329,0)</f>
        <v>0</v>
      </c>
      <c r="BH329" s="255">
        <f>IF(N329="sníž. přenesená",J329,0)</f>
        <v>0</v>
      </c>
      <c r="BI329" s="255">
        <f>IF(N329="nulová",J329,0)</f>
        <v>0</v>
      </c>
      <c r="BJ329" s="17" t="s">
        <v>85</v>
      </c>
      <c r="BK329" s="255">
        <f>ROUND(I329*H329,2)</f>
        <v>0</v>
      </c>
      <c r="BL329" s="17" t="s">
        <v>159</v>
      </c>
      <c r="BM329" s="254" t="s">
        <v>893</v>
      </c>
    </row>
    <row r="330" s="2" customFormat="1">
      <c r="A330" s="38"/>
      <c r="B330" s="39"/>
      <c r="C330" s="40"/>
      <c r="D330" s="256" t="s">
        <v>161</v>
      </c>
      <c r="E330" s="40"/>
      <c r="F330" s="257" t="s">
        <v>894</v>
      </c>
      <c r="G330" s="40"/>
      <c r="H330" s="40"/>
      <c r="I330" s="154"/>
      <c r="J330" s="40"/>
      <c r="K330" s="40"/>
      <c r="L330" s="44"/>
      <c r="M330" s="258"/>
      <c r="N330" s="259"/>
      <c r="O330" s="91"/>
      <c r="P330" s="91"/>
      <c r="Q330" s="91"/>
      <c r="R330" s="91"/>
      <c r="S330" s="91"/>
      <c r="T330" s="92"/>
      <c r="U330" s="38"/>
      <c r="V330" s="38"/>
      <c r="W330" s="38"/>
      <c r="X330" s="38"/>
      <c r="Y330" s="38"/>
      <c r="Z330" s="38"/>
      <c r="AA330" s="38"/>
      <c r="AB330" s="38"/>
      <c r="AC330" s="38"/>
      <c r="AD330" s="38"/>
      <c r="AE330" s="38"/>
      <c r="AT330" s="17" t="s">
        <v>161</v>
      </c>
      <c r="AU330" s="17" t="s">
        <v>87</v>
      </c>
    </row>
    <row r="331" s="2" customFormat="1">
      <c r="A331" s="38"/>
      <c r="B331" s="39"/>
      <c r="C331" s="40"/>
      <c r="D331" s="256" t="s">
        <v>163</v>
      </c>
      <c r="E331" s="40"/>
      <c r="F331" s="260" t="s">
        <v>895</v>
      </c>
      <c r="G331" s="40"/>
      <c r="H331" s="40"/>
      <c r="I331" s="154"/>
      <c r="J331" s="40"/>
      <c r="K331" s="40"/>
      <c r="L331" s="44"/>
      <c r="M331" s="258"/>
      <c r="N331" s="259"/>
      <c r="O331" s="91"/>
      <c r="P331" s="91"/>
      <c r="Q331" s="91"/>
      <c r="R331" s="91"/>
      <c r="S331" s="91"/>
      <c r="T331" s="92"/>
      <c r="U331" s="38"/>
      <c r="V331" s="38"/>
      <c r="W331" s="38"/>
      <c r="X331" s="38"/>
      <c r="Y331" s="38"/>
      <c r="Z331" s="38"/>
      <c r="AA331" s="38"/>
      <c r="AB331" s="38"/>
      <c r="AC331" s="38"/>
      <c r="AD331" s="38"/>
      <c r="AE331" s="38"/>
      <c r="AT331" s="17" t="s">
        <v>163</v>
      </c>
      <c r="AU331" s="17" t="s">
        <v>87</v>
      </c>
    </row>
    <row r="332" s="13" customFormat="1">
      <c r="A332" s="13"/>
      <c r="B332" s="261"/>
      <c r="C332" s="262"/>
      <c r="D332" s="256" t="s">
        <v>165</v>
      </c>
      <c r="E332" s="263" t="s">
        <v>1</v>
      </c>
      <c r="F332" s="264" t="s">
        <v>87</v>
      </c>
      <c r="G332" s="262"/>
      <c r="H332" s="265">
        <v>2</v>
      </c>
      <c r="I332" s="266"/>
      <c r="J332" s="262"/>
      <c r="K332" s="262"/>
      <c r="L332" s="267"/>
      <c r="M332" s="268"/>
      <c r="N332" s="269"/>
      <c r="O332" s="269"/>
      <c r="P332" s="269"/>
      <c r="Q332" s="269"/>
      <c r="R332" s="269"/>
      <c r="S332" s="269"/>
      <c r="T332" s="270"/>
      <c r="U332" s="13"/>
      <c r="V332" s="13"/>
      <c r="W332" s="13"/>
      <c r="X332" s="13"/>
      <c r="Y332" s="13"/>
      <c r="Z332" s="13"/>
      <c r="AA332" s="13"/>
      <c r="AB332" s="13"/>
      <c r="AC332" s="13"/>
      <c r="AD332" s="13"/>
      <c r="AE332" s="13"/>
      <c r="AT332" s="271" t="s">
        <v>165</v>
      </c>
      <c r="AU332" s="271" t="s">
        <v>87</v>
      </c>
      <c r="AV332" s="13" t="s">
        <v>87</v>
      </c>
      <c r="AW332" s="13" t="s">
        <v>34</v>
      </c>
      <c r="AX332" s="13" t="s">
        <v>85</v>
      </c>
      <c r="AY332" s="271" t="s">
        <v>152</v>
      </c>
    </row>
    <row r="333" s="2" customFormat="1" ht="16.5" customHeight="1">
      <c r="A333" s="38"/>
      <c r="B333" s="39"/>
      <c r="C333" s="283" t="s">
        <v>468</v>
      </c>
      <c r="D333" s="283" t="s">
        <v>262</v>
      </c>
      <c r="E333" s="284" t="s">
        <v>896</v>
      </c>
      <c r="F333" s="285" t="s">
        <v>897</v>
      </c>
      <c r="G333" s="286" t="s">
        <v>330</v>
      </c>
      <c r="H333" s="287">
        <v>2</v>
      </c>
      <c r="I333" s="288"/>
      <c r="J333" s="289">
        <f>ROUND(I333*H333,2)</f>
        <v>0</v>
      </c>
      <c r="K333" s="285" t="s">
        <v>158</v>
      </c>
      <c r="L333" s="290"/>
      <c r="M333" s="291" t="s">
        <v>1</v>
      </c>
      <c r="N333" s="292" t="s">
        <v>43</v>
      </c>
      <c r="O333" s="91"/>
      <c r="P333" s="252">
        <f>O333*H333</f>
        <v>0</v>
      </c>
      <c r="Q333" s="252">
        <v>0.050599999999999999</v>
      </c>
      <c r="R333" s="252">
        <f>Q333*H333</f>
        <v>0.1012</v>
      </c>
      <c r="S333" s="252">
        <v>0</v>
      </c>
      <c r="T333" s="253">
        <f>S333*H333</f>
        <v>0</v>
      </c>
      <c r="U333" s="38"/>
      <c r="V333" s="38"/>
      <c r="W333" s="38"/>
      <c r="X333" s="38"/>
      <c r="Y333" s="38"/>
      <c r="Z333" s="38"/>
      <c r="AA333" s="38"/>
      <c r="AB333" s="38"/>
      <c r="AC333" s="38"/>
      <c r="AD333" s="38"/>
      <c r="AE333" s="38"/>
      <c r="AR333" s="254" t="s">
        <v>216</v>
      </c>
      <c r="AT333" s="254" t="s">
        <v>262</v>
      </c>
      <c r="AU333" s="254" t="s">
        <v>87</v>
      </c>
      <c r="AY333" s="17" t="s">
        <v>152</v>
      </c>
      <c r="BE333" s="255">
        <f>IF(N333="základní",J333,0)</f>
        <v>0</v>
      </c>
      <c r="BF333" s="255">
        <f>IF(N333="snížená",J333,0)</f>
        <v>0</v>
      </c>
      <c r="BG333" s="255">
        <f>IF(N333="zákl. přenesená",J333,0)</f>
        <v>0</v>
      </c>
      <c r="BH333" s="255">
        <f>IF(N333="sníž. přenesená",J333,0)</f>
        <v>0</v>
      </c>
      <c r="BI333" s="255">
        <f>IF(N333="nulová",J333,0)</f>
        <v>0</v>
      </c>
      <c r="BJ333" s="17" t="s">
        <v>85</v>
      </c>
      <c r="BK333" s="255">
        <f>ROUND(I333*H333,2)</f>
        <v>0</v>
      </c>
      <c r="BL333" s="17" t="s">
        <v>159</v>
      </c>
      <c r="BM333" s="254" t="s">
        <v>898</v>
      </c>
    </row>
    <row r="334" s="2" customFormat="1">
      <c r="A334" s="38"/>
      <c r="B334" s="39"/>
      <c r="C334" s="40"/>
      <c r="D334" s="256" t="s">
        <v>161</v>
      </c>
      <c r="E334" s="40"/>
      <c r="F334" s="257" t="s">
        <v>899</v>
      </c>
      <c r="G334" s="40"/>
      <c r="H334" s="40"/>
      <c r="I334" s="154"/>
      <c r="J334" s="40"/>
      <c r="K334" s="40"/>
      <c r="L334" s="44"/>
      <c r="M334" s="258"/>
      <c r="N334" s="259"/>
      <c r="O334" s="91"/>
      <c r="P334" s="91"/>
      <c r="Q334" s="91"/>
      <c r="R334" s="91"/>
      <c r="S334" s="91"/>
      <c r="T334" s="92"/>
      <c r="U334" s="38"/>
      <c r="V334" s="38"/>
      <c r="W334" s="38"/>
      <c r="X334" s="38"/>
      <c r="Y334" s="38"/>
      <c r="Z334" s="38"/>
      <c r="AA334" s="38"/>
      <c r="AB334" s="38"/>
      <c r="AC334" s="38"/>
      <c r="AD334" s="38"/>
      <c r="AE334" s="38"/>
      <c r="AT334" s="17" t="s">
        <v>161</v>
      </c>
      <c r="AU334" s="17" t="s">
        <v>87</v>
      </c>
    </row>
    <row r="335" s="2" customFormat="1">
      <c r="A335" s="38"/>
      <c r="B335" s="39"/>
      <c r="C335" s="40"/>
      <c r="D335" s="256" t="s">
        <v>203</v>
      </c>
      <c r="E335" s="40"/>
      <c r="F335" s="260" t="s">
        <v>900</v>
      </c>
      <c r="G335" s="40"/>
      <c r="H335" s="40"/>
      <c r="I335" s="154"/>
      <c r="J335" s="40"/>
      <c r="K335" s="40"/>
      <c r="L335" s="44"/>
      <c r="M335" s="258"/>
      <c r="N335" s="259"/>
      <c r="O335" s="91"/>
      <c r="P335" s="91"/>
      <c r="Q335" s="91"/>
      <c r="R335" s="91"/>
      <c r="S335" s="91"/>
      <c r="T335" s="92"/>
      <c r="U335" s="38"/>
      <c r="V335" s="38"/>
      <c r="W335" s="38"/>
      <c r="X335" s="38"/>
      <c r="Y335" s="38"/>
      <c r="Z335" s="38"/>
      <c r="AA335" s="38"/>
      <c r="AB335" s="38"/>
      <c r="AC335" s="38"/>
      <c r="AD335" s="38"/>
      <c r="AE335" s="38"/>
      <c r="AT335" s="17" t="s">
        <v>203</v>
      </c>
      <c r="AU335" s="17" t="s">
        <v>87</v>
      </c>
    </row>
    <row r="336" s="13" customFormat="1">
      <c r="A336" s="13"/>
      <c r="B336" s="261"/>
      <c r="C336" s="262"/>
      <c r="D336" s="256" t="s">
        <v>165</v>
      </c>
      <c r="E336" s="263" t="s">
        <v>1</v>
      </c>
      <c r="F336" s="264" t="s">
        <v>87</v>
      </c>
      <c r="G336" s="262"/>
      <c r="H336" s="265">
        <v>2</v>
      </c>
      <c r="I336" s="266"/>
      <c r="J336" s="262"/>
      <c r="K336" s="262"/>
      <c r="L336" s="267"/>
      <c r="M336" s="268"/>
      <c r="N336" s="269"/>
      <c r="O336" s="269"/>
      <c r="P336" s="269"/>
      <c r="Q336" s="269"/>
      <c r="R336" s="269"/>
      <c r="S336" s="269"/>
      <c r="T336" s="270"/>
      <c r="U336" s="13"/>
      <c r="V336" s="13"/>
      <c r="W336" s="13"/>
      <c r="X336" s="13"/>
      <c r="Y336" s="13"/>
      <c r="Z336" s="13"/>
      <c r="AA336" s="13"/>
      <c r="AB336" s="13"/>
      <c r="AC336" s="13"/>
      <c r="AD336" s="13"/>
      <c r="AE336" s="13"/>
      <c r="AT336" s="271" t="s">
        <v>165</v>
      </c>
      <c r="AU336" s="271" t="s">
        <v>87</v>
      </c>
      <c r="AV336" s="13" t="s">
        <v>87</v>
      </c>
      <c r="AW336" s="13" t="s">
        <v>34</v>
      </c>
      <c r="AX336" s="13" t="s">
        <v>85</v>
      </c>
      <c r="AY336" s="271" t="s">
        <v>152</v>
      </c>
    </row>
    <row r="337" s="2" customFormat="1" ht="21.75" customHeight="1">
      <c r="A337" s="38"/>
      <c r="B337" s="39"/>
      <c r="C337" s="243" t="s">
        <v>473</v>
      </c>
      <c r="D337" s="243" t="s">
        <v>154</v>
      </c>
      <c r="E337" s="244" t="s">
        <v>328</v>
      </c>
      <c r="F337" s="245" t="s">
        <v>329</v>
      </c>
      <c r="G337" s="246" t="s">
        <v>330</v>
      </c>
      <c r="H337" s="247">
        <v>2</v>
      </c>
      <c r="I337" s="248"/>
      <c r="J337" s="249">
        <f>ROUND(I337*H337,2)</f>
        <v>0</v>
      </c>
      <c r="K337" s="245" t="s">
        <v>158</v>
      </c>
      <c r="L337" s="44"/>
      <c r="M337" s="250" t="s">
        <v>1</v>
      </c>
      <c r="N337" s="251" t="s">
        <v>43</v>
      </c>
      <c r="O337" s="91"/>
      <c r="P337" s="252">
        <f>O337*H337</f>
        <v>0</v>
      </c>
      <c r="Q337" s="252">
        <v>0.42080000000000001</v>
      </c>
      <c r="R337" s="252">
        <f>Q337*H337</f>
        <v>0.84160000000000001</v>
      </c>
      <c r="S337" s="252">
        <v>0</v>
      </c>
      <c r="T337" s="253">
        <f>S337*H337</f>
        <v>0</v>
      </c>
      <c r="U337" s="38"/>
      <c r="V337" s="38"/>
      <c r="W337" s="38"/>
      <c r="X337" s="38"/>
      <c r="Y337" s="38"/>
      <c r="Z337" s="38"/>
      <c r="AA337" s="38"/>
      <c r="AB337" s="38"/>
      <c r="AC337" s="38"/>
      <c r="AD337" s="38"/>
      <c r="AE337" s="38"/>
      <c r="AR337" s="254" t="s">
        <v>159</v>
      </c>
      <c r="AT337" s="254" t="s">
        <v>154</v>
      </c>
      <c r="AU337" s="254" t="s">
        <v>87</v>
      </c>
      <c r="AY337" s="17" t="s">
        <v>152</v>
      </c>
      <c r="BE337" s="255">
        <f>IF(N337="základní",J337,0)</f>
        <v>0</v>
      </c>
      <c r="BF337" s="255">
        <f>IF(N337="snížená",J337,0)</f>
        <v>0</v>
      </c>
      <c r="BG337" s="255">
        <f>IF(N337="zákl. přenesená",J337,0)</f>
        <v>0</v>
      </c>
      <c r="BH337" s="255">
        <f>IF(N337="sníž. přenesená",J337,0)</f>
        <v>0</v>
      </c>
      <c r="BI337" s="255">
        <f>IF(N337="nulová",J337,0)</f>
        <v>0</v>
      </c>
      <c r="BJ337" s="17" t="s">
        <v>85</v>
      </c>
      <c r="BK337" s="255">
        <f>ROUND(I337*H337,2)</f>
        <v>0</v>
      </c>
      <c r="BL337" s="17" t="s">
        <v>159</v>
      </c>
      <c r="BM337" s="254" t="s">
        <v>901</v>
      </c>
    </row>
    <row r="338" s="2" customFormat="1">
      <c r="A338" s="38"/>
      <c r="B338" s="39"/>
      <c r="C338" s="40"/>
      <c r="D338" s="256" t="s">
        <v>161</v>
      </c>
      <c r="E338" s="40"/>
      <c r="F338" s="257" t="s">
        <v>332</v>
      </c>
      <c r="G338" s="40"/>
      <c r="H338" s="40"/>
      <c r="I338" s="154"/>
      <c r="J338" s="40"/>
      <c r="K338" s="40"/>
      <c r="L338" s="44"/>
      <c r="M338" s="258"/>
      <c r="N338" s="259"/>
      <c r="O338" s="91"/>
      <c r="P338" s="91"/>
      <c r="Q338" s="91"/>
      <c r="R338" s="91"/>
      <c r="S338" s="91"/>
      <c r="T338" s="92"/>
      <c r="U338" s="38"/>
      <c r="V338" s="38"/>
      <c r="W338" s="38"/>
      <c r="X338" s="38"/>
      <c r="Y338" s="38"/>
      <c r="Z338" s="38"/>
      <c r="AA338" s="38"/>
      <c r="AB338" s="38"/>
      <c r="AC338" s="38"/>
      <c r="AD338" s="38"/>
      <c r="AE338" s="38"/>
      <c r="AT338" s="17" t="s">
        <v>161</v>
      </c>
      <c r="AU338" s="17" t="s">
        <v>87</v>
      </c>
    </row>
    <row r="339" s="2" customFormat="1">
      <c r="A339" s="38"/>
      <c r="B339" s="39"/>
      <c r="C339" s="40"/>
      <c r="D339" s="256" t="s">
        <v>163</v>
      </c>
      <c r="E339" s="40"/>
      <c r="F339" s="260" t="s">
        <v>333</v>
      </c>
      <c r="G339" s="40"/>
      <c r="H339" s="40"/>
      <c r="I339" s="154"/>
      <c r="J339" s="40"/>
      <c r="K339" s="40"/>
      <c r="L339" s="44"/>
      <c r="M339" s="258"/>
      <c r="N339" s="259"/>
      <c r="O339" s="91"/>
      <c r="P339" s="91"/>
      <c r="Q339" s="91"/>
      <c r="R339" s="91"/>
      <c r="S339" s="91"/>
      <c r="T339" s="92"/>
      <c r="U339" s="38"/>
      <c r="V339" s="38"/>
      <c r="W339" s="38"/>
      <c r="X339" s="38"/>
      <c r="Y339" s="38"/>
      <c r="Z339" s="38"/>
      <c r="AA339" s="38"/>
      <c r="AB339" s="38"/>
      <c r="AC339" s="38"/>
      <c r="AD339" s="38"/>
      <c r="AE339" s="38"/>
      <c r="AT339" s="17" t="s">
        <v>163</v>
      </c>
      <c r="AU339" s="17" t="s">
        <v>87</v>
      </c>
    </row>
    <row r="340" s="13" customFormat="1">
      <c r="A340" s="13"/>
      <c r="B340" s="261"/>
      <c r="C340" s="262"/>
      <c r="D340" s="256" t="s">
        <v>165</v>
      </c>
      <c r="E340" s="263" t="s">
        <v>1</v>
      </c>
      <c r="F340" s="264" t="s">
        <v>87</v>
      </c>
      <c r="G340" s="262"/>
      <c r="H340" s="265">
        <v>2</v>
      </c>
      <c r="I340" s="266"/>
      <c r="J340" s="262"/>
      <c r="K340" s="262"/>
      <c r="L340" s="267"/>
      <c r="M340" s="268"/>
      <c r="N340" s="269"/>
      <c r="O340" s="269"/>
      <c r="P340" s="269"/>
      <c r="Q340" s="269"/>
      <c r="R340" s="269"/>
      <c r="S340" s="269"/>
      <c r="T340" s="270"/>
      <c r="U340" s="13"/>
      <c r="V340" s="13"/>
      <c r="W340" s="13"/>
      <c r="X340" s="13"/>
      <c r="Y340" s="13"/>
      <c r="Z340" s="13"/>
      <c r="AA340" s="13"/>
      <c r="AB340" s="13"/>
      <c r="AC340" s="13"/>
      <c r="AD340" s="13"/>
      <c r="AE340" s="13"/>
      <c r="AT340" s="271" t="s">
        <v>165</v>
      </c>
      <c r="AU340" s="271" t="s">
        <v>87</v>
      </c>
      <c r="AV340" s="13" t="s">
        <v>87</v>
      </c>
      <c r="AW340" s="13" t="s">
        <v>34</v>
      </c>
      <c r="AX340" s="13" t="s">
        <v>85</v>
      </c>
      <c r="AY340" s="271" t="s">
        <v>152</v>
      </c>
    </row>
    <row r="341" s="2" customFormat="1" ht="16.5" customHeight="1">
      <c r="A341" s="38"/>
      <c r="B341" s="39"/>
      <c r="C341" s="243" t="s">
        <v>480</v>
      </c>
      <c r="D341" s="243" t="s">
        <v>154</v>
      </c>
      <c r="E341" s="244" t="s">
        <v>902</v>
      </c>
      <c r="F341" s="245" t="s">
        <v>903</v>
      </c>
      <c r="G341" s="246" t="s">
        <v>330</v>
      </c>
      <c r="H341" s="247">
        <v>2</v>
      </c>
      <c r="I341" s="248"/>
      <c r="J341" s="249">
        <f>ROUND(I341*H341,2)</f>
        <v>0</v>
      </c>
      <c r="K341" s="245" t="s">
        <v>1</v>
      </c>
      <c r="L341" s="44"/>
      <c r="M341" s="250" t="s">
        <v>1</v>
      </c>
      <c r="N341" s="251" t="s">
        <v>43</v>
      </c>
      <c r="O341" s="91"/>
      <c r="P341" s="252">
        <f>O341*H341</f>
        <v>0</v>
      </c>
      <c r="Q341" s="252">
        <v>0</v>
      </c>
      <c r="R341" s="252">
        <f>Q341*H341</f>
        <v>0</v>
      </c>
      <c r="S341" s="252">
        <v>0</v>
      </c>
      <c r="T341" s="253">
        <f>S341*H341</f>
        <v>0</v>
      </c>
      <c r="U341" s="38"/>
      <c r="V341" s="38"/>
      <c r="W341" s="38"/>
      <c r="X341" s="38"/>
      <c r="Y341" s="38"/>
      <c r="Z341" s="38"/>
      <c r="AA341" s="38"/>
      <c r="AB341" s="38"/>
      <c r="AC341" s="38"/>
      <c r="AD341" s="38"/>
      <c r="AE341" s="38"/>
      <c r="AR341" s="254" t="s">
        <v>159</v>
      </c>
      <c r="AT341" s="254" t="s">
        <v>154</v>
      </c>
      <c r="AU341" s="254" t="s">
        <v>87</v>
      </c>
      <c r="AY341" s="17" t="s">
        <v>152</v>
      </c>
      <c r="BE341" s="255">
        <f>IF(N341="základní",J341,0)</f>
        <v>0</v>
      </c>
      <c r="BF341" s="255">
        <f>IF(N341="snížená",J341,0)</f>
        <v>0</v>
      </c>
      <c r="BG341" s="255">
        <f>IF(N341="zákl. přenesená",J341,0)</f>
        <v>0</v>
      </c>
      <c r="BH341" s="255">
        <f>IF(N341="sníž. přenesená",J341,0)</f>
        <v>0</v>
      </c>
      <c r="BI341" s="255">
        <f>IF(N341="nulová",J341,0)</f>
        <v>0</v>
      </c>
      <c r="BJ341" s="17" t="s">
        <v>85</v>
      </c>
      <c r="BK341" s="255">
        <f>ROUND(I341*H341,2)</f>
        <v>0</v>
      </c>
      <c r="BL341" s="17" t="s">
        <v>159</v>
      </c>
      <c r="BM341" s="254" t="s">
        <v>904</v>
      </c>
    </row>
    <row r="342" s="2" customFormat="1">
      <c r="A342" s="38"/>
      <c r="B342" s="39"/>
      <c r="C342" s="40"/>
      <c r="D342" s="256" t="s">
        <v>161</v>
      </c>
      <c r="E342" s="40"/>
      <c r="F342" s="257" t="s">
        <v>905</v>
      </c>
      <c r="G342" s="40"/>
      <c r="H342" s="40"/>
      <c r="I342" s="154"/>
      <c r="J342" s="40"/>
      <c r="K342" s="40"/>
      <c r="L342" s="44"/>
      <c r="M342" s="258"/>
      <c r="N342" s="259"/>
      <c r="O342" s="91"/>
      <c r="P342" s="91"/>
      <c r="Q342" s="91"/>
      <c r="R342" s="91"/>
      <c r="S342" s="91"/>
      <c r="T342" s="92"/>
      <c r="U342" s="38"/>
      <c r="V342" s="38"/>
      <c r="W342" s="38"/>
      <c r="X342" s="38"/>
      <c r="Y342" s="38"/>
      <c r="Z342" s="38"/>
      <c r="AA342" s="38"/>
      <c r="AB342" s="38"/>
      <c r="AC342" s="38"/>
      <c r="AD342" s="38"/>
      <c r="AE342" s="38"/>
      <c r="AT342" s="17" t="s">
        <v>161</v>
      </c>
      <c r="AU342" s="17" t="s">
        <v>87</v>
      </c>
    </row>
    <row r="343" s="2" customFormat="1">
      <c r="A343" s="38"/>
      <c r="B343" s="39"/>
      <c r="C343" s="40"/>
      <c r="D343" s="256" t="s">
        <v>203</v>
      </c>
      <c r="E343" s="40"/>
      <c r="F343" s="260" t="s">
        <v>906</v>
      </c>
      <c r="G343" s="40"/>
      <c r="H343" s="40"/>
      <c r="I343" s="154"/>
      <c r="J343" s="40"/>
      <c r="K343" s="40"/>
      <c r="L343" s="44"/>
      <c r="M343" s="258"/>
      <c r="N343" s="259"/>
      <c r="O343" s="91"/>
      <c r="P343" s="91"/>
      <c r="Q343" s="91"/>
      <c r="R343" s="91"/>
      <c r="S343" s="91"/>
      <c r="T343" s="92"/>
      <c r="U343" s="38"/>
      <c r="V343" s="38"/>
      <c r="W343" s="38"/>
      <c r="X343" s="38"/>
      <c r="Y343" s="38"/>
      <c r="Z343" s="38"/>
      <c r="AA343" s="38"/>
      <c r="AB343" s="38"/>
      <c r="AC343" s="38"/>
      <c r="AD343" s="38"/>
      <c r="AE343" s="38"/>
      <c r="AT343" s="17" t="s">
        <v>203</v>
      </c>
      <c r="AU343" s="17" t="s">
        <v>87</v>
      </c>
    </row>
    <row r="344" s="13" customFormat="1">
      <c r="A344" s="13"/>
      <c r="B344" s="261"/>
      <c r="C344" s="262"/>
      <c r="D344" s="256" t="s">
        <v>165</v>
      </c>
      <c r="E344" s="263" t="s">
        <v>1</v>
      </c>
      <c r="F344" s="264" t="s">
        <v>87</v>
      </c>
      <c r="G344" s="262"/>
      <c r="H344" s="265">
        <v>2</v>
      </c>
      <c r="I344" s="266"/>
      <c r="J344" s="262"/>
      <c r="K344" s="262"/>
      <c r="L344" s="267"/>
      <c r="M344" s="268"/>
      <c r="N344" s="269"/>
      <c r="O344" s="269"/>
      <c r="P344" s="269"/>
      <c r="Q344" s="269"/>
      <c r="R344" s="269"/>
      <c r="S344" s="269"/>
      <c r="T344" s="270"/>
      <c r="U344" s="13"/>
      <c r="V344" s="13"/>
      <c r="W344" s="13"/>
      <c r="X344" s="13"/>
      <c r="Y344" s="13"/>
      <c r="Z344" s="13"/>
      <c r="AA344" s="13"/>
      <c r="AB344" s="13"/>
      <c r="AC344" s="13"/>
      <c r="AD344" s="13"/>
      <c r="AE344" s="13"/>
      <c r="AT344" s="271" t="s">
        <v>165</v>
      </c>
      <c r="AU344" s="271" t="s">
        <v>87</v>
      </c>
      <c r="AV344" s="13" t="s">
        <v>87</v>
      </c>
      <c r="AW344" s="13" t="s">
        <v>34</v>
      </c>
      <c r="AX344" s="13" t="s">
        <v>78</v>
      </c>
      <c r="AY344" s="271" t="s">
        <v>152</v>
      </c>
    </row>
    <row r="345" s="12" customFormat="1" ht="22.8" customHeight="1">
      <c r="A345" s="12"/>
      <c r="B345" s="227"/>
      <c r="C345" s="228"/>
      <c r="D345" s="229" t="s">
        <v>77</v>
      </c>
      <c r="E345" s="241" t="s">
        <v>224</v>
      </c>
      <c r="F345" s="241" t="s">
        <v>340</v>
      </c>
      <c r="G345" s="228"/>
      <c r="H345" s="228"/>
      <c r="I345" s="231"/>
      <c r="J345" s="242">
        <f>BK345</f>
        <v>0</v>
      </c>
      <c r="K345" s="228"/>
      <c r="L345" s="233"/>
      <c r="M345" s="234"/>
      <c r="N345" s="235"/>
      <c r="O345" s="235"/>
      <c r="P345" s="236">
        <f>P346+SUM(P347:P446)</f>
        <v>0</v>
      </c>
      <c r="Q345" s="235"/>
      <c r="R345" s="236">
        <f>R346+SUM(R347:R446)</f>
        <v>38.866937499999999</v>
      </c>
      <c r="S345" s="235"/>
      <c r="T345" s="237">
        <f>T346+SUM(T347:T446)</f>
        <v>0.0040000000000000001</v>
      </c>
      <c r="U345" s="12"/>
      <c r="V345" s="12"/>
      <c r="W345" s="12"/>
      <c r="X345" s="12"/>
      <c r="Y345" s="12"/>
      <c r="Z345" s="12"/>
      <c r="AA345" s="12"/>
      <c r="AB345" s="12"/>
      <c r="AC345" s="12"/>
      <c r="AD345" s="12"/>
      <c r="AE345" s="12"/>
      <c r="AR345" s="238" t="s">
        <v>85</v>
      </c>
      <c r="AT345" s="239" t="s">
        <v>77</v>
      </c>
      <c r="AU345" s="239" t="s">
        <v>85</v>
      </c>
      <c r="AY345" s="238" t="s">
        <v>152</v>
      </c>
      <c r="BK345" s="240">
        <f>BK346+SUM(BK347:BK446)</f>
        <v>0</v>
      </c>
    </row>
    <row r="346" s="2" customFormat="1" ht="21.75" customHeight="1">
      <c r="A346" s="38"/>
      <c r="B346" s="39"/>
      <c r="C346" s="243" t="s">
        <v>486</v>
      </c>
      <c r="D346" s="243" t="s">
        <v>154</v>
      </c>
      <c r="E346" s="244" t="s">
        <v>342</v>
      </c>
      <c r="F346" s="245" t="s">
        <v>343</v>
      </c>
      <c r="G346" s="246" t="s">
        <v>330</v>
      </c>
      <c r="H346" s="247">
        <v>2</v>
      </c>
      <c r="I346" s="248"/>
      <c r="J346" s="249">
        <f>ROUND(I346*H346,2)</f>
        <v>0</v>
      </c>
      <c r="K346" s="245" t="s">
        <v>158</v>
      </c>
      <c r="L346" s="44"/>
      <c r="M346" s="250" t="s">
        <v>1</v>
      </c>
      <c r="N346" s="251" t="s">
        <v>43</v>
      </c>
      <c r="O346" s="91"/>
      <c r="P346" s="252">
        <f>O346*H346</f>
        <v>0</v>
      </c>
      <c r="Q346" s="252">
        <v>0.00069999999999999999</v>
      </c>
      <c r="R346" s="252">
        <f>Q346*H346</f>
        <v>0.0014</v>
      </c>
      <c r="S346" s="252">
        <v>0</v>
      </c>
      <c r="T346" s="253">
        <f>S346*H346</f>
        <v>0</v>
      </c>
      <c r="U346" s="38"/>
      <c r="V346" s="38"/>
      <c r="W346" s="38"/>
      <c r="X346" s="38"/>
      <c r="Y346" s="38"/>
      <c r="Z346" s="38"/>
      <c r="AA346" s="38"/>
      <c r="AB346" s="38"/>
      <c r="AC346" s="38"/>
      <c r="AD346" s="38"/>
      <c r="AE346" s="38"/>
      <c r="AR346" s="254" t="s">
        <v>159</v>
      </c>
      <c r="AT346" s="254" t="s">
        <v>154</v>
      </c>
      <c r="AU346" s="254" t="s">
        <v>87</v>
      </c>
      <c r="AY346" s="17" t="s">
        <v>152</v>
      </c>
      <c r="BE346" s="255">
        <f>IF(N346="základní",J346,0)</f>
        <v>0</v>
      </c>
      <c r="BF346" s="255">
        <f>IF(N346="snížená",J346,0)</f>
        <v>0</v>
      </c>
      <c r="BG346" s="255">
        <f>IF(N346="zákl. přenesená",J346,0)</f>
        <v>0</v>
      </c>
      <c r="BH346" s="255">
        <f>IF(N346="sníž. přenesená",J346,0)</f>
        <v>0</v>
      </c>
      <c r="BI346" s="255">
        <f>IF(N346="nulová",J346,0)</f>
        <v>0</v>
      </c>
      <c r="BJ346" s="17" t="s">
        <v>85</v>
      </c>
      <c r="BK346" s="255">
        <f>ROUND(I346*H346,2)</f>
        <v>0</v>
      </c>
      <c r="BL346" s="17" t="s">
        <v>159</v>
      </c>
      <c r="BM346" s="254" t="s">
        <v>907</v>
      </c>
    </row>
    <row r="347" s="2" customFormat="1">
      <c r="A347" s="38"/>
      <c r="B347" s="39"/>
      <c r="C347" s="40"/>
      <c r="D347" s="256" t="s">
        <v>161</v>
      </c>
      <c r="E347" s="40"/>
      <c r="F347" s="257" t="s">
        <v>345</v>
      </c>
      <c r="G347" s="40"/>
      <c r="H347" s="40"/>
      <c r="I347" s="154"/>
      <c r="J347" s="40"/>
      <c r="K347" s="40"/>
      <c r="L347" s="44"/>
      <c r="M347" s="258"/>
      <c r="N347" s="259"/>
      <c r="O347" s="91"/>
      <c r="P347" s="91"/>
      <c r="Q347" s="91"/>
      <c r="R347" s="91"/>
      <c r="S347" s="91"/>
      <c r="T347" s="92"/>
      <c r="U347" s="38"/>
      <c r="V347" s="38"/>
      <c r="W347" s="38"/>
      <c r="X347" s="38"/>
      <c r="Y347" s="38"/>
      <c r="Z347" s="38"/>
      <c r="AA347" s="38"/>
      <c r="AB347" s="38"/>
      <c r="AC347" s="38"/>
      <c r="AD347" s="38"/>
      <c r="AE347" s="38"/>
      <c r="AT347" s="17" t="s">
        <v>161</v>
      </c>
      <c r="AU347" s="17" t="s">
        <v>87</v>
      </c>
    </row>
    <row r="348" s="2" customFormat="1">
      <c r="A348" s="38"/>
      <c r="B348" s="39"/>
      <c r="C348" s="40"/>
      <c r="D348" s="256" t="s">
        <v>163</v>
      </c>
      <c r="E348" s="40"/>
      <c r="F348" s="260" t="s">
        <v>346</v>
      </c>
      <c r="G348" s="40"/>
      <c r="H348" s="40"/>
      <c r="I348" s="154"/>
      <c r="J348" s="40"/>
      <c r="K348" s="40"/>
      <c r="L348" s="44"/>
      <c r="M348" s="258"/>
      <c r="N348" s="259"/>
      <c r="O348" s="91"/>
      <c r="P348" s="91"/>
      <c r="Q348" s="91"/>
      <c r="R348" s="91"/>
      <c r="S348" s="91"/>
      <c r="T348" s="92"/>
      <c r="U348" s="38"/>
      <c r="V348" s="38"/>
      <c r="W348" s="38"/>
      <c r="X348" s="38"/>
      <c r="Y348" s="38"/>
      <c r="Z348" s="38"/>
      <c r="AA348" s="38"/>
      <c r="AB348" s="38"/>
      <c r="AC348" s="38"/>
      <c r="AD348" s="38"/>
      <c r="AE348" s="38"/>
      <c r="AT348" s="17" t="s">
        <v>163</v>
      </c>
      <c r="AU348" s="17" t="s">
        <v>87</v>
      </c>
    </row>
    <row r="349" s="13" customFormat="1">
      <c r="A349" s="13"/>
      <c r="B349" s="261"/>
      <c r="C349" s="262"/>
      <c r="D349" s="256" t="s">
        <v>165</v>
      </c>
      <c r="E349" s="263" t="s">
        <v>1</v>
      </c>
      <c r="F349" s="264" t="s">
        <v>886</v>
      </c>
      <c r="G349" s="262"/>
      <c r="H349" s="265">
        <v>2</v>
      </c>
      <c r="I349" s="266"/>
      <c r="J349" s="262"/>
      <c r="K349" s="262"/>
      <c r="L349" s="267"/>
      <c r="M349" s="268"/>
      <c r="N349" s="269"/>
      <c r="O349" s="269"/>
      <c r="P349" s="269"/>
      <c r="Q349" s="269"/>
      <c r="R349" s="269"/>
      <c r="S349" s="269"/>
      <c r="T349" s="270"/>
      <c r="U349" s="13"/>
      <c r="V349" s="13"/>
      <c r="W349" s="13"/>
      <c r="X349" s="13"/>
      <c r="Y349" s="13"/>
      <c r="Z349" s="13"/>
      <c r="AA349" s="13"/>
      <c r="AB349" s="13"/>
      <c r="AC349" s="13"/>
      <c r="AD349" s="13"/>
      <c r="AE349" s="13"/>
      <c r="AT349" s="271" t="s">
        <v>165</v>
      </c>
      <c r="AU349" s="271" t="s">
        <v>87</v>
      </c>
      <c r="AV349" s="13" t="s">
        <v>87</v>
      </c>
      <c r="AW349" s="13" t="s">
        <v>34</v>
      </c>
      <c r="AX349" s="13" t="s">
        <v>85</v>
      </c>
      <c r="AY349" s="271" t="s">
        <v>152</v>
      </c>
    </row>
    <row r="350" s="2" customFormat="1" ht="16.5" customHeight="1">
      <c r="A350" s="38"/>
      <c r="B350" s="39"/>
      <c r="C350" s="283" t="s">
        <v>492</v>
      </c>
      <c r="D350" s="283" t="s">
        <v>262</v>
      </c>
      <c r="E350" s="284" t="s">
        <v>908</v>
      </c>
      <c r="F350" s="285" t="s">
        <v>909</v>
      </c>
      <c r="G350" s="286" t="s">
        <v>330</v>
      </c>
      <c r="H350" s="287">
        <v>1</v>
      </c>
      <c r="I350" s="288"/>
      <c r="J350" s="289">
        <f>ROUND(I350*H350,2)</f>
        <v>0</v>
      </c>
      <c r="K350" s="285" t="s">
        <v>158</v>
      </c>
      <c r="L350" s="290"/>
      <c r="M350" s="291" t="s">
        <v>1</v>
      </c>
      <c r="N350" s="292" t="s">
        <v>43</v>
      </c>
      <c r="O350" s="91"/>
      <c r="P350" s="252">
        <f>O350*H350</f>
        <v>0</v>
      </c>
      <c r="Q350" s="252">
        <v>0.0040000000000000001</v>
      </c>
      <c r="R350" s="252">
        <f>Q350*H350</f>
        <v>0.0040000000000000001</v>
      </c>
      <c r="S350" s="252">
        <v>0</v>
      </c>
      <c r="T350" s="253">
        <f>S350*H350</f>
        <v>0</v>
      </c>
      <c r="U350" s="38"/>
      <c r="V350" s="38"/>
      <c r="W350" s="38"/>
      <c r="X350" s="38"/>
      <c r="Y350" s="38"/>
      <c r="Z350" s="38"/>
      <c r="AA350" s="38"/>
      <c r="AB350" s="38"/>
      <c r="AC350" s="38"/>
      <c r="AD350" s="38"/>
      <c r="AE350" s="38"/>
      <c r="AR350" s="254" t="s">
        <v>216</v>
      </c>
      <c r="AT350" s="254" t="s">
        <v>262</v>
      </c>
      <c r="AU350" s="254" t="s">
        <v>87</v>
      </c>
      <c r="AY350" s="17" t="s">
        <v>152</v>
      </c>
      <c r="BE350" s="255">
        <f>IF(N350="základní",J350,0)</f>
        <v>0</v>
      </c>
      <c r="BF350" s="255">
        <f>IF(N350="snížená",J350,0)</f>
        <v>0</v>
      </c>
      <c r="BG350" s="255">
        <f>IF(N350="zákl. přenesená",J350,0)</f>
        <v>0</v>
      </c>
      <c r="BH350" s="255">
        <f>IF(N350="sníž. přenesená",J350,0)</f>
        <v>0</v>
      </c>
      <c r="BI350" s="255">
        <f>IF(N350="nulová",J350,0)</f>
        <v>0</v>
      </c>
      <c r="BJ350" s="17" t="s">
        <v>85</v>
      </c>
      <c r="BK350" s="255">
        <f>ROUND(I350*H350,2)</f>
        <v>0</v>
      </c>
      <c r="BL350" s="17" t="s">
        <v>159</v>
      </c>
      <c r="BM350" s="254" t="s">
        <v>910</v>
      </c>
    </row>
    <row r="351" s="2" customFormat="1">
      <c r="A351" s="38"/>
      <c r="B351" s="39"/>
      <c r="C351" s="40"/>
      <c r="D351" s="256" t="s">
        <v>161</v>
      </c>
      <c r="E351" s="40"/>
      <c r="F351" s="257" t="s">
        <v>909</v>
      </c>
      <c r="G351" s="40"/>
      <c r="H351" s="40"/>
      <c r="I351" s="154"/>
      <c r="J351" s="40"/>
      <c r="K351" s="40"/>
      <c r="L351" s="44"/>
      <c r="M351" s="258"/>
      <c r="N351" s="259"/>
      <c r="O351" s="91"/>
      <c r="P351" s="91"/>
      <c r="Q351" s="91"/>
      <c r="R351" s="91"/>
      <c r="S351" s="91"/>
      <c r="T351" s="92"/>
      <c r="U351" s="38"/>
      <c r="V351" s="38"/>
      <c r="W351" s="38"/>
      <c r="X351" s="38"/>
      <c r="Y351" s="38"/>
      <c r="Z351" s="38"/>
      <c r="AA351" s="38"/>
      <c r="AB351" s="38"/>
      <c r="AC351" s="38"/>
      <c r="AD351" s="38"/>
      <c r="AE351" s="38"/>
      <c r="AT351" s="17" t="s">
        <v>161</v>
      </c>
      <c r="AU351" s="17" t="s">
        <v>87</v>
      </c>
    </row>
    <row r="352" s="13" customFormat="1">
      <c r="A352" s="13"/>
      <c r="B352" s="261"/>
      <c r="C352" s="262"/>
      <c r="D352" s="256" t="s">
        <v>165</v>
      </c>
      <c r="E352" s="263" t="s">
        <v>1</v>
      </c>
      <c r="F352" s="264" t="s">
        <v>911</v>
      </c>
      <c r="G352" s="262"/>
      <c r="H352" s="265">
        <v>1</v>
      </c>
      <c r="I352" s="266"/>
      <c r="J352" s="262"/>
      <c r="K352" s="262"/>
      <c r="L352" s="267"/>
      <c r="M352" s="268"/>
      <c r="N352" s="269"/>
      <c r="O352" s="269"/>
      <c r="P352" s="269"/>
      <c r="Q352" s="269"/>
      <c r="R352" s="269"/>
      <c r="S352" s="269"/>
      <c r="T352" s="270"/>
      <c r="U352" s="13"/>
      <c r="V352" s="13"/>
      <c r="W352" s="13"/>
      <c r="X352" s="13"/>
      <c r="Y352" s="13"/>
      <c r="Z352" s="13"/>
      <c r="AA352" s="13"/>
      <c r="AB352" s="13"/>
      <c r="AC352" s="13"/>
      <c r="AD352" s="13"/>
      <c r="AE352" s="13"/>
      <c r="AT352" s="271" t="s">
        <v>165</v>
      </c>
      <c r="AU352" s="271" t="s">
        <v>87</v>
      </c>
      <c r="AV352" s="13" t="s">
        <v>87</v>
      </c>
      <c r="AW352" s="13" t="s">
        <v>34</v>
      </c>
      <c r="AX352" s="13" t="s">
        <v>85</v>
      </c>
      <c r="AY352" s="271" t="s">
        <v>152</v>
      </c>
    </row>
    <row r="353" s="2" customFormat="1" ht="16.5" customHeight="1">
      <c r="A353" s="38"/>
      <c r="B353" s="39"/>
      <c r="C353" s="283" t="s">
        <v>500</v>
      </c>
      <c r="D353" s="283" t="s">
        <v>262</v>
      </c>
      <c r="E353" s="284" t="s">
        <v>912</v>
      </c>
      <c r="F353" s="285" t="s">
        <v>913</v>
      </c>
      <c r="G353" s="286" t="s">
        <v>330</v>
      </c>
      <c r="H353" s="287">
        <v>1</v>
      </c>
      <c r="I353" s="288"/>
      <c r="J353" s="289">
        <f>ROUND(I353*H353,2)</f>
        <v>0</v>
      </c>
      <c r="K353" s="285" t="s">
        <v>158</v>
      </c>
      <c r="L353" s="290"/>
      <c r="M353" s="291" t="s">
        <v>1</v>
      </c>
      <c r="N353" s="292" t="s">
        <v>43</v>
      </c>
      <c r="O353" s="91"/>
      <c r="P353" s="252">
        <f>O353*H353</f>
        <v>0</v>
      </c>
      <c r="Q353" s="252">
        <v>0.0040000000000000001</v>
      </c>
      <c r="R353" s="252">
        <f>Q353*H353</f>
        <v>0.0040000000000000001</v>
      </c>
      <c r="S353" s="252">
        <v>0</v>
      </c>
      <c r="T353" s="253">
        <f>S353*H353</f>
        <v>0</v>
      </c>
      <c r="U353" s="38"/>
      <c r="V353" s="38"/>
      <c r="W353" s="38"/>
      <c r="X353" s="38"/>
      <c r="Y353" s="38"/>
      <c r="Z353" s="38"/>
      <c r="AA353" s="38"/>
      <c r="AB353" s="38"/>
      <c r="AC353" s="38"/>
      <c r="AD353" s="38"/>
      <c r="AE353" s="38"/>
      <c r="AR353" s="254" t="s">
        <v>216</v>
      </c>
      <c r="AT353" s="254" t="s">
        <v>262</v>
      </c>
      <c r="AU353" s="254" t="s">
        <v>87</v>
      </c>
      <c r="AY353" s="17" t="s">
        <v>152</v>
      </c>
      <c r="BE353" s="255">
        <f>IF(N353="základní",J353,0)</f>
        <v>0</v>
      </c>
      <c r="BF353" s="255">
        <f>IF(N353="snížená",J353,0)</f>
        <v>0</v>
      </c>
      <c r="BG353" s="255">
        <f>IF(N353="zákl. přenesená",J353,0)</f>
        <v>0</v>
      </c>
      <c r="BH353" s="255">
        <f>IF(N353="sníž. přenesená",J353,0)</f>
        <v>0</v>
      </c>
      <c r="BI353" s="255">
        <f>IF(N353="nulová",J353,0)</f>
        <v>0</v>
      </c>
      <c r="BJ353" s="17" t="s">
        <v>85</v>
      </c>
      <c r="BK353" s="255">
        <f>ROUND(I353*H353,2)</f>
        <v>0</v>
      </c>
      <c r="BL353" s="17" t="s">
        <v>159</v>
      </c>
      <c r="BM353" s="254" t="s">
        <v>914</v>
      </c>
    </row>
    <row r="354" s="2" customFormat="1">
      <c r="A354" s="38"/>
      <c r="B354" s="39"/>
      <c r="C354" s="40"/>
      <c r="D354" s="256" t="s">
        <v>161</v>
      </c>
      <c r="E354" s="40"/>
      <c r="F354" s="257" t="s">
        <v>913</v>
      </c>
      <c r="G354" s="40"/>
      <c r="H354" s="40"/>
      <c r="I354" s="154"/>
      <c r="J354" s="40"/>
      <c r="K354" s="40"/>
      <c r="L354" s="44"/>
      <c r="M354" s="258"/>
      <c r="N354" s="259"/>
      <c r="O354" s="91"/>
      <c r="P354" s="91"/>
      <c r="Q354" s="91"/>
      <c r="R354" s="91"/>
      <c r="S354" s="91"/>
      <c r="T354" s="92"/>
      <c r="U354" s="38"/>
      <c r="V354" s="38"/>
      <c r="W354" s="38"/>
      <c r="X354" s="38"/>
      <c r="Y354" s="38"/>
      <c r="Z354" s="38"/>
      <c r="AA354" s="38"/>
      <c r="AB354" s="38"/>
      <c r="AC354" s="38"/>
      <c r="AD354" s="38"/>
      <c r="AE354" s="38"/>
      <c r="AT354" s="17" t="s">
        <v>161</v>
      </c>
      <c r="AU354" s="17" t="s">
        <v>87</v>
      </c>
    </row>
    <row r="355" s="13" customFormat="1">
      <c r="A355" s="13"/>
      <c r="B355" s="261"/>
      <c r="C355" s="262"/>
      <c r="D355" s="256" t="s">
        <v>165</v>
      </c>
      <c r="E355" s="263" t="s">
        <v>1</v>
      </c>
      <c r="F355" s="264" t="s">
        <v>915</v>
      </c>
      <c r="G355" s="262"/>
      <c r="H355" s="265">
        <v>1</v>
      </c>
      <c r="I355" s="266"/>
      <c r="J355" s="262"/>
      <c r="K355" s="262"/>
      <c r="L355" s="267"/>
      <c r="M355" s="268"/>
      <c r="N355" s="269"/>
      <c r="O355" s="269"/>
      <c r="P355" s="269"/>
      <c r="Q355" s="269"/>
      <c r="R355" s="269"/>
      <c r="S355" s="269"/>
      <c r="T355" s="270"/>
      <c r="U355" s="13"/>
      <c r="V355" s="13"/>
      <c r="W355" s="13"/>
      <c r="X355" s="13"/>
      <c r="Y355" s="13"/>
      <c r="Z355" s="13"/>
      <c r="AA355" s="13"/>
      <c r="AB355" s="13"/>
      <c r="AC355" s="13"/>
      <c r="AD355" s="13"/>
      <c r="AE355" s="13"/>
      <c r="AT355" s="271" t="s">
        <v>165</v>
      </c>
      <c r="AU355" s="271" t="s">
        <v>87</v>
      </c>
      <c r="AV355" s="13" t="s">
        <v>87</v>
      </c>
      <c r="AW355" s="13" t="s">
        <v>34</v>
      </c>
      <c r="AX355" s="13" t="s">
        <v>85</v>
      </c>
      <c r="AY355" s="271" t="s">
        <v>152</v>
      </c>
    </row>
    <row r="356" s="2" customFormat="1" ht="21.75" customHeight="1">
      <c r="A356" s="38"/>
      <c r="B356" s="39"/>
      <c r="C356" s="243" t="s">
        <v>506</v>
      </c>
      <c r="D356" s="243" t="s">
        <v>154</v>
      </c>
      <c r="E356" s="244" t="s">
        <v>361</v>
      </c>
      <c r="F356" s="245" t="s">
        <v>362</v>
      </c>
      <c r="G356" s="246" t="s">
        <v>330</v>
      </c>
      <c r="H356" s="247">
        <v>1</v>
      </c>
      <c r="I356" s="248"/>
      <c r="J356" s="249">
        <f>ROUND(I356*H356,2)</f>
        <v>0</v>
      </c>
      <c r="K356" s="245" t="s">
        <v>158</v>
      </c>
      <c r="L356" s="44"/>
      <c r="M356" s="250" t="s">
        <v>1</v>
      </c>
      <c r="N356" s="251" t="s">
        <v>43</v>
      </c>
      <c r="O356" s="91"/>
      <c r="P356" s="252">
        <f>O356*H356</f>
        <v>0</v>
      </c>
      <c r="Q356" s="252">
        <v>1.0000000000000001E-05</v>
      </c>
      <c r="R356" s="252">
        <f>Q356*H356</f>
        <v>1.0000000000000001E-05</v>
      </c>
      <c r="S356" s="252">
        <v>0</v>
      </c>
      <c r="T356" s="253">
        <f>S356*H356</f>
        <v>0</v>
      </c>
      <c r="U356" s="38"/>
      <c r="V356" s="38"/>
      <c r="W356" s="38"/>
      <c r="X356" s="38"/>
      <c r="Y356" s="38"/>
      <c r="Z356" s="38"/>
      <c r="AA356" s="38"/>
      <c r="AB356" s="38"/>
      <c r="AC356" s="38"/>
      <c r="AD356" s="38"/>
      <c r="AE356" s="38"/>
      <c r="AR356" s="254" t="s">
        <v>159</v>
      </c>
      <c r="AT356" s="254" t="s">
        <v>154</v>
      </c>
      <c r="AU356" s="254" t="s">
        <v>87</v>
      </c>
      <c r="AY356" s="17" t="s">
        <v>152</v>
      </c>
      <c r="BE356" s="255">
        <f>IF(N356="základní",J356,0)</f>
        <v>0</v>
      </c>
      <c r="BF356" s="255">
        <f>IF(N356="snížená",J356,0)</f>
        <v>0</v>
      </c>
      <c r="BG356" s="255">
        <f>IF(N356="zákl. přenesená",J356,0)</f>
        <v>0</v>
      </c>
      <c r="BH356" s="255">
        <f>IF(N356="sníž. přenesená",J356,0)</f>
        <v>0</v>
      </c>
      <c r="BI356" s="255">
        <f>IF(N356="nulová",J356,0)</f>
        <v>0</v>
      </c>
      <c r="BJ356" s="17" t="s">
        <v>85</v>
      </c>
      <c r="BK356" s="255">
        <f>ROUND(I356*H356,2)</f>
        <v>0</v>
      </c>
      <c r="BL356" s="17" t="s">
        <v>159</v>
      </c>
      <c r="BM356" s="254" t="s">
        <v>916</v>
      </c>
    </row>
    <row r="357" s="2" customFormat="1">
      <c r="A357" s="38"/>
      <c r="B357" s="39"/>
      <c r="C357" s="40"/>
      <c r="D357" s="256" t="s">
        <v>161</v>
      </c>
      <c r="E357" s="40"/>
      <c r="F357" s="257" t="s">
        <v>364</v>
      </c>
      <c r="G357" s="40"/>
      <c r="H357" s="40"/>
      <c r="I357" s="154"/>
      <c r="J357" s="40"/>
      <c r="K357" s="40"/>
      <c r="L357" s="44"/>
      <c r="M357" s="258"/>
      <c r="N357" s="259"/>
      <c r="O357" s="91"/>
      <c r="P357" s="91"/>
      <c r="Q357" s="91"/>
      <c r="R357" s="91"/>
      <c r="S357" s="91"/>
      <c r="T357" s="92"/>
      <c r="U357" s="38"/>
      <c r="V357" s="38"/>
      <c r="W357" s="38"/>
      <c r="X357" s="38"/>
      <c r="Y357" s="38"/>
      <c r="Z357" s="38"/>
      <c r="AA357" s="38"/>
      <c r="AB357" s="38"/>
      <c r="AC357" s="38"/>
      <c r="AD357" s="38"/>
      <c r="AE357" s="38"/>
      <c r="AT357" s="17" t="s">
        <v>161</v>
      </c>
      <c r="AU357" s="17" t="s">
        <v>87</v>
      </c>
    </row>
    <row r="358" s="2" customFormat="1">
      <c r="A358" s="38"/>
      <c r="B358" s="39"/>
      <c r="C358" s="40"/>
      <c r="D358" s="256" t="s">
        <v>163</v>
      </c>
      <c r="E358" s="40"/>
      <c r="F358" s="260" t="s">
        <v>346</v>
      </c>
      <c r="G358" s="40"/>
      <c r="H358" s="40"/>
      <c r="I358" s="154"/>
      <c r="J358" s="40"/>
      <c r="K358" s="40"/>
      <c r="L358" s="44"/>
      <c r="M358" s="258"/>
      <c r="N358" s="259"/>
      <c r="O358" s="91"/>
      <c r="P358" s="91"/>
      <c r="Q358" s="91"/>
      <c r="R358" s="91"/>
      <c r="S358" s="91"/>
      <c r="T358" s="92"/>
      <c r="U358" s="38"/>
      <c r="V358" s="38"/>
      <c r="W358" s="38"/>
      <c r="X358" s="38"/>
      <c r="Y358" s="38"/>
      <c r="Z358" s="38"/>
      <c r="AA358" s="38"/>
      <c r="AB358" s="38"/>
      <c r="AC358" s="38"/>
      <c r="AD358" s="38"/>
      <c r="AE358" s="38"/>
      <c r="AT358" s="17" t="s">
        <v>163</v>
      </c>
      <c r="AU358" s="17" t="s">
        <v>87</v>
      </c>
    </row>
    <row r="359" s="13" customFormat="1">
      <c r="A359" s="13"/>
      <c r="B359" s="261"/>
      <c r="C359" s="262"/>
      <c r="D359" s="256" t="s">
        <v>165</v>
      </c>
      <c r="E359" s="263" t="s">
        <v>1</v>
      </c>
      <c r="F359" s="264" t="s">
        <v>917</v>
      </c>
      <c r="G359" s="262"/>
      <c r="H359" s="265">
        <v>1</v>
      </c>
      <c r="I359" s="266"/>
      <c r="J359" s="262"/>
      <c r="K359" s="262"/>
      <c r="L359" s="267"/>
      <c r="M359" s="268"/>
      <c r="N359" s="269"/>
      <c r="O359" s="269"/>
      <c r="P359" s="269"/>
      <c r="Q359" s="269"/>
      <c r="R359" s="269"/>
      <c r="S359" s="269"/>
      <c r="T359" s="270"/>
      <c r="U359" s="13"/>
      <c r="V359" s="13"/>
      <c r="W359" s="13"/>
      <c r="X359" s="13"/>
      <c r="Y359" s="13"/>
      <c r="Z359" s="13"/>
      <c r="AA359" s="13"/>
      <c r="AB359" s="13"/>
      <c r="AC359" s="13"/>
      <c r="AD359" s="13"/>
      <c r="AE359" s="13"/>
      <c r="AT359" s="271" t="s">
        <v>165</v>
      </c>
      <c r="AU359" s="271" t="s">
        <v>87</v>
      </c>
      <c r="AV359" s="13" t="s">
        <v>87</v>
      </c>
      <c r="AW359" s="13" t="s">
        <v>34</v>
      </c>
      <c r="AX359" s="13" t="s">
        <v>85</v>
      </c>
      <c r="AY359" s="271" t="s">
        <v>152</v>
      </c>
    </row>
    <row r="360" s="2" customFormat="1" ht="21.75" customHeight="1">
      <c r="A360" s="38"/>
      <c r="B360" s="39"/>
      <c r="C360" s="243" t="s">
        <v>512</v>
      </c>
      <c r="D360" s="243" t="s">
        <v>154</v>
      </c>
      <c r="E360" s="244" t="s">
        <v>367</v>
      </c>
      <c r="F360" s="245" t="s">
        <v>368</v>
      </c>
      <c r="G360" s="246" t="s">
        <v>330</v>
      </c>
      <c r="H360" s="247">
        <v>2</v>
      </c>
      <c r="I360" s="248"/>
      <c r="J360" s="249">
        <f>ROUND(I360*H360,2)</f>
        <v>0</v>
      </c>
      <c r="K360" s="245" t="s">
        <v>158</v>
      </c>
      <c r="L360" s="44"/>
      <c r="M360" s="250" t="s">
        <v>1</v>
      </c>
      <c r="N360" s="251" t="s">
        <v>43</v>
      </c>
      <c r="O360" s="91"/>
      <c r="P360" s="252">
        <f>O360*H360</f>
        <v>0</v>
      </c>
      <c r="Q360" s="252">
        <v>0.11241</v>
      </c>
      <c r="R360" s="252">
        <f>Q360*H360</f>
        <v>0.22481999999999999</v>
      </c>
      <c r="S360" s="252">
        <v>0</v>
      </c>
      <c r="T360" s="253">
        <f>S360*H360</f>
        <v>0</v>
      </c>
      <c r="U360" s="38"/>
      <c r="V360" s="38"/>
      <c r="W360" s="38"/>
      <c r="X360" s="38"/>
      <c r="Y360" s="38"/>
      <c r="Z360" s="38"/>
      <c r="AA360" s="38"/>
      <c r="AB360" s="38"/>
      <c r="AC360" s="38"/>
      <c r="AD360" s="38"/>
      <c r="AE360" s="38"/>
      <c r="AR360" s="254" t="s">
        <v>159</v>
      </c>
      <c r="AT360" s="254" t="s">
        <v>154</v>
      </c>
      <c r="AU360" s="254" t="s">
        <v>87</v>
      </c>
      <c r="AY360" s="17" t="s">
        <v>152</v>
      </c>
      <c r="BE360" s="255">
        <f>IF(N360="základní",J360,0)</f>
        <v>0</v>
      </c>
      <c r="BF360" s="255">
        <f>IF(N360="snížená",J360,0)</f>
        <v>0</v>
      </c>
      <c r="BG360" s="255">
        <f>IF(N360="zákl. přenesená",J360,0)</f>
        <v>0</v>
      </c>
      <c r="BH360" s="255">
        <f>IF(N360="sníž. přenesená",J360,0)</f>
        <v>0</v>
      </c>
      <c r="BI360" s="255">
        <f>IF(N360="nulová",J360,0)</f>
        <v>0</v>
      </c>
      <c r="BJ360" s="17" t="s">
        <v>85</v>
      </c>
      <c r="BK360" s="255">
        <f>ROUND(I360*H360,2)</f>
        <v>0</v>
      </c>
      <c r="BL360" s="17" t="s">
        <v>159</v>
      </c>
      <c r="BM360" s="254" t="s">
        <v>918</v>
      </c>
    </row>
    <row r="361" s="2" customFormat="1">
      <c r="A361" s="38"/>
      <c r="B361" s="39"/>
      <c r="C361" s="40"/>
      <c r="D361" s="256" t="s">
        <v>161</v>
      </c>
      <c r="E361" s="40"/>
      <c r="F361" s="257" t="s">
        <v>370</v>
      </c>
      <c r="G361" s="40"/>
      <c r="H361" s="40"/>
      <c r="I361" s="154"/>
      <c r="J361" s="40"/>
      <c r="K361" s="40"/>
      <c r="L361" s="44"/>
      <c r="M361" s="258"/>
      <c r="N361" s="259"/>
      <c r="O361" s="91"/>
      <c r="P361" s="91"/>
      <c r="Q361" s="91"/>
      <c r="R361" s="91"/>
      <c r="S361" s="91"/>
      <c r="T361" s="92"/>
      <c r="U361" s="38"/>
      <c r="V361" s="38"/>
      <c r="W361" s="38"/>
      <c r="X361" s="38"/>
      <c r="Y361" s="38"/>
      <c r="Z361" s="38"/>
      <c r="AA361" s="38"/>
      <c r="AB361" s="38"/>
      <c r="AC361" s="38"/>
      <c r="AD361" s="38"/>
      <c r="AE361" s="38"/>
      <c r="AT361" s="17" t="s">
        <v>161</v>
      </c>
      <c r="AU361" s="17" t="s">
        <v>87</v>
      </c>
    </row>
    <row r="362" s="2" customFormat="1">
      <c r="A362" s="38"/>
      <c r="B362" s="39"/>
      <c r="C362" s="40"/>
      <c r="D362" s="256" t="s">
        <v>163</v>
      </c>
      <c r="E362" s="40"/>
      <c r="F362" s="260" t="s">
        <v>371</v>
      </c>
      <c r="G362" s="40"/>
      <c r="H362" s="40"/>
      <c r="I362" s="154"/>
      <c r="J362" s="40"/>
      <c r="K362" s="40"/>
      <c r="L362" s="44"/>
      <c r="M362" s="258"/>
      <c r="N362" s="259"/>
      <c r="O362" s="91"/>
      <c r="P362" s="91"/>
      <c r="Q362" s="91"/>
      <c r="R362" s="91"/>
      <c r="S362" s="91"/>
      <c r="T362" s="92"/>
      <c r="U362" s="38"/>
      <c r="V362" s="38"/>
      <c r="W362" s="38"/>
      <c r="X362" s="38"/>
      <c r="Y362" s="38"/>
      <c r="Z362" s="38"/>
      <c r="AA362" s="38"/>
      <c r="AB362" s="38"/>
      <c r="AC362" s="38"/>
      <c r="AD362" s="38"/>
      <c r="AE362" s="38"/>
      <c r="AT362" s="17" t="s">
        <v>163</v>
      </c>
      <c r="AU362" s="17" t="s">
        <v>87</v>
      </c>
    </row>
    <row r="363" s="13" customFormat="1">
      <c r="A363" s="13"/>
      <c r="B363" s="261"/>
      <c r="C363" s="262"/>
      <c r="D363" s="256" t="s">
        <v>165</v>
      </c>
      <c r="E363" s="263" t="s">
        <v>1</v>
      </c>
      <c r="F363" s="264" t="s">
        <v>886</v>
      </c>
      <c r="G363" s="262"/>
      <c r="H363" s="265">
        <v>2</v>
      </c>
      <c r="I363" s="266"/>
      <c r="J363" s="262"/>
      <c r="K363" s="262"/>
      <c r="L363" s="267"/>
      <c r="M363" s="268"/>
      <c r="N363" s="269"/>
      <c r="O363" s="269"/>
      <c r="P363" s="269"/>
      <c r="Q363" s="269"/>
      <c r="R363" s="269"/>
      <c r="S363" s="269"/>
      <c r="T363" s="270"/>
      <c r="U363" s="13"/>
      <c r="V363" s="13"/>
      <c r="W363" s="13"/>
      <c r="X363" s="13"/>
      <c r="Y363" s="13"/>
      <c r="Z363" s="13"/>
      <c r="AA363" s="13"/>
      <c r="AB363" s="13"/>
      <c r="AC363" s="13"/>
      <c r="AD363" s="13"/>
      <c r="AE363" s="13"/>
      <c r="AT363" s="271" t="s">
        <v>165</v>
      </c>
      <c r="AU363" s="271" t="s">
        <v>87</v>
      </c>
      <c r="AV363" s="13" t="s">
        <v>87</v>
      </c>
      <c r="AW363" s="13" t="s">
        <v>34</v>
      </c>
      <c r="AX363" s="13" t="s">
        <v>85</v>
      </c>
      <c r="AY363" s="271" t="s">
        <v>152</v>
      </c>
    </row>
    <row r="364" s="2" customFormat="1" ht="16.5" customHeight="1">
      <c r="A364" s="38"/>
      <c r="B364" s="39"/>
      <c r="C364" s="283" t="s">
        <v>518</v>
      </c>
      <c r="D364" s="283" t="s">
        <v>262</v>
      </c>
      <c r="E364" s="284" t="s">
        <v>374</v>
      </c>
      <c r="F364" s="285" t="s">
        <v>375</v>
      </c>
      <c r="G364" s="286" t="s">
        <v>330</v>
      </c>
      <c r="H364" s="287">
        <v>2</v>
      </c>
      <c r="I364" s="288"/>
      <c r="J364" s="289">
        <f>ROUND(I364*H364,2)</f>
        <v>0</v>
      </c>
      <c r="K364" s="285" t="s">
        <v>158</v>
      </c>
      <c r="L364" s="290"/>
      <c r="M364" s="291" t="s">
        <v>1</v>
      </c>
      <c r="N364" s="292" t="s">
        <v>43</v>
      </c>
      <c r="O364" s="91"/>
      <c r="P364" s="252">
        <f>O364*H364</f>
        <v>0</v>
      </c>
      <c r="Q364" s="252">
        <v>0.0061000000000000004</v>
      </c>
      <c r="R364" s="252">
        <f>Q364*H364</f>
        <v>0.012200000000000001</v>
      </c>
      <c r="S364" s="252">
        <v>0</v>
      </c>
      <c r="T364" s="253">
        <f>S364*H364</f>
        <v>0</v>
      </c>
      <c r="U364" s="38"/>
      <c r="V364" s="38"/>
      <c r="W364" s="38"/>
      <c r="X364" s="38"/>
      <c r="Y364" s="38"/>
      <c r="Z364" s="38"/>
      <c r="AA364" s="38"/>
      <c r="AB364" s="38"/>
      <c r="AC364" s="38"/>
      <c r="AD364" s="38"/>
      <c r="AE364" s="38"/>
      <c r="AR364" s="254" t="s">
        <v>216</v>
      </c>
      <c r="AT364" s="254" t="s">
        <v>262</v>
      </c>
      <c r="AU364" s="254" t="s">
        <v>87</v>
      </c>
      <c r="AY364" s="17" t="s">
        <v>152</v>
      </c>
      <c r="BE364" s="255">
        <f>IF(N364="základní",J364,0)</f>
        <v>0</v>
      </c>
      <c r="BF364" s="255">
        <f>IF(N364="snížená",J364,0)</f>
        <v>0</v>
      </c>
      <c r="BG364" s="255">
        <f>IF(N364="zákl. přenesená",J364,0)</f>
        <v>0</v>
      </c>
      <c r="BH364" s="255">
        <f>IF(N364="sníž. přenesená",J364,0)</f>
        <v>0</v>
      </c>
      <c r="BI364" s="255">
        <f>IF(N364="nulová",J364,0)</f>
        <v>0</v>
      </c>
      <c r="BJ364" s="17" t="s">
        <v>85</v>
      </c>
      <c r="BK364" s="255">
        <f>ROUND(I364*H364,2)</f>
        <v>0</v>
      </c>
      <c r="BL364" s="17" t="s">
        <v>159</v>
      </c>
      <c r="BM364" s="254" t="s">
        <v>919</v>
      </c>
    </row>
    <row r="365" s="2" customFormat="1">
      <c r="A365" s="38"/>
      <c r="B365" s="39"/>
      <c r="C365" s="40"/>
      <c r="D365" s="256" t="s">
        <v>161</v>
      </c>
      <c r="E365" s="40"/>
      <c r="F365" s="257" t="s">
        <v>375</v>
      </c>
      <c r="G365" s="40"/>
      <c r="H365" s="40"/>
      <c r="I365" s="154"/>
      <c r="J365" s="40"/>
      <c r="K365" s="40"/>
      <c r="L365" s="44"/>
      <c r="M365" s="258"/>
      <c r="N365" s="259"/>
      <c r="O365" s="91"/>
      <c r="P365" s="91"/>
      <c r="Q365" s="91"/>
      <c r="R365" s="91"/>
      <c r="S365" s="91"/>
      <c r="T365" s="92"/>
      <c r="U365" s="38"/>
      <c r="V365" s="38"/>
      <c r="W365" s="38"/>
      <c r="X365" s="38"/>
      <c r="Y365" s="38"/>
      <c r="Z365" s="38"/>
      <c r="AA365" s="38"/>
      <c r="AB365" s="38"/>
      <c r="AC365" s="38"/>
      <c r="AD365" s="38"/>
      <c r="AE365" s="38"/>
      <c r="AT365" s="17" t="s">
        <v>161</v>
      </c>
      <c r="AU365" s="17" t="s">
        <v>87</v>
      </c>
    </row>
    <row r="366" s="13" customFormat="1">
      <c r="A366" s="13"/>
      <c r="B366" s="261"/>
      <c r="C366" s="262"/>
      <c r="D366" s="256" t="s">
        <v>165</v>
      </c>
      <c r="E366" s="263" t="s">
        <v>1</v>
      </c>
      <c r="F366" s="264" t="s">
        <v>87</v>
      </c>
      <c r="G366" s="262"/>
      <c r="H366" s="265">
        <v>2</v>
      </c>
      <c r="I366" s="266"/>
      <c r="J366" s="262"/>
      <c r="K366" s="262"/>
      <c r="L366" s="267"/>
      <c r="M366" s="268"/>
      <c r="N366" s="269"/>
      <c r="O366" s="269"/>
      <c r="P366" s="269"/>
      <c r="Q366" s="269"/>
      <c r="R366" s="269"/>
      <c r="S366" s="269"/>
      <c r="T366" s="270"/>
      <c r="U366" s="13"/>
      <c r="V366" s="13"/>
      <c r="W366" s="13"/>
      <c r="X366" s="13"/>
      <c r="Y366" s="13"/>
      <c r="Z366" s="13"/>
      <c r="AA366" s="13"/>
      <c r="AB366" s="13"/>
      <c r="AC366" s="13"/>
      <c r="AD366" s="13"/>
      <c r="AE366" s="13"/>
      <c r="AT366" s="271" t="s">
        <v>165</v>
      </c>
      <c r="AU366" s="271" t="s">
        <v>87</v>
      </c>
      <c r="AV366" s="13" t="s">
        <v>87</v>
      </c>
      <c r="AW366" s="13" t="s">
        <v>34</v>
      </c>
      <c r="AX366" s="13" t="s">
        <v>85</v>
      </c>
      <c r="AY366" s="271" t="s">
        <v>152</v>
      </c>
    </row>
    <row r="367" s="2" customFormat="1" ht="21.75" customHeight="1">
      <c r="A367" s="38"/>
      <c r="B367" s="39"/>
      <c r="C367" s="243" t="s">
        <v>524</v>
      </c>
      <c r="D367" s="243" t="s">
        <v>154</v>
      </c>
      <c r="E367" s="244" t="s">
        <v>920</v>
      </c>
      <c r="F367" s="245" t="s">
        <v>921</v>
      </c>
      <c r="G367" s="246" t="s">
        <v>380</v>
      </c>
      <c r="H367" s="247">
        <v>221.59999999999999</v>
      </c>
      <c r="I367" s="248"/>
      <c r="J367" s="249">
        <f>ROUND(I367*H367,2)</f>
        <v>0</v>
      </c>
      <c r="K367" s="245" t="s">
        <v>158</v>
      </c>
      <c r="L367" s="44"/>
      <c r="M367" s="250" t="s">
        <v>1</v>
      </c>
      <c r="N367" s="251" t="s">
        <v>43</v>
      </c>
      <c r="O367" s="91"/>
      <c r="P367" s="252">
        <f>O367*H367</f>
        <v>0</v>
      </c>
      <c r="Q367" s="252">
        <v>0.00033</v>
      </c>
      <c r="R367" s="252">
        <f>Q367*H367</f>
        <v>0.073127999999999999</v>
      </c>
      <c r="S367" s="252">
        <v>0</v>
      </c>
      <c r="T367" s="253">
        <f>S367*H367</f>
        <v>0</v>
      </c>
      <c r="U367" s="38"/>
      <c r="V367" s="38"/>
      <c r="W367" s="38"/>
      <c r="X367" s="38"/>
      <c r="Y367" s="38"/>
      <c r="Z367" s="38"/>
      <c r="AA367" s="38"/>
      <c r="AB367" s="38"/>
      <c r="AC367" s="38"/>
      <c r="AD367" s="38"/>
      <c r="AE367" s="38"/>
      <c r="AR367" s="254" t="s">
        <v>159</v>
      </c>
      <c r="AT367" s="254" t="s">
        <v>154</v>
      </c>
      <c r="AU367" s="254" t="s">
        <v>87</v>
      </c>
      <c r="AY367" s="17" t="s">
        <v>152</v>
      </c>
      <c r="BE367" s="255">
        <f>IF(N367="základní",J367,0)</f>
        <v>0</v>
      </c>
      <c r="BF367" s="255">
        <f>IF(N367="snížená",J367,0)</f>
        <v>0</v>
      </c>
      <c r="BG367" s="255">
        <f>IF(N367="zákl. přenesená",J367,0)</f>
        <v>0</v>
      </c>
      <c r="BH367" s="255">
        <f>IF(N367="sníž. přenesená",J367,0)</f>
        <v>0</v>
      </c>
      <c r="BI367" s="255">
        <f>IF(N367="nulová",J367,0)</f>
        <v>0</v>
      </c>
      <c r="BJ367" s="17" t="s">
        <v>85</v>
      </c>
      <c r="BK367" s="255">
        <f>ROUND(I367*H367,2)</f>
        <v>0</v>
      </c>
      <c r="BL367" s="17" t="s">
        <v>159</v>
      </c>
      <c r="BM367" s="254" t="s">
        <v>922</v>
      </c>
    </row>
    <row r="368" s="2" customFormat="1">
      <c r="A368" s="38"/>
      <c r="B368" s="39"/>
      <c r="C368" s="40"/>
      <c r="D368" s="256" t="s">
        <v>161</v>
      </c>
      <c r="E368" s="40"/>
      <c r="F368" s="257" t="s">
        <v>923</v>
      </c>
      <c r="G368" s="40"/>
      <c r="H368" s="40"/>
      <c r="I368" s="154"/>
      <c r="J368" s="40"/>
      <c r="K368" s="40"/>
      <c r="L368" s="44"/>
      <c r="M368" s="258"/>
      <c r="N368" s="259"/>
      <c r="O368" s="91"/>
      <c r="P368" s="91"/>
      <c r="Q368" s="91"/>
      <c r="R368" s="91"/>
      <c r="S368" s="91"/>
      <c r="T368" s="92"/>
      <c r="U368" s="38"/>
      <c r="V368" s="38"/>
      <c r="W368" s="38"/>
      <c r="X368" s="38"/>
      <c r="Y368" s="38"/>
      <c r="Z368" s="38"/>
      <c r="AA368" s="38"/>
      <c r="AB368" s="38"/>
      <c r="AC368" s="38"/>
      <c r="AD368" s="38"/>
      <c r="AE368" s="38"/>
      <c r="AT368" s="17" t="s">
        <v>161</v>
      </c>
      <c r="AU368" s="17" t="s">
        <v>87</v>
      </c>
    </row>
    <row r="369" s="2" customFormat="1">
      <c r="A369" s="38"/>
      <c r="B369" s="39"/>
      <c r="C369" s="40"/>
      <c r="D369" s="256" t="s">
        <v>163</v>
      </c>
      <c r="E369" s="40"/>
      <c r="F369" s="260" t="s">
        <v>383</v>
      </c>
      <c r="G369" s="40"/>
      <c r="H369" s="40"/>
      <c r="I369" s="154"/>
      <c r="J369" s="40"/>
      <c r="K369" s="40"/>
      <c r="L369" s="44"/>
      <c r="M369" s="258"/>
      <c r="N369" s="259"/>
      <c r="O369" s="91"/>
      <c r="P369" s="91"/>
      <c r="Q369" s="91"/>
      <c r="R369" s="91"/>
      <c r="S369" s="91"/>
      <c r="T369" s="92"/>
      <c r="U369" s="38"/>
      <c r="V369" s="38"/>
      <c r="W369" s="38"/>
      <c r="X369" s="38"/>
      <c r="Y369" s="38"/>
      <c r="Z369" s="38"/>
      <c r="AA369" s="38"/>
      <c r="AB369" s="38"/>
      <c r="AC369" s="38"/>
      <c r="AD369" s="38"/>
      <c r="AE369" s="38"/>
      <c r="AT369" s="17" t="s">
        <v>163</v>
      </c>
      <c r="AU369" s="17" t="s">
        <v>87</v>
      </c>
    </row>
    <row r="370" s="13" customFormat="1">
      <c r="A370" s="13"/>
      <c r="B370" s="261"/>
      <c r="C370" s="262"/>
      <c r="D370" s="256" t="s">
        <v>165</v>
      </c>
      <c r="E370" s="263" t="s">
        <v>1</v>
      </c>
      <c r="F370" s="264" t="s">
        <v>924</v>
      </c>
      <c r="G370" s="262"/>
      <c r="H370" s="265">
        <v>221.59999999999999</v>
      </c>
      <c r="I370" s="266"/>
      <c r="J370" s="262"/>
      <c r="K370" s="262"/>
      <c r="L370" s="267"/>
      <c r="M370" s="268"/>
      <c r="N370" s="269"/>
      <c r="O370" s="269"/>
      <c r="P370" s="269"/>
      <c r="Q370" s="269"/>
      <c r="R370" s="269"/>
      <c r="S370" s="269"/>
      <c r="T370" s="270"/>
      <c r="U370" s="13"/>
      <c r="V370" s="13"/>
      <c r="W370" s="13"/>
      <c r="X370" s="13"/>
      <c r="Y370" s="13"/>
      <c r="Z370" s="13"/>
      <c r="AA370" s="13"/>
      <c r="AB370" s="13"/>
      <c r="AC370" s="13"/>
      <c r="AD370" s="13"/>
      <c r="AE370" s="13"/>
      <c r="AT370" s="271" t="s">
        <v>165</v>
      </c>
      <c r="AU370" s="271" t="s">
        <v>87</v>
      </c>
      <c r="AV370" s="13" t="s">
        <v>87</v>
      </c>
      <c r="AW370" s="13" t="s">
        <v>34</v>
      </c>
      <c r="AX370" s="13" t="s">
        <v>85</v>
      </c>
      <c r="AY370" s="271" t="s">
        <v>152</v>
      </c>
    </row>
    <row r="371" s="2" customFormat="1" ht="21.75" customHeight="1">
      <c r="A371" s="38"/>
      <c r="B371" s="39"/>
      <c r="C371" s="243" t="s">
        <v>529</v>
      </c>
      <c r="D371" s="243" t="s">
        <v>154</v>
      </c>
      <c r="E371" s="244" t="s">
        <v>925</v>
      </c>
      <c r="F371" s="245" t="s">
        <v>926</v>
      </c>
      <c r="G371" s="246" t="s">
        <v>380</v>
      </c>
      <c r="H371" s="247">
        <v>45.439999999999998</v>
      </c>
      <c r="I371" s="248"/>
      <c r="J371" s="249">
        <f>ROUND(I371*H371,2)</f>
        <v>0</v>
      </c>
      <c r="K371" s="245" t="s">
        <v>158</v>
      </c>
      <c r="L371" s="44"/>
      <c r="M371" s="250" t="s">
        <v>1</v>
      </c>
      <c r="N371" s="251" t="s">
        <v>43</v>
      </c>
      <c r="O371" s="91"/>
      <c r="P371" s="252">
        <f>O371*H371</f>
        <v>0</v>
      </c>
      <c r="Q371" s="252">
        <v>0.00011</v>
      </c>
      <c r="R371" s="252">
        <f>Q371*H371</f>
        <v>0.0049984000000000001</v>
      </c>
      <c r="S371" s="252">
        <v>0</v>
      </c>
      <c r="T371" s="253">
        <f>S371*H371</f>
        <v>0</v>
      </c>
      <c r="U371" s="38"/>
      <c r="V371" s="38"/>
      <c r="W371" s="38"/>
      <c r="X371" s="38"/>
      <c r="Y371" s="38"/>
      <c r="Z371" s="38"/>
      <c r="AA371" s="38"/>
      <c r="AB371" s="38"/>
      <c r="AC371" s="38"/>
      <c r="AD371" s="38"/>
      <c r="AE371" s="38"/>
      <c r="AR371" s="254" t="s">
        <v>159</v>
      </c>
      <c r="AT371" s="254" t="s">
        <v>154</v>
      </c>
      <c r="AU371" s="254" t="s">
        <v>87</v>
      </c>
      <c r="AY371" s="17" t="s">
        <v>152</v>
      </c>
      <c r="BE371" s="255">
        <f>IF(N371="základní",J371,0)</f>
        <v>0</v>
      </c>
      <c r="BF371" s="255">
        <f>IF(N371="snížená",J371,0)</f>
        <v>0</v>
      </c>
      <c r="BG371" s="255">
        <f>IF(N371="zákl. přenesená",J371,0)</f>
        <v>0</v>
      </c>
      <c r="BH371" s="255">
        <f>IF(N371="sníž. přenesená",J371,0)</f>
        <v>0</v>
      </c>
      <c r="BI371" s="255">
        <f>IF(N371="nulová",J371,0)</f>
        <v>0</v>
      </c>
      <c r="BJ371" s="17" t="s">
        <v>85</v>
      </c>
      <c r="BK371" s="255">
        <f>ROUND(I371*H371,2)</f>
        <v>0</v>
      </c>
      <c r="BL371" s="17" t="s">
        <v>159</v>
      </c>
      <c r="BM371" s="254" t="s">
        <v>927</v>
      </c>
    </row>
    <row r="372" s="2" customFormat="1">
      <c r="A372" s="38"/>
      <c r="B372" s="39"/>
      <c r="C372" s="40"/>
      <c r="D372" s="256" t="s">
        <v>161</v>
      </c>
      <c r="E372" s="40"/>
      <c r="F372" s="257" t="s">
        <v>928</v>
      </c>
      <c r="G372" s="40"/>
      <c r="H372" s="40"/>
      <c r="I372" s="154"/>
      <c r="J372" s="40"/>
      <c r="K372" s="40"/>
      <c r="L372" s="44"/>
      <c r="M372" s="258"/>
      <c r="N372" s="259"/>
      <c r="O372" s="91"/>
      <c r="P372" s="91"/>
      <c r="Q372" s="91"/>
      <c r="R372" s="91"/>
      <c r="S372" s="91"/>
      <c r="T372" s="92"/>
      <c r="U372" s="38"/>
      <c r="V372" s="38"/>
      <c r="W372" s="38"/>
      <c r="X372" s="38"/>
      <c r="Y372" s="38"/>
      <c r="Z372" s="38"/>
      <c r="AA372" s="38"/>
      <c r="AB372" s="38"/>
      <c r="AC372" s="38"/>
      <c r="AD372" s="38"/>
      <c r="AE372" s="38"/>
      <c r="AT372" s="17" t="s">
        <v>161</v>
      </c>
      <c r="AU372" s="17" t="s">
        <v>87</v>
      </c>
    </row>
    <row r="373" s="2" customFormat="1">
      <c r="A373" s="38"/>
      <c r="B373" s="39"/>
      <c r="C373" s="40"/>
      <c r="D373" s="256" t="s">
        <v>163</v>
      </c>
      <c r="E373" s="40"/>
      <c r="F373" s="260" t="s">
        <v>383</v>
      </c>
      <c r="G373" s="40"/>
      <c r="H373" s="40"/>
      <c r="I373" s="154"/>
      <c r="J373" s="40"/>
      <c r="K373" s="40"/>
      <c r="L373" s="44"/>
      <c r="M373" s="258"/>
      <c r="N373" s="259"/>
      <c r="O373" s="91"/>
      <c r="P373" s="91"/>
      <c r="Q373" s="91"/>
      <c r="R373" s="91"/>
      <c r="S373" s="91"/>
      <c r="T373" s="92"/>
      <c r="U373" s="38"/>
      <c r="V373" s="38"/>
      <c r="W373" s="38"/>
      <c r="X373" s="38"/>
      <c r="Y373" s="38"/>
      <c r="Z373" s="38"/>
      <c r="AA373" s="38"/>
      <c r="AB373" s="38"/>
      <c r="AC373" s="38"/>
      <c r="AD373" s="38"/>
      <c r="AE373" s="38"/>
      <c r="AT373" s="17" t="s">
        <v>163</v>
      </c>
      <c r="AU373" s="17" t="s">
        <v>87</v>
      </c>
    </row>
    <row r="374" s="13" customFormat="1">
      <c r="A374" s="13"/>
      <c r="B374" s="261"/>
      <c r="C374" s="262"/>
      <c r="D374" s="256" t="s">
        <v>165</v>
      </c>
      <c r="E374" s="263" t="s">
        <v>1</v>
      </c>
      <c r="F374" s="264" t="s">
        <v>929</v>
      </c>
      <c r="G374" s="262"/>
      <c r="H374" s="265">
        <v>45.439999999999998</v>
      </c>
      <c r="I374" s="266"/>
      <c r="J374" s="262"/>
      <c r="K374" s="262"/>
      <c r="L374" s="267"/>
      <c r="M374" s="268"/>
      <c r="N374" s="269"/>
      <c r="O374" s="269"/>
      <c r="P374" s="269"/>
      <c r="Q374" s="269"/>
      <c r="R374" s="269"/>
      <c r="S374" s="269"/>
      <c r="T374" s="270"/>
      <c r="U374" s="13"/>
      <c r="V374" s="13"/>
      <c r="W374" s="13"/>
      <c r="X374" s="13"/>
      <c r="Y374" s="13"/>
      <c r="Z374" s="13"/>
      <c r="AA374" s="13"/>
      <c r="AB374" s="13"/>
      <c r="AC374" s="13"/>
      <c r="AD374" s="13"/>
      <c r="AE374" s="13"/>
      <c r="AT374" s="271" t="s">
        <v>165</v>
      </c>
      <c r="AU374" s="271" t="s">
        <v>87</v>
      </c>
      <c r="AV374" s="13" t="s">
        <v>87</v>
      </c>
      <c r="AW374" s="13" t="s">
        <v>34</v>
      </c>
      <c r="AX374" s="13" t="s">
        <v>85</v>
      </c>
      <c r="AY374" s="271" t="s">
        <v>152</v>
      </c>
    </row>
    <row r="375" s="2" customFormat="1" ht="21.75" customHeight="1">
      <c r="A375" s="38"/>
      <c r="B375" s="39"/>
      <c r="C375" s="243" t="s">
        <v>536</v>
      </c>
      <c r="D375" s="243" t="s">
        <v>154</v>
      </c>
      <c r="E375" s="244" t="s">
        <v>930</v>
      </c>
      <c r="F375" s="245" t="s">
        <v>931</v>
      </c>
      <c r="G375" s="246" t="s">
        <v>380</v>
      </c>
      <c r="H375" s="247">
        <v>384.60000000000002</v>
      </c>
      <c r="I375" s="248"/>
      <c r="J375" s="249">
        <f>ROUND(I375*H375,2)</f>
        <v>0</v>
      </c>
      <c r="K375" s="245" t="s">
        <v>158</v>
      </c>
      <c r="L375" s="44"/>
      <c r="M375" s="250" t="s">
        <v>1</v>
      </c>
      <c r="N375" s="251" t="s">
        <v>43</v>
      </c>
      <c r="O375" s="91"/>
      <c r="P375" s="252">
        <f>O375*H375</f>
        <v>0</v>
      </c>
      <c r="Q375" s="252">
        <v>0.00064999999999999997</v>
      </c>
      <c r="R375" s="252">
        <f>Q375*H375</f>
        <v>0.24998999999999999</v>
      </c>
      <c r="S375" s="252">
        <v>0</v>
      </c>
      <c r="T375" s="253">
        <f>S375*H375</f>
        <v>0</v>
      </c>
      <c r="U375" s="38"/>
      <c r="V375" s="38"/>
      <c r="W375" s="38"/>
      <c r="X375" s="38"/>
      <c r="Y375" s="38"/>
      <c r="Z375" s="38"/>
      <c r="AA375" s="38"/>
      <c r="AB375" s="38"/>
      <c r="AC375" s="38"/>
      <c r="AD375" s="38"/>
      <c r="AE375" s="38"/>
      <c r="AR375" s="254" t="s">
        <v>159</v>
      </c>
      <c r="AT375" s="254" t="s">
        <v>154</v>
      </c>
      <c r="AU375" s="254" t="s">
        <v>87</v>
      </c>
      <c r="AY375" s="17" t="s">
        <v>152</v>
      </c>
      <c r="BE375" s="255">
        <f>IF(N375="základní",J375,0)</f>
        <v>0</v>
      </c>
      <c r="BF375" s="255">
        <f>IF(N375="snížená",J375,0)</f>
        <v>0</v>
      </c>
      <c r="BG375" s="255">
        <f>IF(N375="zákl. přenesená",J375,0)</f>
        <v>0</v>
      </c>
      <c r="BH375" s="255">
        <f>IF(N375="sníž. přenesená",J375,0)</f>
        <v>0</v>
      </c>
      <c r="BI375" s="255">
        <f>IF(N375="nulová",J375,0)</f>
        <v>0</v>
      </c>
      <c r="BJ375" s="17" t="s">
        <v>85</v>
      </c>
      <c r="BK375" s="255">
        <f>ROUND(I375*H375,2)</f>
        <v>0</v>
      </c>
      <c r="BL375" s="17" t="s">
        <v>159</v>
      </c>
      <c r="BM375" s="254" t="s">
        <v>932</v>
      </c>
    </row>
    <row r="376" s="2" customFormat="1">
      <c r="A376" s="38"/>
      <c r="B376" s="39"/>
      <c r="C376" s="40"/>
      <c r="D376" s="256" t="s">
        <v>161</v>
      </c>
      <c r="E376" s="40"/>
      <c r="F376" s="257" t="s">
        <v>933</v>
      </c>
      <c r="G376" s="40"/>
      <c r="H376" s="40"/>
      <c r="I376" s="154"/>
      <c r="J376" s="40"/>
      <c r="K376" s="40"/>
      <c r="L376" s="44"/>
      <c r="M376" s="258"/>
      <c r="N376" s="259"/>
      <c r="O376" s="91"/>
      <c r="P376" s="91"/>
      <c r="Q376" s="91"/>
      <c r="R376" s="91"/>
      <c r="S376" s="91"/>
      <c r="T376" s="92"/>
      <c r="U376" s="38"/>
      <c r="V376" s="38"/>
      <c r="W376" s="38"/>
      <c r="X376" s="38"/>
      <c r="Y376" s="38"/>
      <c r="Z376" s="38"/>
      <c r="AA376" s="38"/>
      <c r="AB376" s="38"/>
      <c r="AC376" s="38"/>
      <c r="AD376" s="38"/>
      <c r="AE376" s="38"/>
      <c r="AT376" s="17" t="s">
        <v>161</v>
      </c>
      <c r="AU376" s="17" t="s">
        <v>87</v>
      </c>
    </row>
    <row r="377" s="2" customFormat="1">
      <c r="A377" s="38"/>
      <c r="B377" s="39"/>
      <c r="C377" s="40"/>
      <c r="D377" s="256" t="s">
        <v>163</v>
      </c>
      <c r="E377" s="40"/>
      <c r="F377" s="260" t="s">
        <v>383</v>
      </c>
      <c r="G377" s="40"/>
      <c r="H377" s="40"/>
      <c r="I377" s="154"/>
      <c r="J377" s="40"/>
      <c r="K377" s="40"/>
      <c r="L377" s="44"/>
      <c r="M377" s="258"/>
      <c r="N377" s="259"/>
      <c r="O377" s="91"/>
      <c r="P377" s="91"/>
      <c r="Q377" s="91"/>
      <c r="R377" s="91"/>
      <c r="S377" s="91"/>
      <c r="T377" s="92"/>
      <c r="U377" s="38"/>
      <c r="V377" s="38"/>
      <c r="W377" s="38"/>
      <c r="X377" s="38"/>
      <c r="Y377" s="38"/>
      <c r="Z377" s="38"/>
      <c r="AA377" s="38"/>
      <c r="AB377" s="38"/>
      <c r="AC377" s="38"/>
      <c r="AD377" s="38"/>
      <c r="AE377" s="38"/>
      <c r="AT377" s="17" t="s">
        <v>163</v>
      </c>
      <c r="AU377" s="17" t="s">
        <v>87</v>
      </c>
    </row>
    <row r="378" s="13" customFormat="1">
      <c r="A378" s="13"/>
      <c r="B378" s="261"/>
      <c r="C378" s="262"/>
      <c r="D378" s="256" t="s">
        <v>165</v>
      </c>
      <c r="E378" s="263" t="s">
        <v>1</v>
      </c>
      <c r="F378" s="264" t="s">
        <v>934</v>
      </c>
      <c r="G378" s="262"/>
      <c r="H378" s="265">
        <v>384.60000000000002</v>
      </c>
      <c r="I378" s="266"/>
      <c r="J378" s="262"/>
      <c r="K378" s="262"/>
      <c r="L378" s="267"/>
      <c r="M378" s="268"/>
      <c r="N378" s="269"/>
      <c r="O378" s="269"/>
      <c r="P378" s="269"/>
      <c r="Q378" s="269"/>
      <c r="R378" s="269"/>
      <c r="S378" s="269"/>
      <c r="T378" s="270"/>
      <c r="U378" s="13"/>
      <c r="V378" s="13"/>
      <c r="W378" s="13"/>
      <c r="X378" s="13"/>
      <c r="Y378" s="13"/>
      <c r="Z378" s="13"/>
      <c r="AA378" s="13"/>
      <c r="AB378" s="13"/>
      <c r="AC378" s="13"/>
      <c r="AD378" s="13"/>
      <c r="AE378" s="13"/>
      <c r="AT378" s="271" t="s">
        <v>165</v>
      </c>
      <c r="AU378" s="271" t="s">
        <v>87</v>
      </c>
      <c r="AV378" s="13" t="s">
        <v>87</v>
      </c>
      <c r="AW378" s="13" t="s">
        <v>34</v>
      </c>
      <c r="AX378" s="13" t="s">
        <v>85</v>
      </c>
      <c r="AY378" s="271" t="s">
        <v>152</v>
      </c>
    </row>
    <row r="379" s="2" customFormat="1" ht="21.75" customHeight="1">
      <c r="A379" s="38"/>
      <c r="B379" s="39"/>
      <c r="C379" s="243" t="s">
        <v>543</v>
      </c>
      <c r="D379" s="243" t="s">
        <v>154</v>
      </c>
      <c r="E379" s="244" t="s">
        <v>378</v>
      </c>
      <c r="F379" s="245" t="s">
        <v>379</v>
      </c>
      <c r="G379" s="246" t="s">
        <v>380</v>
      </c>
      <c r="H379" s="247">
        <v>71.840000000000003</v>
      </c>
      <c r="I379" s="248"/>
      <c r="J379" s="249">
        <f>ROUND(I379*H379,2)</f>
        <v>0</v>
      </c>
      <c r="K379" s="245" t="s">
        <v>158</v>
      </c>
      <c r="L379" s="44"/>
      <c r="M379" s="250" t="s">
        <v>1</v>
      </c>
      <c r="N379" s="251" t="s">
        <v>43</v>
      </c>
      <c r="O379" s="91"/>
      <c r="P379" s="252">
        <f>O379*H379</f>
        <v>0</v>
      </c>
      <c r="Q379" s="252">
        <v>0.00038000000000000002</v>
      </c>
      <c r="R379" s="252">
        <f>Q379*H379</f>
        <v>0.027299200000000003</v>
      </c>
      <c r="S379" s="252">
        <v>0</v>
      </c>
      <c r="T379" s="253">
        <f>S379*H379</f>
        <v>0</v>
      </c>
      <c r="U379" s="38"/>
      <c r="V379" s="38"/>
      <c r="W379" s="38"/>
      <c r="X379" s="38"/>
      <c r="Y379" s="38"/>
      <c r="Z379" s="38"/>
      <c r="AA379" s="38"/>
      <c r="AB379" s="38"/>
      <c r="AC379" s="38"/>
      <c r="AD379" s="38"/>
      <c r="AE379" s="38"/>
      <c r="AR379" s="254" t="s">
        <v>159</v>
      </c>
      <c r="AT379" s="254" t="s">
        <v>154</v>
      </c>
      <c r="AU379" s="254" t="s">
        <v>87</v>
      </c>
      <c r="AY379" s="17" t="s">
        <v>152</v>
      </c>
      <c r="BE379" s="255">
        <f>IF(N379="základní",J379,0)</f>
        <v>0</v>
      </c>
      <c r="BF379" s="255">
        <f>IF(N379="snížená",J379,0)</f>
        <v>0</v>
      </c>
      <c r="BG379" s="255">
        <f>IF(N379="zákl. přenesená",J379,0)</f>
        <v>0</v>
      </c>
      <c r="BH379" s="255">
        <f>IF(N379="sníž. přenesená",J379,0)</f>
        <v>0</v>
      </c>
      <c r="BI379" s="255">
        <f>IF(N379="nulová",J379,0)</f>
        <v>0</v>
      </c>
      <c r="BJ379" s="17" t="s">
        <v>85</v>
      </c>
      <c r="BK379" s="255">
        <f>ROUND(I379*H379,2)</f>
        <v>0</v>
      </c>
      <c r="BL379" s="17" t="s">
        <v>159</v>
      </c>
      <c r="BM379" s="254" t="s">
        <v>935</v>
      </c>
    </row>
    <row r="380" s="2" customFormat="1">
      <c r="A380" s="38"/>
      <c r="B380" s="39"/>
      <c r="C380" s="40"/>
      <c r="D380" s="256" t="s">
        <v>161</v>
      </c>
      <c r="E380" s="40"/>
      <c r="F380" s="257" t="s">
        <v>382</v>
      </c>
      <c r="G380" s="40"/>
      <c r="H380" s="40"/>
      <c r="I380" s="154"/>
      <c r="J380" s="40"/>
      <c r="K380" s="40"/>
      <c r="L380" s="44"/>
      <c r="M380" s="258"/>
      <c r="N380" s="259"/>
      <c r="O380" s="91"/>
      <c r="P380" s="91"/>
      <c r="Q380" s="91"/>
      <c r="R380" s="91"/>
      <c r="S380" s="91"/>
      <c r="T380" s="92"/>
      <c r="U380" s="38"/>
      <c r="V380" s="38"/>
      <c r="W380" s="38"/>
      <c r="X380" s="38"/>
      <c r="Y380" s="38"/>
      <c r="Z380" s="38"/>
      <c r="AA380" s="38"/>
      <c r="AB380" s="38"/>
      <c r="AC380" s="38"/>
      <c r="AD380" s="38"/>
      <c r="AE380" s="38"/>
      <c r="AT380" s="17" t="s">
        <v>161</v>
      </c>
      <c r="AU380" s="17" t="s">
        <v>87</v>
      </c>
    </row>
    <row r="381" s="2" customFormat="1">
      <c r="A381" s="38"/>
      <c r="B381" s="39"/>
      <c r="C381" s="40"/>
      <c r="D381" s="256" t="s">
        <v>163</v>
      </c>
      <c r="E381" s="40"/>
      <c r="F381" s="260" t="s">
        <v>383</v>
      </c>
      <c r="G381" s="40"/>
      <c r="H381" s="40"/>
      <c r="I381" s="154"/>
      <c r="J381" s="40"/>
      <c r="K381" s="40"/>
      <c r="L381" s="44"/>
      <c r="M381" s="258"/>
      <c r="N381" s="259"/>
      <c r="O381" s="91"/>
      <c r="P381" s="91"/>
      <c r="Q381" s="91"/>
      <c r="R381" s="91"/>
      <c r="S381" s="91"/>
      <c r="T381" s="92"/>
      <c r="U381" s="38"/>
      <c r="V381" s="38"/>
      <c r="W381" s="38"/>
      <c r="X381" s="38"/>
      <c r="Y381" s="38"/>
      <c r="Z381" s="38"/>
      <c r="AA381" s="38"/>
      <c r="AB381" s="38"/>
      <c r="AC381" s="38"/>
      <c r="AD381" s="38"/>
      <c r="AE381" s="38"/>
      <c r="AT381" s="17" t="s">
        <v>163</v>
      </c>
      <c r="AU381" s="17" t="s">
        <v>87</v>
      </c>
    </row>
    <row r="382" s="13" customFormat="1">
      <c r="A382" s="13"/>
      <c r="B382" s="261"/>
      <c r="C382" s="262"/>
      <c r="D382" s="256" t="s">
        <v>165</v>
      </c>
      <c r="E382" s="263" t="s">
        <v>1</v>
      </c>
      <c r="F382" s="264" t="s">
        <v>936</v>
      </c>
      <c r="G382" s="262"/>
      <c r="H382" s="265">
        <v>71.840000000000003</v>
      </c>
      <c r="I382" s="266"/>
      <c r="J382" s="262"/>
      <c r="K382" s="262"/>
      <c r="L382" s="267"/>
      <c r="M382" s="268"/>
      <c r="N382" s="269"/>
      <c r="O382" s="269"/>
      <c r="P382" s="269"/>
      <c r="Q382" s="269"/>
      <c r="R382" s="269"/>
      <c r="S382" s="269"/>
      <c r="T382" s="270"/>
      <c r="U382" s="13"/>
      <c r="V382" s="13"/>
      <c r="W382" s="13"/>
      <c r="X382" s="13"/>
      <c r="Y382" s="13"/>
      <c r="Z382" s="13"/>
      <c r="AA382" s="13"/>
      <c r="AB382" s="13"/>
      <c r="AC382" s="13"/>
      <c r="AD382" s="13"/>
      <c r="AE382" s="13"/>
      <c r="AT382" s="271" t="s">
        <v>165</v>
      </c>
      <c r="AU382" s="271" t="s">
        <v>87</v>
      </c>
      <c r="AV382" s="13" t="s">
        <v>87</v>
      </c>
      <c r="AW382" s="13" t="s">
        <v>34</v>
      </c>
      <c r="AX382" s="13" t="s">
        <v>85</v>
      </c>
      <c r="AY382" s="271" t="s">
        <v>152</v>
      </c>
    </row>
    <row r="383" s="2" customFormat="1" ht="21.75" customHeight="1">
      <c r="A383" s="38"/>
      <c r="B383" s="39"/>
      <c r="C383" s="243" t="s">
        <v>548</v>
      </c>
      <c r="D383" s="243" t="s">
        <v>154</v>
      </c>
      <c r="E383" s="244" t="s">
        <v>386</v>
      </c>
      <c r="F383" s="245" t="s">
        <v>387</v>
      </c>
      <c r="G383" s="246" t="s">
        <v>199</v>
      </c>
      <c r="H383" s="247">
        <v>23.699999999999999</v>
      </c>
      <c r="I383" s="248"/>
      <c r="J383" s="249">
        <f>ROUND(I383*H383,2)</f>
        <v>0</v>
      </c>
      <c r="K383" s="245" t="s">
        <v>158</v>
      </c>
      <c r="L383" s="44"/>
      <c r="M383" s="250" t="s">
        <v>1</v>
      </c>
      <c r="N383" s="251" t="s">
        <v>43</v>
      </c>
      <c r="O383" s="91"/>
      <c r="P383" s="252">
        <f>O383*H383</f>
        <v>0</v>
      </c>
      <c r="Q383" s="252">
        <v>0.0025999999999999999</v>
      </c>
      <c r="R383" s="252">
        <f>Q383*H383</f>
        <v>0.061619999999999994</v>
      </c>
      <c r="S383" s="252">
        <v>0</v>
      </c>
      <c r="T383" s="253">
        <f>S383*H383</f>
        <v>0</v>
      </c>
      <c r="U383" s="38"/>
      <c r="V383" s="38"/>
      <c r="W383" s="38"/>
      <c r="X383" s="38"/>
      <c r="Y383" s="38"/>
      <c r="Z383" s="38"/>
      <c r="AA383" s="38"/>
      <c r="AB383" s="38"/>
      <c r="AC383" s="38"/>
      <c r="AD383" s="38"/>
      <c r="AE383" s="38"/>
      <c r="AR383" s="254" t="s">
        <v>159</v>
      </c>
      <c r="AT383" s="254" t="s">
        <v>154</v>
      </c>
      <c r="AU383" s="254" t="s">
        <v>87</v>
      </c>
      <c r="AY383" s="17" t="s">
        <v>152</v>
      </c>
      <c r="BE383" s="255">
        <f>IF(N383="základní",J383,0)</f>
        <v>0</v>
      </c>
      <c r="BF383" s="255">
        <f>IF(N383="snížená",J383,0)</f>
        <v>0</v>
      </c>
      <c r="BG383" s="255">
        <f>IF(N383="zákl. přenesená",J383,0)</f>
        <v>0</v>
      </c>
      <c r="BH383" s="255">
        <f>IF(N383="sníž. přenesená",J383,0)</f>
        <v>0</v>
      </c>
      <c r="BI383" s="255">
        <f>IF(N383="nulová",J383,0)</f>
        <v>0</v>
      </c>
      <c r="BJ383" s="17" t="s">
        <v>85</v>
      </c>
      <c r="BK383" s="255">
        <f>ROUND(I383*H383,2)</f>
        <v>0</v>
      </c>
      <c r="BL383" s="17" t="s">
        <v>159</v>
      </c>
      <c r="BM383" s="254" t="s">
        <v>937</v>
      </c>
    </row>
    <row r="384" s="2" customFormat="1">
      <c r="A384" s="38"/>
      <c r="B384" s="39"/>
      <c r="C384" s="40"/>
      <c r="D384" s="256" t="s">
        <v>161</v>
      </c>
      <c r="E384" s="40"/>
      <c r="F384" s="257" t="s">
        <v>389</v>
      </c>
      <c r="G384" s="40"/>
      <c r="H384" s="40"/>
      <c r="I384" s="154"/>
      <c r="J384" s="40"/>
      <c r="K384" s="40"/>
      <c r="L384" s="44"/>
      <c r="M384" s="258"/>
      <c r="N384" s="259"/>
      <c r="O384" s="91"/>
      <c r="P384" s="91"/>
      <c r="Q384" s="91"/>
      <c r="R384" s="91"/>
      <c r="S384" s="91"/>
      <c r="T384" s="92"/>
      <c r="U384" s="38"/>
      <c r="V384" s="38"/>
      <c r="W384" s="38"/>
      <c r="X384" s="38"/>
      <c r="Y384" s="38"/>
      <c r="Z384" s="38"/>
      <c r="AA384" s="38"/>
      <c r="AB384" s="38"/>
      <c r="AC384" s="38"/>
      <c r="AD384" s="38"/>
      <c r="AE384" s="38"/>
      <c r="AT384" s="17" t="s">
        <v>161</v>
      </c>
      <c r="AU384" s="17" t="s">
        <v>87</v>
      </c>
    </row>
    <row r="385" s="2" customFormat="1">
      <c r="A385" s="38"/>
      <c r="B385" s="39"/>
      <c r="C385" s="40"/>
      <c r="D385" s="256" t="s">
        <v>163</v>
      </c>
      <c r="E385" s="40"/>
      <c r="F385" s="260" t="s">
        <v>383</v>
      </c>
      <c r="G385" s="40"/>
      <c r="H385" s="40"/>
      <c r="I385" s="154"/>
      <c r="J385" s="40"/>
      <c r="K385" s="40"/>
      <c r="L385" s="44"/>
      <c r="M385" s="258"/>
      <c r="N385" s="259"/>
      <c r="O385" s="91"/>
      <c r="P385" s="91"/>
      <c r="Q385" s="91"/>
      <c r="R385" s="91"/>
      <c r="S385" s="91"/>
      <c r="T385" s="92"/>
      <c r="U385" s="38"/>
      <c r="V385" s="38"/>
      <c r="W385" s="38"/>
      <c r="X385" s="38"/>
      <c r="Y385" s="38"/>
      <c r="Z385" s="38"/>
      <c r="AA385" s="38"/>
      <c r="AB385" s="38"/>
      <c r="AC385" s="38"/>
      <c r="AD385" s="38"/>
      <c r="AE385" s="38"/>
      <c r="AT385" s="17" t="s">
        <v>163</v>
      </c>
      <c r="AU385" s="17" t="s">
        <v>87</v>
      </c>
    </row>
    <row r="386" s="13" customFormat="1">
      <c r="A386" s="13"/>
      <c r="B386" s="261"/>
      <c r="C386" s="262"/>
      <c r="D386" s="256" t="s">
        <v>165</v>
      </c>
      <c r="E386" s="263" t="s">
        <v>1</v>
      </c>
      <c r="F386" s="264" t="s">
        <v>938</v>
      </c>
      <c r="G386" s="262"/>
      <c r="H386" s="265">
        <v>23.699999999999999</v>
      </c>
      <c r="I386" s="266"/>
      <c r="J386" s="262"/>
      <c r="K386" s="262"/>
      <c r="L386" s="267"/>
      <c r="M386" s="268"/>
      <c r="N386" s="269"/>
      <c r="O386" s="269"/>
      <c r="P386" s="269"/>
      <c r="Q386" s="269"/>
      <c r="R386" s="269"/>
      <c r="S386" s="269"/>
      <c r="T386" s="270"/>
      <c r="U386" s="13"/>
      <c r="V386" s="13"/>
      <c r="W386" s="13"/>
      <c r="X386" s="13"/>
      <c r="Y386" s="13"/>
      <c r="Z386" s="13"/>
      <c r="AA386" s="13"/>
      <c r="AB386" s="13"/>
      <c r="AC386" s="13"/>
      <c r="AD386" s="13"/>
      <c r="AE386" s="13"/>
      <c r="AT386" s="271" t="s">
        <v>165</v>
      </c>
      <c r="AU386" s="271" t="s">
        <v>87</v>
      </c>
      <c r="AV386" s="13" t="s">
        <v>87</v>
      </c>
      <c r="AW386" s="13" t="s">
        <v>34</v>
      </c>
      <c r="AX386" s="13" t="s">
        <v>85</v>
      </c>
      <c r="AY386" s="271" t="s">
        <v>152</v>
      </c>
    </row>
    <row r="387" s="2" customFormat="1" ht="16.5" customHeight="1">
      <c r="A387" s="38"/>
      <c r="B387" s="39"/>
      <c r="C387" s="243" t="s">
        <v>554</v>
      </c>
      <c r="D387" s="243" t="s">
        <v>154</v>
      </c>
      <c r="E387" s="244" t="s">
        <v>399</v>
      </c>
      <c r="F387" s="245" t="s">
        <v>400</v>
      </c>
      <c r="G387" s="246" t="s">
        <v>380</v>
      </c>
      <c r="H387" s="247">
        <v>723.48000000000002</v>
      </c>
      <c r="I387" s="248"/>
      <c r="J387" s="249">
        <f>ROUND(I387*H387,2)</f>
        <v>0</v>
      </c>
      <c r="K387" s="245" t="s">
        <v>158</v>
      </c>
      <c r="L387" s="44"/>
      <c r="M387" s="250" t="s">
        <v>1</v>
      </c>
      <c r="N387" s="251" t="s">
        <v>43</v>
      </c>
      <c r="O387" s="91"/>
      <c r="P387" s="252">
        <f>O387*H387</f>
        <v>0</v>
      </c>
      <c r="Q387" s="252">
        <v>0</v>
      </c>
      <c r="R387" s="252">
        <f>Q387*H387</f>
        <v>0</v>
      </c>
      <c r="S387" s="252">
        <v>0</v>
      </c>
      <c r="T387" s="253">
        <f>S387*H387</f>
        <v>0</v>
      </c>
      <c r="U387" s="38"/>
      <c r="V387" s="38"/>
      <c r="W387" s="38"/>
      <c r="X387" s="38"/>
      <c r="Y387" s="38"/>
      <c r="Z387" s="38"/>
      <c r="AA387" s="38"/>
      <c r="AB387" s="38"/>
      <c r="AC387" s="38"/>
      <c r="AD387" s="38"/>
      <c r="AE387" s="38"/>
      <c r="AR387" s="254" t="s">
        <v>159</v>
      </c>
      <c r="AT387" s="254" t="s">
        <v>154</v>
      </c>
      <c r="AU387" s="254" t="s">
        <v>87</v>
      </c>
      <c r="AY387" s="17" t="s">
        <v>152</v>
      </c>
      <c r="BE387" s="255">
        <f>IF(N387="základní",J387,0)</f>
        <v>0</v>
      </c>
      <c r="BF387" s="255">
        <f>IF(N387="snížená",J387,0)</f>
        <v>0</v>
      </c>
      <c r="BG387" s="255">
        <f>IF(N387="zákl. přenesená",J387,0)</f>
        <v>0</v>
      </c>
      <c r="BH387" s="255">
        <f>IF(N387="sníž. přenesená",J387,0)</f>
        <v>0</v>
      </c>
      <c r="BI387" s="255">
        <f>IF(N387="nulová",J387,0)</f>
        <v>0</v>
      </c>
      <c r="BJ387" s="17" t="s">
        <v>85</v>
      </c>
      <c r="BK387" s="255">
        <f>ROUND(I387*H387,2)</f>
        <v>0</v>
      </c>
      <c r="BL387" s="17" t="s">
        <v>159</v>
      </c>
      <c r="BM387" s="254" t="s">
        <v>939</v>
      </c>
    </row>
    <row r="388" s="2" customFormat="1">
      <c r="A388" s="38"/>
      <c r="B388" s="39"/>
      <c r="C388" s="40"/>
      <c r="D388" s="256" t="s">
        <v>161</v>
      </c>
      <c r="E388" s="40"/>
      <c r="F388" s="257" t="s">
        <v>402</v>
      </c>
      <c r="G388" s="40"/>
      <c r="H388" s="40"/>
      <c r="I388" s="154"/>
      <c r="J388" s="40"/>
      <c r="K388" s="40"/>
      <c r="L388" s="44"/>
      <c r="M388" s="258"/>
      <c r="N388" s="259"/>
      <c r="O388" s="91"/>
      <c r="P388" s="91"/>
      <c r="Q388" s="91"/>
      <c r="R388" s="91"/>
      <c r="S388" s="91"/>
      <c r="T388" s="92"/>
      <c r="U388" s="38"/>
      <c r="V388" s="38"/>
      <c r="W388" s="38"/>
      <c r="X388" s="38"/>
      <c r="Y388" s="38"/>
      <c r="Z388" s="38"/>
      <c r="AA388" s="38"/>
      <c r="AB388" s="38"/>
      <c r="AC388" s="38"/>
      <c r="AD388" s="38"/>
      <c r="AE388" s="38"/>
      <c r="AT388" s="17" t="s">
        <v>161</v>
      </c>
      <c r="AU388" s="17" t="s">
        <v>87</v>
      </c>
    </row>
    <row r="389" s="2" customFormat="1">
      <c r="A389" s="38"/>
      <c r="B389" s="39"/>
      <c r="C389" s="40"/>
      <c r="D389" s="256" t="s">
        <v>163</v>
      </c>
      <c r="E389" s="40"/>
      <c r="F389" s="260" t="s">
        <v>403</v>
      </c>
      <c r="G389" s="40"/>
      <c r="H389" s="40"/>
      <c r="I389" s="154"/>
      <c r="J389" s="40"/>
      <c r="K389" s="40"/>
      <c r="L389" s="44"/>
      <c r="M389" s="258"/>
      <c r="N389" s="259"/>
      <c r="O389" s="91"/>
      <c r="P389" s="91"/>
      <c r="Q389" s="91"/>
      <c r="R389" s="91"/>
      <c r="S389" s="91"/>
      <c r="T389" s="92"/>
      <c r="U389" s="38"/>
      <c r="V389" s="38"/>
      <c r="W389" s="38"/>
      <c r="X389" s="38"/>
      <c r="Y389" s="38"/>
      <c r="Z389" s="38"/>
      <c r="AA389" s="38"/>
      <c r="AB389" s="38"/>
      <c r="AC389" s="38"/>
      <c r="AD389" s="38"/>
      <c r="AE389" s="38"/>
      <c r="AT389" s="17" t="s">
        <v>163</v>
      </c>
      <c r="AU389" s="17" t="s">
        <v>87</v>
      </c>
    </row>
    <row r="390" s="13" customFormat="1">
      <c r="A390" s="13"/>
      <c r="B390" s="261"/>
      <c r="C390" s="262"/>
      <c r="D390" s="256" t="s">
        <v>165</v>
      </c>
      <c r="E390" s="263" t="s">
        <v>1</v>
      </c>
      <c r="F390" s="264" t="s">
        <v>940</v>
      </c>
      <c r="G390" s="262"/>
      <c r="H390" s="265">
        <v>723.48000000000002</v>
      </c>
      <c r="I390" s="266"/>
      <c r="J390" s="262"/>
      <c r="K390" s="262"/>
      <c r="L390" s="267"/>
      <c r="M390" s="268"/>
      <c r="N390" s="269"/>
      <c r="O390" s="269"/>
      <c r="P390" s="269"/>
      <c r="Q390" s="269"/>
      <c r="R390" s="269"/>
      <c r="S390" s="269"/>
      <c r="T390" s="270"/>
      <c r="U390" s="13"/>
      <c r="V390" s="13"/>
      <c r="W390" s="13"/>
      <c r="X390" s="13"/>
      <c r="Y390" s="13"/>
      <c r="Z390" s="13"/>
      <c r="AA390" s="13"/>
      <c r="AB390" s="13"/>
      <c r="AC390" s="13"/>
      <c r="AD390" s="13"/>
      <c r="AE390" s="13"/>
      <c r="AT390" s="271" t="s">
        <v>165</v>
      </c>
      <c r="AU390" s="271" t="s">
        <v>87</v>
      </c>
      <c r="AV390" s="13" t="s">
        <v>87</v>
      </c>
      <c r="AW390" s="13" t="s">
        <v>34</v>
      </c>
      <c r="AX390" s="13" t="s">
        <v>85</v>
      </c>
      <c r="AY390" s="271" t="s">
        <v>152</v>
      </c>
    </row>
    <row r="391" s="2" customFormat="1" ht="16.5" customHeight="1">
      <c r="A391" s="38"/>
      <c r="B391" s="39"/>
      <c r="C391" s="243" t="s">
        <v>566</v>
      </c>
      <c r="D391" s="243" t="s">
        <v>154</v>
      </c>
      <c r="E391" s="244" t="s">
        <v>406</v>
      </c>
      <c r="F391" s="245" t="s">
        <v>407</v>
      </c>
      <c r="G391" s="246" t="s">
        <v>199</v>
      </c>
      <c r="H391" s="247">
        <v>23.699999999999999</v>
      </c>
      <c r="I391" s="248"/>
      <c r="J391" s="249">
        <f>ROUND(I391*H391,2)</f>
        <v>0</v>
      </c>
      <c r="K391" s="245" t="s">
        <v>158</v>
      </c>
      <c r="L391" s="44"/>
      <c r="M391" s="250" t="s">
        <v>1</v>
      </c>
      <c r="N391" s="251" t="s">
        <v>43</v>
      </c>
      <c r="O391" s="91"/>
      <c r="P391" s="252">
        <f>O391*H391</f>
        <v>0</v>
      </c>
      <c r="Q391" s="252">
        <v>1.0000000000000001E-05</v>
      </c>
      <c r="R391" s="252">
        <f>Q391*H391</f>
        <v>0.00023700000000000001</v>
      </c>
      <c r="S391" s="252">
        <v>0</v>
      </c>
      <c r="T391" s="253">
        <f>S391*H391</f>
        <v>0</v>
      </c>
      <c r="U391" s="38"/>
      <c r="V391" s="38"/>
      <c r="W391" s="38"/>
      <c r="X391" s="38"/>
      <c r="Y391" s="38"/>
      <c r="Z391" s="38"/>
      <c r="AA391" s="38"/>
      <c r="AB391" s="38"/>
      <c r="AC391" s="38"/>
      <c r="AD391" s="38"/>
      <c r="AE391" s="38"/>
      <c r="AR391" s="254" t="s">
        <v>159</v>
      </c>
      <c r="AT391" s="254" t="s">
        <v>154</v>
      </c>
      <c r="AU391" s="254" t="s">
        <v>87</v>
      </c>
      <c r="AY391" s="17" t="s">
        <v>152</v>
      </c>
      <c r="BE391" s="255">
        <f>IF(N391="základní",J391,0)</f>
        <v>0</v>
      </c>
      <c r="BF391" s="255">
        <f>IF(N391="snížená",J391,0)</f>
        <v>0</v>
      </c>
      <c r="BG391" s="255">
        <f>IF(N391="zákl. přenesená",J391,0)</f>
        <v>0</v>
      </c>
      <c r="BH391" s="255">
        <f>IF(N391="sníž. přenesená",J391,0)</f>
        <v>0</v>
      </c>
      <c r="BI391" s="255">
        <f>IF(N391="nulová",J391,0)</f>
        <v>0</v>
      </c>
      <c r="BJ391" s="17" t="s">
        <v>85</v>
      </c>
      <c r="BK391" s="255">
        <f>ROUND(I391*H391,2)</f>
        <v>0</v>
      </c>
      <c r="BL391" s="17" t="s">
        <v>159</v>
      </c>
      <c r="BM391" s="254" t="s">
        <v>941</v>
      </c>
    </row>
    <row r="392" s="2" customFormat="1">
      <c r="A392" s="38"/>
      <c r="B392" s="39"/>
      <c r="C392" s="40"/>
      <c r="D392" s="256" t="s">
        <v>161</v>
      </c>
      <c r="E392" s="40"/>
      <c r="F392" s="257" t="s">
        <v>409</v>
      </c>
      <c r="G392" s="40"/>
      <c r="H392" s="40"/>
      <c r="I392" s="154"/>
      <c r="J392" s="40"/>
      <c r="K392" s="40"/>
      <c r="L392" s="44"/>
      <c r="M392" s="258"/>
      <c r="N392" s="259"/>
      <c r="O392" s="91"/>
      <c r="P392" s="91"/>
      <c r="Q392" s="91"/>
      <c r="R392" s="91"/>
      <c r="S392" s="91"/>
      <c r="T392" s="92"/>
      <c r="U392" s="38"/>
      <c r="V392" s="38"/>
      <c r="W392" s="38"/>
      <c r="X392" s="38"/>
      <c r="Y392" s="38"/>
      <c r="Z392" s="38"/>
      <c r="AA392" s="38"/>
      <c r="AB392" s="38"/>
      <c r="AC392" s="38"/>
      <c r="AD392" s="38"/>
      <c r="AE392" s="38"/>
      <c r="AT392" s="17" t="s">
        <v>161</v>
      </c>
      <c r="AU392" s="17" t="s">
        <v>87</v>
      </c>
    </row>
    <row r="393" s="2" customFormat="1">
      <c r="A393" s="38"/>
      <c r="B393" s="39"/>
      <c r="C393" s="40"/>
      <c r="D393" s="256" t="s">
        <v>163</v>
      </c>
      <c r="E393" s="40"/>
      <c r="F393" s="260" t="s">
        <v>403</v>
      </c>
      <c r="G393" s="40"/>
      <c r="H393" s="40"/>
      <c r="I393" s="154"/>
      <c r="J393" s="40"/>
      <c r="K393" s="40"/>
      <c r="L393" s="44"/>
      <c r="M393" s="258"/>
      <c r="N393" s="259"/>
      <c r="O393" s="91"/>
      <c r="P393" s="91"/>
      <c r="Q393" s="91"/>
      <c r="R393" s="91"/>
      <c r="S393" s="91"/>
      <c r="T393" s="92"/>
      <c r="U393" s="38"/>
      <c r="V393" s="38"/>
      <c r="W393" s="38"/>
      <c r="X393" s="38"/>
      <c r="Y393" s="38"/>
      <c r="Z393" s="38"/>
      <c r="AA393" s="38"/>
      <c r="AB393" s="38"/>
      <c r="AC393" s="38"/>
      <c r="AD393" s="38"/>
      <c r="AE393" s="38"/>
      <c r="AT393" s="17" t="s">
        <v>163</v>
      </c>
      <c r="AU393" s="17" t="s">
        <v>87</v>
      </c>
    </row>
    <row r="394" s="13" customFormat="1">
      <c r="A394" s="13"/>
      <c r="B394" s="261"/>
      <c r="C394" s="262"/>
      <c r="D394" s="256" t="s">
        <v>165</v>
      </c>
      <c r="E394" s="263" t="s">
        <v>1</v>
      </c>
      <c r="F394" s="264" t="s">
        <v>942</v>
      </c>
      <c r="G394" s="262"/>
      <c r="H394" s="265">
        <v>23.699999999999999</v>
      </c>
      <c r="I394" s="266"/>
      <c r="J394" s="262"/>
      <c r="K394" s="262"/>
      <c r="L394" s="267"/>
      <c r="M394" s="268"/>
      <c r="N394" s="269"/>
      <c r="O394" s="269"/>
      <c r="P394" s="269"/>
      <c r="Q394" s="269"/>
      <c r="R394" s="269"/>
      <c r="S394" s="269"/>
      <c r="T394" s="270"/>
      <c r="U394" s="13"/>
      <c r="V394" s="13"/>
      <c r="W394" s="13"/>
      <c r="X394" s="13"/>
      <c r="Y394" s="13"/>
      <c r="Z394" s="13"/>
      <c r="AA394" s="13"/>
      <c r="AB394" s="13"/>
      <c r="AC394" s="13"/>
      <c r="AD394" s="13"/>
      <c r="AE394" s="13"/>
      <c r="AT394" s="271" t="s">
        <v>165</v>
      </c>
      <c r="AU394" s="271" t="s">
        <v>87</v>
      </c>
      <c r="AV394" s="13" t="s">
        <v>87</v>
      </c>
      <c r="AW394" s="13" t="s">
        <v>34</v>
      </c>
      <c r="AX394" s="13" t="s">
        <v>85</v>
      </c>
      <c r="AY394" s="271" t="s">
        <v>152</v>
      </c>
    </row>
    <row r="395" s="2" customFormat="1" ht="21.75" customHeight="1">
      <c r="A395" s="38"/>
      <c r="B395" s="39"/>
      <c r="C395" s="243" t="s">
        <v>573</v>
      </c>
      <c r="D395" s="243" t="s">
        <v>154</v>
      </c>
      <c r="E395" s="244" t="s">
        <v>943</v>
      </c>
      <c r="F395" s="245" t="s">
        <v>944</v>
      </c>
      <c r="G395" s="246" t="s">
        <v>380</v>
      </c>
      <c r="H395" s="247">
        <v>40</v>
      </c>
      <c r="I395" s="248"/>
      <c r="J395" s="249">
        <f>ROUND(I395*H395,2)</f>
        <v>0</v>
      </c>
      <c r="K395" s="245" t="s">
        <v>158</v>
      </c>
      <c r="L395" s="44"/>
      <c r="M395" s="250" t="s">
        <v>1</v>
      </c>
      <c r="N395" s="251" t="s">
        <v>43</v>
      </c>
      <c r="O395" s="91"/>
      <c r="P395" s="252">
        <f>O395*H395</f>
        <v>0</v>
      </c>
      <c r="Q395" s="252">
        <v>0.10988000000000001</v>
      </c>
      <c r="R395" s="252">
        <f>Q395*H395</f>
        <v>4.3952</v>
      </c>
      <c r="S395" s="252">
        <v>0</v>
      </c>
      <c r="T395" s="253">
        <f>S395*H395</f>
        <v>0</v>
      </c>
      <c r="U395" s="38"/>
      <c r="V395" s="38"/>
      <c r="W395" s="38"/>
      <c r="X395" s="38"/>
      <c r="Y395" s="38"/>
      <c r="Z395" s="38"/>
      <c r="AA395" s="38"/>
      <c r="AB395" s="38"/>
      <c r="AC395" s="38"/>
      <c r="AD395" s="38"/>
      <c r="AE395" s="38"/>
      <c r="AR395" s="254" t="s">
        <v>159</v>
      </c>
      <c r="AT395" s="254" t="s">
        <v>154</v>
      </c>
      <c r="AU395" s="254" t="s">
        <v>87</v>
      </c>
      <c r="AY395" s="17" t="s">
        <v>152</v>
      </c>
      <c r="BE395" s="255">
        <f>IF(N395="základní",J395,0)</f>
        <v>0</v>
      </c>
      <c r="BF395" s="255">
        <f>IF(N395="snížená",J395,0)</f>
        <v>0</v>
      </c>
      <c r="BG395" s="255">
        <f>IF(N395="zákl. přenesená",J395,0)</f>
        <v>0</v>
      </c>
      <c r="BH395" s="255">
        <f>IF(N395="sníž. přenesená",J395,0)</f>
        <v>0</v>
      </c>
      <c r="BI395" s="255">
        <f>IF(N395="nulová",J395,0)</f>
        <v>0</v>
      </c>
      <c r="BJ395" s="17" t="s">
        <v>85</v>
      </c>
      <c r="BK395" s="255">
        <f>ROUND(I395*H395,2)</f>
        <v>0</v>
      </c>
      <c r="BL395" s="17" t="s">
        <v>159</v>
      </c>
      <c r="BM395" s="254" t="s">
        <v>945</v>
      </c>
    </row>
    <row r="396" s="2" customFormat="1">
      <c r="A396" s="38"/>
      <c r="B396" s="39"/>
      <c r="C396" s="40"/>
      <c r="D396" s="256" t="s">
        <v>161</v>
      </c>
      <c r="E396" s="40"/>
      <c r="F396" s="257" t="s">
        <v>946</v>
      </c>
      <c r="G396" s="40"/>
      <c r="H396" s="40"/>
      <c r="I396" s="154"/>
      <c r="J396" s="40"/>
      <c r="K396" s="40"/>
      <c r="L396" s="44"/>
      <c r="M396" s="258"/>
      <c r="N396" s="259"/>
      <c r="O396" s="91"/>
      <c r="P396" s="91"/>
      <c r="Q396" s="91"/>
      <c r="R396" s="91"/>
      <c r="S396" s="91"/>
      <c r="T396" s="92"/>
      <c r="U396" s="38"/>
      <c r="V396" s="38"/>
      <c r="W396" s="38"/>
      <c r="X396" s="38"/>
      <c r="Y396" s="38"/>
      <c r="Z396" s="38"/>
      <c r="AA396" s="38"/>
      <c r="AB396" s="38"/>
      <c r="AC396" s="38"/>
      <c r="AD396" s="38"/>
      <c r="AE396" s="38"/>
      <c r="AT396" s="17" t="s">
        <v>161</v>
      </c>
      <c r="AU396" s="17" t="s">
        <v>87</v>
      </c>
    </row>
    <row r="397" s="2" customFormat="1">
      <c r="A397" s="38"/>
      <c r="B397" s="39"/>
      <c r="C397" s="40"/>
      <c r="D397" s="256" t="s">
        <v>163</v>
      </c>
      <c r="E397" s="40"/>
      <c r="F397" s="260" t="s">
        <v>947</v>
      </c>
      <c r="G397" s="40"/>
      <c r="H397" s="40"/>
      <c r="I397" s="154"/>
      <c r="J397" s="40"/>
      <c r="K397" s="40"/>
      <c r="L397" s="44"/>
      <c r="M397" s="258"/>
      <c r="N397" s="259"/>
      <c r="O397" s="91"/>
      <c r="P397" s="91"/>
      <c r="Q397" s="91"/>
      <c r="R397" s="91"/>
      <c r="S397" s="91"/>
      <c r="T397" s="92"/>
      <c r="U397" s="38"/>
      <c r="V397" s="38"/>
      <c r="W397" s="38"/>
      <c r="X397" s="38"/>
      <c r="Y397" s="38"/>
      <c r="Z397" s="38"/>
      <c r="AA397" s="38"/>
      <c r="AB397" s="38"/>
      <c r="AC397" s="38"/>
      <c r="AD397" s="38"/>
      <c r="AE397" s="38"/>
      <c r="AT397" s="17" t="s">
        <v>163</v>
      </c>
      <c r="AU397" s="17" t="s">
        <v>87</v>
      </c>
    </row>
    <row r="398" s="13" customFormat="1">
      <c r="A398" s="13"/>
      <c r="B398" s="261"/>
      <c r="C398" s="262"/>
      <c r="D398" s="256" t="s">
        <v>165</v>
      </c>
      <c r="E398" s="263" t="s">
        <v>1</v>
      </c>
      <c r="F398" s="264" t="s">
        <v>430</v>
      </c>
      <c r="G398" s="262"/>
      <c r="H398" s="265">
        <v>40</v>
      </c>
      <c r="I398" s="266"/>
      <c r="J398" s="262"/>
      <c r="K398" s="262"/>
      <c r="L398" s="267"/>
      <c r="M398" s="268"/>
      <c r="N398" s="269"/>
      <c r="O398" s="269"/>
      <c r="P398" s="269"/>
      <c r="Q398" s="269"/>
      <c r="R398" s="269"/>
      <c r="S398" s="269"/>
      <c r="T398" s="270"/>
      <c r="U398" s="13"/>
      <c r="V398" s="13"/>
      <c r="W398" s="13"/>
      <c r="X398" s="13"/>
      <c r="Y398" s="13"/>
      <c r="Z398" s="13"/>
      <c r="AA398" s="13"/>
      <c r="AB398" s="13"/>
      <c r="AC398" s="13"/>
      <c r="AD398" s="13"/>
      <c r="AE398" s="13"/>
      <c r="AT398" s="271" t="s">
        <v>165</v>
      </c>
      <c r="AU398" s="271" t="s">
        <v>87</v>
      </c>
      <c r="AV398" s="13" t="s">
        <v>87</v>
      </c>
      <c r="AW398" s="13" t="s">
        <v>34</v>
      </c>
      <c r="AX398" s="13" t="s">
        <v>85</v>
      </c>
      <c r="AY398" s="271" t="s">
        <v>152</v>
      </c>
    </row>
    <row r="399" s="2" customFormat="1" ht="16.5" customHeight="1">
      <c r="A399" s="38"/>
      <c r="B399" s="39"/>
      <c r="C399" s="283" t="s">
        <v>580</v>
      </c>
      <c r="D399" s="283" t="s">
        <v>262</v>
      </c>
      <c r="E399" s="284" t="s">
        <v>948</v>
      </c>
      <c r="F399" s="285" t="s">
        <v>949</v>
      </c>
      <c r="G399" s="286" t="s">
        <v>191</v>
      </c>
      <c r="H399" s="287">
        <v>2.1539999999999999</v>
      </c>
      <c r="I399" s="288"/>
      <c r="J399" s="289">
        <f>ROUND(I399*H399,2)</f>
        <v>0</v>
      </c>
      <c r="K399" s="285" t="s">
        <v>158</v>
      </c>
      <c r="L399" s="290"/>
      <c r="M399" s="291" t="s">
        <v>1</v>
      </c>
      <c r="N399" s="292" t="s">
        <v>43</v>
      </c>
      <c r="O399" s="91"/>
      <c r="P399" s="252">
        <f>O399*H399</f>
        <v>0</v>
      </c>
      <c r="Q399" s="252">
        <v>1</v>
      </c>
      <c r="R399" s="252">
        <f>Q399*H399</f>
        <v>2.1539999999999999</v>
      </c>
      <c r="S399" s="252">
        <v>0</v>
      </c>
      <c r="T399" s="253">
        <f>S399*H399</f>
        <v>0</v>
      </c>
      <c r="U399" s="38"/>
      <c r="V399" s="38"/>
      <c r="W399" s="38"/>
      <c r="X399" s="38"/>
      <c r="Y399" s="38"/>
      <c r="Z399" s="38"/>
      <c r="AA399" s="38"/>
      <c r="AB399" s="38"/>
      <c r="AC399" s="38"/>
      <c r="AD399" s="38"/>
      <c r="AE399" s="38"/>
      <c r="AR399" s="254" t="s">
        <v>216</v>
      </c>
      <c r="AT399" s="254" t="s">
        <v>262</v>
      </c>
      <c r="AU399" s="254" t="s">
        <v>87</v>
      </c>
      <c r="AY399" s="17" t="s">
        <v>152</v>
      </c>
      <c r="BE399" s="255">
        <f>IF(N399="základní",J399,0)</f>
        <v>0</v>
      </c>
      <c r="BF399" s="255">
        <f>IF(N399="snížená",J399,0)</f>
        <v>0</v>
      </c>
      <c r="BG399" s="255">
        <f>IF(N399="zákl. přenesená",J399,0)</f>
        <v>0</v>
      </c>
      <c r="BH399" s="255">
        <f>IF(N399="sníž. přenesená",J399,0)</f>
        <v>0</v>
      </c>
      <c r="BI399" s="255">
        <f>IF(N399="nulová",J399,0)</f>
        <v>0</v>
      </c>
      <c r="BJ399" s="17" t="s">
        <v>85</v>
      </c>
      <c r="BK399" s="255">
        <f>ROUND(I399*H399,2)</f>
        <v>0</v>
      </c>
      <c r="BL399" s="17" t="s">
        <v>159</v>
      </c>
      <c r="BM399" s="254" t="s">
        <v>950</v>
      </c>
    </row>
    <row r="400" s="2" customFormat="1">
      <c r="A400" s="38"/>
      <c r="B400" s="39"/>
      <c r="C400" s="40"/>
      <c r="D400" s="256" t="s">
        <v>161</v>
      </c>
      <c r="E400" s="40"/>
      <c r="F400" s="257" t="s">
        <v>949</v>
      </c>
      <c r="G400" s="40"/>
      <c r="H400" s="40"/>
      <c r="I400" s="154"/>
      <c r="J400" s="40"/>
      <c r="K400" s="40"/>
      <c r="L400" s="44"/>
      <c r="M400" s="258"/>
      <c r="N400" s="259"/>
      <c r="O400" s="91"/>
      <c r="P400" s="91"/>
      <c r="Q400" s="91"/>
      <c r="R400" s="91"/>
      <c r="S400" s="91"/>
      <c r="T400" s="92"/>
      <c r="U400" s="38"/>
      <c r="V400" s="38"/>
      <c r="W400" s="38"/>
      <c r="X400" s="38"/>
      <c r="Y400" s="38"/>
      <c r="Z400" s="38"/>
      <c r="AA400" s="38"/>
      <c r="AB400" s="38"/>
      <c r="AC400" s="38"/>
      <c r="AD400" s="38"/>
      <c r="AE400" s="38"/>
      <c r="AT400" s="17" t="s">
        <v>161</v>
      </c>
      <c r="AU400" s="17" t="s">
        <v>87</v>
      </c>
    </row>
    <row r="401" s="13" customFormat="1">
      <c r="A401" s="13"/>
      <c r="B401" s="261"/>
      <c r="C401" s="262"/>
      <c r="D401" s="256" t="s">
        <v>165</v>
      </c>
      <c r="E401" s="263" t="s">
        <v>1</v>
      </c>
      <c r="F401" s="264" t="s">
        <v>951</v>
      </c>
      <c r="G401" s="262"/>
      <c r="H401" s="265">
        <v>2.133</v>
      </c>
      <c r="I401" s="266"/>
      <c r="J401" s="262"/>
      <c r="K401" s="262"/>
      <c r="L401" s="267"/>
      <c r="M401" s="268"/>
      <c r="N401" s="269"/>
      <c r="O401" s="269"/>
      <c r="P401" s="269"/>
      <c r="Q401" s="269"/>
      <c r="R401" s="269"/>
      <c r="S401" s="269"/>
      <c r="T401" s="270"/>
      <c r="U401" s="13"/>
      <c r="V401" s="13"/>
      <c r="W401" s="13"/>
      <c r="X401" s="13"/>
      <c r="Y401" s="13"/>
      <c r="Z401" s="13"/>
      <c r="AA401" s="13"/>
      <c r="AB401" s="13"/>
      <c r="AC401" s="13"/>
      <c r="AD401" s="13"/>
      <c r="AE401" s="13"/>
      <c r="AT401" s="271" t="s">
        <v>165</v>
      </c>
      <c r="AU401" s="271" t="s">
        <v>87</v>
      </c>
      <c r="AV401" s="13" t="s">
        <v>87</v>
      </c>
      <c r="AW401" s="13" t="s">
        <v>34</v>
      </c>
      <c r="AX401" s="13" t="s">
        <v>85</v>
      </c>
      <c r="AY401" s="271" t="s">
        <v>152</v>
      </c>
    </row>
    <row r="402" s="13" customFormat="1">
      <c r="A402" s="13"/>
      <c r="B402" s="261"/>
      <c r="C402" s="262"/>
      <c r="D402" s="256" t="s">
        <v>165</v>
      </c>
      <c r="E402" s="262"/>
      <c r="F402" s="264" t="s">
        <v>952</v>
      </c>
      <c r="G402" s="262"/>
      <c r="H402" s="265">
        <v>2.1539999999999999</v>
      </c>
      <c r="I402" s="266"/>
      <c r="J402" s="262"/>
      <c r="K402" s="262"/>
      <c r="L402" s="267"/>
      <c r="M402" s="268"/>
      <c r="N402" s="269"/>
      <c r="O402" s="269"/>
      <c r="P402" s="269"/>
      <c r="Q402" s="269"/>
      <c r="R402" s="269"/>
      <c r="S402" s="269"/>
      <c r="T402" s="270"/>
      <c r="U402" s="13"/>
      <c r="V402" s="13"/>
      <c r="W402" s="13"/>
      <c r="X402" s="13"/>
      <c r="Y402" s="13"/>
      <c r="Z402" s="13"/>
      <c r="AA402" s="13"/>
      <c r="AB402" s="13"/>
      <c r="AC402" s="13"/>
      <c r="AD402" s="13"/>
      <c r="AE402" s="13"/>
      <c r="AT402" s="271" t="s">
        <v>165</v>
      </c>
      <c r="AU402" s="271" t="s">
        <v>87</v>
      </c>
      <c r="AV402" s="13" t="s">
        <v>87</v>
      </c>
      <c r="AW402" s="13" t="s">
        <v>4</v>
      </c>
      <c r="AX402" s="13" t="s">
        <v>85</v>
      </c>
      <c r="AY402" s="271" t="s">
        <v>152</v>
      </c>
    </row>
    <row r="403" s="2" customFormat="1" ht="21.75" customHeight="1">
      <c r="A403" s="38"/>
      <c r="B403" s="39"/>
      <c r="C403" s="243" t="s">
        <v>587</v>
      </c>
      <c r="D403" s="243" t="s">
        <v>154</v>
      </c>
      <c r="E403" s="244" t="s">
        <v>431</v>
      </c>
      <c r="F403" s="245" t="s">
        <v>432</v>
      </c>
      <c r="G403" s="246" t="s">
        <v>380</v>
      </c>
      <c r="H403" s="247">
        <v>103.29000000000001</v>
      </c>
      <c r="I403" s="248"/>
      <c r="J403" s="249">
        <f>ROUND(I403*H403,2)</f>
        <v>0</v>
      </c>
      <c r="K403" s="245" t="s">
        <v>158</v>
      </c>
      <c r="L403" s="44"/>
      <c r="M403" s="250" t="s">
        <v>1</v>
      </c>
      <c r="N403" s="251" t="s">
        <v>43</v>
      </c>
      <c r="O403" s="91"/>
      <c r="P403" s="252">
        <f>O403*H403</f>
        <v>0</v>
      </c>
      <c r="Q403" s="252">
        <v>0.15540000000000001</v>
      </c>
      <c r="R403" s="252">
        <f>Q403*H403</f>
        <v>16.051266000000002</v>
      </c>
      <c r="S403" s="252">
        <v>0</v>
      </c>
      <c r="T403" s="253">
        <f>S403*H403</f>
        <v>0</v>
      </c>
      <c r="U403" s="38"/>
      <c r="V403" s="38"/>
      <c r="W403" s="38"/>
      <c r="X403" s="38"/>
      <c r="Y403" s="38"/>
      <c r="Z403" s="38"/>
      <c r="AA403" s="38"/>
      <c r="AB403" s="38"/>
      <c r="AC403" s="38"/>
      <c r="AD403" s="38"/>
      <c r="AE403" s="38"/>
      <c r="AR403" s="254" t="s">
        <v>159</v>
      </c>
      <c r="AT403" s="254" t="s">
        <v>154</v>
      </c>
      <c r="AU403" s="254" t="s">
        <v>87</v>
      </c>
      <c r="AY403" s="17" t="s">
        <v>152</v>
      </c>
      <c r="BE403" s="255">
        <f>IF(N403="základní",J403,0)</f>
        <v>0</v>
      </c>
      <c r="BF403" s="255">
        <f>IF(N403="snížená",J403,0)</f>
        <v>0</v>
      </c>
      <c r="BG403" s="255">
        <f>IF(N403="zákl. přenesená",J403,0)</f>
        <v>0</v>
      </c>
      <c r="BH403" s="255">
        <f>IF(N403="sníž. přenesená",J403,0)</f>
        <v>0</v>
      </c>
      <c r="BI403" s="255">
        <f>IF(N403="nulová",J403,0)</f>
        <v>0</v>
      </c>
      <c r="BJ403" s="17" t="s">
        <v>85</v>
      </c>
      <c r="BK403" s="255">
        <f>ROUND(I403*H403,2)</f>
        <v>0</v>
      </c>
      <c r="BL403" s="17" t="s">
        <v>159</v>
      </c>
      <c r="BM403" s="254" t="s">
        <v>953</v>
      </c>
    </row>
    <row r="404" s="2" customFormat="1">
      <c r="A404" s="38"/>
      <c r="B404" s="39"/>
      <c r="C404" s="40"/>
      <c r="D404" s="256" t="s">
        <v>161</v>
      </c>
      <c r="E404" s="40"/>
      <c r="F404" s="257" t="s">
        <v>434</v>
      </c>
      <c r="G404" s="40"/>
      <c r="H404" s="40"/>
      <c r="I404" s="154"/>
      <c r="J404" s="40"/>
      <c r="K404" s="40"/>
      <c r="L404" s="44"/>
      <c r="M404" s="258"/>
      <c r="N404" s="259"/>
      <c r="O404" s="91"/>
      <c r="P404" s="91"/>
      <c r="Q404" s="91"/>
      <c r="R404" s="91"/>
      <c r="S404" s="91"/>
      <c r="T404" s="92"/>
      <c r="U404" s="38"/>
      <c r="V404" s="38"/>
      <c r="W404" s="38"/>
      <c r="X404" s="38"/>
      <c r="Y404" s="38"/>
      <c r="Z404" s="38"/>
      <c r="AA404" s="38"/>
      <c r="AB404" s="38"/>
      <c r="AC404" s="38"/>
      <c r="AD404" s="38"/>
      <c r="AE404" s="38"/>
      <c r="AT404" s="17" t="s">
        <v>161</v>
      </c>
      <c r="AU404" s="17" t="s">
        <v>87</v>
      </c>
    </row>
    <row r="405" s="2" customFormat="1">
      <c r="A405" s="38"/>
      <c r="B405" s="39"/>
      <c r="C405" s="40"/>
      <c r="D405" s="256" t="s">
        <v>163</v>
      </c>
      <c r="E405" s="40"/>
      <c r="F405" s="260" t="s">
        <v>415</v>
      </c>
      <c r="G405" s="40"/>
      <c r="H405" s="40"/>
      <c r="I405" s="154"/>
      <c r="J405" s="40"/>
      <c r="K405" s="40"/>
      <c r="L405" s="44"/>
      <c r="M405" s="258"/>
      <c r="N405" s="259"/>
      <c r="O405" s="91"/>
      <c r="P405" s="91"/>
      <c r="Q405" s="91"/>
      <c r="R405" s="91"/>
      <c r="S405" s="91"/>
      <c r="T405" s="92"/>
      <c r="U405" s="38"/>
      <c r="V405" s="38"/>
      <c r="W405" s="38"/>
      <c r="X405" s="38"/>
      <c r="Y405" s="38"/>
      <c r="Z405" s="38"/>
      <c r="AA405" s="38"/>
      <c r="AB405" s="38"/>
      <c r="AC405" s="38"/>
      <c r="AD405" s="38"/>
      <c r="AE405" s="38"/>
      <c r="AT405" s="17" t="s">
        <v>163</v>
      </c>
      <c r="AU405" s="17" t="s">
        <v>87</v>
      </c>
    </row>
    <row r="406" s="2" customFormat="1">
      <c r="A406" s="38"/>
      <c r="B406" s="39"/>
      <c r="C406" s="40"/>
      <c r="D406" s="256" t="s">
        <v>203</v>
      </c>
      <c r="E406" s="40"/>
      <c r="F406" s="260" t="s">
        <v>204</v>
      </c>
      <c r="G406" s="40"/>
      <c r="H406" s="40"/>
      <c r="I406" s="154"/>
      <c r="J406" s="40"/>
      <c r="K406" s="40"/>
      <c r="L406" s="44"/>
      <c r="M406" s="258"/>
      <c r="N406" s="259"/>
      <c r="O406" s="91"/>
      <c r="P406" s="91"/>
      <c r="Q406" s="91"/>
      <c r="R406" s="91"/>
      <c r="S406" s="91"/>
      <c r="T406" s="92"/>
      <c r="U406" s="38"/>
      <c r="V406" s="38"/>
      <c r="W406" s="38"/>
      <c r="X406" s="38"/>
      <c r="Y406" s="38"/>
      <c r="Z406" s="38"/>
      <c r="AA406" s="38"/>
      <c r="AB406" s="38"/>
      <c r="AC406" s="38"/>
      <c r="AD406" s="38"/>
      <c r="AE406" s="38"/>
      <c r="AT406" s="17" t="s">
        <v>203</v>
      </c>
      <c r="AU406" s="17" t="s">
        <v>87</v>
      </c>
    </row>
    <row r="407" s="13" customFormat="1">
      <c r="A407" s="13"/>
      <c r="B407" s="261"/>
      <c r="C407" s="262"/>
      <c r="D407" s="256" t="s">
        <v>165</v>
      </c>
      <c r="E407" s="263" t="s">
        <v>1</v>
      </c>
      <c r="F407" s="264" t="s">
        <v>954</v>
      </c>
      <c r="G407" s="262"/>
      <c r="H407" s="265">
        <v>31.899999999999999</v>
      </c>
      <c r="I407" s="266"/>
      <c r="J407" s="262"/>
      <c r="K407" s="262"/>
      <c r="L407" s="267"/>
      <c r="M407" s="268"/>
      <c r="N407" s="269"/>
      <c r="O407" s="269"/>
      <c r="P407" s="269"/>
      <c r="Q407" s="269"/>
      <c r="R407" s="269"/>
      <c r="S407" s="269"/>
      <c r="T407" s="270"/>
      <c r="U407" s="13"/>
      <c r="V407" s="13"/>
      <c r="W407" s="13"/>
      <c r="X407" s="13"/>
      <c r="Y407" s="13"/>
      <c r="Z407" s="13"/>
      <c r="AA407" s="13"/>
      <c r="AB407" s="13"/>
      <c r="AC407" s="13"/>
      <c r="AD407" s="13"/>
      <c r="AE407" s="13"/>
      <c r="AT407" s="271" t="s">
        <v>165</v>
      </c>
      <c r="AU407" s="271" t="s">
        <v>87</v>
      </c>
      <c r="AV407" s="13" t="s">
        <v>87</v>
      </c>
      <c r="AW407" s="13" t="s">
        <v>34</v>
      </c>
      <c r="AX407" s="13" t="s">
        <v>78</v>
      </c>
      <c r="AY407" s="271" t="s">
        <v>152</v>
      </c>
    </row>
    <row r="408" s="13" customFormat="1">
      <c r="A408" s="13"/>
      <c r="B408" s="261"/>
      <c r="C408" s="262"/>
      <c r="D408" s="256" t="s">
        <v>165</v>
      </c>
      <c r="E408" s="263" t="s">
        <v>1</v>
      </c>
      <c r="F408" s="264" t="s">
        <v>955</v>
      </c>
      <c r="G408" s="262"/>
      <c r="H408" s="265">
        <v>65.829999999999998</v>
      </c>
      <c r="I408" s="266"/>
      <c r="J408" s="262"/>
      <c r="K408" s="262"/>
      <c r="L408" s="267"/>
      <c r="M408" s="268"/>
      <c r="N408" s="269"/>
      <c r="O408" s="269"/>
      <c r="P408" s="269"/>
      <c r="Q408" s="269"/>
      <c r="R408" s="269"/>
      <c r="S408" s="269"/>
      <c r="T408" s="270"/>
      <c r="U408" s="13"/>
      <c r="V408" s="13"/>
      <c r="W408" s="13"/>
      <c r="X408" s="13"/>
      <c r="Y408" s="13"/>
      <c r="Z408" s="13"/>
      <c r="AA408" s="13"/>
      <c r="AB408" s="13"/>
      <c r="AC408" s="13"/>
      <c r="AD408" s="13"/>
      <c r="AE408" s="13"/>
      <c r="AT408" s="271" t="s">
        <v>165</v>
      </c>
      <c r="AU408" s="271" t="s">
        <v>87</v>
      </c>
      <c r="AV408" s="13" t="s">
        <v>87</v>
      </c>
      <c r="AW408" s="13" t="s">
        <v>34</v>
      </c>
      <c r="AX408" s="13" t="s">
        <v>78</v>
      </c>
      <c r="AY408" s="271" t="s">
        <v>152</v>
      </c>
    </row>
    <row r="409" s="13" customFormat="1">
      <c r="A409" s="13"/>
      <c r="B409" s="261"/>
      <c r="C409" s="262"/>
      <c r="D409" s="256" t="s">
        <v>165</v>
      </c>
      <c r="E409" s="263" t="s">
        <v>1</v>
      </c>
      <c r="F409" s="264" t="s">
        <v>956</v>
      </c>
      <c r="G409" s="262"/>
      <c r="H409" s="265">
        <v>4</v>
      </c>
      <c r="I409" s="266"/>
      <c r="J409" s="262"/>
      <c r="K409" s="262"/>
      <c r="L409" s="267"/>
      <c r="M409" s="268"/>
      <c r="N409" s="269"/>
      <c r="O409" s="269"/>
      <c r="P409" s="269"/>
      <c r="Q409" s="269"/>
      <c r="R409" s="269"/>
      <c r="S409" s="269"/>
      <c r="T409" s="270"/>
      <c r="U409" s="13"/>
      <c r="V409" s="13"/>
      <c r="W409" s="13"/>
      <c r="X409" s="13"/>
      <c r="Y409" s="13"/>
      <c r="Z409" s="13"/>
      <c r="AA409" s="13"/>
      <c r="AB409" s="13"/>
      <c r="AC409" s="13"/>
      <c r="AD409" s="13"/>
      <c r="AE409" s="13"/>
      <c r="AT409" s="271" t="s">
        <v>165</v>
      </c>
      <c r="AU409" s="271" t="s">
        <v>87</v>
      </c>
      <c r="AV409" s="13" t="s">
        <v>87</v>
      </c>
      <c r="AW409" s="13" t="s">
        <v>34</v>
      </c>
      <c r="AX409" s="13" t="s">
        <v>78</v>
      </c>
      <c r="AY409" s="271" t="s">
        <v>152</v>
      </c>
    </row>
    <row r="410" s="13" customFormat="1">
      <c r="A410" s="13"/>
      <c r="B410" s="261"/>
      <c r="C410" s="262"/>
      <c r="D410" s="256" t="s">
        <v>165</v>
      </c>
      <c r="E410" s="263" t="s">
        <v>1</v>
      </c>
      <c r="F410" s="264" t="s">
        <v>957</v>
      </c>
      <c r="G410" s="262"/>
      <c r="H410" s="265">
        <v>1.5600000000000001</v>
      </c>
      <c r="I410" s="266"/>
      <c r="J410" s="262"/>
      <c r="K410" s="262"/>
      <c r="L410" s="267"/>
      <c r="M410" s="268"/>
      <c r="N410" s="269"/>
      <c r="O410" s="269"/>
      <c r="P410" s="269"/>
      <c r="Q410" s="269"/>
      <c r="R410" s="269"/>
      <c r="S410" s="269"/>
      <c r="T410" s="270"/>
      <c r="U410" s="13"/>
      <c r="V410" s="13"/>
      <c r="W410" s="13"/>
      <c r="X410" s="13"/>
      <c r="Y410" s="13"/>
      <c r="Z410" s="13"/>
      <c r="AA410" s="13"/>
      <c r="AB410" s="13"/>
      <c r="AC410" s="13"/>
      <c r="AD410" s="13"/>
      <c r="AE410" s="13"/>
      <c r="AT410" s="271" t="s">
        <v>165</v>
      </c>
      <c r="AU410" s="271" t="s">
        <v>87</v>
      </c>
      <c r="AV410" s="13" t="s">
        <v>87</v>
      </c>
      <c r="AW410" s="13" t="s">
        <v>34</v>
      </c>
      <c r="AX410" s="13" t="s">
        <v>78</v>
      </c>
      <c r="AY410" s="271" t="s">
        <v>152</v>
      </c>
    </row>
    <row r="411" s="14" customFormat="1">
      <c r="A411" s="14"/>
      <c r="B411" s="272"/>
      <c r="C411" s="273"/>
      <c r="D411" s="256" t="s">
        <v>165</v>
      </c>
      <c r="E411" s="274" t="s">
        <v>1</v>
      </c>
      <c r="F411" s="275" t="s">
        <v>171</v>
      </c>
      <c r="G411" s="273"/>
      <c r="H411" s="276">
        <v>103.29000000000001</v>
      </c>
      <c r="I411" s="277"/>
      <c r="J411" s="273"/>
      <c r="K411" s="273"/>
      <c r="L411" s="278"/>
      <c r="M411" s="279"/>
      <c r="N411" s="280"/>
      <c r="O411" s="280"/>
      <c r="P411" s="280"/>
      <c r="Q411" s="280"/>
      <c r="R411" s="280"/>
      <c r="S411" s="280"/>
      <c r="T411" s="281"/>
      <c r="U411" s="14"/>
      <c r="V411" s="14"/>
      <c r="W411" s="14"/>
      <c r="X411" s="14"/>
      <c r="Y411" s="14"/>
      <c r="Z411" s="14"/>
      <c r="AA411" s="14"/>
      <c r="AB411" s="14"/>
      <c r="AC411" s="14"/>
      <c r="AD411" s="14"/>
      <c r="AE411" s="14"/>
      <c r="AT411" s="282" t="s">
        <v>165</v>
      </c>
      <c r="AU411" s="282" t="s">
        <v>87</v>
      </c>
      <c r="AV411" s="14" t="s">
        <v>159</v>
      </c>
      <c r="AW411" s="14" t="s">
        <v>34</v>
      </c>
      <c r="AX411" s="14" t="s">
        <v>85</v>
      </c>
      <c r="AY411" s="282" t="s">
        <v>152</v>
      </c>
    </row>
    <row r="412" s="2" customFormat="1" ht="16.5" customHeight="1">
      <c r="A412" s="38"/>
      <c r="B412" s="39"/>
      <c r="C412" s="283" t="s">
        <v>593</v>
      </c>
      <c r="D412" s="283" t="s">
        <v>262</v>
      </c>
      <c r="E412" s="284" t="s">
        <v>440</v>
      </c>
      <c r="F412" s="285" t="s">
        <v>441</v>
      </c>
      <c r="G412" s="286" t="s">
        <v>380</v>
      </c>
      <c r="H412" s="287">
        <v>32.219000000000001</v>
      </c>
      <c r="I412" s="288"/>
      <c r="J412" s="289">
        <f>ROUND(I412*H412,2)</f>
        <v>0</v>
      </c>
      <c r="K412" s="285" t="s">
        <v>158</v>
      </c>
      <c r="L412" s="290"/>
      <c r="M412" s="291" t="s">
        <v>1</v>
      </c>
      <c r="N412" s="292" t="s">
        <v>43</v>
      </c>
      <c r="O412" s="91"/>
      <c r="P412" s="252">
        <f>O412*H412</f>
        <v>0</v>
      </c>
      <c r="Q412" s="252">
        <v>0.048300000000000003</v>
      </c>
      <c r="R412" s="252">
        <f>Q412*H412</f>
        <v>1.5561777000000001</v>
      </c>
      <c r="S412" s="252">
        <v>0</v>
      </c>
      <c r="T412" s="253">
        <f>S412*H412</f>
        <v>0</v>
      </c>
      <c r="U412" s="38"/>
      <c r="V412" s="38"/>
      <c r="W412" s="38"/>
      <c r="X412" s="38"/>
      <c r="Y412" s="38"/>
      <c r="Z412" s="38"/>
      <c r="AA412" s="38"/>
      <c r="AB412" s="38"/>
      <c r="AC412" s="38"/>
      <c r="AD412" s="38"/>
      <c r="AE412" s="38"/>
      <c r="AR412" s="254" t="s">
        <v>216</v>
      </c>
      <c r="AT412" s="254" t="s">
        <v>262</v>
      </c>
      <c r="AU412" s="254" t="s">
        <v>87</v>
      </c>
      <c r="AY412" s="17" t="s">
        <v>152</v>
      </c>
      <c r="BE412" s="255">
        <f>IF(N412="základní",J412,0)</f>
        <v>0</v>
      </c>
      <c r="BF412" s="255">
        <f>IF(N412="snížená",J412,0)</f>
        <v>0</v>
      </c>
      <c r="BG412" s="255">
        <f>IF(N412="zákl. přenesená",J412,0)</f>
        <v>0</v>
      </c>
      <c r="BH412" s="255">
        <f>IF(N412="sníž. přenesená",J412,0)</f>
        <v>0</v>
      </c>
      <c r="BI412" s="255">
        <f>IF(N412="nulová",J412,0)</f>
        <v>0</v>
      </c>
      <c r="BJ412" s="17" t="s">
        <v>85</v>
      </c>
      <c r="BK412" s="255">
        <f>ROUND(I412*H412,2)</f>
        <v>0</v>
      </c>
      <c r="BL412" s="17" t="s">
        <v>159</v>
      </c>
      <c r="BM412" s="254" t="s">
        <v>958</v>
      </c>
    </row>
    <row r="413" s="2" customFormat="1">
      <c r="A413" s="38"/>
      <c r="B413" s="39"/>
      <c r="C413" s="40"/>
      <c r="D413" s="256" t="s">
        <v>161</v>
      </c>
      <c r="E413" s="40"/>
      <c r="F413" s="257" t="s">
        <v>441</v>
      </c>
      <c r="G413" s="40"/>
      <c r="H413" s="40"/>
      <c r="I413" s="154"/>
      <c r="J413" s="40"/>
      <c r="K413" s="40"/>
      <c r="L413" s="44"/>
      <c r="M413" s="258"/>
      <c r="N413" s="259"/>
      <c r="O413" s="91"/>
      <c r="P413" s="91"/>
      <c r="Q413" s="91"/>
      <c r="R413" s="91"/>
      <c r="S413" s="91"/>
      <c r="T413" s="92"/>
      <c r="U413" s="38"/>
      <c r="V413" s="38"/>
      <c r="W413" s="38"/>
      <c r="X413" s="38"/>
      <c r="Y413" s="38"/>
      <c r="Z413" s="38"/>
      <c r="AA413" s="38"/>
      <c r="AB413" s="38"/>
      <c r="AC413" s="38"/>
      <c r="AD413" s="38"/>
      <c r="AE413" s="38"/>
      <c r="AT413" s="17" t="s">
        <v>161</v>
      </c>
      <c r="AU413" s="17" t="s">
        <v>87</v>
      </c>
    </row>
    <row r="414" s="13" customFormat="1">
      <c r="A414" s="13"/>
      <c r="B414" s="261"/>
      <c r="C414" s="262"/>
      <c r="D414" s="256" t="s">
        <v>165</v>
      </c>
      <c r="E414" s="263" t="s">
        <v>1</v>
      </c>
      <c r="F414" s="264" t="s">
        <v>954</v>
      </c>
      <c r="G414" s="262"/>
      <c r="H414" s="265">
        <v>31.899999999999999</v>
      </c>
      <c r="I414" s="266"/>
      <c r="J414" s="262"/>
      <c r="K414" s="262"/>
      <c r="L414" s="267"/>
      <c r="M414" s="268"/>
      <c r="N414" s="269"/>
      <c r="O414" s="269"/>
      <c r="P414" s="269"/>
      <c r="Q414" s="269"/>
      <c r="R414" s="269"/>
      <c r="S414" s="269"/>
      <c r="T414" s="270"/>
      <c r="U414" s="13"/>
      <c r="V414" s="13"/>
      <c r="W414" s="13"/>
      <c r="X414" s="13"/>
      <c r="Y414" s="13"/>
      <c r="Z414" s="13"/>
      <c r="AA414" s="13"/>
      <c r="AB414" s="13"/>
      <c r="AC414" s="13"/>
      <c r="AD414" s="13"/>
      <c r="AE414" s="13"/>
      <c r="AT414" s="271" t="s">
        <v>165</v>
      </c>
      <c r="AU414" s="271" t="s">
        <v>87</v>
      </c>
      <c r="AV414" s="13" t="s">
        <v>87</v>
      </c>
      <c r="AW414" s="13" t="s">
        <v>34</v>
      </c>
      <c r="AX414" s="13" t="s">
        <v>85</v>
      </c>
      <c r="AY414" s="271" t="s">
        <v>152</v>
      </c>
    </row>
    <row r="415" s="13" customFormat="1">
      <c r="A415" s="13"/>
      <c r="B415" s="261"/>
      <c r="C415" s="262"/>
      <c r="D415" s="256" t="s">
        <v>165</v>
      </c>
      <c r="E415" s="262"/>
      <c r="F415" s="264" t="s">
        <v>959</v>
      </c>
      <c r="G415" s="262"/>
      <c r="H415" s="265">
        <v>32.219000000000001</v>
      </c>
      <c r="I415" s="266"/>
      <c r="J415" s="262"/>
      <c r="K415" s="262"/>
      <c r="L415" s="267"/>
      <c r="M415" s="268"/>
      <c r="N415" s="269"/>
      <c r="O415" s="269"/>
      <c r="P415" s="269"/>
      <c r="Q415" s="269"/>
      <c r="R415" s="269"/>
      <c r="S415" s="269"/>
      <c r="T415" s="270"/>
      <c r="U415" s="13"/>
      <c r="V415" s="13"/>
      <c r="W415" s="13"/>
      <c r="X415" s="13"/>
      <c r="Y415" s="13"/>
      <c r="Z415" s="13"/>
      <c r="AA415" s="13"/>
      <c r="AB415" s="13"/>
      <c r="AC415" s="13"/>
      <c r="AD415" s="13"/>
      <c r="AE415" s="13"/>
      <c r="AT415" s="271" t="s">
        <v>165</v>
      </c>
      <c r="AU415" s="271" t="s">
        <v>87</v>
      </c>
      <c r="AV415" s="13" t="s">
        <v>87</v>
      </c>
      <c r="AW415" s="13" t="s">
        <v>4</v>
      </c>
      <c r="AX415" s="13" t="s">
        <v>85</v>
      </c>
      <c r="AY415" s="271" t="s">
        <v>152</v>
      </c>
    </row>
    <row r="416" s="2" customFormat="1" ht="16.5" customHeight="1">
      <c r="A416" s="38"/>
      <c r="B416" s="39"/>
      <c r="C416" s="283" t="s">
        <v>599</v>
      </c>
      <c r="D416" s="283" t="s">
        <v>262</v>
      </c>
      <c r="E416" s="284" t="s">
        <v>445</v>
      </c>
      <c r="F416" s="285" t="s">
        <v>446</v>
      </c>
      <c r="G416" s="286" t="s">
        <v>380</v>
      </c>
      <c r="H416" s="287">
        <v>66.488</v>
      </c>
      <c r="I416" s="288"/>
      <c r="J416" s="289">
        <f>ROUND(I416*H416,2)</f>
        <v>0</v>
      </c>
      <c r="K416" s="285" t="s">
        <v>158</v>
      </c>
      <c r="L416" s="290"/>
      <c r="M416" s="291" t="s">
        <v>1</v>
      </c>
      <c r="N416" s="292" t="s">
        <v>43</v>
      </c>
      <c r="O416" s="91"/>
      <c r="P416" s="252">
        <f>O416*H416</f>
        <v>0</v>
      </c>
      <c r="Q416" s="252">
        <v>0.081000000000000003</v>
      </c>
      <c r="R416" s="252">
        <f>Q416*H416</f>
        <v>5.3855279999999999</v>
      </c>
      <c r="S416" s="252">
        <v>0</v>
      </c>
      <c r="T416" s="253">
        <f>S416*H416</f>
        <v>0</v>
      </c>
      <c r="U416" s="38"/>
      <c r="V416" s="38"/>
      <c r="W416" s="38"/>
      <c r="X416" s="38"/>
      <c r="Y416" s="38"/>
      <c r="Z416" s="38"/>
      <c r="AA416" s="38"/>
      <c r="AB416" s="38"/>
      <c r="AC416" s="38"/>
      <c r="AD416" s="38"/>
      <c r="AE416" s="38"/>
      <c r="AR416" s="254" t="s">
        <v>216</v>
      </c>
      <c r="AT416" s="254" t="s">
        <v>262</v>
      </c>
      <c r="AU416" s="254" t="s">
        <v>87</v>
      </c>
      <c r="AY416" s="17" t="s">
        <v>152</v>
      </c>
      <c r="BE416" s="255">
        <f>IF(N416="základní",J416,0)</f>
        <v>0</v>
      </c>
      <c r="BF416" s="255">
        <f>IF(N416="snížená",J416,0)</f>
        <v>0</v>
      </c>
      <c r="BG416" s="255">
        <f>IF(N416="zákl. přenesená",J416,0)</f>
        <v>0</v>
      </c>
      <c r="BH416" s="255">
        <f>IF(N416="sníž. přenesená",J416,0)</f>
        <v>0</v>
      </c>
      <c r="BI416" s="255">
        <f>IF(N416="nulová",J416,0)</f>
        <v>0</v>
      </c>
      <c r="BJ416" s="17" t="s">
        <v>85</v>
      </c>
      <c r="BK416" s="255">
        <f>ROUND(I416*H416,2)</f>
        <v>0</v>
      </c>
      <c r="BL416" s="17" t="s">
        <v>159</v>
      </c>
      <c r="BM416" s="254" t="s">
        <v>960</v>
      </c>
    </row>
    <row r="417" s="2" customFormat="1">
      <c r="A417" s="38"/>
      <c r="B417" s="39"/>
      <c r="C417" s="40"/>
      <c r="D417" s="256" t="s">
        <v>161</v>
      </c>
      <c r="E417" s="40"/>
      <c r="F417" s="257" t="s">
        <v>446</v>
      </c>
      <c r="G417" s="40"/>
      <c r="H417" s="40"/>
      <c r="I417" s="154"/>
      <c r="J417" s="40"/>
      <c r="K417" s="40"/>
      <c r="L417" s="44"/>
      <c r="M417" s="258"/>
      <c r="N417" s="259"/>
      <c r="O417" s="91"/>
      <c r="P417" s="91"/>
      <c r="Q417" s="91"/>
      <c r="R417" s="91"/>
      <c r="S417" s="91"/>
      <c r="T417" s="92"/>
      <c r="U417" s="38"/>
      <c r="V417" s="38"/>
      <c r="W417" s="38"/>
      <c r="X417" s="38"/>
      <c r="Y417" s="38"/>
      <c r="Z417" s="38"/>
      <c r="AA417" s="38"/>
      <c r="AB417" s="38"/>
      <c r="AC417" s="38"/>
      <c r="AD417" s="38"/>
      <c r="AE417" s="38"/>
      <c r="AT417" s="17" t="s">
        <v>161</v>
      </c>
      <c r="AU417" s="17" t="s">
        <v>87</v>
      </c>
    </row>
    <row r="418" s="13" customFormat="1">
      <c r="A418" s="13"/>
      <c r="B418" s="261"/>
      <c r="C418" s="262"/>
      <c r="D418" s="256" t="s">
        <v>165</v>
      </c>
      <c r="E418" s="263" t="s">
        <v>1</v>
      </c>
      <c r="F418" s="264" t="s">
        <v>955</v>
      </c>
      <c r="G418" s="262"/>
      <c r="H418" s="265">
        <v>65.829999999999998</v>
      </c>
      <c r="I418" s="266"/>
      <c r="J418" s="262"/>
      <c r="K418" s="262"/>
      <c r="L418" s="267"/>
      <c r="M418" s="268"/>
      <c r="N418" s="269"/>
      <c r="O418" s="269"/>
      <c r="P418" s="269"/>
      <c r="Q418" s="269"/>
      <c r="R418" s="269"/>
      <c r="S418" s="269"/>
      <c r="T418" s="270"/>
      <c r="U418" s="13"/>
      <c r="V418" s="13"/>
      <c r="W418" s="13"/>
      <c r="X418" s="13"/>
      <c r="Y418" s="13"/>
      <c r="Z418" s="13"/>
      <c r="AA418" s="13"/>
      <c r="AB418" s="13"/>
      <c r="AC418" s="13"/>
      <c r="AD418" s="13"/>
      <c r="AE418" s="13"/>
      <c r="AT418" s="271" t="s">
        <v>165</v>
      </c>
      <c r="AU418" s="271" t="s">
        <v>87</v>
      </c>
      <c r="AV418" s="13" t="s">
        <v>87</v>
      </c>
      <c r="AW418" s="13" t="s">
        <v>34</v>
      </c>
      <c r="AX418" s="13" t="s">
        <v>85</v>
      </c>
      <c r="AY418" s="271" t="s">
        <v>152</v>
      </c>
    </row>
    <row r="419" s="13" customFormat="1">
      <c r="A419" s="13"/>
      <c r="B419" s="261"/>
      <c r="C419" s="262"/>
      <c r="D419" s="256" t="s">
        <v>165</v>
      </c>
      <c r="E419" s="262"/>
      <c r="F419" s="264" t="s">
        <v>961</v>
      </c>
      <c r="G419" s="262"/>
      <c r="H419" s="265">
        <v>66.488</v>
      </c>
      <c r="I419" s="266"/>
      <c r="J419" s="262"/>
      <c r="K419" s="262"/>
      <c r="L419" s="267"/>
      <c r="M419" s="268"/>
      <c r="N419" s="269"/>
      <c r="O419" s="269"/>
      <c r="P419" s="269"/>
      <c r="Q419" s="269"/>
      <c r="R419" s="269"/>
      <c r="S419" s="269"/>
      <c r="T419" s="270"/>
      <c r="U419" s="13"/>
      <c r="V419" s="13"/>
      <c r="W419" s="13"/>
      <c r="X419" s="13"/>
      <c r="Y419" s="13"/>
      <c r="Z419" s="13"/>
      <c r="AA419" s="13"/>
      <c r="AB419" s="13"/>
      <c r="AC419" s="13"/>
      <c r="AD419" s="13"/>
      <c r="AE419" s="13"/>
      <c r="AT419" s="271" t="s">
        <v>165</v>
      </c>
      <c r="AU419" s="271" t="s">
        <v>87</v>
      </c>
      <c r="AV419" s="13" t="s">
        <v>87</v>
      </c>
      <c r="AW419" s="13" t="s">
        <v>4</v>
      </c>
      <c r="AX419" s="13" t="s">
        <v>85</v>
      </c>
      <c r="AY419" s="271" t="s">
        <v>152</v>
      </c>
    </row>
    <row r="420" s="2" customFormat="1" ht="21.75" customHeight="1">
      <c r="A420" s="38"/>
      <c r="B420" s="39"/>
      <c r="C420" s="283" t="s">
        <v>605</v>
      </c>
      <c r="D420" s="283" t="s">
        <v>262</v>
      </c>
      <c r="E420" s="284" t="s">
        <v>450</v>
      </c>
      <c r="F420" s="285" t="s">
        <v>451</v>
      </c>
      <c r="G420" s="286" t="s">
        <v>380</v>
      </c>
      <c r="H420" s="287">
        <v>4</v>
      </c>
      <c r="I420" s="288"/>
      <c r="J420" s="289">
        <f>ROUND(I420*H420,2)</f>
        <v>0</v>
      </c>
      <c r="K420" s="285" t="s">
        <v>158</v>
      </c>
      <c r="L420" s="290"/>
      <c r="M420" s="291" t="s">
        <v>1</v>
      </c>
      <c r="N420" s="292" t="s">
        <v>43</v>
      </c>
      <c r="O420" s="91"/>
      <c r="P420" s="252">
        <f>O420*H420</f>
        <v>0</v>
      </c>
      <c r="Q420" s="252">
        <v>0.064000000000000001</v>
      </c>
      <c r="R420" s="252">
        <f>Q420*H420</f>
        <v>0.25600000000000001</v>
      </c>
      <c r="S420" s="252">
        <v>0</v>
      </c>
      <c r="T420" s="253">
        <f>S420*H420</f>
        <v>0</v>
      </c>
      <c r="U420" s="38"/>
      <c r="V420" s="38"/>
      <c r="W420" s="38"/>
      <c r="X420" s="38"/>
      <c r="Y420" s="38"/>
      <c r="Z420" s="38"/>
      <c r="AA420" s="38"/>
      <c r="AB420" s="38"/>
      <c r="AC420" s="38"/>
      <c r="AD420" s="38"/>
      <c r="AE420" s="38"/>
      <c r="AR420" s="254" t="s">
        <v>216</v>
      </c>
      <c r="AT420" s="254" t="s">
        <v>262</v>
      </c>
      <c r="AU420" s="254" t="s">
        <v>87</v>
      </c>
      <c r="AY420" s="17" t="s">
        <v>152</v>
      </c>
      <c r="BE420" s="255">
        <f>IF(N420="základní",J420,0)</f>
        <v>0</v>
      </c>
      <c r="BF420" s="255">
        <f>IF(N420="snížená",J420,0)</f>
        <v>0</v>
      </c>
      <c r="BG420" s="255">
        <f>IF(N420="zákl. přenesená",J420,0)</f>
        <v>0</v>
      </c>
      <c r="BH420" s="255">
        <f>IF(N420="sníž. přenesená",J420,0)</f>
        <v>0</v>
      </c>
      <c r="BI420" s="255">
        <f>IF(N420="nulová",J420,0)</f>
        <v>0</v>
      </c>
      <c r="BJ420" s="17" t="s">
        <v>85</v>
      </c>
      <c r="BK420" s="255">
        <f>ROUND(I420*H420,2)</f>
        <v>0</v>
      </c>
      <c r="BL420" s="17" t="s">
        <v>159</v>
      </c>
      <c r="BM420" s="254" t="s">
        <v>962</v>
      </c>
    </row>
    <row r="421" s="2" customFormat="1">
      <c r="A421" s="38"/>
      <c r="B421" s="39"/>
      <c r="C421" s="40"/>
      <c r="D421" s="256" t="s">
        <v>161</v>
      </c>
      <c r="E421" s="40"/>
      <c r="F421" s="257" t="s">
        <v>451</v>
      </c>
      <c r="G421" s="40"/>
      <c r="H421" s="40"/>
      <c r="I421" s="154"/>
      <c r="J421" s="40"/>
      <c r="K421" s="40"/>
      <c r="L421" s="44"/>
      <c r="M421" s="258"/>
      <c r="N421" s="259"/>
      <c r="O421" s="91"/>
      <c r="P421" s="91"/>
      <c r="Q421" s="91"/>
      <c r="R421" s="91"/>
      <c r="S421" s="91"/>
      <c r="T421" s="92"/>
      <c r="U421" s="38"/>
      <c r="V421" s="38"/>
      <c r="W421" s="38"/>
      <c r="X421" s="38"/>
      <c r="Y421" s="38"/>
      <c r="Z421" s="38"/>
      <c r="AA421" s="38"/>
      <c r="AB421" s="38"/>
      <c r="AC421" s="38"/>
      <c r="AD421" s="38"/>
      <c r="AE421" s="38"/>
      <c r="AT421" s="17" t="s">
        <v>161</v>
      </c>
      <c r="AU421" s="17" t="s">
        <v>87</v>
      </c>
    </row>
    <row r="422" s="13" customFormat="1">
      <c r="A422" s="13"/>
      <c r="B422" s="261"/>
      <c r="C422" s="262"/>
      <c r="D422" s="256" t="s">
        <v>165</v>
      </c>
      <c r="E422" s="263" t="s">
        <v>1</v>
      </c>
      <c r="F422" s="264" t="s">
        <v>963</v>
      </c>
      <c r="G422" s="262"/>
      <c r="H422" s="265">
        <v>2</v>
      </c>
      <c r="I422" s="266"/>
      <c r="J422" s="262"/>
      <c r="K422" s="262"/>
      <c r="L422" s="267"/>
      <c r="M422" s="268"/>
      <c r="N422" s="269"/>
      <c r="O422" s="269"/>
      <c r="P422" s="269"/>
      <c r="Q422" s="269"/>
      <c r="R422" s="269"/>
      <c r="S422" s="269"/>
      <c r="T422" s="270"/>
      <c r="U422" s="13"/>
      <c r="V422" s="13"/>
      <c r="W422" s="13"/>
      <c r="X422" s="13"/>
      <c r="Y422" s="13"/>
      <c r="Z422" s="13"/>
      <c r="AA422" s="13"/>
      <c r="AB422" s="13"/>
      <c r="AC422" s="13"/>
      <c r="AD422" s="13"/>
      <c r="AE422" s="13"/>
      <c r="AT422" s="271" t="s">
        <v>165</v>
      </c>
      <c r="AU422" s="271" t="s">
        <v>87</v>
      </c>
      <c r="AV422" s="13" t="s">
        <v>87</v>
      </c>
      <c r="AW422" s="13" t="s">
        <v>34</v>
      </c>
      <c r="AX422" s="13" t="s">
        <v>78</v>
      </c>
      <c r="AY422" s="271" t="s">
        <v>152</v>
      </c>
    </row>
    <row r="423" s="13" customFormat="1">
      <c r="A423" s="13"/>
      <c r="B423" s="261"/>
      <c r="C423" s="262"/>
      <c r="D423" s="256" t="s">
        <v>165</v>
      </c>
      <c r="E423" s="263" t="s">
        <v>1</v>
      </c>
      <c r="F423" s="264" t="s">
        <v>964</v>
      </c>
      <c r="G423" s="262"/>
      <c r="H423" s="265">
        <v>2</v>
      </c>
      <c r="I423" s="266"/>
      <c r="J423" s="262"/>
      <c r="K423" s="262"/>
      <c r="L423" s="267"/>
      <c r="M423" s="268"/>
      <c r="N423" s="269"/>
      <c r="O423" s="269"/>
      <c r="P423" s="269"/>
      <c r="Q423" s="269"/>
      <c r="R423" s="269"/>
      <c r="S423" s="269"/>
      <c r="T423" s="270"/>
      <c r="U423" s="13"/>
      <c r="V423" s="13"/>
      <c r="W423" s="13"/>
      <c r="X423" s="13"/>
      <c r="Y423" s="13"/>
      <c r="Z423" s="13"/>
      <c r="AA423" s="13"/>
      <c r="AB423" s="13"/>
      <c r="AC423" s="13"/>
      <c r="AD423" s="13"/>
      <c r="AE423" s="13"/>
      <c r="AT423" s="271" t="s">
        <v>165</v>
      </c>
      <c r="AU423" s="271" t="s">
        <v>87</v>
      </c>
      <c r="AV423" s="13" t="s">
        <v>87</v>
      </c>
      <c r="AW423" s="13" t="s">
        <v>34</v>
      </c>
      <c r="AX423" s="13" t="s">
        <v>78</v>
      </c>
      <c r="AY423" s="271" t="s">
        <v>152</v>
      </c>
    </row>
    <row r="424" s="14" customFormat="1">
      <c r="A424" s="14"/>
      <c r="B424" s="272"/>
      <c r="C424" s="273"/>
      <c r="D424" s="256" t="s">
        <v>165</v>
      </c>
      <c r="E424" s="274" t="s">
        <v>1</v>
      </c>
      <c r="F424" s="275" t="s">
        <v>171</v>
      </c>
      <c r="G424" s="273"/>
      <c r="H424" s="276">
        <v>4</v>
      </c>
      <c r="I424" s="277"/>
      <c r="J424" s="273"/>
      <c r="K424" s="273"/>
      <c r="L424" s="278"/>
      <c r="M424" s="279"/>
      <c r="N424" s="280"/>
      <c r="O424" s="280"/>
      <c r="P424" s="280"/>
      <c r="Q424" s="280"/>
      <c r="R424" s="280"/>
      <c r="S424" s="280"/>
      <c r="T424" s="281"/>
      <c r="U424" s="14"/>
      <c r="V424" s="14"/>
      <c r="W424" s="14"/>
      <c r="X424" s="14"/>
      <c r="Y424" s="14"/>
      <c r="Z424" s="14"/>
      <c r="AA424" s="14"/>
      <c r="AB424" s="14"/>
      <c r="AC424" s="14"/>
      <c r="AD424" s="14"/>
      <c r="AE424" s="14"/>
      <c r="AT424" s="282" t="s">
        <v>165</v>
      </c>
      <c r="AU424" s="282" t="s">
        <v>87</v>
      </c>
      <c r="AV424" s="14" t="s">
        <v>159</v>
      </c>
      <c r="AW424" s="14" t="s">
        <v>34</v>
      </c>
      <c r="AX424" s="14" t="s">
        <v>85</v>
      </c>
      <c r="AY424" s="282" t="s">
        <v>152</v>
      </c>
    </row>
    <row r="425" s="2" customFormat="1" ht="16.5" customHeight="1">
      <c r="A425" s="38"/>
      <c r="B425" s="39"/>
      <c r="C425" s="283" t="s">
        <v>612</v>
      </c>
      <c r="D425" s="283" t="s">
        <v>262</v>
      </c>
      <c r="E425" s="284" t="s">
        <v>456</v>
      </c>
      <c r="F425" s="285" t="s">
        <v>457</v>
      </c>
      <c r="G425" s="286" t="s">
        <v>380</v>
      </c>
      <c r="H425" s="287">
        <v>1.5600000000000001</v>
      </c>
      <c r="I425" s="288"/>
      <c r="J425" s="289">
        <f>ROUND(I425*H425,2)</f>
        <v>0</v>
      </c>
      <c r="K425" s="285" t="s">
        <v>158</v>
      </c>
      <c r="L425" s="290"/>
      <c r="M425" s="291" t="s">
        <v>1</v>
      </c>
      <c r="N425" s="292" t="s">
        <v>43</v>
      </c>
      <c r="O425" s="91"/>
      <c r="P425" s="252">
        <f>O425*H425</f>
        <v>0</v>
      </c>
      <c r="Q425" s="252">
        <v>0.078200000000000006</v>
      </c>
      <c r="R425" s="252">
        <f>Q425*H425</f>
        <v>0.12199200000000002</v>
      </c>
      <c r="S425" s="252">
        <v>0</v>
      </c>
      <c r="T425" s="253">
        <f>S425*H425</f>
        <v>0</v>
      </c>
      <c r="U425" s="38"/>
      <c r="V425" s="38"/>
      <c r="W425" s="38"/>
      <c r="X425" s="38"/>
      <c r="Y425" s="38"/>
      <c r="Z425" s="38"/>
      <c r="AA425" s="38"/>
      <c r="AB425" s="38"/>
      <c r="AC425" s="38"/>
      <c r="AD425" s="38"/>
      <c r="AE425" s="38"/>
      <c r="AR425" s="254" t="s">
        <v>216</v>
      </c>
      <c r="AT425" s="254" t="s">
        <v>262</v>
      </c>
      <c r="AU425" s="254" t="s">
        <v>87</v>
      </c>
      <c r="AY425" s="17" t="s">
        <v>152</v>
      </c>
      <c r="BE425" s="255">
        <f>IF(N425="základní",J425,0)</f>
        <v>0</v>
      </c>
      <c r="BF425" s="255">
        <f>IF(N425="snížená",J425,0)</f>
        <v>0</v>
      </c>
      <c r="BG425" s="255">
        <f>IF(N425="zákl. přenesená",J425,0)</f>
        <v>0</v>
      </c>
      <c r="BH425" s="255">
        <f>IF(N425="sníž. přenesená",J425,0)</f>
        <v>0</v>
      </c>
      <c r="BI425" s="255">
        <f>IF(N425="nulová",J425,0)</f>
        <v>0</v>
      </c>
      <c r="BJ425" s="17" t="s">
        <v>85</v>
      </c>
      <c r="BK425" s="255">
        <f>ROUND(I425*H425,2)</f>
        <v>0</v>
      </c>
      <c r="BL425" s="17" t="s">
        <v>159</v>
      </c>
      <c r="BM425" s="254" t="s">
        <v>965</v>
      </c>
    </row>
    <row r="426" s="2" customFormat="1">
      <c r="A426" s="38"/>
      <c r="B426" s="39"/>
      <c r="C426" s="40"/>
      <c r="D426" s="256" t="s">
        <v>161</v>
      </c>
      <c r="E426" s="40"/>
      <c r="F426" s="257" t="s">
        <v>457</v>
      </c>
      <c r="G426" s="40"/>
      <c r="H426" s="40"/>
      <c r="I426" s="154"/>
      <c r="J426" s="40"/>
      <c r="K426" s="40"/>
      <c r="L426" s="44"/>
      <c r="M426" s="258"/>
      <c r="N426" s="259"/>
      <c r="O426" s="91"/>
      <c r="P426" s="91"/>
      <c r="Q426" s="91"/>
      <c r="R426" s="91"/>
      <c r="S426" s="91"/>
      <c r="T426" s="92"/>
      <c r="U426" s="38"/>
      <c r="V426" s="38"/>
      <c r="W426" s="38"/>
      <c r="X426" s="38"/>
      <c r="Y426" s="38"/>
      <c r="Z426" s="38"/>
      <c r="AA426" s="38"/>
      <c r="AB426" s="38"/>
      <c r="AC426" s="38"/>
      <c r="AD426" s="38"/>
      <c r="AE426" s="38"/>
      <c r="AT426" s="17" t="s">
        <v>161</v>
      </c>
      <c r="AU426" s="17" t="s">
        <v>87</v>
      </c>
    </row>
    <row r="427" s="13" customFormat="1">
      <c r="A427" s="13"/>
      <c r="B427" s="261"/>
      <c r="C427" s="262"/>
      <c r="D427" s="256" t="s">
        <v>165</v>
      </c>
      <c r="E427" s="263" t="s">
        <v>1</v>
      </c>
      <c r="F427" s="264" t="s">
        <v>966</v>
      </c>
      <c r="G427" s="262"/>
      <c r="H427" s="265">
        <v>1.5600000000000001</v>
      </c>
      <c r="I427" s="266"/>
      <c r="J427" s="262"/>
      <c r="K427" s="262"/>
      <c r="L427" s="267"/>
      <c r="M427" s="268"/>
      <c r="N427" s="269"/>
      <c r="O427" s="269"/>
      <c r="P427" s="269"/>
      <c r="Q427" s="269"/>
      <c r="R427" s="269"/>
      <c r="S427" s="269"/>
      <c r="T427" s="270"/>
      <c r="U427" s="13"/>
      <c r="V427" s="13"/>
      <c r="W427" s="13"/>
      <c r="X427" s="13"/>
      <c r="Y427" s="13"/>
      <c r="Z427" s="13"/>
      <c r="AA427" s="13"/>
      <c r="AB427" s="13"/>
      <c r="AC427" s="13"/>
      <c r="AD427" s="13"/>
      <c r="AE427" s="13"/>
      <c r="AT427" s="271" t="s">
        <v>165</v>
      </c>
      <c r="AU427" s="271" t="s">
        <v>87</v>
      </c>
      <c r="AV427" s="13" t="s">
        <v>87</v>
      </c>
      <c r="AW427" s="13" t="s">
        <v>34</v>
      </c>
      <c r="AX427" s="13" t="s">
        <v>85</v>
      </c>
      <c r="AY427" s="271" t="s">
        <v>152</v>
      </c>
    </row>
    <row r="428" s="2" customFormat="1" ht="21.75" customHeight="1">
      <c r="A428" s="38"/>
      <c r="B428" s="39"/>
      <c r="C428" s="243" t="s">
        <v>618</v>
      </c>
      <c r="D428" s="243" t="s">
        <v>154</v>
      </c>
      <c r="E428" s="244" t="s">
        <v>462</v>
      </c>
      <c r="F428" s="245" t="s">
        <v>463</v>
      </c>
      <c r="G428" s="246" t="s">
        <v>380</v>
      </c>
      <c r="H428" s="247">
        <v>47.18</v>
      </c>
      <c r="I428" s="248"/>
      <c r="J428" s="249">
        <f>ROUND(I428*H428,2)</f>
        <v>0</v>
      </c>
      <c r="K428" s="245" t="s">
        <v>158</v>
      </c>
      <c r="L428" s="44"/>
      <c r="M428" s="250" t="s">
        <v>1</v>
      </c>
      <c r="N428" s="251" t="s">
        <v>43</v>
      </c>
      <c r="O428" s="91"/>
      <c r="P428" s="252">
        <f>O428*H428</f>
        <v>0</v>
      </c>
      <c r="Q428" s="252">
        <v>0.1295</v>
      </c>
      <c r="R428" s="252">
        <f>Q428*H428</f>
        <v>6.1098100000000004</v>
      </c>
      <c r="S428" s="252">
        <v>0</v>
      </c>
      <c r="T428" s="253">
        <f>S428*H428</f>
        <v>0</v>
      </c>
      <c r="U428" s="38"/>
      <c r="V428" s="38"/>
      <c r="W428" s="38"/>
      <c r="X428" s="38"/>
      <c r="Y428" s="38"/>
      <c r="Z428" s="38"/>
      <c r="AA428" s="38"/>
      <c r="AB428" s="38"/>
      <c r="AC428" s="38"/>
      <c r="AD428" s="38"/>
      <c r="AE428" s="38"/>
      <c r="AR428" s="254" t="s">
        <v>159</v>
      </c>
      <c r="AT428" s="254" t="s">
        <v>154</v>
      </c>
      <c r="AU428" s="254" t="s">
        <v>87</v>
      </c>
      <c r="AY428" s="17" t="s">
        <v>152</v>
      </c>
      <c r="BE428" s="255">
        <f>IF(N428="základní",J428,0)</f>
        <v>0</v>
      </c>
      <c r="BF428" s="255">
        <f>IF(N428="snížená",J428,0)</f>
        <v>0</v>
      </c>
      <c r="BG428" s="255">
        <f>IF(N428="zákl. přenesená",J428,0)</f>
        <v>0</v>
      </c>
      <c r="BH428" s="255">
        <f>IF(N428="sníž. přenesená",J428,0)</f>
        <v>0</v>
      </c>
      <c r="BI428" s="255">
        <f>IF(N428="nulová",J428,0)</f>
        <v>0</v>
      </c>
      <c r="BJ428" s="17" t="s">
        <v>85</v>
      </c>
      <c r="BK428" s="255">
        <f>ROUND(I428*H428,2)</f>
        <v>0</v>
      </c>
      <c r="BL428" s="17" t="s">
        <v>159</v>
      </c>
      <c r="BM428" s="254" t="s">
        <v>967</v>
      </c>
    </row>
    <row r="429" s="2" customFormat="1">
      <c r="A429" s="38"/>
      <c r="B429" s="39"/>
      <c r="C429" s="40"/>
      <c r="D429" s="256" t="s">
        <v>161</v>
      </c>
      <c r="E429" s="40"/>
      <c r="F429" s="257" t="s">
        <v>465</v>
      </c>
      <c r="G429" s="40"/>
      <c r="H429" s="40"/>
      <c r="I429" s="154"/>
      <c r="J429" s="40"/>
      <c r="K429" s="40"/>
      <c r="L429" s="44"/>
      <c r="M429" s="258"/>
      <c r="N429" s="259"/>
      <c r="O429" s="91"/>
      <c r="P429" s="91"/>
      <c r="Q429" s="91"/>
      <c r="R429" s="91"/>
      <c r="S429" s="91"/>
      <c r="T429" s="92"/>
      <c r="U429" s="38"/>
      <c r="V429" s="38"/>
      <c r="W429" s="38"/>
      <c r="X429" s="38"/>
      <c r="Y429" s="38"/>
      <c r="Z429" s="38"/>
      <c r="AA429" s="38"/>
      <c r="AB429" s="38"/>
      <c r="AC429" s="38"/>
      <c r="AD429" s="38"/>
      <c r="AE429" s="38"/>
      <c r="AT429" s="17" t="s">
        <v>161</v>
      </c>
      <c r="AU429" s="17" t="s">
        <v>87</v>
      </c>
    </row>
    <row r="430" s="2" customFormat="1">
      <c r="A430" s="38"/>
      <c r="B430" s="39"/>
      <c r="C430" s="40"/>
      <c r="D430" s="256" t="s">
        <v>163</v>
      </c>
      <c r="E430" s="40"/>
      <c r="F430" s="260" t="s">
        <v>466</v>
      </c>
      <c r="G430" s="40"/>
      <c r="H430" s="40"/>
      <c r="I430" s="154"/>
      <c r="J430" s="40"/>
      <c r="K430" s="40"/>
      <c r="L430" s="44"/>
      <c r="M430" s="258"/>
      <c r="N430" s="259"/>
      <c r="O430" s="91"/>
      <c r="P430" s="91"/>
      <c r="Q430" s="91"/>
      <c r="R430" s="91"/>
      <c r="S430" s="91"/>
      <c r="T430" s="92"/>
      <c r="U430" s="38"/>
      <c r="V430" s="38"/>
      <c r="W430" s="38"/>
      <c r="X430" s="38"/>
      <c r="Y430" s="38"/>
      <c r="Z430" s="38"/>
      <c r="AA430" s="38"/>
      <c r="AB430" s="38"/>
      <c r="AC430" s="38"/>
      <c r="AD430" s="38"/>
      <c r="AE430" s="38"/>
      <c r="AT430" s="17" t="s">
        <v>163</v>
      </c>
      <c r="AU430" s="17" t="s">
        <v>87</v>
      </c>
    </row>
    <row r="431" s="2" customFormat="1">
      <c r="A431" s="38"/>
      <c r="B431" s="39"/>
      <c r="C431" s="40"/>
      <c r="D431" s="256" t="s">
        <v>203</v>
      </c>
      <c r="E431" s="40"/>
      <c r="F431" s="260" t="s">
        <v>204</v>
      </c>
      <c r="G431" s="40"/>
      <c r="H431" s="40"/>
      <c r="I431" s="154"/>
      <c r="J431" s="40"/>
      <c r="K431" s="40"/>
      <c r="L431" s="44"/>
      <c r="M431" s="258"/>
      <c r="N431" s="259"/>
      <c r="O431" s="91"/>
      <c r="P431" s="91"/>
      <c r="Q431" s="91"/>
      <c r="R431" s="91"/>
      <c r="S431" s="91"/>
      <c r="T431" s="92"/>
      <c r="U431" s="38"/>
      <c r="V431" s="38"/>
      <c r="W431" s="38"/>
      <c r="X431" s="38"/>
      <c r="Y431" s="38"/>
      <c r="Z431" s="38"/>
      <c r="AA431" s="38"/>
      <c r="AB431" s="38"/>
      <c r="AC431" s="38"/>
      <c r="AD431" s="38"/>
      <c r="AE431" s="38"/>
      <c r="AT431" s="17" t="s">
        <v>203</v>
      </c>
      <c r="AU431" s="17" t="s">
        <v>87</v>
      </c>
    </row>
    <row r="432" s="13" customFormat="1">
      <c r="A432" s="13"/>
      <c r="B432" s="261"/>
      <c r="C432" s="262"/>
      <c r="D432" s="256" t="s">
        <v>165</v>
      </c>
      <c r="E432" s="263" t="s">
        <v>1</v>
      </c>
      <c r="F432" s="264" t="s">
        <v>968</v>
      </c>
      <c r="G432" s="262"/>
      <c r="H432" s="265">
        <v>47.18</v>
      </c>
      <c r="I432" s="266"/>
      <c r="J432" s="262"/>
      <c r="K432" s="262"/>
      <c r="L432" s="267"/>
      <c r="M432" s="268"/>
      <c r="N432" s="269"/>
      <c r="O432" s="269"/>
      <c r="P432" s="269"/>
      <c r="Q432" s="269"/>
      <c r="R432" s="269"/>
      <c r="S432" s="269"/>
      <c r="T432" s="270"/>
      <c r="U432" s="13"/>
      <c r="V432" s="13"/>
      <c r="W432" s="13"/>
      <c r="X432" s="13"/>
      <c r="Y432" s="13"/>
      <c r="Z432" s="13"/>
      <c r="AA432" s="13"/>
      <c r="AB432" s="13"/>
      <c r="AC432" s="13"/>
      <c r="AD432" s="13"/>
      <c r="AE432" s="13"/>
      <c r="AT432" s="271" t="s">
        <v>165</v>
      </c>
      <c r="AU432" s="271" t="s">
        <v>87</v>
      </c>
      <c r="AV432" s="13" t="s">
        <v>87</v>
      </c>
      <c r="AW432" s="13" t="s">
        <v>34</v>
      </c>
      <c r="AX432" s="13" t="s">
        <v>78</v>
      </c>
      <c r="AY432" s="271" t="s">
        <v>152</v>
      </c>
    </row>
    <row r="433" s="14" customFormat="1">
      <c r="A433" s="14"/>
      <c r="B433" s="272"/>
      <c r="C433" s="273"/>
      <c r="D433" s="256" t="s">
        <v>165</v>
      </c>
      <c r="E433" s="274" t="s">
        <v>1</v>
      </c>
      <c r="F433" s="275" t="s">
        <v>171</v>
      </c>
      <c r="G433" s="273"/>
      <c r="H433" s="276">
        <v>47.18</v>
      </c>
      <c r="I433" s="277"/>
      <c r="J433" s="273"/>
      <c r="K433" s="273"/>
      <c r="L433" s="278"/>
      <c r="M433" s="279"/>
      <c r="N433" s="280"/>
      <c r="O433" s="280"/>
      <c r="P433" s="280"/>
      <c r="Q433" s="280"/>
      <c r="R433" s="280"/>
      <c r="S433" s="280"/>
      <c r="T433" s="281"/>
      <c r="U433" s="14"/>
      <c r="V433" s="14"/>
      <c r="W433" s="14"/>
      <c r="X433" s="14"/>
      <c r="Y433" s="14"/>
      <c r="Z433" s="14"/>
      <c r="AA433" s="14"/>
      <c r="AB433" s="14"/>
      <c r="AC433" s="14"/>
      <c r="AD433" s="14"/>
      <c r="AE433" s="14"/>
      <c r="AT433" s="282" t="s">
        <v>165</v>
      </c>
      <c r="AU433" s="282" t="s">
        <v>87</v>
      </c>
      <c r="AV433" s="14" t="s">
        <v>159</v>
      </c>
      <c r="AW433" s="14" t="s">
        <v>34</v>
      </c>
      <c r="AX433" s="14" t="s">
        <v>85</v>
      </c>
      <c r="AY433" s="282" t="s">
        <v>152</v>
      </c>
    </row>
    <row r="434" s="2" customFormat="1" ht="16.5" customHeight="1">
      <c r="A434" s="38"/>
      <c r="B434" s="39"/>
      <c r="C434" s="283" t="s">
        <v>625</v>
      </c>
      <c r="D434" s="283" t="s">
        <v>262</v>
      </c>
      <c r="E434" s="284" t="s">
        <v>469</v>
      </c>
      <c r="F434" s="285" t="s">
        <v>470</v>
      </c>
      <c r="G434" s="286" t="s">
        <v>380</v>
      </c>
      <c r="H434" s="287">
        <v>47.652000000000001</v>
      </c>
      <c r="I434" s="288"/>
      <c r="J434" s="289">
        <f>ROUND(I434*H434,2)</f>
        <v>0</v>
      </c>
      <c r="K434" s="285" t="s">
        <v>158</v>
      </c>
      <c r="L434" s="290"/>
      <c r="M434" s="291" t="s">
        <v>1</v>
      </c>
      <c r="N434" s="292" t="s">
        <v>43</v>
      </c>
      <c r="O434" s="91"/>
      <c r="P434" s="252">
        <f>O434*H434</f>
        <v>0</v>
      </c>
      <c r="Q434" s="252">
        <v>0.044999999999999998</v>
      </c>
      <c r="R434" s="252">
        <f>Q434*H434</f>
        <v>2.1443400000000001</v>
      </c>
      <c r="S434" s="252">
        <v>0</v>
      </c>
      <c r="T434" s="253">
        <f>S434*H434</f>
        <v>0</v>
      </c>
      <c r="U434" s="38"/>
      <c r="V434" s="38"/>
      <c r="W434" s="38"/>
      <c r="X434" s="38"/>
      <c r="Y434" s="38"/>
      <c r="Z434" s="38"/>
      <c r="AA434" s="38"/>
      <c r="AB434" s="38"/>
      <c r="AC434" s="38"/>
      <c r="AD434" s="38"/>
      <c r="AE434" s="38"/>
      <c r="AR434" s="254" t="s">
        <v>216</v>
      </c>
      <c r="AT434" s="254" t="s">
        <v>262</v>
      </c>
      <c r="AU434" s="254" t="s">
        <v>87</v>
      </c>
      <c r="AY434" s="17" t="s">
        <v>152</v>
      </c>
      <c r="BE434" s="255">
        <f>IF(N434="základní",J434,0)</f>
        <v>0</v>
      </c>
      <c r="BF434" s="255">
        <f>IF(N434="snížená",J434,0)</f>
        <v>0</v>
      </c>
      <c r="BG434" s="255">
        <f>IF(N434="zákl. přenesená",J434,0)</f>
        <v>0</v>
      </c>
      <c r="BH434" s="255">
        <f>IF(N434="sníž. přenesená",J434,0)</f>
        <v>0</v>
      </c>
      <c r="BI434" s="255">
        <f>IF(N434="nulová",J434,0)</f>
        <v>0</v>
      </c>
      <c r="BJ434" s="17" t="s">
        <v>85</v>
      </c>
      <c r="BK434" s="255">
        <f>ROUND(I434*H434,2)</f>
        <v>0</v>
      </c>
      <c r="BL434" s="17" t="s">
        <v>159</v>
      </c>
      <c r="BM434" s="254" t="s">
        <v>969</v>
      </c>
    </row>
    <row r="435" s="2" customFormat="1">
      <c r="A435" s="38"/>
      <c r="B435" s="39"/>
      <c r="C435" s="40"/>
      <c r="D435" s="256" t="s">
        <v>161</v>
      </c>
      <c r="E435" s="40"/>
      <c r="F435" s="257" t="s">
        <v>470</v>
      </c>
      <c r="G435" s="40"/>
      <c r="H435" s="40"/>
      <c r="I435" s="154"/>
      <c r="J435" s="40"/>
      <c r="K435" s="40"/>
      <c r="L435" s="44"/>
      <c r="M435" s="258"/>
      <c r="N435" s="259"/>
      <c r="O435" s="91"/>
      <c r="P435" s="91"/>
      <c r="Q435" s="91"/>
      <c r="R435" s="91"/>
      <c r="S435" s="91"/>
      <c r="T435" s="92"/>
      <c r="U435" s="38"/>
      <c r="V435" s="38"/>
      <c r="W435" s="38"/>
      <c r="X435" s="38"/>
      <c r="Y435" s="38"/>
      <c r="Z435" s="38"/>
      <c r="AA435" s="38"/>
      <c r="AB435" s="38"/>
      <c r="AC435" s="38"/>
      <c r="AD435" s="38"/>
      <c r="AE435" s="38"/>
      <c r="AT435" s="17" t="s">
        <v>161</v>
      </c>
      <c r="AU435" s="17" t="s">
        <v>87</v>
      </c>
    </row>
    <row r="436" s="13" customFormat="1">
      <c r="A436" s="13"/>
      <c r="B436" s="261"/>
      <c r="C436" s="262"/>
      <c r="D436" s="256" t="s">
        <v>165</v>
      </c>
      <c r="E436" s="263" t="s">
        <v>1</v>
      </c>
      <c r="F436" s="264" t="s">
        <v>968</v>
      </c>
      <c r="G436" s="262"/>
      <c r="H436" s="265">
        <v>47.18</v>
      </c>
      <c r="I436" s="266"/>
      <c r="J436" s="262"/>
      <c r="K436" s="262"/>
      <c r="L436" s="267"/>
      <c r="M436" s="268"/>
      <c r="N436" s="269"/>
      <c r="O436" s="269"/>
      <c r="P436" s="269"/>
      <c r="Q436" s="269"/>
      <c r="R436" s="269"/>
      <c r="S436" s="269"/>
      <c r="T436" s="270"/>
      <c r="U436" s="13"/>
      <c r="V436" s="13"/>
      <c r="W436" s="13"/>
      <c r="X436" s="13"/>
      <c r="Y436" s="13"/>
      <c r="Z436" s="13"/>
      <c r="AA436" s="13"/>
      <c r="AB436" s="13"/>
      <c r="AC436" s="13"/>
      <c r="AD436" s="13"/>
      <c r="AE436" s="13"/>
      <c r="AT436" s="271" t="s">
        <v>165</v>
      </c>
      <c r="AU436" s="271" t="s">
        <v>87</v>
      </c>
      <c r="AV436" s="13" t="s">
        <v>87</v>
      </c>
      <c r="AW436" s="13" t="s">
        <v>34</v>
      </c>
      <c r="AX436" s="13" t="s">
        <v>85</v>
      </c>
      <c r="AY436" s="271" t="s">
        <v>152</v>
      </c>
    </row>
    <row r="437" s="13" customFormat="1">
      <c r="A437" s="13"/>
      <c r="B437" s="261"/>
      <c r="C437" s="262"/>
      <c r="D437" s="256" t="s">
        <v>165</v>
      </c>
      <c r="E437" s="262"/>
      <c r="F437" s="264" t="s">
        <v>970</v>
      </c>
      <c r="G437" s="262"/>
      <c r="H437" s="265">
        <v>47.652000000000001</v>
      </c>
      <c r="I437" s="266"/>
      <c r="J437" s="262"/>
      <c r="K437" s="262"/>
      <c r="L437" s="267"/>
      <c r="M437" s="268"/>
      <c r="N437" s="269"/>
      <c r="O437" s="269"/>
      <c r="P437" s="269"/>
      <c r="Q437" s="269"/>
      <c r="R437" s="269"/>
      <c r="S437" s="269"/>
      <c r="T437" s="270"/>
      <c r="U437" s="13"/>
      <c r="V437" s="13"/>
      <c r="W437" s="13"/>
      <c r="X437" s="13"/>
      <c r="Y437" s="13"/>
      <c r="Z437" s="13"/>
      <c r="AA437" s="13"/>
      <c r="AB437" s="13"/>
      <c r="AC437" s="13"/>
      <c r="AD437" s="13"/>
      <c r="AE437" s="13"/>
      <c r="AT437" s="271" t="s">
        <v>165</v>
      </c>
      <c r="AU437" s="271" t="s">
        <v>87</v>
      </c>
      <c r="AV437" s="13" t="s">
        <v>87</v>
      </c>
      <c r="AW437" s="13" t="s">
        <v>4</v>
      </c>
      <c r="AX437" s="13" t="s">
        <v>85</v>
      </c>
      <c r="AY437" s="271" t="s">
        <v>152</v>
      </c>
    </row>
    <row r="438" s="2" customFormat="1" ht="21.75" customHeight="1">
      <c r="A438" s="38"/>
      <c r="B438" s="39"/>
      <c r="C438" s="243" t="s">
        <v>635</v>
      </c>
      <c r="D438" s="243" t="s">
        <v>154</v>
      </c>
      <c r="E438" s="244" t="s">
        <v>525</v>
      </c>
      <c r="F438" s="245" t="s">
        <v>526</v>
      </c>
      <c r="G438" s="246" t="s">
        <v>380</v>
      </c>
      <c r="H438" s="247">
        <v>103.29000000000001</v>
      </c>
      <c r="I438" s="248"/>
      <c r="J438" s="249">
        <f>ROUND(I438*H438,2)</f>
        <v>0</v>
      </c>
      <c r="K438" s="245" t="s">
        <v>1</v>
      </c>
      <c r="L438" s="44"/>
      <c r="M438" s="250" t="s">
        <v>1</v>
      </c>
      <c r="N438" s="251" t="s">
        <v>43</v>
      </c>
      <c r="O438" s="91"/>
      <c r="P438" s="252">
        <f>O438*H438</f>
        <v>0</v>
      </c>
      <c r="Q438" s="252">
        <v>0.00027999999999999998</v>
      </c>
      <c r="R438" s="252">
        <f>Q438*H438</f>
        <v>0.028921199999999998</v>
      </c>
      <c r="S438" s="252">
        <v>0</v>
      </c>
      <c r="T438" s="253">
        <f>S438*H438</f>
        <v>0</v>
      </c>
      <c r="U438" s="38"/>
      <c r="V438" s="38"/>
      <c r="W438" s="38"/>
      <c r="X438" s="38"/>
      <c r="Y438" s="38"/>
      <c r="Z438" s="38"/>
      <c r="AA438" s="38"/>
      <c r="AB438" s="38"/>
      <c r="AC438" s="38"/>
      <c r="AD438" s="38"/>
      <c r="AE438" s="38"/>
      <c r="AR438" s="254" t="s">
        <v>159</v>
      </c>
      <c r="AT438" s="254" t="s">
        <v>154</v>
      </c>
      <c r="AU438" s="254" t="s">
        <v>87</v>
      </c>
      <c r="AY438" s="17" t="s">
        <v>152</v>
      </c>
      <c r="BE438" s="255">
        <f>IF(N438="základní",J438,0)</f>
        <v>0</v>
      </c>
      <c r="BF438" s="255">
        <f>IF(N438="snížená",J438,0)</f>
        <v>0</v>
      </c>
      <c r="BG438" s="255">
        <f>IF(N438="zákl. přenesená",J438,0)</f>
        <v>0</v>
      </c>
      <c r="BH438" s="255">
        <f>IF(N438="sníž. přenesená",J438,0)</f>
        <v>0</v>
      </c>
      <c r="BI438" s="255">
        <f>IF(N438="nulová",J438,0)</f>
        <v>0</v>
      </c>
      <c r="BJ438" s="17" t="s">
        <v>85</v>
      </c>
      <c r="BK438" s="255">
        <f>ROUND(I438*H438,2)</f>
        <v>0</v>
      </c>
      <c r="BL438" s="17" t="s">
        <v>159</v>
      </c>
      <c r="BM438" s="254" t="s">
        <v>971</v>
      </c>
    </row>
    <row r="439" s="2" customFormat="1">
      <c r="A439" s="38"/>
      <c r="B439" s="39"/>
      <c r="C439" s="40"/>
      <c r="D439" s="256" t="s">
        <v>161</v>
      </c>
      <c r="E439" s="40"/>
      <c r="F439" s="257" t="s">
        <v>526</v>
      </c>
      <c r="G439" s="40"/>
      <c r="H439" s="40"/>
      <c r="I439" s="154"/>
      <c r="J439" s="40"/>
      <c r="K439" s="40"/>
      <c r="L439" s="44"/>
      <c r="M439" s="258"/>
      <c r="N439" s="259"/>
      <c r="O439" s="91"/>
      <c r="P439" s="91"/>
      <c r="Q439" s="91"/>
      <c r="R439" s="91"/>
      <c r="S439" s="91"/>
      <c r="T439" s="92"/>
      <c r="U439" s="38"/>
      <c r="V439" s="38"/>
      <c r="W439" s="38"/>
      <c r="X439" s="38"/>
      <c r="Y439" s="38"/>
      <c r="Z439" s="38"/>
      <c r="AA439" s="38"/>
      <c r="AB439" s="38"/>
      <c r="AC439" s="38"/>
      <c r="AD439" s="38"/>
      <c r="AE439" s="38"/>
      <c r="AT439" s="17" t="s">
        <v>161</v>
      </c>
      <c r="AU439" s="17" t="s">
        <v>87</v>
      </c>
    </row>
    <row r="440" s="2" customFormat="1">
      <c r="A440" s="38"/>
      <c r="B440" s="39"/>
      <c r="C440" s="40"/>
      <c r="D440" s="256" t="s">
        <v>203</v>
      </c>
      <c r="E440" s="40"/>
      <c r="F440" s="260" t="s">
        <v>204</v>
      </c>
      <c r="G440" s="40"/>
      <c r="H440" s="40"/>
      <c r="I440" s="154"/>
      <c r="J440" s="40"/>
      <c r="K440" s="40"/>
      <c r="L440" s="44"/>
      <c r="M440" s="258"/>
      <c r="N440" s="259"/>
      <c r="O440" s="91"/>
      <c r="P440" s="91"/>
      <c r="Q440" s="91"/>
      <c r="R440" s="91"/>
      <c r="S440" s="91"/>
      <c r="T440" s="92"/>
      <c r="U440" s="38"/>
      <c r="V440" s="38"/>
      <c r="W440" s="38"/>
      <c r="X440" s="38"/>
      <c r="Y440" s="38"/>
      <c r="Z440" s="38"/>
      <c r="AA440" s="38"/>
      <c r="AB440" s="38"/>
      <c r="AC440" s="38"/>
      <c r="AD440" s="38"/>
      <c r="AE440" s="38"/>
      <c r="AT440" s="17" t="s">
        <v>203</v>
      </c>
      <c r="AU440" s="17" t="s">
        <v>87</v>
      </c>
    </row>
    <row r="441" s="13" customFormat="1">
      <c r="A441" s="13"/>
      <c r="B441" s="261"/>
      <c r="C441" s="262"/>
      <c r="D441" s="256" t="s">
        <v>165</v>
      </c>
      <c r="E441" s="263" t="s">
        <v>1</v>
      </c>
      <c r="F441" s="264" t="s">
        <v>972</v>
      </c>
      <c r="G441" s="262"/>
      <c r="H441" s="265">
        <v>103.29000000000001</v>
      </c>
      <c r="I441" s="266"/>
      <c r="J441" s="262"/>
      <c r="K441" s="262"/>
      <c r="L441" s="267"/>
      <c r="M441" s="268"/>
      <c r="N441" s="269"/>
      <c r="O441" s="269"/>
      <c r="P441" s="269"/>
      <c r="Q441" s="269"/>
      <c r="R441" s="269"/>
      <c r="S441" s="269"/>
      <c r="T441" s="270"/>
      <c r="U441" s="13"/>
      <c r="V441" s="13"/>
      <c r="W441" s="13"/>
      <c r="X441" s="13"/>
      <c r="Y441" s="13"/>
      <c r="Z441" s="13"/>
      <c r="AA441" s="13"/>
      <c r="AB441" s="13"/>
      <c r="AC441" s="13"/>
      <c r="AD441" s="13"/>
      <c r="AE441" s="13"/>
      <c r="AT441" s="271" t="s">
        <v>165</v>
      </c>
      <c r="AU441" s="271" t="s">
        <v>87</v>
      </c>
      <c r="AV441" s="13" t="s">
        <v>87</v>
      </c>
      <c r="AW441" s="13" t="s">
        <v>34</v>
      </c>
      <c r="AX441" s="13" t="s">
        <v>78</v>
      </c>
      <c r="AY441" s="271" t="s">
        <v>152</v>
      </c>
    </row>
    <row r="442" s="2" customFormat="1" ht="16.5" customHeight="1">
      <c r="A442" s="38"/>
      <c r="B442" s="39"/>
      <c r="C442" s="243" t="s">
        <v>643</v>
      </c>
      <c r="D442" s="243" t="s">
        <v>154</v>
      </c>
      <c r="E442" s="244" t="s">
        <v>549</v>
      </c>
      <c r="F442" s="245" t="s">
        <v>550</v>
      </c>
      <c r="G442" s="246" t="s">
        <v>380</v>
      </c>
      <c r="H442" s="247">
        <v>103.29000000000001</v>
      </c>
      <c r="I442" s="248"/>
      <c r="J442" s="249">
        <f>ROUND(I442*H442,2)</f>
        <v>0</v>
      </c>
      <c r="K442" s="245" t="s">
        <v>158</v>
      </c>
      <c r="L442" s="44"/>
      <c r="M442" s="250" t="s">
        <v>1</v>
      </c>
      <c r="N442" s="251" t="s">
        <v>43</v>
      </c>
      <c r="O442" s="91"/>
      <c r="P442" s="252">
        <f>O442*H442</f>
        <v>0</v>
      </c>
      <c r="Q442" s="252">
        <v>0</v>
      </c>
      <c r="R442" s="252">
        <f>Q442*H442</f>
        <v>0</v>
      </c>
      <c r="S442" s="252">
        <v>0</v>
      </c>
      <c r="T442" s="253">
        <f>S442*H442</f>
        <v>0</v>
      </c>
      <c r="U442" s="38"/>
      <c r="V442" s="38"/>
      <c r="W442" s="38"/>
      <c r="X442" s="38"/>
      <c r="Y442" s="38"/>
      <c r="Z442" s="38"/>
      <c r="AA442" s="38"/>
      <c r="AB442" s="38"/>
      <c r="AC442" s="38"/>
      <c r="AD442" s="38"/>
      <c r="AE442" s="38"/>
      <c r="AR442" s="254" t="s">
        <v>159</v>
      </c>
      <c r="AT442" s="254" t="s">
        <v>154</v>
      </c>
      <c r="AU442" s="254" t="s">
        <v>87</v>
      </c>
      <c r="AY442" s="17" t="s">
        <v>152</v>
      </c>
      <c r="BE442" s="255">
        <f>IF(N442="základní",J442,0)</f>
        <v>0</v>
      </c>
      <c r="BF442" s="255">
        <f>IF(N442="snížená",J442,0)</f>
        <v>0</v>
      </c>
      <c r="BG442" s="255">
        <f>IF(N442="zákl. přenesená",J442,0)</f>
        <v>0</v>
      </c>
      <c r="BH442" s="255">
        <f>IF(N442="sníž. přenesená",J442,0)</f>
        <v>0</v>
      </c>
      <c r="BI442" s="255">
        <f>IF(N442="nulová",J442,0)</f>
        <v>0</v>
      </c>
      <c r="BJ442" s="17" t="s">
        <v>85</v>
      </c>
      <c r="BK442" s="255">
        <f>ROUND(I442*H442,2)</f>
        <v>0</v>
      </c>
      <c r="BL442" s="17" t="s">
        <v>159</v>
      </c>
      <c r="BM442" s="254" t="s">
        <v>973</v>
      </c>
    </row>
    <row r="443" s="2" customFormat="1">
      <c r="A443" s="38"/>
      <c r="B443" s="39"/>
      <c r="C443" s="40"/>
      <c r="D443" s="256" t="s">
        <v>161</v>
      </c>
      <c r="E443" s="40"/>
      <c r="F443" s="257" t="s">
        <v>552</v>
      </c>
      <c r="G443" s="40"/>
      <c r="H443" s="40"/>
      <c r="I443" s="154"/>
      <c r="J443" s="40"/>
      <c r="K443" s="40"/>
      <c r="L443" s="44"/>
      <c r="M443" s="258"/>
      <c r="N443" s="259"/>
      <c r="O443" s="91"/>
      <c r="P443" s="91"/>
      <c r="Q443" s="91"/>
      <c r="R443" s="91"/>
      <c r="S443" s="91"/>
      <c r="T443" s="92"/>
      <c r="U443" s="38"/>
      <c r="V443" s="38"/>
      <c r="W443" s="38"/>
      <c r="X443" s="38"/>
      <c r="Y443" s="38"/>
      <c r="Z443" s="38"/>
      <c r="AA443" s="38"/>
      <c r="AB443" s="38"/>
      <c r="AC443" s="38"/>
      <c r="AD443" s="38"/>
      <c r="AE443" s="38"/>
      <c r="AT443" s="17" t="s">
        <v>161</v>
      </c>
      <c r="AU443" s="17" t="s">
        <v>87</v>
      </c>
    </row>
    <row r="444" s="2" customFormat="1">
      <c r="A444" s="38"/>
      <c r="B444" s="39"/>
      <c r="C444" s="40"/>
      <c r="D444" s="256" t="s">
        <v>163</v>
      </c>
      <c r="E444" s="40"/>
      <c r="F444" s="260" t="s">
        <v>553</v>
      </c>
      <c r="G444" s="40"/>
      <c r="H444" s="40"/>
      <c r="I444" s="154"/>
      <c r="J444" s="40"/>
      <c r="K444" s="40"/>
      <c r="L444" s="44"/>
      <c r="M444" s="258"/>
      <c r="N444" s="259"/>
      <c r="O444" s="91"/>
      <c r="P444" s="91"/>
      <c r="Q444" s="91"/>
      <c r="R444" s="91"/>
      <c r="S444" s="91"/>
      <c r="T444" s="92"/>
      <c r="U444" s="38"/>
      <c r="V444" s="38"/>
      <c r="W444" s="38"/>
      <c r="X444" s="38"/>
      <c r="Y444" s="38"/>
      <c r="Z444" s="38"/>
      <c r="AA444" s="38"/>
      <c r="AB444" s="38"/>
      <c r="AC444" s="38"/>
      <c r="AD444" s="38"/>
      <c r="AE444" s="38"/>
      <c r="AT444" s="17" t="s">
        <v>163</v>
      </c>
      <c r="AU444" s="17" t="s">
        <v>87</v>
      </c>
    </row>
    <row r="445" s="13" customFormat="1">
      <c r="A445" s="13"/>
      <c r="B445" s="261"/>
      <c r="C445" s="262"/>
      <c r="D445" s="256" t="s">
        <v>165</v>
      </c>
      <c r="E445" s="263" t="s">
        <v>1</v>
      </c>
      <c r="F445" s="264" t="s">
        <v>972</v>
      </c>
      <c r="G445" s="262"/>
      <c r="H445" s="265">
        <v>103.29000000000001</v>
      </c>
      <c r="I445" s="266"/>
      <c r="J445" s="262"/>
      <c r="K445" s="262"/>
      <c r="L445" s="267"/>
      <c r="M445" s="268"/>
      <c r="N445" s="269"/>
      <c r="O445" s="269"/>
      <c r="P445" s="269"/>
      <c r="Q445" s="269"/>
      <c r="R445" s="269"/>
      <c r="S445" s="269"/>
      <c r="T445" s="270"/>
      <c r="U445" s="13"/>
      <c r="V445" s="13"/>
      <c r="W445" s="13"/>
      <c r="X445" s="13"/>
      <c r="Y445" s="13"/>
      <c r="Z445" s="13"/>
      <c r="AA445" s="13"/>
      <c r="AB445" s="13"/>
      <c r="AC445" s="13"/>
      <c r="AD445" s="13"/>
      <c r="AE445" s="13"/>
      <c r="AT445" s="271" t="s">
        <v>165</v>
      </c>
      <c r="AU445" s="271" t="s">
        <v>87</v>
      </c>
      <c r="AV445" s="13" t="s">
        <v>87</v>
      </c>
      <c r="AW445" s="13" t="s">
        <v>34</v>
      </c>
      <c r="AX445" s="13" t="s">
        <v>85</v>
      </c>
      <c r="AY445" s="271" t="s">
        <v>152</v>
      </c>
    </row>
    <row r="446" s="12" customFormat="1" ht="20.88" customHeight="1">
      <c r="A446" s="12"/>
      <c r="B446" s="227"/>
      <c r="C446" s="228"/>
      <c r="D446" s="229" t="s">
        <v>77</v>
      </c>
      <c r="E446" s="241" t="s">
        <v>564</v>
      </c>
      <c r="F446" s="241" t="s">
        <v>565</v>
      </c>
      <c r="G446" s="228"/>
      <c r="H446" s="228"/>
      <c r="I446" s="231"/>
      <c r="J446" s="242">
        <f>BK446</f>
        <v>0</v>
      </c>
      <c r="K446" s="228"/>
      <c r="L446" s="233"/>
      <c r="M446" s="234"/>
      <c r="N446" s="235"/>
      <c r="O446" s="235"/>
      <c r="P446" s="236">
        <f>SUM(P447:P451)</f>
        <v>0</v>
      </c>
      <c r="Q446" s="235"/>
      <c r="R446" s="236">
        <f>SUM(R447:R451)</f>
        <v>0</v>
      </c>
      <c r="S446" s="235"/>
      <c r="T446" s="237">
        <f>SUM(T447:T451)</f>
        <v>0.0040000000000000001</v>
      </c>
      <c r="U446" s="12"/>
      <c r="V446" s="12"/>
      <c r="W446" s="12"/>
      <c r="X446" s="12"/>
      <c r="Y446" s="12"/>
      <c r="Z446" s="12"/>
      <c r="AA446" s="12"/>
      <c r="AB446" s="12"/>
      <c r="AC446" s="12"/>
      <c r="AD446" s="12"/>
      <c r="AE446" s="12"/>
      <c r="AR446" s="238" t="s">
        <v>85</v>
      </c>
      <c r="AT446" s="239" t="s">
        <v>77</v>
      </c>
      <c r="AU446" s="239" t="s">
        <v>87</v>
      </c>
      <c r="AY446" s="238" t="s">
        <v>152</v>
      </c>
      <c r="BK446" s="240">
        <f>SUM(BK447:BK451)</f>
        <v>0</v>
      </c>
    </row>
    <row r="447" s="2" customFormat="1" ht="21.75" customHeight="1">
      <c r="A447" s="38"/>
      <c r="B447" s="39"/>
      <c r="C447" s="243" t="s">
        <v>649</v>
      </c>
      <c r="D447" s="243" t="s">
        <v>154</v>
      </c>
      <c r="E447" s="244" t="s">
        <v>626</v>
      </c>
      <c r="F447" s="245" t="s">
        <v>627</v>
      </c>
      <c r="G447" s="246" t="s">
        <v>330</v>
      </c>
      <c r="H447" s="247">
        <v>1</v>
      </c>
      <c r="I447" s="248"/>
      <c r="J447" s="249">
        <f>ROUND(I447*H447,2)</f>
        <v>0</v>
      </c>
      <c r="K447" s="245" t="s">
        <v>158</v>
      </c>
      <c r="L447" s="44"/>
      <c r="M447" s="250" t="s">
        <v>1</v>
      </c>
      <c r="N447" s="251" t="s">
        <v>43</v>
      </c>
      <c r="O447" s="91"/>
      <c r="P447" s="252">
        <f>O447*H447</f>
        <v>0</v>
      </c>
      <c r="Q447" s="252">
        <v>0</v>
      </c>
      <c r="R447" s="252">
        <f>Q447*H447</f>
        <v>0</v>
      </c>
      <c r="S447" s="252">
        <v>0.0040000000000000001</v>
      </c>
      <c r="T447" s="253">
        <f>S447*H447</f>
        <v>0.0040000000000000001</v>
      </c>
      <c r="U447" s="38"/>
      <c r="V447" s="38"/>
      <c r="W447" s="38"/>
      <c r="X447" s="38"/>
      <c r="Y447" s="38"/>
      <c r="Z447" s="38"/>
      <c r="AA447" s="38"/>
      <c r="AB447" s="38"/>
      <c r="AC447" s="38"/>
      <c r="AD447" s="38"/>
      <c r="AE447" s="38"/>
      <c r="AR447" s="254" t="s">
        <v>159</v>
      </c>
      <c r="AT447" s="254" t="s">
        <v>154</v>
      </c>
      <c r="AU447" s="254" t="s">
        <v>177</v>
      </c>
      <c r="AY447" s="17" t="s">
        <v>152</v>
      </c>
      <c r="BE447" s="255">
        <f>IF(N447="základní",J447,0)</f>
        <v>0</v>
      </c>
      <c r="BF447" s="255">
        <f>IF(N447="snížená",J447,0)</f>
        <v>0</v>
      </c>
      <c r="BG447" s="255">
        <f>IF(N447="zákl. přenesená",J447,0)</f>
        <v>0</v>
      </c>
      <c r="BH447" s="255">
        <f>IF(N447="sníž. přenesená",J447,0)</f>
        <v>0</v>
      </c>
      <c r="BI447" s="255">
        <f>IF(N447="nulová",J447,0)</f>
        <v>0</v>
      </c>
      <c r="BJ447" s="17" t="s">
        <v>85</v>
      </c>
      <c r="BK447" s="255">
        <f>ROUND(I447*H447,2)</f>
        <v>0</v>
      </c>
      <c r="BL447" s="17" t="s">
        <v>159</v>
      </c>
      <c r="BM447" s="254" t="s">
        <v>974</v>
      </c>
    </row>
    <row r="448" s="2" customFormat="1">
      <c r="A448" s="38"/>
      <c r="B448" s="39"/>
      <c r="C448" s="40"/>
      <c r="D448" s="256" t="s">
        <v>161</v>
      </c>
      <c r="E448" s="40"/>
      <c r="F448" s="257" t="s">
        <v>629</v>
      </c>
      <c r="G448" s="40"/>
      <c r="H448" s="40"/>
      <c r="I448" s="154"/>
      <c r="J448" s="40"/>
      <c r="K448" s="40"/>
      <c r="L448" s="44"/>
      <c r="M448" s="258"/>
      <c r="N448" s="259"/>
      <c r="O448" s="91"/>
      <c r="P448" s="91"/>
      <c r="Q448" s="91"/>
      <c r="R448" s="91"/>
      <c r="S448" s="91"/>
      <c r="T448" s="92"/>
      <c r="U448" s="38"/>
      <c r="V448" s="38"/>
      <c r="W448" s="38"/>
      <c r="X448" s="38"/>
      <c r="Y448" s="38"/>
      <c r="Z448" s="38"/>
      <c r="AA448" s="38"/>
      <c r="AB448" s="38"/>
      <c r="AC448" s="38"/>
      <c r="AD448" s="38"/>
      <c r="AE448" s="38"/>
      <c r="AT448" s="17" t="s">
        <v>161</v>
      </c>
      <c r="AU448" s="17" t="s">
        <v>177</v>
      </c>
    </row>
    <row r="449" s="2" customFormat="1">
      <c r="A449" s="38"/>
      <c r="B449" s="39"/>
      <c r="C449" s="40"/>
      <c r="D449" s="256" t="s">
        <v>163</v>
      </c>
      <c r="E449" s="40"/>
      <c r="F449" s="260" t="s">
        <v>630</v>
      </c>
      <c r="G449" s="40"/>
      <c r="H449" s="40"/>
      <c r="I449" s="154"/>
      <c r="J449" s="40"/>
      <c r="K449" s="40"/>
      <c r="L449" s="44"/>
      <c r="M449" s="258"/>
      <c r="N449" s="259"/>
      <c r="O449" s="91"/>
      <c r="P449" s="91"/>
      <c r="Q449" s="91"/>
      <c r="R449" s="91"/>
      <c r="S449" s="91"/>
      <c r="T449" s="92"/>
      <c r="U449" s="38"/>
      <c r="V449" s="38"/>
      <c r="W449" s="38"/>
      <c r="X449" s="38"/>
      <c r="Y449" s="38"/>
      <c r="Z449" s="38"/>
      <c r="AA449" s="38"/>
      <c r="AB449" s="38"/>
      <c r="AC449" s="38"/>
      <c r="AD449" s="38"/>
      <c r="AE449" s="38"/>
      <c r="AT449" s="17" t="s">
        <v>163</v>
      </c>
      <c r="AU449" s="17" t="s">
        <v>177</v>
      </c>
    </row>
    <row r="450" s="2" customFormat="1">
      <c r="A450" s="38"/>
      <c r="B450" s="39"/>
      <c r="C450" s="40"/>
      <c r="D450" s="256" t="s">
        <v>203</v>
      </c>
      <c r="E450" s="40"/>
      <c r="F450" s="260" t="s">
        <v>631</v>
      </c>
      <c r="G450" s="40"/>
      <c r="H450" s="40"/>
      <c r="I450" s="154"/>
      <c r="J450" s="40"/>
      <c r="K450" s="40"/>
      <c r="L450" s="44"/>
      <c r="M450" s="258"/>
      <c r="N450" s="259"/>
      <c r="O450" s="91"/>
      <c r="P450" s="91"/>
      <c r="Q450" s="91"/>
      <c r="R450" s="91"/>
      <c r="S450" s="91"/>
      <c r="T450" s="92"/>
      <c r="U450" s="38"/>
      <c r="V450" s="38"/>
      <c r="W450" s="38"/>
      <c r="X450" s="38"/>
      <c r="Y450" s="38"/>
      <c r="Z450" s="38"/>
      <c r="AA450" s="38"/>
      <c r="AB450" s="38"/>
      <c r="AC450" s="38"/>
      <c r="AD450" s="38"/>
      <c r="AE450" s="38"/>
      <c r="AT450" s="17" t="s">
        <v>203</v>
      </c>
      <c r="AU450" s="17" t="s">
        <v>177</v>
      </c>
    </row>
    <row r="451" s="13" customFormat="1">
      <c r="A451" s="13"/>
      <c r="B451" s="261"/>
      <c r="C451" s="262"/>
      <c r="D451" s="256" t="s">
        <v>165</v>
      </c>
      <c r="E451" s="263" t="s">
        <v>1</v>
      </c>
      <c r="F451" s="264" t="s">
        <v>85</v>
      </c>
      <c r="G451" s="262"/>
      <c r="H451" s="265">
        <v>1</v>
      </c>
      <c r="I451" s="266"/>
      <c r="J451" s="262"/>
      <c r="K451" s="262"/>
      <c r="L451" s="267"/>
      <c r="M451" s="268"/>
      <c r="N451" s="269"/>
      <c r="O451" s="269"/>
      <c r="P451" s="269"/>
      <c r="Q451" s="269"/>
      <c r="R451" s="269"/>
      <c r="S451" s="269"/>
      <c r="T451" s="270"/>
      <c r="U451" s="13"/>
      <c r="V451" s="13"/>
      <c r="W451" s="13"/>
      <c r="X451" s="13"/>
      <c r="Y451" s="13"/>
      <c r="Z451" s="13"/>
      <c r="AA451" s="13"/>
      <c r="AB451" s="13"/>
      <c r="AC451" s="13"/>
      <c r="AD451" s="13"/>
      <c r="AE451" s="13"/>
      <c r="AT451" s="271" t="s">
        <v>165</v>
      </c>
      <c r="AU451" s="271" t="s">
        <v>177</v>
      </c>
      <c r="AV451" s="13" t="s">
        <v>87</v>
      </c>
      <c r="AW451" s="13" t="s">
        <v>34</v>
      </c>
      <c r="AX451" s="13" t="s">
        <v>85</v>
      </c>
      <c r="AY451" s="271" t="s">
        <v>152</v>
      </c>
    </row>
    <row r="452" s="12" customFormat="1" ht="22.8" customHeight="1">
      <c r="A452" s="12"/>
      <c r="B452" s="227"/>
      <c r="C452" s="228"/>
      <c r="D452" s="229" t="s">
        <v>77</v>
      </c>
      <c r="E452" s="241" t="s">
        <v>698</v>
      </c>
      <c r="F452" s="241" t="s">
        <v>699</v>
      </c>
      <c r="G452" s="228"/>
      <c r="H452" s="228"/>
      <c r="I452" s="231"/>
      <c r="J452" s="242">
        <f>BK452</f>
        <v>0</v>
      </c>
      <c r="K452" s="228"/>
      <c r="L452" s="233"/>
      <c r="M452" s="234"/>
      <c r="N452" s="235"/>
      <c r="O452" s="235"/>
      <c r="P452" s="236">
        <f>SUM(P453:P454)</f>
        <v>0</v>
      </c>
      <c r="Q452" s="235"/>
      <c r="R452" s="236">
        <f>SUM(R453:R454)</f>
        <v>0</v>
      </c>
      <c r="S452" s="235"/>
      <c r="T452" s="237">
        <f>SUM(T453:T454)</f>
        <v>0</v>
      </c>
      <c r="U452" s="12"/>
      <c r="V452" s="12"/>
      <c r="W452" s="12"/>
      <c r="X452" s="12"/>
      <c r="Y452" s="12"/>
      <c r="Z452" s="12"/>
      <c r="AA452" s="12"/>
      <c r="AB452" s="12"/>
      <c r="AC452" s="12"/>
      <c r="AD452" s="12"/>
      <c r="AE452" s="12"/>
      <c r="AR452" s="238" t="s">
        <v>85</v>
      </c>
      <c r="AT452" s="239" t="s">
        <v>77</v>
      </c>
      <c r="AU452" s="239" t="s">
        <v>85</v>
      </c>
      <c r="AY452" s="238" t="s">
        <v>152</v>
      </c>
      <c r="BK452" s="240">
        <f>SUM(BK453:BK454)</f>
        <v>0</v>
      </c>
    </row>
    <row r="453" s="2" customFormat="1" ht="21.75" customHeight="1">
      <c r="A453" s="38"/>
      <c r="B453" s="39"/>
      <c r="C453" s="243" t="s">
        <v>656</v>
      </c>
      <c r="D453" s="243" t="s">
        <v>154</v>
      </c>
      <c r="E453" s="244" t="s">
        <v>701</v>
      </c>
      <c r="F453" s="245" t="s">
        <v>702</v>
      </c>
      <c r="G453" s="246" t="s">
        <v>191</v>
      </c>
      <c r="H453" s="247">
        <v>226.04499999999999</v>
      </c>
      <c r="I453" s="248"/>
      <c r="J453" s="249">
        <f>ROUND(I453*H453,2)</f>
        <v>0</v>
      </c>
      <c r="K453" s="245" t="s">
        <v>158</v>
      </c>
      <c r="L453" s="44"/>
      <c r="M453" s="250" t="s">
        <v>1</v>
      </c>
      <c r="N453" s="251" t="s">
        <v>43</v>
      </c>
      <c r="O453" s="91"/>
      <c r="P453" s="252">
        <f>O453*H453</f>
        <v>0</v>
      </c>
      <c r="Q453" s="252">
        <v>0</v>
      </c>
      <c r="R453" s="252">
        <f>Q453*H453</f>
        <v>0</v>
      </c>
      <c r="S453" s="252">
        <v>0</v>
      </c>
      <c r="T453" s="253">
        <f>S453*H453</f>
        <v>0</v>
      </c>
      <c r="U453" s="38"/>
      <c r="V453" s="38"/>
      <c r="W453" s="38"/>
      <c r="X453" s="38"/>
      <c r="Y453" s="38"/>
      <c r="Z453" s="38"/>
      <c r="AA453" s="38"/>
      <c r="AB453" s="38"/>
      <c r="AC453" s="38"/>
      <c r="AD453" s="38"/>
      <c r="AE453" s="38"/>
      <c r="AR453" s="254" t="s">
        <v>159</v>
      </c>
      <c r="AT453" s="254" t="s">
        <v>154</v>
      </c>
      <c r="AU453" s="254" t="s">
        <v>87</v>
      </c>
      <c r="AY453" s="17" t="s">
        <v>152</v>
      </c>
      <c r="BE453" s="255">
        <f>IF(N453="základní",J453,0)</f>
        <v>0</v>
      </c>
      <c r="BF453" s="255">
        <f>IF(N453="snížená",J453,0)</f>
        <v>0</v>
      </c>
      <c r="BG453" s="255">
        <f>IF(N453="zákl. přenesená",J453,0)</f>
        <v>0</v>
      </c>
      <c r="BH453" s="255">
        <f>IF(N453="sníž. přenesená",J453,0)</f>
        <v>0</v>
      </c>
      <c r="BI453" s="255">
        <f>IF(N453="nulová",J453,0)</f>
        <v>0</v>
      </c>
      <c r="BJ453" s="17" t="s">
        <v>85</v>
      </c>
      <c r="BK453" s="255">
        <f>ROUND(I453*H453,2)</f>
        <v>0</v>
      </c>
      <c r="BL453" s="17" t="s">
        <v>159</v>
      </c>
      <c r="BM453" s="254" t="s">
        <v>975</v>
      </c>
    </row>
    <row r="454" s="2" customFormat="1">
      <c r="A454" s="38"/>
      <c r="B454" s="39"/>
      <c r="C454" s="40"/>
      <c r="D454" s="256" t="s">
        <v>161</v>
      </c>
      <c r="E454" s="40"/>
      <c r="F454" s="257" t="s">
        <v>704</v>
      </c>
      <c r="G454" s="40"/>
      <c r="H454" s="40"/>
      <c r="I454" s="154"/>
      <c r="J454" s="40"/>
      <c r="K454" s="40"/>
      <c r="L454" s="44"/>
      <c r="M454" s="303"/>
      <c r="N454" s="304"/>
      <c r="O454" s="305"/>
      <c r="P454" s="305"/>
      <c r="Q454" s="305"/>
      <c r="R454" s="305"/>
      <c r="S454" s="305"/>
      <c r="T454" s="306"/>
      <c r="U454" s="38"/>
      <c r="V454" s="38"/>
      <c r="W454" s="38"/>
      <c r="X454" s="38"/>
      <c r="Y454" s="38"/>
      <c r="Z454" s="38"/>
      <c r="AA454" s="38"/>
      <c r="AB454" s="38"/>
      <c r="AC454" s="38"/>
      <c r="AD454" s="38"/>
      <c r="AE454" s="38"/>
      <c r="AT454" s="17" t="s">
        <v>161</v>
      </c>
      <c r="AU454" s="17" t="s">
        <v>87</v>
      </c>
    </row>
    <row r="455" s="2" customFormat="1" ht="6.96" customHeight="1">
      <c r="A455" s="38"/>
      <c r="B455" s="66"/>
      <c r="C455" s="67"/>
      <c r="D455" s="67"/>
      <c r="E455" s="67"/>
      <c r="F455" s="67"/>
      <c r="G455" s="67"/>
      <c r="H455" s="67"/>
      <c r="I455" s="192"/>
      <c r="J455" s="67"/>
      <c r="K455" s="67"/>
      <c r="L455" s="44"/>
      <c r="M455" s="38"/>
      <c r="O455" s="38"/>
      <c r="P455" s="38"/>
      <c r="Q455" s="38"/>
      <c r="R455" s="38"/>
      <c r="S455" s="38"/>
      <c r="T455" s="38"/>
      <c r="U455" s="38"/>
      <c r="V455" s="38"/>
      <c r="W455" s="38"/>
      <c r="X455" s="38"/>
      <c r="Y455" s="38"/>
      <c r="Z455" s="38"/>
      <c r="AA455" s="38"/>
      <c r="AB455" s="38"/>
      <c r="AC455" s="38"/>
      <c r="AD455" s="38"/>
      <c r="AE455" s="38"/>
    </row>
  </sheetData>
  <sheetProtection sheet="1" autoFilter="0" formatColumns="0" formatRows="0" objects="1" scenarios="1" spinCount="100000" saltValue="7bTELJ0UAw5CjuMjzAWRINLiWoMSPHH9rVcS/JvxC2teHRcPvLmyLuoBkbbh1oaGDHRYrmIdn895sVKZ8b4sag==" hashValue="9Tu51DGYC09k/r0S6QFGXtb8YdzbOs7ObvRTRlGTTYVvU0adH3RCOld/Fqf9rU1N74lHaZmKGQOOrfCgDh7tRg==" algorithmName="SHA-512" password="CC35"/>
  <autoFilter ref="C127:K454"/>
  <mergeCells count="12">
    <mergeCell ref="E7:H7"/>
    <mergeCell ref="E9:H9"/>
    <mergeCell ref="E11:H11"/>
    <mergeCell ref="E20:H20"/>
    <mergeCell ref="E29:H29"/>
    <mergeCell ref="E85:H85"/>
    <mergeCell ref="E87:H87"/>
    <mergeCell ref="E89:H89"/>
    <mergeCell ref="E116:H116"/>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100</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976</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977</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19</v>
      </c>
      <c r="G13" s="38"/>
      <c r="H13" s="38"/>
      <c r="I13" s="156" t="s">
        <v>20</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
        <v>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33</v>
      </c>
      <c r="F23" s="38"/>
      <c r="G23" s="38"/>
      <c r="H23" s="38"/>
      <c r="I23" s="156" t="s">
        <v>29</v>
      </c>
      <c r="J23" s="141" t="s">
        <v>1</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ROUND(J125,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ROUND((SUM(BE125:BE160)),  2)</f>
        <v>0</v>
      </c>
      <c r="G35" s="38"/>
      <c r="H35" s="38"/>
      <c r="I35" s="171">
        <v>0.20999999999999999</v>
      </c>
      <c r="J35" s="170">
        <f>ROUND(((SUM(BE125:BE160))*I35),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ROUND((SUM(BF125:BF160)),  2)</f>
        <v>0</v>
      </c>
      <c r="G36" s="38"/>
      <c r="H36" s="38"/>
      <c r="I36" s="171">
        <v>0.14999999999999999</v>
      </c>
      <c r="J36" s="170">
        <f>ROUND(((SUM(BF125:BF160))*I36),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ROUND((SUM(BG125:BG160)),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ROUND((SUM(BH125:BH160)),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ROUND((SUM(BI125:BI160)),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976</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SO 102a - A - 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J125</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128</v>
      </c>
      <c r="E99" s="205"/>
      <c r="F99" s="205"/>
      <c r="G99" s="205"/>
      <c r="H99" s="205"/>
      <c r="I99" s="206"/>
      <c r="J99" s="207">
        <f>J126</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129</v>
      </c>
      <c r="E100" s="211"/>
      <c r="F100" s="211"/>
      <c r="G100" s="211"/>
      <c r="H100" s="211"/>
      <c r="I100" s="212"/>
      <c r="J100" s="213">
        <f>J127</f>
        <v>0</v>
      </c>
      <c r="K100" s="133"/>
      <c r="L100" s="214"/>
      <c r="S100" s="10"/>
      <c r="T100" s="10"/>
      <c r="U100" s="10"/>
      <c r="V100" s="10"/>
      <c r="W100" s="10"/>
      <c r="X100" s="10"/>
      <c r="Y100" s="10"/>
      <c r="Z100" s="10"/>
      <c r="AA100" s="10"/>
      <c r="AB100" s="10"/>
      <c r="AC100" s="10"/>
      <c r="AD100" s="10"/>
      <c r="AE100" s="10"/>
    </row>
    <row r="101" hidden="1" s="10" customFormat="1" ht="19.92" customHeight="1">
      <c r="A101" s="10"/>
      <c r="B101" s="209"/>
      <c r="C101" s="133"/>
      <c r="D101" s="210" t="s">
        <v>978</v>
      </c>
      <c r="E101" s="211"/>
      <c r="F101" s="211"/>
      <c r="G101" s="211"/>
      <c r="H101" s="211"/>
      <c r="I101" s="212"/>
      <c r="J101" s="213">
        <f>J148</f>
        <v>0</v>
      </c>
      <c r="K101" s="133"/>
      <c r="L101" s="214"/>
      <c r="S101" s="10"/>
      <c r="T101" s="10"/>
      <c r="U101" s="10"/>
      <c r="V101" s="10"/>
      <c r="W101" s="10"/>
      <c r="X101" s="10"/>
      <c r="Y101" s="10"/>
      <c r="Z101" s="10"/>
      <c r="AA101" s="10"/>
      <c r="AB101" s="10"/>
      <c r="AC101" s="10"/>
      <c r="AD101" s="10"/>
      <c r="AE101" s="10"/>
    </row>
    <row r="102" hidden="1" s="10" customFormat="1" ht="19.92" customHeight="1">
      <c r="A102" s="10"/>
      <c r="B102" s="209"/>
      <c r="C102" s="133"/>
      <c r="D102" s="210" t="s">
        <v>133</v>
      </c>
      <c r="E102" s="211"/>
      <c r="F102" s="211"/>
      <c r="G102" s="211"/>
      <c r="H102" s="211"/>
      <c r="I102" s="212"/>
      <c r="J102" s="213">
        <f>J152</f>
        <v>0</v>
      </c>
      <c r="K102" s="133"/>
      <c r="L102" s="214"/>
      <c r="S102" s="10"/>
      <c r="T102" s="10"/>
      <c r="U102" s="10"/>
      <c r="V102" s="10"/>
      <c r="W102" s="10"/>
      <c r="X102" s="10"/>
      <c r="Y102" s="10"/>
      <c r="Z102" s="10"/>
      <c r="AA102" s="10"/>
      <c r="AB102" s="10"/>
      <c r="AC102" s="10"/>
      <c r="AD102" s="10"/>
      <c r="AE102" s="10"/>
    </row>
    <row r="103" hidden="1" s="10" customFormat="1" ht="19.92" customHeight="1">
      <c r="A103" s="10"/>
      <c r="B103" s="209"/>
      <c r="C103" s="133"/>
      <c r="D103" s="210" t="s">
        <v>136</v>
      </c>
      <c r="E103" s="211"/>
      <c r="F103" s="211"/>
      <c r="G103" s="211"/>
      <c r="H103" s="211"/>
      <c r="I103" s="212"/>
      <c r="J103" s="213">
        <f>J157</f>
        <v>0</v>
      </c>
      <c r="K103" s="133"/>
      <c r="L103" s="214"/>
      <c r="S103" s="10"/>
      <c r="T103" s="10"/>
      <c r="U103" s="10"/>
      <c r="V103" s="10"/>
      <c r="W103" s="10"/>
      <c r="X103" s="10"/>
      <c r="Y103" s="10"/>
      <c r="Z103" s="10"/>
      <c r="AA103" s="10"/>
      <c r="AB103" s="10"/>
      <c r="AC103" s="10"/>
      <c r="AD103" s="10"/>
      <c r="AE103" s="10"/>
    </row>
    <row r="104" hidden="1" s="2" customFormat="1" ht="21.84" customHeight="1">
      <c r="A104" s="38"/>
      <c r="B104" s="39"/>
      <c r="C104" s="40"/>
      <c r="D104" s="40"/>
      <c r="E104" s="40"/>
      <c r="F104" s="40"/>
      <c r="G104" s="40"/>
      <c r="H104" s="40"/>
      <c r="I104" s="154"/>
      <c r="J104" s="40"/>
      <c r="K104" s="40"/>
      <c r="L104" s="63"/>
      <c r="S104" s="38"/>
      <c r="T104" s="38"/>
      <c r="U104" s="38"/>
      <c r="V104" s="38"/>
      <c r="W104" s="38"/>
      <c r="X104" s="38"/>
      <c r="Y104" s="38"/>
      <c r="Z104" s="38"/>
      <c r="AA104" s="38"/>
      <c r="AB104" s="38"/>
      <c r="AC104" s="38"/>
      <c r="AD104" s="38"/>
      <c r="AE104" s="38"/>
    </row>
    <row r="105" hidden="1" s="2" customFormat="1" ht="6.96" customHeight="1">
      <c r="A105" s="38"/>
      <c r="B105" s="66"/>
      <c r="C105" s="67"/>
      <c r="D105" s="67"/>
      <c r="E105" s="67"/>
      <c r="F105" s="67"/>
      <c r="G105" s="67"/>
      <c r="H105" s="67"/>
      <c r="I105" s="192"/>
      <c r="J105" s="67"/>
      <c r="K105" s="67"/>
      <c r="L105" s="63"/>
      <c r="S105" s="38"/>
      <c r="T105" s="38"/>
      <c r="U105" s="38"/>
      <c r="V105" s="38"/>
      <c r="W105" s="38"/>
      <c r="X105" s="38"/>
      <c r="Y105" s="38"/>
      <c r="Z105" s="38"/>
      <c r="AA105" s="38"/>
      <c r="AB105" s="38"/>
      <c r="AC105" s="38"/>
      <c r="AD105" s="38"/>
      <c r="AE105" s="38"/>
    </row>
    <row r="106" hidden="1"/>
    <row r="107" hidden="1"/>
    <row r="108" hidden="1"/>
    <row r="109" s="2" customFormat="1" ht="6.96" customHeight="1">
      <c r="A109" s="38"/>
      <c r="B109" s="68"/>
      <c r="C109" s="69"/>
      <c r="D109" s="69"/>
      <c r="E109" s="69"/>
      <c r="F109" s="69"/>
      <c r="G109" s="69"/>
      <c r="H109" s="69"/>
      <c r="I109" s="195"/>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137</v>
      </c>
      <c r="D110" s="40"/>
      <c r="E110" s="40"/>
      <c r="F110" s="40"/>
      <c r="G110" s="40"/>
      <c r="H110" s="40"/>
      <c r="I110" s="154"/>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154"/>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154"/>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196" t="str">
        <f>E7</f>
        <v>Velká Dobrá - zklidnění dopravy na průtahových komunikacích</v>
      </c>
      <c r="F113" s="32"/>
      <c r="G113" s="32"/>
      <c r="H113" s="32"/>
      <c r="I113" s="154"/>
      <c r="J113" s="40"/>
      <c r="K113" s="40"/>
      <c r="L113" s="63"/>
      <c r="S113" s="38"/>
      <c r="T113" s="38"/>
      <c r="U113" s="38"/>
      <c r="V113" s="38"/>
      <c r="W113" s="38"/>
      <c r="X113" s="38"/>
      <c r="Y113" s="38"/>
      <c r="Z113" s="38"/>
      <c r="AA113" s="38"/>
      <c r="AB113" s="38"/>
      <c r="AC113" s="38"/>
      <c r="AD113" s="38"/>
      <c r="AE113" s="38"/>
    </row>
    <row r="114" s="1" customFormat="1" ht="12" customHeight="1">
      <c r="B114" s="21"/>
      <c r="C114" s="32" t="s">
        <v>119</v>
      </c>
      <c r="D114" s="22"/>
      <c r="E114" s="22"/>
      <c r="F114" s="22"/>
      <c r="G114" s="22"/>
      <c r="H114" s="22"/>
      <c r="I114" s="146"/>
      <c r="J114" s="22"/>
      <c r="K114" s="22"/>
      <c r="L114" s="20"/>
    </row>
    <row r="115" s="2" customFormat="1" ht="16.5" customHeight="1">
      <c r="A115" s="38"/>
      <c r="B115" s="39"/>
      <c r="C115" s="40"/>
      <c r="D115" s="40"/>
      <c r="E115" s="196" t="s">
        <v>976</v>
      </c>
      <c r="F115" s="40"/>
      <c r="G115" s="40"/>
      <c r="H115" s="40"/>
      <c r="I115" s="154"/>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121</v>
      </c>
      <c r="D116" s="40"/>
      <c r="E116" s="40"/>
      <c r="F116" s="40"/>
      <c r="G116" s="40"/>
      <c r="H116" s="40"/>
      <c r="I116" s="154"/>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E11</f>
        <v>SO 102a - A - Uznatelné náklady</v>
      </c>
      <c r="F117" s="40"/>
      <c r="G117" s="40"/>
      <c r="H117" s="40"/>
      <c r="I117" s="154"/>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54"/>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22</v>
      </c>
      <c r="D119" s="40"/>
      <c r="E119" s="40"/>
      <c r="F119" s="27" t="str">
        <f>F14</f>
        <v>Velká Dobrá</v>
      </c>
      <c r="G119" s="40"/>
      <c r="H119" s="40"/>
      <c r="I119" s="156" t="s">
        <v>24</v>
      </c>
      <c r="J119" s="79" t="str">
        <f>IF(J14="","",J14)</f>
        <v>12. 12. 2020</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154"/>
      <c r="J120" s="40"/>
      <c r="K120" s="40"/>
      <c r="L120" s="63"/>
      <c r="S120" s="38"/>
      <c r="T120" s="38"/>
      <c r="U120" s="38"/>
      <c r="V120" s="38"/>
      <c r="W120" s="38"/>
      <c r="X120" s="38"/>
      <c r="Y120" s="38"/>
      <c r="Z120" s="38"/>
      <c r="AA120" s="38"/>
      <c r="AB120" s="38"/>
      <c r="AC120" s="38"/>
      <c r="AD120" s="38"/>
      <c r="AE120" s="38"/>
    </row>
    <row r="121" s="2" customFormat="1" ht="25.65" customHeight="1">
      <c r="A121" s="38"/>
      <c r="B121" s="39"/>
      <c r="C121" s="32" t="s">
        <v>26</v>
      </c>
      <c r="D121" s="40"/>
      <c r="E121" s="40"/>
      <c r="F121" s="27" t="str">
        <f>E17</f>
        <v xml:space="preserve"> </v>
      </c>
      <c r="G121" s="40"/>
      <c r="H121" s="40"/>
      <c r="I121" s="156" t="s">
        <v>32</v>
      </c>
      <c r="J121" s="36" t="str">
        <f>E23</f>
        <v>Projekce dopravní Filip,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30</v>
      </c>
      <c r="D122" s="40"/>
      <c r="E122" s="40"/>
      <c r="F122" s="27" t="str">
        <f>IF(E20="","",E20)</f>
        <v>Vyplň údaj</v>
      </c>
      <c r="G122" s="40"/>
      <c r="H122" s="40"/>
      <c r="I122" s="156" t="s">
        <v>35</v>
      </c>
      <c r="J122" s="36" t="str">
        <f>E26</f>
        <v xml:space="preserve"> </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154"/>
      <c r="J123" s="40"/>
      <c r="K123" s="40"/>
      <c r="L123" s="63"/>
      <c r="S123" s="38"/>
      <c r="T123" s="38"/>
      <c r="U123" s="38"/>
      <c r="V123" s="38"/>
      <c r="W123" s="38"/>
      <c r="X123" s="38"/>
      <c r="Y123" s="38"/>
      <c r="Z123" s="38"/>
      <c r="AA123" s="38"/>
      <c r="AB123" s="38"/>
      <c r="AC123" s="38"/>
      <c r="AD123" s="38"/>
      <c r="AE123" s="38"/>
    </row>
    <row r="124" s="11" customFormat="1" ht="29.28" customHeight="1">
      <c r="A124" s="215"/>
      <c r="B124" s="216"/>
      <c r="C124" s="217" t="s">
        <v>138</v>
      </c>
      <c r="D124" s="218" t="s">
        <v>63</v>
      </c>
      <c r="E124" s="218" t="s">
        <v>59</v>
      </c>
      <c r="F124" s="218" t="s">
        <v>60</v>
      </c>
      <c r="G124" s="218" t="s">
        <v>139</v>
      </c>
      <c r="H124" s="218" t="s">
        <v>140</v>
      </c>
      <c r="I124" s="219" t="s">
        <v>141</v>
      </c>
      <c r="J124" s="218" t="s">
        <v>125</v>
      </c>
      <c r="K124" s="220" t="s">
        <v>142</v>
      </c>
      <c r="L124" s="221"/>
      <c r="M124" s="100" t="s">
        <v>1</v>
      </c>
      <c r="N124" s="101" t="s">
        <v>42</v>
      </c>
      <c r="O124" s="101" t="s">
        <v>143</v>
      </c>
      <c r="P124" s="101" t="s">
        <v>144</v>
      </c>
      <c r="Q124" s="101" t="s">
        <v>145</v>
      </c>
      <c r="R124" s="101" t="s">
        <v>146</v>
      </c>
      <c r="S124" s="101" t="s">
        <v>147</v>
      </c>
      <c r="T124" s="102" t="s">
        <v>148</v>
      </c>
      <c r="U124" s="215"/>
      <c r="V124" s="215"/>
      <c r="W124" s="215"/>
      <c r="X124" s="215"/>
      <c r="Y124" s="215"/>
      <c r="Z124" s="215"/>
      <c r="AA124" s="215"/>
      <c r="AB124" s="215"/>
      <c r="AC124" s="215"/>
      <c r="AD124" s="215"/>
      <c r="AE124" s="215"/>
    </row>
    <row r="125" s="2" customFormat="1" ht="22.8" customHeight="1">
      <c r="A125" s="38"/>
      <c r="B125" s="39"/>
      <c r="C125" s="107" t="s">
        <v>149</v>
      </c>
      <c r="D125" s="40"/>
      <c r="E125" s="40"/>
      <c r="F125" s="40"/>
      <c r="G125" s="40"/>
      <c r="H125" s="40"/>
      <c r="I125" s="154"/>
      <c r="J125" s="222">
        <f>BK125</f>
        <v>0</v>
      </c>
      <c r="K125" s="40"/>
      <c r="L125" s="44"/>
      <c r="M125" s="103"/>
      <c r="N125" s="223"/>
      <c r="O125" s="104"/>
      <c r="P125" s="224">
        <f>P126</f>
        <v>0</v>
      </c>
      <c r="Q125" s="104"/>
      <c r="R125" s="224">
        <f>R126</f>
        <v>0.28882439999999998</v>
      </c>
      <c r="S125" s="104"/>
      <c r="T125" s="225">
        <f>T126</f>
        <v>0</v>
      </c>
      <c r="U125" s="38"/>
      <c r="V125" s="38"/>
      <c r="W125" s="38"/>
      <c r="X125" s="38"/>
      <c r="Y125" s="38"/>
      <c r="Z125" s="38"/>
      <c r="AA125" s="38"/>
      <c r="AB125" s="38"/>
      <c r="AC125" s="38"/>
      <c r="AD125" s="38"/>
      <c r="AE125" s="38"/>
      <c r="AT125" s="17" t="s">
        <v>77</v>
      </c>
      <c r="AU125" s="17" t="s">
        <v>127</v>
      </c>
      <c r="BK125" s="226">
        <f>BK126</f>
        <v>0</v>
      </c>
    </row>
    <row r="126" s="12" customFormat="1" ht="25.92" customHeight="1">
      <c r="A126" s="12"/>
      <c r="B126" s="227"/>
      <c r="C126" s="228"/>
      <c r="D126" s="229" t="s">
        <v>77</v>
      </c>
      <c r="E126" s="230" t="s">
        <v>150</v>
      </c>
      <c r="F126" s="230" t="s">
        <v>151</v>
      </c>
      <c r="G126" s="228"/>
      <c r="H126" s="228"/>
      <c r="I126" s="231"/>
      <c r="J126" s="232">
        <f>BK126</f>
        <v>0</v>
      </c>
      <c r="K126" s="228"/>
      <c r="L126" s="233"/>
      <c r="M126" s="234"/>
      <c r="N126" s="235"/>
      <c r="O126" s="235"/>
      <c r="P126" s="236">
        <f>P127+P148+P152+P157</f>
        <v>0</v>
      </c>
      <c r="Q126" s="235"/>
      <c r="R126" s="236">
        <f>R127+R148+R152+R157</f>
        <v>0.28882439999999998</v>
      </c>
      <c r="S126" s="235"/>
      <c r="T126" s="237">
        <f>T127+T148+T152+T157</f>
        <v>0</v>
      </c>
      <c r="U126" s="12"/>
      <c r="V126" s="12"/>
      <c r="W126" s="12"/>
      <c r="X126" s="12"/>
      <c r="Y126" s="12"/>
      <c r="Z126" s="12"/>
      <c r="AA126" s="12"/>
      <c r="AB126" s="12"/>
      <c r="AC126" s="12"/>
      <c r="AD126" s="12"/>
      <c r="AE126" s="12"/>
      <c r="AR126" s="238" t="s">
        <v>85</v>
      </c>
      <c r="AT126" s="239" t="s">
        <v>77</v>
      </c>
      <c r="AU126" s="239" t="s">
        <v>78</v>
      </c>
      <c r="AY126" s="238" t="s">
        <v>152</v>
      </c>
      <c r="BK126" s="240">
        <f>BK127+BK148+BK152+BK157</f>
        <v>0</v>
      </c>
    </row>
    <row r="127" s="12" customFormat="1" ht="22.8" customHeight="1">
      <c r="A127" s="12"/>
      <c r="B127" s="227"/>
      <c r="C127" s="228"/>
      <c r="D127" s="229" t="s">
        <v>77</v>
      </c>
      <c r="E127" s="241" t="s">
        <v>85</v>
      </c>
      <c r="F127" s="241" t="s">
        <v>153</v>
      </c>
      <c r="G127" s="228"/>
      <c r="H127" s="228"/>
      <c r="I127" s="231"/>
      <c r="J127" s="242">
        <f>BK127</f>
        <v>0</v>
      </c>
      <c r="K127" s="228"/>
      <c r="L127" s="233"/>
      <c r="M127" s="234"/>
      <c r="N127" s="235"/>
      <c r="O127" s="235"/>
      <c r="P127" s="236">
        <f>SUM(P128:P147)</f>
        <v>0</v>
      </c>
      <c r="Q127" s="235"/>
      <c r="R127" s="236">
        <f>SUM(R128:R147)</f>
        <v>0</v>
      </c>
      <c r="S127" s="235"/>
      <c r="T127" s="237">
        <f>SUM(T128:T147)</f>
        <v>0</v>
      </c>
      <c r="U127" s="12"/>
      <c r="V127" s="12"/>
      <c r="W127" s="12"/>
      <c r="X127" s="12"/>
      <c r="Y127" s="12"/>
      <c r="Z127" s="12"/>
      <c r="AA127" s="12"/>
      <c r="AB127" s="12"/>
      <c r="AC127" s="12"/>
      <c r="AD127" s="12"/>
      <c r="AE127" s="12"/>
      <c r="AR127" s="238" t="s">
        <v>85</v>
      </c>
      <c r="AT127" s="239" t="s">
        <v>77</v>
      </c>
      <c r="AU127" s="239" t="s">
        <v>85</v>
      </c>
      <c r="AY127" s="238" t="s">
        <v>152</v>
      </c>
      <c r="BK127" s="240">
        <f>SUM(BK128:BK147)</f>
        <v>0</v>
      </c>
    </row>
    <row r="128" s="2" customFormat="1" ht="21.75" customHeight="1">
      <c r="A128" s="38"/>
      <c r="B128" s="39"/>
      <c r="C128" s="243" t="s">
        <v>85</v>
      </c>
      <c r="D128" s="243" t="s">
        <v>154</v>
      </c>
      <c r="E128" s="244" t="s">
        <v>979</v>
      </c>
      <c r="F128" s="245" t="s">
        <v>980</v>
      </c>
      <c r="G128" s="246" t="s">
        <v>157</v>
      </c>
      <c r="H128" s="247">
        <v>196.33199999999999</v>
      </c>
      <c r="I128" s="248"/>
      <c r="J128" s="249">
        <f>ROUND(I128*H128,2)</f>
        <v>0</v>
      </c>
      <c r="K128" s="245" t="s">
        <v>158</v>
      </c>
      <c r="L128" s="44"/>
      <c r="M128" s="250" t="s">
        <v>1</v>
      </c>
      <c r="N128" s="251" t="s">
        <v>43</v>
      </c>
      <c r="O128" s="91"/>
      <c r="P128" s="252">
        <f>O128*H128</f>
        <v>0</v>
      </c>
      <c r="Q128" s="252">
        <v>0</v>
      </c>
      <c r="R128" s="252">
        <f>Q128*H128</f>
        <v>0</v>
      </c>
      <c r="S128" s="252">
        <v>0</v>
      </c>
      <c r="T128" s="253">
        <f>S128*H128</f>
        <v>0</v>
      </c>
      <c r="U128" s="38"/>
      <c r="V128" s="38"/>
      <c r="W128" s="38"/>
      <c r="X128" s="38"/>
      <c r="Y128" s="38"/>
      <c r="Z128" s="38"/>
      <c r="AA128" s="38"/>
      <c r="AB128" s="38"/>
      <c r="AC128" s="38"/>
      <c r="AD128" s="38"/>
      <c r="AE128" s="38"/>
      <c r="AR128" s="254" t="s">
        <v>159</v>
      </c>
      <c r="AT128" s="254" t="s">
        <v>154</v>
      </c>
      <c r="AU128" s="254" t="s">
        <v>87</v>
      </c>
      <c r="AY128" s="17" t="s">
        <v>152</v>
      </c>
      <c r="BE128" s="255">
        <f>IF(N128="základní",J128,0)</f>
        <v>0</v>
      </c>
      <c r="BF128" s="255">
        <f>IF(N128="snížená",J128,0)</f>
        <v>0</v>
      </c>
      <c r="BG128" s="255">
        <f>IF(N128="zákl. přenesená",J128,0)</f>
        <v>0</v>
      </c>
      <c r="BH128" s="255">
        <f>IF(N128="sníž. přenesená",J128,0)</f>
        <v>0</v>
      </c>
      <c r="BI128" s="255">
        <f>IF(N128="nulová",J128,0)</f>
        <v>0</v>
      </c>
      <c r="BJ128" s="17" t="s">
        <v>85</v>
      </c>
      <c r="BK128" s="255">
        <f>ROUND(I128*H128,2)</f>
        <v>0</v>
      </c>
      <c r="BL128" s="17" t="s">
        <v>159</v>
      </c>
      <c r="BM128" s="254" t="s">
        <v>981</v>
      </c>
    </row>
    <row r="129" s="2" customFormat="1">
      <c r="A129" s="38"/>
      <c r="B129" s="39"/>
      <c r="C129" s="40"/>
      <c r="D129" s="256" t="s">
        <v>161</v>
      </c>
      <c r="E129" s="40"/>
      <c r="F129" s="257" t="s">
        <v>982</v>
      </c>
      <c r="G129" s="40"/>
      <c r="H129" s="40"/>
      <c r="I129" s="154"/>
      <c r="J129" s="40"/>
      <c r="K129" s="40"/>
      <c r="L129" s="44"/>
      <c r="M129" s="258"/>
      <c r="N129" s="259"/>
      <c r="O129" s="91"/>
      <c r="P129" s="91"/>
      <c r="Q129" s="91"/>
      <c r="R129" s="91"/>
      <c r="S129" s="91"/>
      <c r="T129" s="92"/>
      <c r="U129" s="38"/>
      <c r="V129" s="38"/>
      <c r="W129" s="38"/>
      <c r="X129" s="38"/>
      <c r="Y129" s="38"/>
      <c r="Z129" s="38"/>
      <c r="AA129" s="38"/>
      <c r="AB129" s="38"/>
      <c r="AC129" s="38"/>
      <c r="AD129" s="38"/>
      <c r="AE129" s="38"/>
      <c r="AT129" s="17" t="s">
        <v>161</v>
      </c>
      <c r="AU129" s="17" t="s">
        <v>87</v>
      </c>
    </row>
    <row r="130" s="2" customFormat="1">
      <c r="A130" s="38"/>
      <c r="B130" s="39"/>
      <c r="C130" s="40"/>
      <c r="D130" s="256" t="s">
        <v>163</v>
      </c>
      <c r="E130" s="40"/>
      <c r="F130" s="260" t="s">
        <v>164</v>
      </c>
      <c r="G130" s="40"/>
      <c r="H130" s="40"/>
      <c r="I130" s="154"/>
      <c r="J130" s="40"/>
      <c r="K130" s="40"/>
      <c r="L130" s="44"/>
      <c r="M130" s="258"/>
      <c r="N130" s="259"/>
      <c r="O130" s="91"/>
      <c r="P130" s="91"/>
      <c r="Q130" s="91"/>
      <c r="R130" s="91"/>
      <c r="S130" s="91"/>
      <c r="T130" s="92"/>
      <c r="U130" s="38"/>
      <c r="V130" s="38"/>
      <c r="W130" s="38"/>
      <c r="X130" s="38"/>
      <c r="Y130" s="38"/>
      <c r="Z130" s="38"/>
      <c r="AA130" s="38"/>
      <c r="AB130" s="38"/>
      <c r="AC130" s="38"/>
      <c r="AD130" s="38"/>
      <c r="AE130" s="38"/>
      <c r="AT130" s="17" t="s">
        <v>163</v>
      </c>
      <c r="AU130" s="17" t="s">
        <v>87</v>
      </c>
    </row>
    <row r="131" s="13" customFormat="1">
      <c r="A131" s="13"/>
      <c r="B131" s="261"/>
      <c r="C131" s="262"/>
      <c r="D131" s="256" t="s">
        <v>165</v>
      </c>
      <c r="E131" s="263" t="s">
        <v>1</v>
      </c>
      <c r="F131" s="264" t="s">
        <v>983</v>
      </c>
      <c r="G131" s="262"/>
      <c r="H131" s="265">
        <v>196.33199999999999</v>
      </c>
      <c r="I131" s="266"/>
      <c r="J131" s="262"/>
      <c r="K131" s="262"/>
      <c r="L131" s="267"/>
      <c r="M131" s="268"/>
      <c r="N131" s="269"/>
      <c r="O131" s="269"/>
      <c r="P131" s="269"/>
      <c r="Q131" s="269"/>
      <c r="R131" s="269"/>
      <c r="S131" s="269"/>
      <c r="T131" s="270"/>
      <c r="U131" s="13"/>
      <c r="V131" s="13"/>
      <c r="W131" s="13"/>
      <c r="X131" s="13"/>
      <c r="Y131" s="13"/>
      <c r="Z131" s="13"/>
      <c r="AA131" s="13"/>
      <c r="AB131" s="13"/>
      <c r="AC131" s="13"/>
      <c r="AD131" s="13"/>
      <c r="AE131" s="13"/>
      <c r="AT131" s="271" t="s">
        <v>165</v>
      </c>
      <c r="AU131" s="271" t="s">
        <v>87</v>
      </c>
      <c r="AV131" s="13" t="s">
        <v>87</v>
      </c>
      <c r="AW131" s="13" t="s">
        <v>34</v>
      </c>
      <c r="AX131" s="13" t="s">
        <v>85</v>
      </c>
      <c r="AY131" s="271" t="s">
        <v>152</v>
      </c>
    </row>
    <row r="132" s="2" customFormat="1" ht="16.5" customHeight="1">
      <c r="A132" s="38"/>
      <c r="B132" s="39"/>
      <c r="C132" s="243" t="s">
        <v>87</v>
      </c>
      <c r="D132" s="243" t="s">
        <v>154</v>
      </c>
      <c r="E132" s="244" t="s">
        <v>172</v>
      </c>
      <c r="F132" s="245" t="s">
        <v>173</v>
      </c>
      <c r="G132" s="246" t="s">
        <v>157</v>
      </c>
      <c r="H132" s="247">
        <v>196.33199999999999</v>
      </c>
      <c r="I132" s="248"/>
      <c r="J132" s="249">
        <f>ROUND(I132*H132,2)</f>
        <v>0</v>
      </c>
      <c r="K132" s="245" t="s">
        <v>158</v>
      </c>
      <c r="L132" s="44"/>
      <c r="M132" s="250" t="s">
        <v>1</v>
      </c>
      <c r="N132" s="251" t="s">
        <v>43</v>
      </c>
      <c r="O132" s="91"/>
      <c r="P132" s="252">
        <f>O132*H132</f>
        <v>0</v>
      </c>
      <c r="Q132" s="252">
        <v>0</v>
      </c>
      <c r="R132" s="252">
        <f>Q132*H132</f>
        <v>0</v>
      </c>
      <c r="S132" s="252">
        <v>0</v>
      </c>
      <c r="T132" s="253">
        <f>S132*H132</f>
        <v>0</v>
      </c>
      <c r="U132" s="38"/>
      <c r="V132" s="38"/>
      <c r="W132" s="38"/>
      <c r="X132" s="38"/>
      <c r="Y132" s="38"/>
      <c r="Z132" s="38"/>
      <c r="AA132" s="38"/>
      <c r="AB132" s="38"/>
      <c r="AC132" s="38"/>
      <c r="AD132" s="38"/>
      <c r="AE132" s="38"/>
      <c r="AR132" s="254" t="s">
        <v>159</v>
      </c>
      <c r="AT132" s="254" t="s">
        <v>154</v>
      </c>
      <c r="AU132" s="254" t="s">
        <v>87</v>
      </c>
      <c r="AY132" s="17" t="s">
        <v>152</v>
      </c>
      <c r="BE132" s="255">
        <f>IF(N132="základní",J132,0)</f>
        <v>0</v>
      </c>
      <c r="BF132" s="255">
        <f>IF(N132="snížená",J132,0)</f>
        <v>0</v>
      </c>
      <c r="BG132" s="255">
        <f>IF(N132="zákl. přenesená",J132,0)</f>
        <v>0</v>
      </c>
      <c r="BH132" s="255">
        <f>IF(N132="sníž. přenesená",J132,0)</f>
        <v>0</v>
      </c>
      <c r="BI132" s="255">
        <f>IF(N132="nulová",J132,0)</f>
        <v>0</v>
      </c>
      <c r="BJ132" s="17" t="s">
        <v>85</v>
      </c>
      <c r="BK132" s="255">
        <f>ROUND(I132*H132,2)</f>
        <v>0</v>
      </c>
      <c r="BL132" s="17" t="s">
        <v>159</v>
      </c>
      <c r="BM132" s="254" t="s">
        <v>984</v>
      </c>
    </row>
    <row r="133" s="2" customFormat="1">
      <c r="A133" s="38"/>
      <c r="B133" s="39"/>
      <c r="C133" s="40"/>
      <c r="D133" s="256" t="s">
        <v>161</v>
      </c>
      <c r="E133" s="40"/>
      <c r="F133" s="257" t="s">
        <v>175</v>
      </c>
      <c r="G133" s="40"/>
      <c r="H133" s="40"/>
      <c r="I133" s="154"/>
      <c r="J133" s="40"/>
      <c r="K133" s="40"/>
      <c r="L133" s="44"/>
      <c r="M133" s="258"/>
      <c r="N133" s="259"/>
      <c r="O133" s="91"/>
      <c r="P133" s="91"/>
      <c r="Q133" s="91"/>
      <c r="R133" s="91"/>
      <c r="S133" s="91"/>
      <c r="T133" s="92"/>
      <c r="U133" s="38"/>
      <c r="V133" s="38"/>
      <c r="W133" s="38"/>
      <c r="X133" s="38"/>
      <c r="Y133" s="38"/>
      <c r="Z133" s="38"/>
      <c r="AA133" s="38"/>
      <c r="AB133" s="38"/>
      <c r="AC133" s="38"/>
      <c r="AD133" s="38"/>
      <c r="AE133" s="38"/>
      <c r="AT133" s="17" t="s">
        <v>161</v>
      </c>
      <c r="AU133" s="17" t="s">
        <v>87</v>
      </c>
    </row>
    <row r="134" s="2" customFormat="1">
      <c r="A134" s="38"/>
      <c r="B134" s="39"/>
      <c r="C134" s="40"/>
      <c r="D134" s="256" t="s">
        <v>163</v>
      </c>
      <c r="E134" s="40"/>
      <c r="F134" s="260" t="s">
        <v>164</v>
      </c>
      <c r="G134" s="40"/>
      <c r="H134" s="40"/>
      <c r="I134" s="154"/>
      <c r="J134" s="40"/>
      <c r="K134" s="40"/>
      <c r="L134" s="44"/>
      <c r="M134" s="258"/>
      <c r="N134" s="259"/>
      <c r="O134" s="91"/>
      <c r="P134" s="91"/>
      <c r="Q134" s="91"/>
      <c r="R134" s="91"/>
      <c r="S134" s="91"/>
      <c r="T134" s="92"/>
      <c r="U134" s="38"/>
      <c r="V134" s="38"/>
      <c r="W134" s="38"/>
      <c r="X134" s="38"/>
      <c r="Y134" s="38"/>
      <c r="Z134" s="38"/>
      <c r="AA134" s="38"/>
      <c r="AB134" s="38"/>
      <c r="AC134" s="38"/>
      <c r="AD134" s="38"/>
      <c r="AE134" s="38"/>
      <c r="AT134" s="17" t="s">
        <v>163</v>
      </c>
      <c r="AU134" s="17" t="s">
        <v>87</v>
      </c>
    </row>
    <row r="135" s="13" customFormat="1">
      <c r="A135" s="13"/>
      <c r="B135" s="261"/>
      <c r="C135" s="262"/>
      <c r="D135" s="256" t="s">
        <v>165</v>
      </c>
      <c r="E135" s="263" t="s">
        <v>1</v>
      </c>
      <c r="F135" s="264" t="s">
        <v>985</v>
      </c>
      <c r="G135" s="262"/>
      <c r="H135" s="265">
        <v>196.33199999999999</v>
      </c>
      <c r="I135" s="266"/>
      <c r="J135" s="262"/>
      <c r="K135" s="262"/>
      <c r="L135" s="267"/>
      <c r="M135" s="268"/>
      <c r="N135" s="269"/>
      <c r="O135" s="269"/>
      <c r="P135" s="269"/>
      <c r="Q135" s="269"/>
      <c r="R135" s="269"/>
      <c r="S135" s="269"/>
      <c r="T135" s="270"/>
      <c r="U135" s="13"/>
      <c r="V135" s="13"/>
      <c r="W135" s="13"/>
      <c r="X135" s="13"/>
      <c r="Y135" s="13"/>
      <c r="Z135" s="13"/>
      <c r="AA135" s="13"/>
      <c r="AB135" s="13"/>
      <c r="AC135" s="13"/>
      <c r="AD135" s="13"/>
      <c r="AE135" s="13"/>
      <c r="AT135" s="271" t="s">
        <v>165</v>
      </c>
      <c r="AU135" s="271" t="s">
        <v>87</v>
      </c>
      <c r="AV135" s="13" t="s">
        <v>87</v>
      </c>
      <c r="AW135" s="13" t="s">
        <v>34</v>
      </c>
      <c r="AX135" s="13" t="s">
        <v>85</v>
      </c>
      <c r="AY135" s="271" t="s">
        <v>152</v>
      </c>
    </row>
    <row r="136" s="2" customFormat="1" ht="21.75" customHeight="1">
      <c r="A136" s="38"/>
      <c r="B136" s="39"/>
      <c r="C136" s="243" t="s">
        <v>177</v>
      </c>
      <c r="D136" s="243" t="s">
        <v>154</v>
      </c>
      <c r="E136" s="244" t="s">
        <v>178</v>
      </c>
      <c r="F136" s="245" t="s">
        <v>179</v>
      </c>
      <c r="G136" s="246" t="s">
        <v>157</v>
      </c>
      <c r="H136" s="247">
        <v>196.33199999999999</v>
      </c>
      <c r="I136" s="248"/>
      <c r="J136" s="249">
        <f>ROUND(I136*H136,2)</f>
        <v>0</v>
      </c>
      <c r="K136" s="245" t="s">
        <v>158</v>
      </c>
      <c r="L136" s="44"/>
      <c r="M136" s="250" t="s">
        <v>1</v>
      </c>
      <c r="N136" s="251" t="s">
        <v>43</v>
      </c>
      <c r="O136" s="91"/>
      <c r="P136" s="252">
        <f>O136*H136</f>
        <v>0</v>
      </c>
      <c r="Q136" s="252">
        <v>0</v>
      </c>
      <c r="R136" s="252">
        <f>Q136*H136</f>
        <v>0</v>
      </c>
      <c r="S136" s="252">
        <v>0</v>
      </c>
      <c r="T136" s="253">
        <f>S136*H136</f>
        <v>0</v>
      </c>
      <c r="U136" s="38"/>
      <c r="V136" s="38"/>
      <c r="W136" s="38"/>
      <c r="X136" s="38"/>
      <c r="Y136" s="38"/>
      <c r="Z136" s="38"/>
      <c r="AA136" s="38"/>
      <c r="AB136" s="38"/>
      <c r="AC136" s="38"/>
      <c r="AD136" s="38"/>
      <c r="AE136" s="38"/>
      <c r="AR136" s="254" t="s">
        <v>159</v>
      </c>
      <c r="AT136" s="254" t="s">
        <v>154</v>
      </c>
      <c r="AU136" s="254" t="s">
        <v>87</v>
      </c>
      <c r="AY136" s="17" t="s">
        <v>152</v>
      </c>
      <c r="BE136" s="255">
        <f>IF(N136="základní",J136,0)</f>
        <v>0</v>
      </c>
      <c r="BF136" s="255">
        <f>IF(N136="snížená",J136,0)</f>
        <v>0</v>
      </c>
      <c r="BG136" s="255">
        <f>IF(N136="zákl. přenesená",J136,0)</f>
        <v>0</v>
      </c>
      <c r="BH136" s="255">
        <f>IF(N136="sníž. přenesená",J136,0)</f>
        <v>0</v>
      </c>
      <c r="BI136" s="255">
        <f>IF(N136="nulová",J136,0)</f>
        <v>0</v>
      </c>
      <c r="BJ136" s="17" t="s">
        <v>85</v>
      </c>
      <c r="BK136" s="255">
        <f>ROUND(I136*H136,2)</f>
        <v>0</v>
      </c>
      <c r="BL136" s="17" t="s">
        <v>159</v>
      </c>
      <c r="BM136" s="254" t="s">
        <v>986</v>
      </c>
    </row>
    <row r="137" s="2" customFormat="1">
      <c r="A137" s="38"/>
      <c r="B137" s="39"/>
      <c r="C137" s="40"/>
      <c r="D137" s="256" t="s">
        <v>161</v>
      </c>
      <c r="E137" s="40"/>
      <c r="F137" s="257" t="s">
        <v>181</v>
      </c>
      <c r="G137" s="40"/>
      <c r="H137" s="40"/>
      <c r="I137" s="154"/>
      <c r="J137" s="40"/>
      <c r="K137" s="40"/>
      <c r="L137" s="44"/>
      <c r="M137" s="258"/>
      <c r="N137" s="259"/>
      <c r="O137" s="91"/>
      <c r="P137" s="91"/>
      <c r="Q137" s="91"/>
      <c r="R137" s="91"/>
      <c r="S137" s="91"/>
      <c r="T137" s="92"/>
      <c r="U137" s="38"/>
      <c r="V137" s="38"/>
      <c r="W137" s="38"/>
      <c r="X137" s="38"/>
      <c r="Y137" s="38"/>
      <c r="Z137" s="38"/>
      <c r="AA137" s="38"/>
      <c r="AB137" s="38"/>
      <c r="AC137" s="38"/>
      <c r="AD137" s="38"/>
      <c r="AE137" s="38"/>
      <c r="AT137" s="17" t="s">
        <v>161</v>
      </c>
      <c r="AU137" s="17" t="s">
        <v>87</v>
      </c>
    </row>
    <row r="138" s="2" customFormat="1">
      <c r="A138" s="38"/>
      <c r="B138" s="39"/>
      <c r="C138" s="40"/>
      <c r="D138" s="256" t="s">
        <v>163</v>
      </c>
      <c r="E138" s="40"/>
      <c r="F138" s="260" t="s">
        <v>182</v>
      </c>
      <c r="G138" s="40"/>
      <c r="H138" s="40"/>
      <c r="I138" s="154"/>
      <c r="J138" s="40"/>
      <c r="K138" s="40"/>
      <c r="L138" s="44"/>
      <c r="M138" s="258"/>
      <c r="N138" s="259"/>
      <c r="O138" s="91"/>
      <c r="P138" s="91"/>
      <c r="Q138" s="91"/>
      <c r="R138" s="91"/>
      <c r="S138" s="91"/>
      <c r="T138" s="92"/>
      <c r="U138" s="38"/>
      <c r="V138" s="38"/>
      <c r="W138" s="38"/>
      <c r="X138" s="38"/>
      <c r="Y138" s="38"/>
      <c r="Z138" s="38"/>
      <c r="AA138" s="38"/>
      <c r="AB138" s="38"/>
      <c r="AC138" s="38"/>
      <c r="AD138" s="38"/>
      <c r="AE138" s="38"/>
      <c r="AT138" s="17" t="s">
        <v>163</v>
      </c>
      <c r="AU138" s="17" t="s">
        <v>87</v>
      </c>
    </row>
    <row r="139" s="13" customFormat="1">
      <c r="A139" s="13"/>
      <c r="B139" s="261"/>
      <c r="C139" s="262"/>
      <c r="D139" s="256" t="s">
        <v>165</v>
      </c>
      <c r="E139" s="263" t="s">
        <v>1</v>
      </c>
      <c r="F139" s="264" t="s">
        <v>985</v>
      </c>
      <c r="G139" s="262"/>
      <c r="H139" s="265">
        <v>196.33199999999999</v>
      </c>
      <c r="I139" s="266"/>
      <c r="J139" s="262"/>
      <c r="K139" s="262"/>
      <c r="L139" s="267"/>
      <c r="M139" s="268"/>
      <c r="N139" s="269"/>
      <c r="O139" s="269"/>
      <c r="P139" s="269"/>
      <c r="Q139" s="269"/>
      <c r="R139" s="269"/>
      <c r="S139" s="269"/>
      <c r="T139" s="270"/>
      <c r="U139" s="13"/>
      <c r="V139" s="13"/>
      <c r="W139" s="13"/>
      <c r="X139" s="13"/>
      <c r="Y139" s="13"/>
      <c r="Z139" s="13"/>
      <c r="AA139" s="13"/>
      <c r="AB139" s="13"/>
      <c r="AC139" s="13"/>
      <c r="AD139" s="13"/>
      <c r="AE139" s="13"/>
      <c r="AT139" s="271" t="s">
        <v>165</v>
      </c>
      <c r="AU139" s="271" t="s">
        <v>87</v>
      </c>
      <c r="AV139" s="13" t="s">
        <v>87</v>
      </c>
      <c r="AW139" s="13" t="s">
        <v>34</v>
      </c>
      <c r="AX139" s="13" t="s">
        <v>85</v>
      </c>
      <c r="AY139" s="271" t="s">
        <v>152</v>
      </c>
    </row>
    <row r="140" s="2" customFormat="1" ht="21.75" customHeight="1">
      <c r="A140" s="38"/>
      <c r="B140" s="39"/>
      <c r="C140" s="243" t="s">
        <v>159</v>
      </c>
      <c r="D140" s="243" t="s">
        <v>154</v>
      </c>
      <c r="E140" s="244" t="s">
        <v>183</v>
      </c>
      <c r="F140" s="245" t="s">
        <v>184</v>
      </c>
      <c r="G140" s="246" t="s">
        <v>157</v>
      </c>
      <c r="H140" s="247">
        <v>1177.992</v>
      </c>
      <c r="I140" s="248"/>
      <c r="J140" s="249">
        <f>ROUND(I140*H140,2)</f>
        <v>0</v>
      </c>
      <c r="K140" s="245" t="s">
        <v>158</v>
      </c>
      <c r="L140" s="44"/>
      <c r="M140" s="250" t="s">
        <v>1</v>
      </c>
      <c r="N140" s="251" t="s">
        <v>43</v>
      </c>
      <c r="O140" s="91"/>
      <c r="P140" s="252">
        <f>O140*H140</f>
        <v>0</v>
      </c>
      <c r="Q140" s="252">
        <v>0</v>
      </c>
      <c r="R140" s="252">
        <f>Q140*H140</f>
        <v>0</v>
      </c>
      <c r="S140" s="252">
        <v>0</v>
      </c>
      <c r="T140" s="253">
        <f>S140*H140</f>
        <v>0</v>
      </c>
      <c r="U140" s="38"/>
      <c r="V140" s="38"/>
      <c r="W140" s="38"/>
      <c r="X140" s="38"/>
      <c r="Y140" s="38"/>
      <c r="Z140" s="38"/>
      <c r="AA140" s="38"/>
      <c r="AB140" s="38"/>
      <c r="AC140" s="38"/>
      <c r="AD140" s="38"/>
      <c r="AE140" s="38"/>
      <c r="AR140" s="254" t="s">
        <v>159</v>
      </c>
      <c r="AT140" s="254" t="s">
        <v>154</v>
      </c>
      <c r="AU140" s="254" t="s">
        <v>87</v>
      </c>
      <c r="AY140" s="17" t="s">
        <v>152</v>
      </c>
      <c r="BE140" s="255">
        <f>IF(N140="základní",J140,0)</f>
        <v>0</v>
      </c>
      <c r="BF140" s="255">
        <f>IF(N140="snížená",J140,0)</f>
        <v>0</v>
      </c>
      <c r="BG140" s="255">
        <f>IF(N140="zákl. přenesená",J140,0)</f>
        <v>0</v>
      </c>
      <c r="BH140" s="255">
        <f>IF(N140="sníž. přenesená",J140,0)</f>
        <v>0</v>
      </c>
      <c r="BI140" s="255">
        <f>IF(N140="nulová",J140,0)</f>
        <v>0</v>
      </c>
      <c r="BJ140" s="17" t="s">
        <v>85</v>
      </c>
      <c r="BK140" s="255">
        <f>ROUND(I140*H140,2)</f>
        <v>0</v>
      </c>
      <c r="BL140" s="17" t="s">
        <v>159</v>
      </c>
      <c r="BM140" s="254" t="s">
        <v>987</v>
      </c>
    </row>
    <row r="141" s="2" customFormat="1">
      <c r="A141" s="38"/>
      <c r="B141" s="39"/>
      <c r="C141" s="40"/>
      <c r="D141" s="256" t="s">
        <v>161</v>
      </c>
      <c r="E141" s="40"/>
      <c r="F141" s="257" t="s">
        <v>186</v>
      </c>
      <c r="G141" s="40"/>
      <c r="H141" s="40"/>
      <c r="I141" s="154"/>
      <c r="J141" s="40"/>
      <c r="K141" s="40"/>
      <c r="L141" s="44"/>
      <c r="M141" s="258"/>
      <c r="N141" s="259"/>
      <c r="O141" s="91"/>
      <c r="P141" s="91"/>
      <c r="Q141" s="91"/>
      <c r="R141" s="91"/>
      <c r="S141" s="91"/>
      <c r="T141" s="92"/>
      <c r="U141" s="38"/>
      <c r="V141" s="38"/>
      <c r="W141" s="38"/>
      <c r="X141" s="38"/>
      <c r="Y141" s="38"/>
      <c r="Z141" s="38"/>
      <c r="AA141" s="38"/>
      <c r="AB141" s="38"/>
      <c r="AC141" s="38"/>
      <c r="AD141" s="38"/>
      <c r="AE141" s="38"/>
      <c r="AT141" s="17" t="s">
        <v>161</v>
      </c>
      <c r="AU141" s="17" t="s">
        <v>87</v>
      </c>
    </row>
    <row r="142" s="2" customFormat="1">
      <c r="A142" s="38"/>
      <c r="B142" s="39"/>
      <c r="C142" s="40"/>
      <c r="D142" s="256" t="s">
        <v>163</v>
      </c>
      <c r="E142" s="40"/>
      <c r="F142" s="260" t="s">
        <v>182</v>
      </c>
      <c r="G142" s="40"/>
      <c r="H142" s="40"/>
      <c r="I142" s="154"/>
      <c r="J142" s="40"/>
      <c r="K142" s="40"/>
      <c r="L142" s="44"/>
      <c r="M142" s="258"/>
      <c r="N142" s="259"/>
      <c r="O142" s="91"/>
      <c r="P142" s="91"/>
      <c r="Q142" s="91"/>
      <c r="R142" s="91"/>
      <c r="S142" s="91"/>
      <c r="T142" s="92"/>
      <c r="U142" s="38"/>
      <c r="V142" s="38"/>
      <c r="W142" s="38"/>
      <c r="X142" s="38"/>
      <c r="Y142" s="38"/>
      <c r="Z142" s="38"/>
      <c r="AA142" s="38"/>
      <c r="AB142" s="38"/>
      <c r="AC142" s="38"/>
      <c r="AD142" s="38"/>
      <c r="AE142" s="38"/>
      <c r="AT142" s="17" t="s">
        <v>163</v>
      </c>
      <c r="AU142" s="17" t="s">
        <v>87</v>
      </c>
    </row>
    <row r="143" s="13" customFormat="1">
      <c r="A143" s="13"/>
      <c r="B143" s="261"/>
      <c r="C143" s="262"/>
      <c r="D143" s="256" t="s">
        <v>165</v>
      </c>
      <c r="E143" s="263" t="s">
        <v>1</v>
      </c>
      <c r="F143" s="264" t="s">
        <v>988</v>
      </c>
      <c r="G143" s="262"/>
      <c r="H143" s="265">
        <v>1177.992</v>
      </c>
      <c r="I143" s="266"/>
      <c r="J143" s="262"/>
      <c r="K143" s="262"/>
      <c r="L143" s="267"/>
      <c r="M143" s="268"/>
      <c r="N143" s="269"/>
      <c r="O143" s="269"/>
      <c r="P143" s="269"/>
      <c r="Q143" s="269"/>
      <c r="R143" s="269"/>
      <c r="S143" s="269"/>
      <c r="T143" s="270"/>
      <c r="U143" s="13"/>
      <c r="V143" s="13"/>
      <c r="W143" s="13"/>
      <c r="X143" s="13"/>
      <c r="Y143" s="13"/>
      <c r="Z143" s="13"/>
      <c r="AA143" s="13"/>
      <c r="AB143" s="13"/>
      <c r="AC143" s="13"/>
      <c r="AD143" s="13"/>
      <c r="AE143" s="13"/>
      <c r="AT143" s="271" t="s">
        <v>165</v>
      </c>
      <c r="AU143" s="271" t="s">
        <v>87</v>
      </c>
      <c r="AV143" s="13" t="s">
        <v>87</v>
      </c>
      <c r="AW143" s="13" t="s">
        <v>34</v>
      </c>
      <c r="AX143" s="13" t="s">
        <v>85</v>
      </c>
      <c r="AY143" s="271" t="s">
        <v>152</v>
      </c>
    </row>
    <row r="144" s="2" customFormat="1" ht="21.75" customHeight="1">
      <c r="A144" s="38"/>
      <c r="B144" s="39"/>
      <c r="C144" s="243" t="s">
        <v>188</v>
      </c>
      <c r="D144" s="243" t="s">
        <v>154</v>
      </c>
      <c r="E144" s="244" t="s">
        <v>189</v>
      </c>
      <c r="F144" s="245" t="s">
        <v>190</v>
      </c>
      <c r="G144" s="246" t="s">
        <v>191</v>
      </c>
      <c r="H144" s="247">
        <v>353.39800000000002</v>
      </c>
      <c r="I144" s="248"/>
      <c r="J144" s="249">
        <f>ROUND(I144*H144,2)</f>
        <v>0</v>
      </c>
      <c r="K144" s="245" t="s">
        <v>158</v>
      </c>
      <c r="L144" s="44"/>
      <c r="M144" s="250" t="s">
        <v>1</v>
      </c>
      <c r="N144" s="251" t="s">
        <v>43</v>
      </c>
      <c r="O144" s="91"/>
      <c r="P144" s="252">
        <f>O144*H144</f>
        <v>0</v>
      </c>
      <c r="Q144" s="252">
        <v>0</v>
      </c>
      <c r="R144" s="252">
        <f>Q144*H144</f>
        <v>0</v>
      </c>
      <c r="S144" s="252">
        <v>0</v>
      </c>
      <c r="T144" s="253">
        <f>S144*H144</f>
        <v>0</v>
      </c>
      <c r="U144" s="38"/>
      <c r="V144" s="38"/>
      <c r="W144" s="38"/>
      <c r="X144" s="38"/>
      <c r="Y144" s="38"/>
      <c r="Z144" s="38"/>
      <c r="AA144" s="38"/>
      <c r="AB144" s="38"/>
      <c r="AC144" s="38"/>
      <c r="AD144" s="38"/>
      <c r="AE144" s="38"/>
      <c r="AR144" s="254" t="s">
        <v>159</v>
      </c>
      <c r="AT144" s="254" t="s">
        <v>154</v>
      </c>
      <c r="AU144" s="254" t="s">
        <v>87</v>
      </c>
      <c r="AY144" s="17" t="s">
        <v>152</v>
      </c>
      <c r="BE144" s="255">
        <f>IF(N144="základní",J144,0)</f>
        <v>0</v>
      </c>
      <c r="BF144" s="255">
        <f>IF(N144="snížená",J144,0)</f>
        <v>0</v>
      </c>
      <c r="BG144" s="255">
        <f>IF(N144="zákl. přenesená",J144,0)</f>
        <v>0</v>
      </c>
      <c r="BH144" s="255">
        <f>IF(N144="sníž. přenesená",J144,0)</f>
        <v>0</v>
      </c>
      <c r="BI144" s="255">
        <f>IF(N144="nulová",J144,0)</f>
        <v>0</v>
      </c>
      <c r="BJ144" s="17" t="s">
        <v>85</v>
      </c>
      <c r="BK144" s="255">
        <f>ROUND(I144*H144,2)</f>
        <v>0</v>
      </c>
      <c r="BL144" s="17" t="s">
        <v>159</v>
      </c>
      <c r="BM144" s="254" t="s">
        <v>989</v>
      </c>
    </row>
    <row r="145" s="2" customFormat="1">
      <c r="A145" s="38"/>
      <c r="B145" s="39"/>
      <c r="C145" s="40"/>
      <c r="D145" s="256" t="s">
        <v>161</v>
      </c>
      <c r="E145" s="40"/>
      <c r="F145" s="257" t="s">
        <v>193</v>
      </c>
      <c r="G145" s="40"/>
      <c r="H145" s="40"/>
      <c r="I145" s="154"/>
      <c r="J145" s="40"/>
      <c r="K145" s="40"/>
      <c r="L145" s="44"/>
      <c r="M145" s="258"/>
      <c r="N145" s="259"/>
      <c r="O145" s="91"/>
      <c r="P145" s="91"/>
      <c r="Q145" s="91"/>
      <c r="R145" s="91"/>
      <c r="S145" s="91"/>
      <c r="T145" s="92"/>
      <c r="U145" s="38"/>
      <c r="V145" s="38"/>
      <c r="W145" s="38"/>
      <c r="X145" s="38"/>
      <c r="Y145" s="38"/>
      <c r="Z145" s="38"/>
      <c r="AA145" s="38"/>
      <c r="AB145" s="38"/>
      <c r="AC145" s="38"/>
      <c r="AD145" s="38"/>
      <c r="AE145" s="38"/>
      <c r="AT145" s="17" t="s">
        <v>161</v>
      </c>
      <c r="AU145" s="17" t="s">
        <v>87</v>
      </c>
    </row>
    <row r="146" s="2" customFormat="1">
      <c r="A146" s="38"/>
      <c r="B146" s="39"/>
      <c r="C146" s="40"/>
      <c r="D146" s="256" t="s">
        <v>163</v>
      </c>
      <c r="E146" s="40"/>
      <c r="F146" s="260" t="s">
        <v>194</v>
      </c>
      <c r="G146" s="40"/>
      <c r="H146" s="40"/>
      <c r="I146" s="154"/>
      <c r="J146" s="40"/>
      <c r="K146" s="40"/>
      <c r="L146" s="44"/>
      <c r="M146" s="258"/>
      <c r="N146" s="259"/>
      <c r="O146" s="91"/>
      <c r="P146" s="91"/>
      <c r="Q146" s="91"/>
      <c r="R146" s="91"/>
      <c r="S146" s="91"/>
      <c r="T146" s="92"/>
      <c r="U146" s="38"/>
      <c r="V146" s="38"/>
      <c r="W146" s="38"/>
      <c r="X146" s="38"/>
      <c r="Y146" s="38"/>
      <c r="Z146" s="38"/>
      <c r="AA146" s="38"/>
      <c r="AB146" s="38"/>
      <c r="AC146" s="38"/>
      <c r="AD146" s="38"/>
      <c r="AE146" s="38"/>
      <c r="AT146" s="17" t="s">
        <v>163</v>
      </c>
      <c r="AU146" s="17" t="s">
        <v>87</v>
      </c>
    </row>
    <row r="147" s="13" customFormat="1">
      <c r="A147" s="13"/>
      <c r="B147" s="261"/>
      <c r="C147" s="262"/>
      <c r="D147" s="256" t="s">
        <v>165</v>
      </c>
      <c r="E147" s="263" t="s">
        <v>1</v>
      </c>
      <c r="F147" s="264" t="s">
        <v>990</v>
      </c>
      <c r="G147" s="262"/>
      <c r="H147" s="265">
        <v>353.39800000000002</v>
      </c>
      <c r="I147" s="266"/>
      <c r="J147" s="262"/>
      <c r="K147" s="262"/>
      <c r="L147" s="267"/>
      <c r="M147" s="268"/>
      <c r="N147" s="269"/>
      <c r="O147" s="269"/>
      <c r="P147" s="269"/>
      <c r="Q147" s="269"/>
      <c r="R147" s="269"/>
      <c r="S147" s="269"/>
      <c r="T147" s="270"/>
      <c r="U147" s="13"/>
      <c r="V147" s="13"/>
      <c r="W147" s="13"/>
      <c r="X147" s="13"/>
      <c r="Y147" s="13"/>
      <c r="Z147" s="13"/>
      <c r="AA147" s="13"/>
      <c r="AB147" s="13"/>
      <c r="AC147" s="13"/>
      <c r="AD147" s="13"/>
      <c r="AE147" s="13"/>
      <c r="AT147" s="271" t="s">
        <v>165</v>
      </c>
      <c r="AU147" s="271" t="s">
        <v>87</v>
      </c>
      <c r="AV147" s="13" t="s">
        <v>87</v>
      </c>
      <c r="AW147" s="13" t="s">
        <v>34</v>
      </c>
      <c r="AX147" s="13" t="s">
        <v>85</v>
      </c>
      <c r="AY147" s="271" t="s">
        <v>152</v>
      </c>
    </row>
    <row r="148" s="12" customFormat="1" ht="22.8" customHeight="1">
      <c r="A148" s="12"/>
      <c r="B148" s="227"/>
      <c r="C148" s="228"/>
      <c r="D148" s="229" t="s">
        <v>77</v>
      </c>
      <c r="E148" s="241" t="s">
        <v>188</v>
      </c>
      <c r="F148" s="241" t="s">
        <v>991</v>
      </c>
      <c r="G148" s="228"/>
      <c r="H148" s="228"/>
      <c r="I148" s="231"/>
      <c r="J148" s="242">
        <f>BK148</f>
        <v>0</v>
      </c>
      <c r="K148" s="228"/>
      <c r="L148" s="233"/>
      <c r="M148" s="234"/>
      <c r="N148" s="235"/>
      <c r="O148" s="235"/>
      <c r="P148" s="236">
        <f>SUM(P149:P151)</f>
        <v>0</v>
      </c>
      <c r="Q148" s="235"/>
      <c r="R148" s="236">
        <f>SUM(R149:R151)</f>
        <v>0</v>
      </c>
      <c r="S148" s="235"/>
      <c r="T148" s="237">
        <f>SUM(T149:T151)</f>
        <v>0</v>
      </c>
      <c r="U148" s="12"/>
      <c r="V148" s="12"/>
      <c r="W148" s="12"/>
      <c r="X148" s="12"/>
      <c r="Y148" s="12"/>
      <c r="Z148" s="12"/>
      <c r="AA148" s="12"/>
      <c r="AB148" s="12"/>
      <c r="AC148" s="12"/>
      <c r="AD148" s="12"/>
      <c r="AE148" s="12"/>
      <c r="AR148" s="238" t="s">
        <v>85</v>
      </c>
      <c r="AT148" s="239" t="s">
        <v>77</v>
      </c>
      <c r="AU148" s="239" t="s">
        <v>85</v>
      </c>
      <c r="AY148" s="238" t="s">
        <v>152</v>
      </c>
      <c r="BK148" s="240">
        <f>SUM(BK149:BK151)</f>
        <v>0</v>
      </c>
    </row>
    <row r="149" s="2" customFormat="1" ht="16.5" customHeight="1">
      <c r="A149" s="38"/>
      <c r="B149" s="39"/>
      <c r="C149" s="243" t="s">
        <v>196</v>
      </c>
      <c r="D149" s="243" t="s">
        <v>154</v>
      </c>
      <c r="E149" s="244" t="s">
        <v>992</v>
      </c>
      <c r="F149" s="245" t="s">
        <v>993</v>
      </c>
      <c r="G149" s="246" t="s">
        <v>199</v>
      </c>
      <c r="H149" s="247">
        <v>981.65999999999997</v>
      </c>
      <c r="I149" s="248"/>
      <c r="J149" s="249">
        <f>ROUND(I149*H149,2)</f>
        <v>0</v>
      </c>
      <c r="K149" s="245" t="s">
        <v>158</v>
      </c>
      <c r="L149" s="44"/>
      <c r="M149" s="250" t="s">
        <v>1</v>
      </c>
      <c r="N149" s="251" t="s">
        <v>43</v>
      </c>
      <c r="O149" s="91"/>
      <c r="P149" s="252">
        <f>O149*H149</f>
        <v>0</v>
      </c>
      <c r="Q149" s="252">
        <v>0</v>
      </c>
      <c r="R149" s="252">
        <f>Q149*H149</f>
        <v>0</v>
      </c>
      <c r="S149" s="252">
        <v>0</v>
      </c>
      <c r="T149" s="253">
        <f>S149*H149</f>
        <v>0</v>
      </c>
      <c r="U149" s="38"/>
      <c r="V149" s="38"/>
      <c r="W149" s="38"/>
      <c r="X149" s="38"/>
      <c r="Y149" s="38"/>
      <c r="Z149" s="38"/>
      <c r="AA149" s="38"/>
      <c r="AB149" s="38"/>
      <c r="AC149" s="38"/>
      <c r="AD149" s="38"/>
      <c r="AE149" s="38"/>
      <c r="AR149" s="254" t="s">
        <v>159</v>
      </c>
      <c r="AT149" s="254" t="s">
        <v>154</v>
      </c>
      <c r="AU149" s="254" t="s">
        <v>87</v>
      </c>
      <c r="AY149" s="17" t="s">
        <v>152</v>
      </c>
      <c r="BE149" s="255">
        <f>IF(N149="základní",J149,0)</f>
        <v>0</v>
      </c>
      <c r="BF149" s="255">
        <f>IF(N149="snížená",J149,0)</f>
        <v>0</v>
      </c>
      <c r="BG149" s="255">
        <f>IF(N149="zákl. přenesená",J149,0)</f>
        <v>0</v>
      </c>
      <c r="BH149" s="255">
        <f>IF(N149="sníž. přenesená",J149,0)</f>
        <v>0</v>
      </c>
      <c r="BI149" s="255">
        <f>IF(N149="nulová",J149,0)</f>
        <v>0</v>
      </c>
      <c r="BJ149" s="17" t="s">
        <v>85</v>
      </c>
      <c r="BK149" s="255">
        <f>ROUND(I149*H149,2)</f>
        <v>0</v>
      </c>
      <c r="BL149" s="17" t="s">
        <v>159</v>
      </c>
      <c r="BM149" s="254" t="s">
        <v>994</v>
      </c>
    </row>
    <row r="150" s="2" customFormat="1">
      <c r="A150" s="38"/>
      <c r="B150" s="39"/>
      <c r="C150" s="40"/>
      <c r="D150" s="256" t="s">
        <v>161</v>
      </c>
      <c r="E150" s="40"/>
      <c r="F150" s="257" t="s">
        <v>995</v>
      </c>
      <c r="G150" s="40"/>
      <c r="H150" s="40"/>
      <c r="I150" s="154"/>
      <c r="J150" s="40"/>
      <c r="K150" s="40"/>
      <c r="L150" s="44"/>
      <c r="M150" s="258"/>
      <c r="N150" s="259"/>
      <c r="O150" s="91"/>
      <c r="P150" s="91"/>
      <c r="Q150" s="91"/>
      <c r="R150" s="91"/>
      <c r="S150" s="91"/>
      <c r="T150" s="92"/>
      <c r="U150" s="38"/>
      <c r="V150" s="38"/>
      <c r="W150" s="38"/>
      <c r="X150" s="38"/>
      <c r="Y150" s="38"/>
      <c r="Z150" s="38"/>
      <c r="AA150" s="38"/>
      <c r="AB150" s="38"/>
      <c r="AC150" s="38"/>
      <c r="AD150" s="38"/>
      <c r="AE150" s="38"/>
      <c r="AT150" s="17" t="s">
        <v>161</v>
      </c>
      <c r="AU150" s="17" t="s">
        <v>87</v>
      </c>
    </row>
    <row r="151" s="13" customFormat="1">
      <c r="A151" s="13"/>
      <c r="B151" s="261"/>
      <c r="C151" s="262"/>
      <c r="D151" s="256" t="s">
        <v>165</v>
      </c>
      <c r="E151" s="263" t="s">
        <v>1</v>
      </c>
      <c r="F151" s="264" t="s">
        <v>996</v>
      </c>
      <c r="G151" s="262"/>
      <c r="H151" s="265">
        <v>981.65999999999997</v>
      </c>
      <c r="I151" s="266"/>
      <c r="J151" s="262"/>
      <c r="K151" s="262"/>
      <c r="L151" s="267"/>
      <c r="M151" s="268"/>
      <c r="N151" s="269"/>
      <c r="O151" s="269"/>
      <c r="P151" s="269"/>
      <c r="Q151" s="269"/>
      <c r="R151" s="269"/>
      <c r="S151" s="269"/>
      <c r="T151" s="270"/>
      <c r="U151" s="13"/>
      <c r="V151" s="13"/>
      <c r="W151" s="13"/>
      <c r="X151" s="13"/>
      <c r="Y151" s="13"/>
      <c r="Z151" s="13"/>
      <c r="AA151" s="13"/>
      <c r="AB151" s="13"/>
      <c r="AC151" s="13"/>
      <c r="AD151" s="13"/>
      <c r="AE151" s="13"/>
      <c r="AT151" s="271" t="s">
        <v>165</v>
      </c>
      <c r="AU151" s="271" t="s">
        <v>87</v>
      </c>
      <c r="AV151" s="13" t="s">
        <v>87</v>
      </c>
      <c r="AW151" s="13" t="s">
        <v>34</v>
      </c>
      <c r="AX151" s="13" t="s">
        <v>85</v>
      </c>
      <c r="AY151" s="271" t="s">
        <v>152</v>
      </c>
    </row>
    <row r="152" s="12" customFormat="1" ht="22.8" customHeight="1">
      <c r="A152" s="12"/>
      <c r="B152" s="227"/>
      <c r="C152" s="228"/>
      <c r="D152" s="229" t="s">
        <v>77</v>
      </c>
      <c r="E152" s="241" t="s">
        <v>224</v>
      </c>
      <c r="F152" s="241" t="s">
        <v>340</v>
      </c>
      <c r="G152" s="228"/>
      <c r="H152" s="228"/>
      <c r="I152" s="231"/>
      <c r="J152" s="242">
        <f>BK152</f>
        <v>0</v>
      </c>
      <c r="K152" s="228"/>
      <c r="L152" s="233"/>
      <c r="M152" s="234"/>
      <c r="N152" s="235"/>
      <c r="O152" s="235"/>
      <c r="P152" s="236">
        <f>SUM(P153:P156)</f>
        <v>0</v>
      </c>
      <c r="Q152" s="235"/>
      <c r="R152" s="236">
        <f>SUM(R153:R156)</f>
        <v>0.28882439999999998</v>
      </c>
      <c r="S152" s="235"/>
      <c r="T152" s="237">
        <f>SUM(T153:T156)</f>
        <v>0</v>
      </c>
      <c r="U152" s="12"/>
      <c r="V152" s="12"/>
      <c r="W152" s="12"/>
      <c r="X152" s="12"/>
      <c r="Y152" s="12"/>
      <c r="Z152" s="12"/>
      <c r="AA152" s="12"/>
      <c r="AB152" s="12"/>
      <c r="AC152" s="12"/>
      <c r="AD152" s="12"/>
      <c r="AE152" s="12"/>
      <c r="AR152" s="238" t="s">
        <v>85</v>
      </c>
      <c r="AT152" s="239" t="s">
        <v>77</v>
      </c>
      <c r="AU152" s="239" t="s">
        <v>85</v>
      </c>
      <c r="AY152" s="238" t="s">
        <v>152</v>
      </c>
      <c r="BK152" s="240">
        <f>SUM(BK153:BK156)</f>
        <v>0</v>
      </c>
    </row>
    <row r="153" s="2" customFormat="1" ht="21.75" customHeight="1">
      <c r="A153" s="38"/>
      <c r="B153" s="39"/>
      <c r="C153" s="243" t="s">
        <v>210</v>
      </c>
      <c r="D153" s="243" t="s">
        <v>154</v>
      </c>
      <c r="E153" s="244" t="s">
        <v>997</v>
      </c>
      <c r="F153" s="245" t="s">
        <v>998</v>
      </c>
      <c r="G153" s="246" t="s">
        <v>199</v>
      </c>
      <c r="H153" s="247">
        <v>614.51999999999998</v>
      </c>
      <c r="I153" s="248"/>
      <c r="J153" s="249">
        <f>ROUND(I153*H153,2)</f>
        <v>0</v>
      </c>
      <c r="K153" s="245" t="s">
        <v>158</v>
      </c>
      <c r="L153" s="44"/>
      <c r="M153" s="250" t="s">
        <v>1</v>
      </c>
      <c r="N153" s="251" t="s">
        <v>43</v>
      </c>
      <c r="O153" s="91"/>
      <c r="P153" s="252">
        <f>O153*H153</f>
        <v>0</v>
      </c>
      <c r="Q153" s="252">
        <v>0.00046999999999999999</v>
      </c>
      <c r="R153" s="252">
        <f>Q153*H153</f>
        <v>0.28882439999999998</v>
      </c>
      <c r="S153" s="252">
        <v>0</v>
      </c>
      <c r="T153" s="253">
        <f>S153*H153</f>
        <v>0</v>
      </c>
      <c r="U153" s="38"/>
      <c r="V153" s="38"/>
      <c r="W153" s="38"/>
      <c r="X153" s="38"/>
      <c r="Y153" s="38"/>
      <c r="Z153" s="38"/>
      <c r="AA153" s="38"/>
      <c r="AB153" s="38"/>
      <c r="AC153" s="38"/>
      <c r="AD153" s="38"/>
      <c r="AE153" s="38"/>
      <c r="AR153" s="254" t="s">
        <v>159</v>
      </c>
      <c r="AT153" s="254" t="s">
        <v>154</v>
      </c>
      <c r="AU153" s="254" t="s">
        <v>87</v>
      </c>
      <c r="AY153" s="17" t="s">
        <v>152</v>
      </c>
      <c r="BE153" s="255">
        <f>IF(N153="základní",J153,0)</f>
        <v>0</v>
      </c>
      <c r="BF153" s="255">
        <f>IF(N153="snížená",J153,0)</f>
        <v>0</v>
      </c>
      <c r="BG153" s="255">
        <f>IF(N153="zákl. přenesená",J153,0)</f>
        <v>0</v>
      </c>
      <c r="BH153" s="255">
        <f>IF(N153="sníž. přenesená",J153,0)</f>
        <v>0</v>
      </c>
      <c r="BI153" s="255">
        <f>IF(N153="nulová",J153,0)</f>
        <v>0</v>
      </c>
      <c r="BJ153" s="17" t="s">
        <v>85</v>
      </c>
      <c r="BK153" s="255">
        <f>ROUND(I153*H153,2)</f>
        <v>0</v>
      </c>
      <c r="BL153" s="17" t="s">
        <v>159</v>
      </c>
      <c r="BM153" s="254" t="s">
        <v>999</v>
      </c>
    </row>
    <row r="154" s="2" customFormat="1">
      <c r="A154" s="38"/>
      <c r="B154" s="39"/>
      <c r="C154" s="40"/>
      <c r="D154" s="256" t="s">
        <v>161</v>
      </c>
      <c r="E154" s="40"/>
      <c r="F154" s="257" t="s">
        <v>1000</v>
      </c>
      <c r="G154" s="40"/>
      <c r="H154" s="40"/>
      <c r="I154" s="154"/>
      <c r="J154" s="40"/>
      <c r="K154" s="40"/>
      <c r="L154" s="44"/>
      <c r="M154" s="258"/>
      <c r="N154" s="259"/>
      <c r="O154" s="91"/>
      <c r="P154" s="91"/>
      <c r="Q154" s="91"/>
      <c r="R154" s="91"/>
      <c r="S154" s="91"/>
      <c r="T154" s="92"/>
      <c r="U154" s="38"/>
      <c r="V154" s="38"/>
      <c r="W154" s="38"/>
      <c r="X154" s="38"/>
      <c r="Y154" s="38"/>
      <c r="Z154" s="38"/>
      <c r="AA154" s="38"/>
      <c r="AB154" s="38"/>
      <c r="AC154" s="38"/>
      <c r="AD154" s="38"/>
      <c r="AE154" s="38"/>
      <c r="AT154" s="17" t="s">
        <v>161</v>
      </c>
      <c r="AU154" s="17" t="s">
        <v>87</v>
      </c>
    </row>
    <row r="155" s="2" customFormat="1">
      <c r="A155" s="38"/>
      <c r="B155" s="39"/>
      <c r="C155" s="40"/>
      <c r="D155" s="256" t="s">
        <v>163</v>
      </c>
      <c r="E155" s="40"/>
      <c r="F155" s="260" t="s">
        <v>1001</v>
      </c>
      <c r="G155" s="40"/>
      <c r="H155" s="40"/>
      <c r="I155" s="154"/>
      <c r="J155" s="40"/>
      <c r="K155" s="40"/>
      <c r="L155" s="44"/>
      <c r="M155" s="258"/>
      <c r="N155" s="259"/>
      <c r="O155" s="91"/>
      <c r="P155" s="91"/>
      <c r="Q155" s="91"/>
      <c r="R155" s="91"/>
      <c r="S155" s="91"/>
      <c r="T155" s="92"/>
      <c r="U155" s="38"/>
      <c r="V155" s="38"/>
      <c r="W155" s="38"/>
      <c r="X155" s="38"/>
      <c r="Y155" s="38"/>
      <c r="Z155" s="38"/>
      <c r="AA155" s="38"/>
      <c r="AB155" s="38"/>
      <c r="AC155" s="38"/>
      <c r="AD155" s="38"/>
      <c r="AE155" s="38"/>
      <c r="AT155" s="17" t="s">
        <v>163</v>
      </c>
      <c r="AU155" s="17" t="s">
        <v>87</v>
      </c>
    </row>
    <row r="156" s="13" customFormat="1">
      <c r="A156" s="13"/>
      <c r="B156" s="261"/>
      <c r="C156" s="262"/>
      <c r="D156" s="256" t="s">
        <v>165</v>
      </c>
      <c r="E156" s="263" t="s">
        <v>1</v>
      </c>
      <c r="F156" s="264" t="s">
        <v>1002</v>
      </c>
      <c r="G156" s="262"/>
      <c r="H156" s="265">
        <v>614.51999999999998</v>
      </c>
      <c r="I156" s="266"/>
      <c r="J156" s="262"/>
      <c r="K156" s="262"/>
      <c r="L156" s="267"/>
      <c r="M156" s="268"/>
      <c r="N156" s="269"/>
      <c r="O156" s="269"/>
      <c r="P156" s="269"/>
      <c r="Q156" s="269"/>
      <c r="R156" s="269"/>
      <c r="S156" s="269"/>
      <c r="T156" s="270"/>
      <c r="U156" s="13"/>
      <c r="V156" s="13"/>
      <c r="W156" s="13"/>
      <c r="X156" s="13"/>
      <c r="Y156" s="13"/>
      <c r="Z156" s="13"/>
      <c r="AA156" s="13"/>
      <c r="AB156" s="13"/>
      <c r="AC156" s="13"/>
      <c r="AD156" s="13"/>
      <c r="AE156" s="13"/>
      <c r="AT156" s="271" t="s">
        <v>165</v>
      </c>
      <c r="AU156" s="271" t="s">
        <v>87</v>
      </c>
      <c r="AV156" s="13" t="s">
        <v>87</v>
      </c>
      <c r="AW156" s="13" t="s">
        <v>34</v>
      </c>
      <c r="AX156" s="13" t="s">
        <v>85</v>
      </c>
      <c r="AY156" s="271" t="s">
        <v>152</v>
      </c>
    </row>
    <row r="157" s="12" customFormat="1" ht="22.8" customHeight="1">
      <c r="A157" s="12"/>
      <c r="B157" s="227"/>
      <c r="C157" s="228"/>
      <c r="D157" s="229" t="s">
        <v>77</v>
      </c>
      <c r="E157" s="241" t="s">
        <v>698</v>
      </c>
      <c r="F157" s="241" t="s">
        <v>699</v>
      </c>
      <c r="G157" s="228"/>
      <c r="H157" s="228"/>
      <c r="I157" s="231"/>
      <c r="J157" s="242">
        <f>BK157</f>
        <v>0</v>
      </c>
      <c r="K157" s="228"/>
      <c r="L157" s="233"/>
      <c r="M157" s="234"/>
      <c r="N157" s="235"/>
      <c r="O157" s="235"/>
      <c r="P157" s="236">
        <f>SUM(P158:P160)</f>
        <v>0</v>
      </c>
      <c r="Q157" s="235"/>
      <c r="R157" s="236">
        <f>SUM(R158:R160)</f>
        <v>0</v>
      </c>
      <c r="S157" s="235"/>
      <c r="T157" s="237">
        <f>SUM(T158:T160)</f>
        <v>0</v>
      </c>
      <c r="U157" s="12"/>
      <c r="V157" s="12"/>
      <c r="W157" s="12"/>
      <c r="X157" s="12"/>
      <c r="Y157" s="12"/>
      <c r="Z157" s="12"/>
      <c r="AA157" s="12"/>
      <c r="AB157" s="12"/>
      <c r="AC157" s="12"/>
      <c r="AD157" s="12"/>
      <c r="AE157" s="12"/>
      <c r="AR157" s="238" t="s">
        <v>85</v>
      </c>
      <c r="AT157" s="239" t="s">
        <v>77</v>
      </c>
      <c r="AU157" s="239" t="s">
        <v>85</v>
      </c>
      <c r="AY157" s="238" t="s">
        <v>152</v>
      </c>
      <c r="BK157" s="240">
        <f>SUM(BK158:BK160)</f>
        <v>0</v>
      </c>
    </row>
    <row r="158" s="2" customFormat="1" ht="21.75" customHeight="1">
      <c r="A158" s="38"/>
      <c r="B158" s="39"/>
      <c r="C158" s="243" t="s">
        <v>216</v>
      </c>
      <c r="D158" s="243" t="s">
        <v>154</v>
      </c>
      <c r="E158" s="244" t="s">
        <v>1003</v>
      </c>
      <c r="F158" s="245" t="s">
        <v>1004</v>
      </c>
      <c r="G158" s="246" t="s">
        <v>191</v>
      </c>
      <c r="H158" s="247">
        <v>0.28899999999999998</v>
      </c>
      <c r="I158" s="248"/>
      <c r="J158" s="249">
        <f>ROUND(I158*H158,2)</f>
        <v>0</v>
      </c>
      <c r="K158" s="245" t="s">
        <v>158</v>
      </c>
      <c r="L158" s="44"/>
      <c r="M158" s="250" t="s">
        <v>1</v>
      </c>
      <c r="N158" s="251" t="s">
        <v>43</v>
      </c>
      <c r="O158" s="91"/>
      <c r="P158" s="252">
        <f>O158*H158</f>
        <v>0</v>
      </c>
      <c r="Q158" s="252">
        <v>0</v>
      </c>
      <c r="R158" s="252">
        <f>Q158*H158</f>
        <v>0</v>
      </c>
      <c r="S158" s="252">
        <v>0</v>
      </c>
      <c r="T158" s="253">
        <f>S158*H158</f>
        <v>0</v>
      </c>
      <c r="U158" s="38"/>
      <c r="V158" s="38"/>
      <c r="W158" s="38"/>
      <c r="X158" s="38"/>
      <c r="Y158" s="38"/>
      <c r="Z158" s="38"/>
      <c r="AA158" s="38"/>
      <c r="AB158" s="38"/>
      <c r="AC158" s="38"/>
      <c r="AD158" s="38"/>
      <c r="AE158" s="38"/>
      <c r="AR158" s="254" t="s">
        <v>159</v>
      </c>
      <c r="AT158" s="254" t="s">
        <v>154</v>
      </c>
      <c r="AU158" s="254" t="s">
        <v>87</v>
      </c>
      <c r="AY158" s="17" t="s">
        <v>152</v>
      </c>
      <c r="BE158" s="255">
        <f>IF(N158="základní",J158,0)</f>
        <v>0</v>
      </c>
      <c r="BF158" s="255">
        <f>IF(N158="snížená",J158,0)</f>
        <v>0</v>
      </c>
      <c r="BG158" s="255">
        <f>IF(N158="zákl. přenesená",J158,0)</f>
        <v>0</v>
      </c>
      <c r="BH158" s="255">
        <f>IF(N158="sníž. přenesená",J158,0)</f>
        <v>0</v>
      </c>
      <c r="BI158" s="255">
        <f>IF(N158="nulová",J158,0)</f>
        <v>0</v>
      </c>
      <c r="BJ158" s="17" t="s">
        <v>85</v>
      </c>
      <c r="BK158" s="255">
        <f>ROUND(I158*H158,2)</f>
        <v>0</v>
      </c>
      <c r="BL158" s="17" t="s">
        <v>159</v>
      </c>
      <c r="BM158" s="254" t="s">
        <v>1005</v>
      </c>
    </row>
    <row r="159" s="2" customFormat="1">
      <c r="A159" s="38"/>
      <c r="B159" s="39"/>
      <c r="C159" s="40"/>
      <c r="D159" s="256" t="s">
        <v>161</v>
      </c>
      <c r="E159" s="40"/>
      <c r="F159" s="257" t="s">
        <v>1006</v>
      </c>
      <c r="G159" s="40"/>
      <c r="H159" s="40"/>
      <c r="I159" s="154"/>
      <c r="J159" s="40"/>
      <c r="K159" s="40"/>
      <c r="L159" s="44"/>
      <c r="M159" s="258"/>
      <c r="N159" s="259"/>
      <c r="O159" s="91"/>
      <c r="P159" s="91"/>
      <c r="Q159" s="91"/>
      <c r="R159" s="91"/>
      <c r="S159" s="91"/>
      <c r="T159" s="92"/>
      <c r="U159" s="38"/>
      <c r="V159" s="38"/>
      <c r="W159" s="38"/>
      <c r="X159" s="38"/>
      <c r="Y159" s="38"/>
      <c r="Z159" s="38"/>
      <c r="AA159" s="38"/>
      <c r="AB159" s="38"/>
      <c r="AC159" s="38"/>
      <c r="AD159" s="38"/>
      <c r="AE159" s="38"/>
      <c r="AT159" s="17" t="s">
        <v>161</v>
      </c>
      <c r="AU159" s="17" t="s">
        <v>87</v>
      </c>
    </row>
    <row r="160" s="2" customFormat="1">
      <c r="A160" s="38"/>
      <c r="B160" s="39"/>
      <c r="C160" s="40"/>
      <c r="D160" s="256" t="s">
        <v>163</v>
      </c>
      <c r="E160" s="40"/>
      <c r="F160" s="260" t="s">
        <v>1007</v>
      </c>
      <c r="G160" s="40"/>
      <c r="H160" s="40"/>
      <c r="I160" s="154"/>
      <c r="J160" s="40"/>
      <c r="K160" s="40"/>
      <c r="L160" s="44"/>
      <c r="M160" s="303"/>
      <c r="N160" s="304"/>
      <c r="O160" s="305"/>
      <c r="P160" s="305"/>
      <c r="Q160" s="305"/>
      <c r="R160" s="305"/>
      <c r="S160" s="305"/>
      <c r="T160" s="306"/>
      <c r="U160" s="38"/>
      <c r="V160" s="38"/>
      <c r="W160" s="38"/>
      <c r="X160" s="38"/>
      <c r="Y160" s="38"/>
      <c r="Z160" s="38"/>
      <c r="AA160" s="38"/>
      <c r="AB160" s="38"/>
      <c r="AC160" s="38"/>
      <c r="AD160" s="38"/>
      <c r="AE160" s="38"/>
      <c r="AT160" s="17" t="s">
        <v>163</v>
      </c>
      <c r="AU160" s="17" t="s">
        <v>87</v>
      </c>
    </row>
    <row r="161" s="2" customFormat="1" ht="6.96" customHeight="1">
      <c r="A161" s="38"/>
      <c r="B161" s="66"/>
      <c r="C161" s="67"/>
      <c r="D161" s="67"/>
      <c r="E161" s="67"/>
      <c r="F161" s="67"/>
      <c r="G161" s="67"/>
      <c r="H161" s="67"/>
      <c r="I161" s="192"/>
      <c r="J161" s="67"/>
      <c r="K161" s="67"/>
      <c r="L161" s="44"/>
      <c r="M161" s="38"/>
      <c r="O161" s="38"/>
      <c r="P161" s="38"/>
      <c r="Q161" s="38"/>
      <c r="R161" s="38"/>
      <c r="S161" s="38"/>
      <c r="T161" s="38"/>
      <c r="U161" s="38"/>
      <c r="V161" s="38"/>
      <c r="W161" s="38"/>
      <c r="X161" s="38"/>
      <c r="Y161" s="38"/>
      <c r="Z161" s="38"/>
      <c r="AA161" s="38"/>
      <c r="AB161" s="38"/>
      <c r="AC161" s="38"/>
      <c r="AD161" s="38"/>
      <c r="AE161" s="38"/>
    </row>
  </sheetData>
  <sheetProtection sheet="1" autoFilter="0" formatColumns="0" formatRows="0" objects="1" scenarios="1" spinCount="100000" saltValue="sTQy/LKf4mbQinH+TPUDBz4vPJZlsc3sgI9K6vOeYOFooCiG+3iFZTNbco+CWm2mNr2WvGat5j6Gjonj0PASlg==" hashValue="AEe1PtIaThzXvyVxe4zoADpABIum7cHHKSzLEP0aHi7bIuKu7m49UoFbliuGkA5UyBwDWg4Y+ztDGrzCu4+qSQ==" algorithmName="SHA-512" password="CC35"/>
  <autoFilter ref="C124:K160"/>
  <mergeCells count="12">
    <mergeCell ref="E7:H7"/>
    <mergeCell ref="E9:H9"/>
    <mergeCell ref="E11:H11"/>
    <mergeCell ref="E20:H20"/>
    <mergeCell ref="E29:H29"/>
    <mergeCell ref="E85:H85"/>
    <mergeCell ref="E87:H87"/>
    <mergeCell ref="E89:H89"/>
    <mergeCell ref="E113:H113"/>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102</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976</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1008</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19</v>
      </c>
      <c r="G13" s="38"/>
      <c r="H13" s="38"/>
      <c r="I13" s="156" t="s">
        <v>20</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
        <v>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33</v>
      </c>
      <c r="F23" s="38"/>
      <c r="G23" s="38"/>
      <c r="H23" s="38"/>
      <c r="I23" s="156" t="s">
        <v>29</v>
      </c>
      <c r="J23" s="141" t="s">
        <v>1</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ROUND(J125,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ROUND((SUM(BE125:BE160)),  2)</f>
        <v>0</v>
      </c>
      <c r="G35" s="38"/>
      <c r="H35" s="38"/>
      <c r="I35" s="171">
        <v>0.20999999999999999</v>
      </c>
      <c r="J35" s="170">
        <f>ROUND(((SUM(BE125:BE160))*I35),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ROUND((SUM(BF125:BF160)),  2)</f>
        <v>0</v>
      </c>
      <c r="G36" s="38"/>
      <c r="H36" s="38"/>
      <c r="I36" s="171">
        <v>0.14999999999999999</v>
      </c>
      <c r="J36" s="170">
        <f>ROUND(((SUM(BF125:BF160))*I36),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ROUND((SUM(BG125:BG160)),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ROUND((SUM(BH125:BH160)),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ROUND((SUM(BI125:BI160)),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976</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SO 102a - B - Neuznatelné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J125</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128</v>
      </c>
      <c r="E99" s="205"/>
      <c r="F99" s="205"/>
      <c r="G99" s="205"/>
      <c r="H99" s="205"/>
      <c r="I99" s="206"/>
      <c r="J99" s="207">
        <f>J126</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129</v>
      </c>
      <c r="E100" s="211"/>
      <c r="F100" s="211"/>
      <c r="G100" s="211"/>
      <c r="H100" s="211"/>
      <c r="I100" s="212"/>
      <c r="J100" s="213">
        <f>J127</f>
        <v>0</v>
      </c>
      <c r="K100" s="133"/>
      <c r="L100" s="214"/>
      <c r="S100" s="10"/>
      <c r="T100" s="10"/>
      <c r="U100" s="10"/>
      <c r="V100" s="10"/>
      <c r="W100" s="10"/>
      <c r="X100" s="10"/>
      <c r="Y100" s="10"/>
      <c r="Z100" s="10"/>
      <c r="AA100" s="10"/>
      <c r="AB100" s="10"/>
      <c r="AC100" s="10"/>
      <c r="AD100" s="10"/>
      <c r="AE100" s="10"/>
    </row>
    <row r="101" hidden="1" s="10" customFormat="1" ht="19.92" customHeight="1">
      <c r="A101" s="10"/>
      <c r="B101" s="209"/>
      <c r="C101" s="133"/>
      <c r="D101" s="210" t="s">
        <v>978</v>
      </c>
      <c r="E101" s="211"/>
      <c r="F101" s="211"/>
      <c r="G101" s="211"/>
      <c r="H101" s="211"/>
      <c r="I101" s="212"/>
      <c r="J101" s="213">
        <f>J148</f>
        <v>0</v>
      </c>
      <c r="K101" s="133"/>
      <c r="L101" s="214"/>
      <c r="S101" s="10"/>
      <c r="T101" s="10"/>
      <c r="U101" s="10"/>
      <c r="V101" s="10"/>
      <c r="W101" s="10"/>
      <c r="X101" s="10"/>
      <c r="Y101" s="10"/>
      <c r="Z101" s="10"/>
      <c r="AA101" s="10"/>
      <c r="AB101" s="10"/>
      <c r="AC101" s="10"/>
      <c r="AD101" s="10"/>
      <c r="AE101" s="10"/>
    </row>
    <row r="102" hidden="1" s="10" customFormat="1" ht="19.92" customHeight="1">
      <c r="A102" s="10"/>
      <c r="B102" s="209"/>
      <c r="C102" s="133"/>
      <c r="D102" s="210" t="s">
        <v>133</v>
      </c>
      <c r="E102" s="211"/>
      <c r="F102" s="211"/>
      <c r="G102" s="211"/>
      <c r="H102" s="211"/>
      <c r="I102" s="212"/>
      <c r="J102" s="213">
        <f>J152</f>
        <v>0</v>
      </c>
      <c r="K102" s="133"/>
      <c r="L102" s="214"/>
      <c r="S102" s="10"/>
      <c r="T102" s="10"/>
      <c r="U102" s="10"/>
      <c r="V102" s="10"/>
      <c r="W102" s="10"/>
      <c r="X102" s="10"/>
      <c r="Y102" s="10"/>
      <c r="Z102" s="10"/>
      <c r="AA102" s="10"/>
      <c r="AB102" s="10"/>
      <c r="AC102" s="10"/>
      <c r="AD102" s="10"/>
      <c r="AE102" s="10"/>
    </row>
    <row r="103" hidden="1" s="10" customFormat="1" ht="19.92" customHeight="1">
      <c r="A103" s="10"/>
      <c r="B103" s="209"/>
      <c r="C103" s="133"/>
      <c r="D103" s="210" t="s">
        <v>136</v>
      </c>
      <c r="E103" s="211"/>
      <c r="F103" s="211"/>
      <c r="G103" s="211"/>
      <c r="H103" s="211"/>
      <c r="I103" s="212"/>
      <c r="J103" s="213">
        <f>J157</f>
        <v>0</v>
      </c>
      <c r="K103" s="133"/>
      <c r="L103" s="214"/>
      <c r="S103" s="10"/>
      <c r="T103" s="10"/>
      <c r="U103" s="10"/>
      <c r="V103" s="10"/>
      <c r="W103" s="10"/>
      <c r="X103" s="10"/>
      <c r="Y103" s="10"/>
      <c r="Z103" s="10"/>
      <c r="AA103" s="10"/>
      <c r="AB103" s="10"/>
      <c r="AC103" s="10"/>
      <c r="AD103" s="10"/>
      <c r="AE103" s="10"/>
    </row>
    <row r="104" hidden="1" s="2" customFormat="1" ht="21.84" customHeight="1">
      <c r="A104" s="38"/>
      <c r="B104" s="39"/>
      <c r="C104" s="40"/>
      <c r="D104" s="40"/>
      <c r="E104" s="40"/>
      <c r="F104" s="40"/>
      <c r="G104" s="40"/>
      <c r="H104" s="40"/>
      <c r="I104" s="154"/>
      <c r="J104" s="40"/>
      <c r="K104" s="40"/>
      <c r="L104" s="63"/>
      <c r="S104" s="38"/>
      <c r="T104" s="38"/>
      <c r="U104" s="38"/>
      <c r="V104" s="38"/>
      <c r="W104" s="38"/>
      <c r="X104" s="38"/>
      <c r="Y104" s="38"/>
      <c r="Z104" s="38"/>
      <c r="AA104" s="38"/>
      <c r="AB104" s="38"/>
      <c r="AC104" s="38"/>
      <c r="AD104" s="38"/>
      <c r="AE104" s="38"/>
    </row>
    <row r="105" hidden="1" s="2" customFormat="1" ht="6.96" customHeight="1">
      <c r="A105" s="38"/>
      <c r="B105" s="66"/>
      <c r="C105" s="67"/>
      <c r="D105" s="67"/>
      <c r="E105" s="67"/>
      <c r="F105" s="67"/>
      <c r="G105" s="67"/>
      <c r="H105" s="67"/>
      <c r="I105" s="192"/>
      <c r="J105" s="67"/>
      <c r="K105" s="67"/>
      <c r="L105" s="63"/>
      <c r="S105" s="38"/>
      <c r="T105" s="38"/>
      <c r="U105" s="38"/>
      <c r="V105" s="38"/>
      <c r="W105" s="38"/>
      <c r="X105" s="38"/>
      <c r="Y105" s="38"/>
      <c r="Z105" s="38"/>
      <c r="AA105" s="38"/>
      <c r="AB105" s="38"/>
      <c r="AC105" s="38"/>
      <c r="AD105" s="38"/>
      <c r="AE105" s="38"/>
    </row>
    <row r="106" hidden="1"/>
    <row r="107" hidden="1"/>
    <row r="108" hidden="1"/>
    <row r="109" s="2" customFormat="1" ht="6.96" customHeight="1">
      <c r="A109" s="38"/>
      <c r="B109" s="68"/>
      <c r="C109" s="69"/>
      <c r="D109" s="69"/>
      <c r="E109" s="69"/>
      <c r="F109" s="69"/>
      <c r="G109" s="69"/>
      <c r="H109" s="69"/>
      <c r="I109" s="195"/>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137</v>
      </c>
      <c r="D110" s="40"/>
      <c r="E110" s="40"/>
      <c r="F110" s="40"/>
      <c r="G110" s="40"/>
      <c r="H110" s="40"/>
      <c r="I110" s="154"/>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154"/>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154"/>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196" t="str">
        <f>E7</f>
        <v>Velká Dobrá - zklidnění dopravy na průtahových komunikacích</v>
      </c>
      <c r="F113" s="32"/>
      <c r="G113" s="32"/>
      <c r="H113" s="32"/>
      <c r="I113" s="154"/>
      <c r="J113" s="40"/>
      <c r="K113" s="40"/>
      <c r="L113" s="63"/>
      <c r="S113" s="38"/>
      <c r="T113" s="38"/>
      <c r="U113" s="38"/>
      <c r="V113" s="38"/>
      <c r="W113" s="38"/>
      <c r="X113" s="38"/>
      <c r="Y113" s="38"/>
      <c r="Z113" s="38"/>
      <c r="AA113" s="38"/>
      <c r="AB113" s="38"/>
      <c r="AC113" s="38"/>
      <c r="AD113" s="38"/>
      <c r="AE113" s="38"/>
    </row>
    <row r="114" s="1" customFormat="1" ht="12" customHeight="1">
      <c r="B114" s="21"/>
      <c r="C114" s="32" t="s">
        <v>119</v>
      </c>
      <c r="D114" s="22"/>
      <c r="E114" s="22"/>
      <c r="F114" s="22"/>
      <c r="G114" s="22"/>
      <c r="H114" s="22"/>
      <c r="I114" s="146"/>
      <c r="J114" s="22"/>
      <c r="K114" s="22"/>
      <c r="L114" s="20"/>
    </row>
    <row r="115" s="2" customFormat="1" ht="16.5" customHeight="1">
      <c r="A115" s="38"/>
      <c r="B115" s="39"/>
      <c r="C115" s="40"/>
      <c r="D115" s="40"/>
      <c r="E115" s="196" t="s">
        <v>976</v>
      </c>
      <c r="F115" s="40"/>
      <c r="G115" s="40"/>
      <c r="H115" s="40"/>
      <c r="I115" s="154"/>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121</v>
      </c>
      <c r="D116" s="40"/>
      <c r="E116" s="40"/>
      <c r="F116" s="40"/>
      <c r="G116" s="40"/>
      <c r="H116" s="40"/>
      <c r="I116" s="154"/>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E11</f>
        <v>SO 102a - B - Neuznatelné náklady</v>
      </c>
      <c r="F117" s="40"/>
      <c r="G117" s="40"/>
      <c r="H117" s="40"/>
      <c r="I117" s="154"/>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54"/>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22</v>
      </c>
      <c r="D119" s="40"/>
      <c r="E119" s="40"/>
      <c r="F119" s="27" t="str">
        <f>F14</f>
        <v>Velká Dobrá</v>
      </c>
      <c r="G119" s="40"/>
      <c r="H119" s="40"/>
      <c r="I119" s="156" t="s">
        <v>24</v>
      </c>
      <c r="J119" s="79" t="str">
        <f>IF(J14="","",J14)</f>
        <v>12. 12. 2020</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154"/>
      <c r="J120" s="40"/>
      <c r="K120" s="40"/>
      <c r="L120" s="63"/>
      <c r="S120" s="38"/>
      <c r="T120" s="38"/>
      <c r="U120" s="38"/>
      <c r="V120" s="38"/>
      <c r="W120" s="38"/>
      <c r="X120" s="38"/>
      <c r="Y120" s="38"/>
      <c r="Z120" s="38"/>
      <c r="AA120" s="38"/>
      <c r="AB120" s="38"/>
      <c r="AC120" s="38"/>
      <c r="AD120" s="38"/>
      <c r="AE120" s="38"/>
    </row>
    <row r="121" s="2" customFormat="1" ht="25.65" customHeight="1">
      <c r="A121" s="38"/>
      <c r="B121" s="39"/>
      <c r="C121" s="32" t="s">
        <v>26</v>
      </c>
      <c r="D121" s="40"/>
      <c r="E121" s="40"/>
      <c r="F121" s="27" t="str">
        <f>E17</f>
        <v xml:space="preserve"> </v>
      </c>
      <c r="G121" s="40"/>
      <c r="H121" s="40"/>
      <c r="I121" s="156" t="s">
        <v>32</v>
      </c>
      <c r="J121" s="36" t="str">
        <f>E23</f>
        <v>Projekce dopravní Filip,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30</v>
      </c>
      <c r="D122" s="40"/>
      <c r="E122" s="40"/>
      <c r="F122" s="27" t="str">
        <f>IF(E20="","",E20)</f>
        <v>Vyplň údaj</v>
      </c>
      <c r="G122" s="40"/>
      <c r="H122" s="40"/>
      <c r="I122" s="156" t="s">
        <v>35</v>
      </c>
      <c r="J122" s="36" t="str">
        <f>E26</f>
        <v xml:space="preserve"> </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154"/>
      <c r="J123" s="40"/>
      <c r="K123" s="40"/>
      <c r="L123" s="63"/>
      <c r="S123" s="38"/>
      <c r="T123" s="38"/>
      <c r="U123" s="38"/>
      <c r="V123" s="38"/>
      <c r="W123" s="38"/>
      <c r="X123" s="38"/>
      <c r="Y123" s="38"/>
      <c r="Z123" s="38"/>
      <c r="AA123" s="38"/>
      <c r="AB123" s="38"/>
      <c r="AC123" s="38"/>
      <c r="AD123" s="38"/>
      <c r="AE123" s="38"/>
    </row>
    <row r="124" s="11" customFormat="1" ht="29.28" customHeight="1">
      <c r="A124" s="215"/>
      <c r="B124" s="216"/>
      <c r="C124" s="217" t="s">
        <v>138</v>
      </c>
      <c r="D124" s="218" t="s">
        <v>63</v>
      </c>
      <c r="E124" s="218" t="s">
        <v>59</v>
      </c>
      <c r="F124" s="218" t="s">
        <v>60</v>
      </c>
      <c r="G124" s="218" t="s">
        <v>139</v>
      </c>
      <c r="H124" s="218" t="s">
        <v>140</v>
      </c>
      <c r="I124" s="219" t="s">
        <v>141</v>
      </c>
      <c r="J124" s="218" t="s">
        <v>125</v>
      </c>
      <c r="K124" s="220" t="s">
        <v>142</v>
      </c>
      <c r="L124" s="221"/>
      <c r="M124" s="100" t="s">
        <v>1</v>
      </c>
      <c r="N124" s="101" t="s">
        <v>42</v>
      </c>
      <c r="O124" s="101" t="s">
        <v>143</v>
      </c>
      <c r="P124" s="101" t="s">
        <v>144</v>
      </c>
      <c r="Q124" s="101" t="s">
        <v>145</v>
      </c>
      <c r="R124" s="101" t="s">
        <v>146</v>
      </c>
      <c r="S124" s="101" t="s">
        <v>147</v>
      </c>
      <c r="T124" s="102" t="s">
        <v>148</v>
      </c>
      <c r="U124" s="215"/>
      <c r="V124" s="215"/>
      <c r="W124" s="215"/>
      <c r="X124" s="215"/>
      <c r="Y124" s="215"/>
      <c r="Z124" s="215"/>
      <c r="AA124" s="215"/>
      <c r="AB124" s="215"/>
      <c r="AC124" s="215"/>
      <c r="AD124" s="215"/>
      <c r="AE124" s="215"/>
    </row>
    <row r="125" s="2" customFormat="1" ht="22.8" customHeight="1">
      <c r="A125" s="38"/>
      <c r="B125" s="39"/>
      <c r="C125" s="107" t="s">
        <v>149</v>
      </c>
      <c r="D125" s="40"/>
      <c r="E125" s="40"/>
      <c r="F125" s="40"/>
      <c r="G125" s="40"/>
      <c r="H125" s="40"/>
      <c r="I125" s="154"/>
      <c r="J125" s="222">
        <f>BK125</f>
        <v>0</v>
      </c>
      <c r="K125" s="40"/>
      <c r="L125" s="44"/>
      <c r="M125" s="103"/>
      <c r="N125" s="223"/>
      <c r="O125" s="104"/>
      <c r="P125" s="224">
        <f>P126</f>
        <v>0</v>
      </c>
      <c r="Q125" s="104"/>
      <c r="R125" s="224">
        <f>R126</f>
        <v>0.054637499999999999</v>
      </c>
      <c r="S125" s="104"/>
      <c r="T125" s="225">
        <f>T126</f>
        <v>0</v>
      </c>
      <c r="U125" s="38"/>
      <c r="V125" s="38"/>
      <c r="W125" s="38"/>
      <c r="X125" s="38"/>
      <c r="Y125" s="38"/>
      <c r="Z125" s="38"/>
      <c r="AA125" s="38"/>
      <c r="AB125" s="38"/>
      <c r="AC125" s="38"/>
      <c r="AD125" s="38"/>
      <c r="AE125" s="38"/>
      <c r="AT125" s="17" t="s">
        <v>77</v>
      </c>
      <c r="AU125" s="17" t="s">
        <v>127</v>
      </c>
      <c r="BK125" s="226">
        <f>BK126</f>
        <v>0</v>
      </c>
    </row>
    <row r="126" s="12" customFormat="1" ht="25.92" customHeight="1">
      <c r="A126" s="12"/>
      <c r="B126" s="227"/>
      <c r="C126" s="228"/>
      <c r="D126" s="229" t="s">
        <v>77</v>
      </c>
      <c r="E126" s="230" t="s">
        <v>150</v>
      </c>
      <c r="F126" s="230" t="s">
        <v>151</v>
      </c>
      <c r="G126" s="228"/>
      <c r="H126" s="228"/>
      <c r="I126" s="231"/>
      <c r="J126" s="232">
        <f>BK126</f>
        <v>0</v>
      </c>
      <c r="K126" s="228"/>
      <c r="L126" s="233"/>
      <c r="M126" s="234"/>
      <c r="N126" s="235"/>
      <c r="O126" s="235"/>
      <c r="P126" s="236">
        <f>P127+P148+P152+P157</f>
        <v>0</v>
      </c>
      <c r="Q126" s="235"/>
      <c r="R126" s="236">
        <f>R127+R148+R152+R157</f>
        <v>0.054637499999999999</v>
      </c>
      <c r="S126" s="235"/>
      <c r="T126" s="237">
        <f>T127+T148+T152+T157</f>
        <v>0</v>
      </c>
      <c r="U126" s="12"/>
      <c r="V126" s="12"/>
      <c r="W126" s="12"/>
      <c r="X126" s="12"/>
      <c r="Y126" s="12"/>
      <c r="Z126" s="12"/>
      <c r="AA126" s="12"/>
      <c r="AB126" s="12"/>
      <c r="AC126" s="12"/>
      <c r="AD126" s="12"/>
      <c r="AE126" s="12"/>
      <c r="AR126" s="238" t="s">
        <v>85</v>
      </c>
      <c r="AT126" s="239" t="s">
        <v>77</v>
      </c>
      <c r="AU126" s="239" t="s">
        <v>78</v>
      </c>
      <c r="AY126" s="238" t="s">
        <v>152</v>
      </c>
      <c r="BK126" s="240">
        <f>BK127+BK148+BK152+BK157</f>
        <v>0</v>
      </c>
    </row>
    <row r="127" s="12" customFormat="1" ht="22.8" customHeight="1">
      <c r="A127" s="12"/>
      <c r="B127" s="227"/>
      <c r="C127" s="228"/>
      <c r="D127" s="229" t="s">
        <v>77</v>
      </c>
      <c r="E127" s="241" t="s">
        <v>85</v>
      </c>
      <c r="F127" s="241" t="s">
        <v>153</v>
      </c>
      <c r="G127" s="228"/>
      <c r="H127" s="228"/>
      <c r="I127" s="231"/>
      <c r="J127" s="242">
        <f>BK127</f>
        <v>0</v>
      </c>
      <c r="K127" s="228"/>
      <c r="L127" s="233"/>
      <c r="M127" s="234"/>
      <c r="N127" s="235"/>
      <c r="O127" s="235"/>
      <c r="P127" s="236">
        <f>SUM(P128:P147)</f>
        <v>0</v>
      </c>
      <c r="Q127" s="235"/>
      <c r="R127" s="236">
        <f>SUM(R128:R147)</f>
        <v>0</v>
      </c>
      <c r="S127" s="235"/>
      <c r="T127" s="237">
        <f>SUM(T128:T147)</f>
        <v>0</v>
      </c>
      <c r="U127" s="12"/>
      <c r="V127" s="12"/>
      <c r="W127" s="12"/>
      <c r="X127" s="12"/>
      <c r="Y127" s="12"/>
      <c r="Z127" s="12"/>
      <c r="AA127" s="12"/>
      <c r="AB127" s="12"/>
      <c r="AC127" s="12"/>
      <c r="AD127" s="12"/>
      <c r="AE127" s="12"/>
      <c r="AR127" s="238" t="s">
        <v>85</v>
      </c>
      <c r="AT127" s="239" t="s">
        <v>77</v>
      </c>
      <c r="AU127" s="239" t="s">
        <v>85</v>
      </c>
      <c r="AY127" s="238" t="s">
        <v>152</v>
      </c>
      <c r="BK127" s="240">
        <f>SUM(BK128:BK147)</f>
        <v>0</v>
      </c>
    </row>
    <row r="128" s="2" customFormat="1" ht="21.75" customHeight="1">
      <c r="A128" s="38"/>
      <c r="B128" s="39"/>
      <c r="C128" s="243" t="s">
        <v>85</v>
      </c>
      <c r="D128" s="243" t="s">
        <v>154</v>
      </c>
      <c r="E128" s="244" t="s">
        <v>979</v>
      </c>
      <c r="F128" s="245" t="s">
        <v>980</v>
      </c>
      <c r="G128" s="246" t="s">
        <v>157</v>
      </c>
      <c r="H128" s="247">
        <v>37.295999999999999</v>
      </c>
      <c r="I128" s="248"/>
      <c r="J128" s="249">
        <f>ROUND(I128*H128,2)</f>
        <v>0</v>
      </c>
      <c r="K128" s="245" t="s">
        <v>158</v>
      </c>
      <c r="L128" s="44"/>
      <c r="M128" s="250" t="s">
        <v>1</v>
      </c>
      <c r="N128" s="251" t="s">
        <v>43</v>
      </c>
      <c r="O128" s="91"/>
      <c r="P128" s="252">
        <f>O128*H128</f>
        <v>0</v>
      </c>
      <c r="Q128" s="252">
        <v>0</v>
      </c>
      <c r="R128" s="252">
        <f>Q128*H128</f>
        <v>0</v>
      </c>
      <c r="S128" s="252">
        <v>0</v>
      </c>
      <c r="T128" s="253">
        <f>S128*H128</f>
        <v>0</v>
      </c>
      <c r="U128" s="38"/>
      <c r="V128" s="38"/>
      <c r="W128" s="38"/>
      <c r="X128" s="38"/>
      <c r="Y128" s="38"/>
      <c r="Z128" s="38"/>
      <c r="AA128" s="38"/>
      <c r="AB128" s="38"/>
      <c r="AC128" s="38"/>
      <c r="AD128" s="38"/>
      <c r="AE128" s="38"/>
      <c r="AR128" s="254" t="s">
        <v>159</v>
      </c>
      <c r="AT128" s="254" t="s">
        <v>154</v>
      </c>
      <c r="AU128" s="254" t="s">
        <v>87</v>
      </c>
      <c r="AY128" s="17" t="s">
        <v>152</v>
      </c>
      <c r="BE128" s="255">
        <f>IF(N128="základní",J128,0)</f>
        <v>0</v>
      </c>
      <c r="BF128" s="255">
        <f>IF(N128="snížená",J128,0)</f>
        <v>0</v>
      </c>
      <c r="BG128" s="255">
        <f>IF(N128="zákl. přenesená",J128,0)</f>
        <v>0</v>
      </c>
      <c r="BH128" s="255">
        <f>IF(N128="sníž. přenesená",J128,0)</f>
        <v>0</v>
      </c>
      <c r="BI128" s="255">
        <f>IF(N128="nulová",J128,0)</f>
        <v>0</v>
      </c>
      <c r="BJ128" s="17" t="s">
        <v>85</v>
      </c>
      <c r="BK128" s="255">
        <f>ROUND(I128*H128,2)</f>
        <v>0</v>
      </c>
      <c r="BL128" s="17" t="s">
        <v>159</v>
      </c>
      <c r="BM128" s="254" t="s">
        <v>1009</v>
      </c>
    </row>
    <row r="129" s="2" customFormat="1">
      <c r="A129" s="38"/>
      <c r="B129" s="39"/>
      <c r="C129" s="40"/>
      <c r="D129" s="256" t="s">
        <v>161</v>
      </c>
      <c r="E129" s="40"/>
      <c r="F129" s="257" t="s">
        <v>982</v>
      </c>
      <c r="G129" s="40"/>
      <c r="H129" s="40"/>
      <c r="I129" s="154"/>
      <c r="J129" s="40"/>
      <c r="K129" s="40"/>
      <c r="L129" s="44"/>
      <c r="M129" s="258"/>
      <c r="N129" s="259"/>
      <c r="O129" s="91"/>
      <c r="P129" s="91"/>
      <c r="Q129" s="91"/>
      <c r="R129" s="91"/>
      <c r="S129" s="91"/>
      <c r="T129" s="92"/>
      <c r="U129" s="38"/>
      <c r="V129" s="38"/>
      <c r="W129" s="38"/>
      <c r="X129" s="38"/>
      <c r="Y129" s="38"/>
      <c r="Z129" s="38"/>
      <c r="AA129" s="38"/>
      <c r="AB129" s="38"/>
      <c r="AC129" s="38"/>
      <c r="AD129" s="38"/>
      <c r="AE129" s="38"/>
      <c r="AT129" s="17" t="s">
        <v>161</v>
      </c>
      <c r="AU129" s="17" t="s">
        <v>87</v>
      </c>
    </row>
    <row r="130" s="2" customFormat="1">
      <c r="A130" s="38"/>
      <c r="B130" s="39"/>
      <c r="C130" s="40"/>
      <c r="D130" s="256" t="s">
        <v>163</v>
      </c>
      <c r="E130" s="40"/>
      <c r="F130" s="260" t="s">
        <v>164</v>
      </c>
      <c r="G130" s="40"/>
      <c r="H130" s="40"/>
      <c r="I130" s="154"/>
      <c r="J130" s="40"/>
      <c r="K130" s="40"/>
      <c r="L130" s="44"/>
      <c r="M130" s="258"/>
      <c r="N130" s="259"/>
      <c r="O130" s="91"/>
      <c r="P130" s="91"/>
      <c r="Q130" s="91"/>
      <c r="R130" s="91"/>
      <c r="S130" s="91"/>
      <c r="T130" s="92"/>
      <c r="U130" s="38"/>
      <c r="V130" s="38"/>
      <c r="W130" s="38"/>
      <c r="X130" s="38"/>
      <c r="Y130" s="38"/>
      <c r="Z130" s="38"/>
      <c r="AA130" s="38"/>
      <c r="AB130" s="38"/>
      <c r="AC130" s="38"/>
      <c r="AD130" s="38"/>
      <c r="AE130" s="38"/>
      <c r="AT130" s="17" t="s">
        <v>163</v>
      </c>
      <c r="AU130" s="17" t="s">
        <v>87</v>
      </c>
    </row>
    <row r="131" s="13" customFormat="1">
      <c r="A131" s="13"/>
      <c r="B131" s="261"/>
      <c r="C131" s="262"/>
      <c r="D131" s="256" t="s">
        <v>165</v>
      </c>
      <c r="E131" s="263" t="s">
        <v>1</v>
      </c>
      <c r="F131" s="264" t="s">
        <v>1010</v>
      </c>
      <c r="G131" s="262"/>
      <c r="H131" s="265">
        <v>37.295999999999999</v>
      </c>
      <c r="I131" s="266"/>
      <c r="J131" s="262"/>
      <c r="K131" s="262"/>
      <c r="L131" s="267"/>
      <c r="M131" s="268"/>
      <c r="N131" s="269"/>
      <c r="O131" s="269"/>
      <c r="P131" s="269"/>
      <c r="Q131" s="269"/>
      <c r="R131" s="269"/>
      <c r="S131" s="269"/>
      <c r="T131" s="270"/>
      <c r="U131" s="13"/>
      <c r="V131" s="13"/>
      <c r="W131" s="13"/>
      <c r="X131" s="13"/>
      <c r="Y131" s="13"/>
      <c r="Z131" s="13"/>
      <c r="AA131" s="13"/>
      <c r="AB131" s="13"/>
      <c r="AC131" s="13"/>
      <c r="AD131" s="13"/>
      <c r="AE131" s="13"/>
      <c r="AT131" s="271" t="s">
        <v>165</v>
      </c>
      <c r="AU131" s="271" t="s">
        <v>87</v>
      </c>
      <c r="AV131" s="13" t="s">
        <v>87</v>
      </c>
      <c r="AW131" s="13" t="s">
        <v>34</v>
      </c>
      <c r="AX131" s="13" t="s">
        <v>85</v>
      </c>
      <c r="AY131" s="271" t="s">
        <v>152</v>
      </c>
    </row>
    <row r="132" s="2" customFormat="1" ht="16.5" customHeight="1">
      <c r="A132" s="38"/>
      <c r="B132" s="39"/>
      <c r="C132" s="243" t="s">
        <v>87</v>
      </c>
      <c r="D132" s="243" t="s">
        <v>154</v>
      </c>
      <c r="E132" s="244" t="s">
        <v>172</v>
      </c>
      <c r="F132" s="245" t="s">
        <v>173</v>
      </c>
      <c r="G132" s="246" t="s">
        <v>157</v>
      </c>
      <c r="H132" s="247">
        <v>37.295999999999999</v>
      </c>
      <c r="I132" s="248"/>
      <c r="J132" s="249">
        <f>ROUND(I132*H132,2)</f>
        <v>0</v>
      </c>
      <c r="K132" s="245" t="s">
        <v>158</v>
      </c>
      <c r="L132" s="44"/>
      <c r="M132" s="250" t="s">
        <v>1</v>
      </c>
      <c r="N132" s="251" t="s">
        <v>43</v>
      </c>
      <c r="O132" s="91"/>
      <c r="P132" s="252">
        <f>O132*H132</f>
        <v>0</v>
      </c>
      <c r="Q132" s="252">
        <v>0</v>
      </c>
      <c r="R132" s="252">
        <f>Q132*H132</f>
        <v>0</v>
      </c>
      <c r="S132" s="252">
        <v>0</v>
      </c>
      <c r="T132" s="253">
        <f>S132*H132</f>
        <v>0</v>
      </c>
      <c r="U132" s="38"/>
      <c r="V132" s="38"/>
      <c r="W132" s="38"/>
      <c r="X132" s="38"/>
      <c r="Y132" s="38"/>
      <c r="Z132" s="38"/>
      <c r="AA132" s="38"/>
      <c r="AB132" s="38"/>
      <c r="AC132" s="38"/>
      <c r="AD132" s="38"/>
      <c r="AE132" s="38"/>
      <c r="AR132" s="254" t="s">
        <v>159</v>
      </c>
      <c r="AT132" s="254" t="s">
        <v>154</v>
      </c>
      <c r="AU132" s="254" t="s">
        <v>87</v>
      </c>
      <c r="AY132" s="17" t="s">
        <v>152</v>
      </c>
      <c r="BE132" s="255">
        <f>IF(N132="základní",J132,0)</f>
        <v>0</v>
      </c>
      <c r="BF132" s="255">
        <f>IF(N132="snížená",J132,0)</f>
        <v>0</v>
      </c>
      <c r="BG132" s="255">
        <f>IF(N132="zákl. přenesená",J132,0)</f>
        <v>0</v>
      </c>
      <c r="BH132" s="255">
        <f>IF(N132="sníž. přenesená",J132,0)</f>
        <v>0</v>
      </c>
      <c r="BI132" s="255">
        <f>IF(N132="nulová",J132,0)</f>
        <v>0</v>
      </c>
      <c r="BJ132" s="17" t="s">
        <v>85</v>
      </c>
      <c r="BK132" s="255">
        <f>ROUND(I132*H132,2)</f>
        <v>0</v>
      </c>
      <c r="BL132" s="17" t="s">
        <v>159</v>
      </c>
      <c r="BM132" s="254" t="s">
        <v>1011</v>
      </c>
    </row>
    <row r="133" s="2" customFormat="1">
      <c r="A133" s="38"/>
      <c r="B133" s="39"/>
      <c r="C133" s="40"/>
      <c r="D133" s="256" t="s">
        <v>161</v>
      </c>
      <c r="E133" s="40"/>
      <c r="F133" s="257" t="s">
        <v>175</v>
      </c>
      <c r="G133" s="40"/>
      <c r="H133" s="40"/>
      <c r="I133" s="154"/>
      <c r="J133" s="40"/>
      <c r="K133" s="40"/>
      <c r="L133" s="44"/>
      <c r="M133" s="258"/>
      <c r="N133" s="259"/>
      <c r="O133" s="91"/>
      <c r="P133" s="91"/>
      <c r="Q133" s="91"/>
      <c r="R133" s="91"/>
      <c r="S133" s="91"/>
      <c r="T133" s="92"/>
      <c r="U133" s="38"/>
      <c r="V133" s="38"/>
      <c r="W133" s="38"/>
      <c r="X133" s="38"/>
      <c r="Y133" s="38"/>
      <c r="Z133" s="38"/>
      <c r="AA133" s="38"/>
      <c r="AB133" s="38"/>
      <c r="AC133" s="38"/>
      <c r="AD133" s="38"/>
      <c r="AE133" s="38"/>
      <c r="AT133" s="17" t="s">
        <v>161</v>
      </c>
      <c r="AU133" s="17" t="s">
        <v>87</v>
      </c>
    </row>
    <row r="134" s="2" customFormat="1">
      <c r="A134" s="38"/>
      <c r="B134" s="39"/>
      <c r="C134" s="40"/>
      <c r="D134" s="256" t="s">
        <v>163</v>
      </c>
      <c r="E134" s="40"/>
      <c r="F134" s="260" t="s">
        <v>164</v>
      </c>
      <c r="G134" s="40"/>
      <c r="H134" s="40"/>
      <c r="I134" s="154"/>
      <c r="J134" s="40"/>
      <c r="K134" s="40"/>
      <c r="L134" s="44"/>
      <c r="M134" s="258"/>
      <c r="N134" s="259"/>
      <c r="O134" s="91"/>
      <c r="P134" s="91"/>
      <c r="Q134" s="91"/>
      <c r="R134" s="91"/>
      <c r="S134" s="91"/>
      <c r="T134" s="92"/>
      <c r="U134" s="38"/>
      <c r="V134" s="38"/>
      <c r="W134" s="38"/>
      <c r="X134" s="38"/>
      <c r="Y134" s="38"/>
      <c r="Z134" s="38"/>
      <c r="AA134" s="38"/>
      <c r="AB134" s="38"/>
      <c r="AC134" s="38"/>
      <c r="AD134" s="38"/>
      <c r="AE134" s="38"/>
      <c r="AT134" s="17" t="s">
        <v>163</v>
      </c>
      <c r="AU134" s="17" t="s">
        <v>87</v>
      </c>
    </row>
    <row r="135" s="13" customFormat="1">
      <c r="A135" s="13"/>
      <c r="B135" s="261"/>
      <c r="C135" s="262"/>
      <c r="D135" s="256" t="s">
        <v>165</v>
      </c>
      <c r="E135" s="263" t="s">
        <v>1</v>
      </c>
      <c r="F135" s="264" t="s">
        <v>1012</v>
      </c>
      <c r="G135" s="262"/>
      <c r="H135" s="265">
        <v>37.295999999999999</v>
      </c>
      <c r="I135" s="266"/>
      <c r="J135" s="262"/>
      <c r="K135" s="262"/>
      <c r="L135" s="267"/>
      <c r="M135" s="268"/>
      <c r="N135" s="269"/>
      <c r="O135" s="269"/>
      <c r="P135" s="269"/>
      <c r="Q135" s="269"/>
      <c r="R135" s="269"/>
      <c r="S135" s="269"/>
      <c r="T135" s="270"/>
      <c r="U135" s="13"/>
      <c r="V135" s="13"/>
      <c r="W135" s="13"/>
      <c r="X135" s="13"/>
      <c r="Y135" s="13"/>
      <c r="Z135" s="13"/>
      <c r="AA135" s="13"/>
      <c r="AB135" s="13"/>
      <c r="AC135" s="13"/>
      <c r="AD135" s="13"/>
      <c r="AE135" s="13"/>
      <c r="AT135" s="271" t="s">
        <v>165</v>
      </c>
      <c r="AU135" s="271" t="s">
        <v>87</v>
      </c>
      <c r="AV135" s="13" t="s">
        <v>87</v>
      </c>
      <c r="AW135" s="13" t="s">
        <v>34</v>
      </c>
      <c r="AX135" s="13" t="s">
        <v>85</v>
      </c>
      <c r="AY135" s="271" t="s">
        <v>152</v>
      </c>
    </row>
    <row r="136" s="2" customFormat="1" ht="21.75" customHeight="1">
      <c r="A136" s="38"/>
      <c r="B136" s="39"/>
      <c r="C136" s="243" t="s">
        <v>177</v>
      </c>
      <c r="D136" s="243" t="s">
        <v>154</v>
      </c>
      <c r="E136" s="244" t="s">
        <v>178</v>
      </c>
      <c r="F136" s="245" t="s">
        <v>179</v>
      </c>
      <c r="G136" s="246" t="s">
        <v>157</v>
      </c>
      <c r="H136" s="247">
        <v>37.295999999999999</v>
      </c>
      <c r="I136" s="248"/>
      <c r="J136" s="249">
        <f>ROUND(I136*H136,2)</f>
        <v>0</v>
      </c>
      <c r="K136" s="245" t="s">
        <v>158</v>
      </c>
      <c r="L136" s="44"/>
      <c r="M136" s="250" t="s">
        <v>1</v>
      </c>
      <c r="N136" s="251" t="s">
        <v>43</v>
      </c>
      <c r="O136" s="91"/>
      <c r="P136" s="252">
        <f>O136*H136</f>
        <v>0</v>
      </c>
      <c r="Q136" s="252">
        <v>0</v>
      </c>
      <c r="R136" s="252">
        <f>Q136*H136</f>
        <v>0</v>
      </c>
      <c r="S136" s="252">
        <v>0</v>
      </c>
      <c r="T136" s="253">
        <f>S136*H136</f>
        <v>0</v>
      </c>
      <c r="U136" s="38"/>
      <c r="V136" s="38"/>
      <c r="W136" s="38"/>
      <c r="X136" s="38"/>
      <c r="Y136" s="38"/>
      <c r="Z136" s="38"/>
      <c r="AA136" s="38"/>
      <c r="AB136" s="38"/>
      <c r="AC136" s="38"/>
      <c r="AD136" s="38"/>
      <c r="AE136" s="38"/>
      <c r="AR136" s="254" t="s">
        <v>159</v>
      </c>
      <c r="AT136" s="254" t="s">
        <v>154</v>
      </c>
      <c r="AU136" s="254" t="s">
        <v>87</v>
      </c>
      <c r="AY136" s="17" t="s">
        <v>152</v>
      </c>
      <c r="BE136" s="255">
        <f>IF(N136="základní",J136,0)</f>
        <v>0</v>
      </c>
      <c r="BF136" s="255">
        <f>IF(N136="snížená",J136,0)</f>
        <v>0</v>
      </c>
      <c r="BG136" s="255">
        <f>IF(N136="zákl. přenesená",J136,0)</f>
        <v>0</v>
      </c>
      <c r="BH136" s="255">
        <f>IF(N136="sníž. přenesená",J136,0)</f>
        <v>0</v>
      </c>
      <c r="BI136" s="255">
        <f>IF(N136="nulová",J136,0)</f>
        <v>0</v>
      </c>
      <c r="BJ136" s="17" t="s">
        <v>85</v>
      </c>
      <c r="BK136" s="255">
        <f>ROUND(I136*H136,2)</f>
        <v>0</v>
      </c>
      <c r="BL136" s="17" t="s">
        <v>159</v>
      </c>
      <c r="BM136" s="254" t="s">
        <v>1013</v>
      </c>
    </row>
    <row r="137" s="2" customFormat="1">
      <c r="A137" s="38"/>
      <c r="B137" s="39"/>
      <c r="C137" s="40"/>
      <c r="D137" s="256" t="s">
        <v>161</v>
      </c>
      <c r="E137" s="40"/>
      <c r="F137" s="257" t="s">
        <v>181</v>
      </c>
      <c r="G137" s="40"/>
      <c r="H137" s="40"/>
      <c r="I137" s="154"/>
      <c r="J137" s="40"/>
      <c r="K137" s="40"/>
      <c r="L137" s="44"/>
      <c r="M137" s="258"/>
      <c r="N137" s="259"/>
      <c r="O137" s="91"/>
      <c r="P137" s="91"/>
      <c r="Q137" s="91"/>
      <c r="R137" s="91"/>
      <c r="S137" s="91"/>
      <c r="T137" s="92"/>
      <c r="U137" s="38"/>
      <c r="V137" s="38"/>
      <c r="W137" s="38"/>
      <c r="X137" s="38"/>
      <c r="Y137" s="38"/>
      <c r="Z137" s="38"/>
      <c r="AA137" s="38"/>
      <c r="AB137" s="38"/>
      <c r="AC137" s="38"/>
      <c r="AD137" s="38"/>
      <c r="AE137" s="38"/>
      <c r="AT137" s="17" t="s">
        <v>161</v>
      </c>
      <c r="AU137" s="17" t="s">
        <v>87</v>
      </c>
    </row>
    <row r="138" s="2" customFormat="1">
      <c r="A138" s="38"/>
      <c r="B138" s="39"/>
      <c r="C138" s="40"/>
      <c r="D138" s="256" t="s">
        <v>163</v>
      </c>
      <c r="E138" s="40"/>
      <c r="F138" s="260" t="s">
        <v>182</v>
      </c>
      <c r="G138" s="40"/>
      <c r="H138" s="40"/>
      <c r="I138" s="154"/>
      <c r="J138" s="40"/>
      <c r="K138" s="40"/>
      <c r="L138" s="44"/>
      <c r="M138" s="258"/>
      <c r="N138" s="259"/>
      <c r="O138" s="91"/>
      <c r="P138" s="91"/>
      <c r="Q138" s="91"/>
      <c r="R138" s="91"/>
      <c r="S138" s="91"/>
      <c r="T138" s="92"/>
      <c r="U138" s="38"/>
      <c r="V138" s="38"/>
      <c r="W138" s="38"/>
      <c r="X138" s="38"/>
      <c r="Y138" s="38"/>
      <c r="Z138" s="38"/>
      <c r="AA138" s="38"/>
      <c r="AB138" s="38"/>
      <c r="AC138" s="38"/>
      <c r="AD138" s="38"/>
      <c r="AE138" s="38"/>
      <c r="AT138" s="17" t="s">
        <v>163</v>
      </c>
      <c r="AU138" s="17" t="s">
        <v>87</v>
      </c>
    </row>
    <row r="139" s="13" customFormat="1">
      <c r="A139" s="13"/>
      <c r="B139" s="261"/>
      <c r="C139" s="262"/>
      <c r="D139" s="256" t="s">
        <v>165</v>
      </c>
      <c r="E139" s="263" t="s">
        <v>1</v>
      </c>
      <c r="F139" s="264" t="s">
        <v>1012</v>
      </c>
      <c r="G139" s="262"/>
      <c r="H139" s="265">
        <v>37.295999999999999</v>
      </c>
      <c r="I139" s="266"/>
      <c r="J139" s="262"/>
      <c r="K139" s="262"/>
      <c r="L139" s="267"/>
      <c r="M139" s="268"/>
      <c r="N139" s="269"/>
      <c r="O139" s="269"/>
      <c r="P139" s="269"/>
      <c r="Q139" s="269"/>
      <c r="R139" s="269"/>
      <c r="S139" s="269"/>
      <c r="T139" s="270"/>
      <c r="U139" s="13"/>
      <c r="V139" s="13"/>
      <c r="W139" s="13"/>
      <c r="X139" s="13"/>
      <c r="Y139" s="13"/>
      <c r="Z139" s="13"/>
      <c r="AA139" s="13"/>
      <c r="AB139" s="13"/>
      <c r="AC139" s="13"/>
      <c r="AD139" s="13"/>
      <c r="AE139" s="13"/>
      <c r="AT139" s="271" t="s">
        <v>165</v>
      </c>
      <c r="AU139" s="271" t="s">
        <v>87</v>
      </c>
      <c r="AV139" s="13" t="s">
        <v>87</v>
      </c>
      <c r="AW139" s="13" t="s">
        <v>34</v>
      </c>
      <c r="AX139" s="13" t="s">
        <v>85</v>
      </c>
      <c r="AY139" s="271" t="s">
        <v>152</v>
      </c>
    </row>
    <row r="140" s="2" customFormat="1" ht="21.75" customHeight="1">
      <c r="A140" s="38"/>
      <c r="B140" s="39"/>
      <c r="C140" s="243" t="s">
        <v>159</v>
      </c>
      <c r="D140" s="243" t="s">
        <v>154</v>
      </c>
      <c r="E140" s="244" t="s">
        <v>183</v>
      </c>
      <c r="F140" s="245" t="s">
        <v>184</v>
      </c>
      <c r="G140" s="246" t="s">
        <v>157</v>
      </c>
      <c r="H140" s="247">
        <v>223.77600000000001</v>
      </c>
      <c r="I140" s="248"/>
      <c r="J140" s="249">
        <f>ROUND(I140*H140,2)</f>
        <v>0</v>
      </c>
      <c r="K140" s="245" t="s">
        <v>158</v>
      </c>
      <c r="L140" s="44"/>
      <c r="M140" s="250" t="s">
        <v>1</v>
      </c>
      <c r="N140" s="251" t="s">
        <v>43</v>
      </c>
      <c r="O140" s="91"/>
      <c r="P140" s="252">
        <f>O140*H140</f>
        <v>0</v>
      </c>
      <c r="Q140" s="252">
        <v>0</v>
      </c>
      <c r="R140" s="252">
        <f>Q140*H140</f>
        <v>0</v>
      </c>
      <c r="S140" s="252">
        <v>0</v>
      </c>
      <c r="T140" s="253">
        <f>S140*H140</f>
        <v>0</v>
      </c>
      <c r="U140" s="38"/>
      <c r="V140" s="38"/>
      <c r="W140" s="38"/>
      <c r="X140" s="38"/>
      <c r="Y140" s="38"/>
      <c r="Z140" s="38"/>
      <c r="AA140" s="38"/>
      <c r="AB140" s="38"/>
      <c r="AC140" s="38"/>
      <c r="AD140" s="38"/>
      <c r="AE140" s="38"/>
      <c r="AR140" s="254" t="s">
        <v>159</v>
      </c>
      <c r="AT140" s="254" t="s">
        <v>154</v>
      </c>
      <c r="AU140" s="254" t="s">
        <v>87</v>
      </c>
      <c r="AY140" s="17" t="s">
        <v>152</v>
      </c>
      <c r="BE140" s="255">
        <f>IF(N140="základní",J140,0)</f>
        <v>0</v>
      </c>
      <c r="BF140" s="255">
        <f>IF(N140="snížená",J140,0)</f>
        <v>0</v>
      </c>
      <c r="BG140" s="255">
        <f>IF(N140="zákl. přenesená",J140,0)</f>
        <v>0</v>
      </c>
      <c r="BH140" s="255">
        <f>IF(N140="sníž. přenesená",J140,0)</f>
        <v>0</v>
      </c>
      <c r="BI140" s="255">
        <f>IF(N140="nulová",J140,0)</f>
        <v>0</v>
      </c>
      <c r="BJ140" s="17" t="s">
        <v>85</v>
      </c>
      <c r="BK140" s="255">
        <f>ROUND(I140*H140,2)</f>
        <v>0</v>
      </c>
      <c r="BL140" s="17" t="s">
        <v>159</v>
      </c>
      <c r="BM140" s="254" t="s">
        <v>1014</v>
      </c>
    </row>
    <row r="141" s="2" customFormat="1">
      <c r="A141" s="38"/>
      <c r="B141" s="39"/>
      <c r="C141" s="40"/>
      <c r="D141" s="256" t="s">
        <v>161</v>
      </c>
      <c r="E141" s="40"/>
      <c r="F141" s="257" t="s">
        <v>186</v>
      </c>
      <c r="G141" s="40"/>
      <c r="H141" s="40"/>
      <c r="I141" s="154"/>
      <c r="J141" s="40"/>
      <c r="K141" s="40"/>
      <c r="L141" s="44"/>
      <c r="M141" s="258"/>
      <c r="N141" s="259"/>
      <c r="O141" s="91"/>
      <c r="P141" s="91"/>
      <c r="Q141" s="91"/>
      <c r="R141" s="91"/>
      <c r="S141" s="91"/>
      <c r="T141" s="92"/>
      <c r="U141" s="38"/>
      <c r="V141" s="38"/>
      <c r="W141" s="38"/>
      <c r="X141" s="38"/>
      <c r="Y141" s="38"/>
      <c r="Z141" s="38"/>
      <c r="AA141" s="38"/>
      <c r="AB141" s="38"/>
      <c r="AC141" s="38"/>
      <c r="AD141" s="38"/>
      <c r="AE141" s="38"/>
      <c r="AT141" s="17" t="s">
        <v>161</v>
      </c>
      <c r="AU141" s="17" t="s">
        <v>87</v>
      </c>
    </row>
    <row r="142" s="2" customFormat="1">
      <c r="A142" s="38"/>
      <c r="B142" s="39"/>
      <c r="C142" s="40"/>
      <c r="D142" s="256" t="s">
        <v>163</v>
      </c>
      <c r="E142" s="40"/>
      <c r="F142" s="260" t="s">
        <v>182</v>
      </c>
      <c r="G142" s="40"/>
      <c r="H142" s="40"/>
      <c r="I142" s="154"/>
      <c r="J142" s="40"/>
      <c r="K142" s="40"/>
      <c r="L142" s="44"/>
      <c r="M142" s="258"/>
      <c r="N142" s="259"/>
      <c r="O142" s="91"/>
      <c r="P142" s="91"/>
      <c r="Q142" s="91"/>
      <c r="R142" s="91"/>
      <c r="S142" s="91"/>
      <c r="T142" s="92"/>
      <c r="U142" s="38"/>
      <c r="V142" s="38"/>
      <c r="W142" s="38"/>
      <c r="X142" s="38"/>
      <c r="Y142" s="38"/>
      <c r="Z142" s="38"/>
      <c r="AA142" s="38"/>
      <c r="AB142" s="38"/>
      <c r="AC142" s="38"/>
      <c r="AD142" s="38"/>
      <c r="AE142" s="38"/>
      <c r="AT142" s="17" t="s">
        <v>163</v>
      </c>
      <c r="AU142" s="17" t="s">
        <v>87</v>
      </c>
    </row>
    <row r="143" s="13" customFormat="1">
      <c r="A143" s="13"/>
      <c r="B143" s="261"/>
      <c r="C143" s="262"/>
      <c r="D143" s="256" t="s">
        <v>165</v>
      </c>
      <c r="E143" s="263" t="s">
        <v>1</v>
      </c>
      <c r="F143" s="264" t="s">
        <v>1015</v>
      </c>
      <c r="G143" s="262"/>
      <c r="H143" s="265">
        <v>223.77600000000001</v>
      </c>
      <c r="I143" s="266"/>
      <c r="J143" s="262"/>
      <c r="K143" s="262"/>
      <c r="L143" s="267"/>
      <c r="M143" s="268"/>
      <c r="N143" s="269"/>
      <c r="O143" s="269"/>
      <c r="P143" s="269"/>
      <c r="Q143" s="269"/>
      <c r="R143" s="269"/>
      <c r="S143" s="269"/>
      <c r="T143" s="270"/>
      <c r="U143" s="13"/>
      <c r="V143" s="13"/>
      <c r="W143" s="13"/>
      <c r="X143" s="13"/>
      <c r="Y143" s="13"/>
      <c r="Z143" s="13"/>
      <c r="AA143" s="13"/>
      <c r="AB143" s="13"/>
      <c r="AC143" s="13"/>
      <c r="AD143" s="13"/>
      <c r="AE143" s="13"/>
      <c r="AT143" s="271" t="s">
        <v>165</v>
      </c>
      <c r="AU143" s="271" t="s">
        <v>87</v>
      </c>
      <c r="AV143" s="13" t="s">
        <v>87</v>
      </c>
      <c r="AW143" s="13" t="s">
        <v>34</v>
      </c>
      <c r="AX143" s="13" t="s">
        <v>85</v>
      </c>
      <c r="AY143" s="271" t="s">
        <v>152</v>
      </c>
    </row>
    <row r="144" s="2" customFormat="1" ht="21.75" customHeight="1">
      <c r="A144" s="38"/>
      <c r="B144" s="39"/>
      <c r="C144" s="243" t="s">
        <v>188</v>
      </c>
      <c r="D144" s="243" t="s">
        <v>154</v>
      </c>
      <c r="E144" s="244" t="s">
        <v>189</v>
      </c>
      <c r="F144" s="245" t="s">
        <v>190</v>
      </c>
      <c r="G144" s="246" t="s">
        <v>191</v>
      </c>
      <c r="H144" s="247">
        <v>67.132999999999996</v>
      </c>
      <c r="I144" s="248"/>
      <c r="J144" s="249">
        <f>ROUND(I144*H144,2)</f>
        <v>0</v>
      </c>
      <c r="K144" s="245" t="s">
        <v>158</v>
      </c>
      <c r="L144" s="44"/>
      <c r="M144" s="250" t="s">
        <v>1</v>
      </c>
      <c r="N144" s="251" t="s">
        <v>43</v>
      </c>
      <c r="O144" s="91"/>
      <c r="P144" s="252">
        <f>O144*H144</f>
        <v>0</v>
      </c>
      <c r="Q144" s="252">
        <v>0</v>
      </c>
      <c r="R144" s="252">
        <f>Q144*H144</f>
        <v>0</v>
      </c>
      <c r="S144" s="252">
        <v>0</v>
      </c>
      <c r="T144" s="253">
        <f>S144*H144</f>
        <v>0</v>
      </c>
      <c r="U144" s="38"/>
      <c r="V144" s="38"/>
      <c r="W144" s="38"/>
      <c r="X144" s="38"/>
      <c r="Y144" s="38"/>
      <c r="Z144" s="38"/>
      <c r="AA144" s="38"/>
      <c r="AB144" s="38"/>
      <c r="AC144" s="38"/>
      <c r="AD144" s="38"/>
      <c r="AE144" s="38"/>
      <c r="AR144" s="254" t="s">
        <v>159</v>
      </c>
      <c r="AT144" s="254" t="s">
        <v>154</v>
      </c>
      <c r="AU144" s="254" t="s">
        <v>87</v>
      </c>
      <c r="AY144" s="17" t="s">
        <v>152</v>
      </c>
      <c r="BE144" s="255">
        <f>IF(N144="základní",J144,0)</f>
        <v>0</v>
      </c>
      <c r="BF144" s="255">
        <f>IF(N144="snížená",J144,0)</f>
        <v>0</v>
      </c>
      <c r="BG144" s="255">
        <f>IF(N144="zákl. přenesená",J144,0)</f>
        <v>0</v>
      </c>
      <c r="BH144" s="255">
        <f>IF(N144="sníž. přenesená",J144,0)</f>
        <v>0</v>
      </c>
      <c r="BI144" s="255">
        <f>IF(N144="nulová",J144,0)</f>
        <v>0</v>
      </c>
      <c r="BJ144" s="17" t="s">
        <v>85</v>
      </c>
      <c r="BK144" s="255">
        <f>ROUND(I144*H144,2)</f>
        <v>0</v>
      </c>
      <c r="BL144" s="17" t="s">
        <v>159</v>
      </c>
      <c r="BM144" s="254" t="s">
        <v>1016</v>
      </c>
    </row>
    <row r="145" s="2" customFormat="1">
      <c r="A145" s="38"/>
      <c r="B145" s="39"/>
      <c r="C145" s="40"/>
      <c r="D145" s="256" t="s">
        <v>161</v>
      </c>
      <c r="E145" s="40"/>
      <c r="F145" s="257" t="s">
        <v>193</v>
      </c>
      <c r="G145" s="40"/>
      <c r="H145" s="40"/>
      <c r="I145" s="154"/>
      <c r="J145" s="40"/>
      <c r="K145" s="40"/>
      <c r="L145" s="44"/>
      <c r="M145" s="258"/>
      <c r="N145" s="259"/>
      <c r="O145" s="91"/>
      <c r="P145" s="91"/>
      <c r="Q145" s="91"/>
      <c r="R145" s="91"/>
      <c r="S145" s="91"/>
      <c r="T145" s="92"/>
      <c r="U145" s="38"/>
      <c r="V145" s="38"/>
      <c r="W145" s="38"/>
      <c r="X145" s="38"/>
      <c r="Y145" s="38"/>
      <c r="Z145" s="38"/>
      <c r="AA145" s="38"/>
      <c r="AB145" s="38"/>
      <c r="AC145" s="38"/>
      <c r="AD145" s="38"/>
      <c r="AE145" s="38"/>
      <c r="AT145" s="17" t="s">
        <v>161</v>
      </c>
      <c r="AU145" s="17" t="s">
        <v>87</v>
      </c>
    </row>
    <row r="146" s="2" customFormat="1">
      <c r="A146" s="38"/>
      <c r="B146" s="39"/>
      <c r="C146" s="40"/>
      <c r="D146" s="256" t="s">
        <v>163</v>
      </c>
      <c r="E146" s="40"/>
      <c r="F146" s="260" t="s">
        <v>194</v>
      </c>
      <c r="G146" s="40"/>
      <c r="H146" s="40"/>
      <c r="I146" s="154"/>
      <c r="J146" s="40"/>
      <c r="K146" s="40"/>
      <c r="L146" s="44"/>
      <c r="M146" s="258"/>
      <c r="N146" s="259"/>
      <c r="O146" s="91"/>
      <c r="P146" s="91"/>
      <c r="Q146" s="91"/>
      <c r="R146" s="91"/>
      <c r="S146" s="91"/>
      <c r="T146" s="92"/>
      <c r="U146" s="38"/>
      <c r="V146" s="38"/>
      <c r="W146" s="38"/>
      <c r="X146" s="38"/>
      <c r="Y146" s="38"/>
      <c r="Z146" s="38"/>
      <c r="AA146" s="38"/>
      <c r="AB146" s="38"/>
      <c r="AC146" s="38"/>
      <c r="AD146" s="38"/>
      <c r="AE146" s="38"/>
      <c r="AT146" s="17" t="s">
        <v>163</v>
      </c>
      <c r="AU146" s="17" t="s">
        <v>87</v>
      </c>
    </row>
    <row r="147" s="13" customFormat="1">
      <c r="A147" s="13"/>
      <c r="B147" s="261"/>
      <c r="C147" s="262"/>
      <c r="D147" s="256" t="s">
        <v>165</v>
      </c>
      <c r="E147" s="263" t="s">
        <v>1</v>
      </c>
      <c r="F147" s="264" t="s">
        <v>1017</v>
      </c>
      <c r="G147" s="262"/>
      <c r="H147" s="265">
        <v>67.132999999999996</v>
      </c>
      <c r="I147" s="266"/>
      <c r="J147" s="262"/>
      <c r="K147" s="262"/>
      <c r="L147" s="267"/>
      <c r="M147" s="268"/>
      <c r="N147" s="269"/>
      <c r="O147" s="269"/>
      <c r="P147" s="269"/>
      <c r="Q147" s="269"/>
      <c r="R147" s="269"/>
      <c r="S147" s="269"/>
      <c r="T147" s="270"/>
      <c r="U147" s="13"/>
      <c r="V147" s="13"/>
      <c r="W147" s="13"/>
      <c r="X147" s="13"/>
      <c r="Y147" s="13"/>
      <c r="Z147" s="13"/>
      <c r="AA147" s="13"/>
      <c r="AB147" s="13"/>
      <c r="AC147" s="13"/>
      <c r="AD147" s="13"/>
      <c r="AE147" s="13"/>
      <c r="AT147" s="271" t="s">
        <v>165</v>
      </c>
      <c r="AU147" s="271" t="s">
        <v>87</v>
      </c>
      <c r="AV147" s="13" t="s">
        <v>87</v>
      </c>
      <c r="AW147" s="13" t="s">
        <v>34</v>
      </c>
      <c r="AX147" s="13" t="s">
        <v>85</v>
      </c>
      <c r="AY147" s="271" t="s">
        <v>152</v>
      </c>
    </row>
    <row r="148" s="12" customFormat="1" ht="22.8" customHeight="1">
      <c r="A148" s="12"/>
      <c r="B148" s="227"/>
      <c r="C148" s="228"/>
      <c r="D148" s="229" t="s">
        <v>77</v>
      </c>
      <c r="E148" s="241" t="s">
        <v>188</v>
      </c>
      <c r="F148" s="241" t="s">
        <v>991</v>
      </c>
      <c r="G148" s="228"/>
      <c r="H148" s="228"/>
      <c r="I148" s="231"/>
      <c r="J148" s="242">
        <f>BK148</f>
        <v>0</v>
      </c>
      <c r="K148" s="228"/>
      <c r="L148" s="233"/>
      <c r="M148" s="234"/>
      <c r="N148" s="235"/>
      <c r="O148" s="235"/>
      <c r="P148" s="236">
        <f>SUM(P149:P151)</f>
        <v>0</v>
      </c>
      <c r="Q148" s="235"/>
      <c r="R148" s="236">
        <f>SUM(R149:R151)</f>
        <v>0</v>
      </c>
      <c r="S148" s="235"/>
      <c r="T148" s="237">
        <f>SUM(T149:T151)</f>
        <v>0</v>
      </c>
      <c r="U148" s="12"/>
      <c r="V148" s="12"/>
      <c r="W148" s="12"/>
      <c r="X148" s="12"/>
      <c r="Y148" s="12"/>
      <c r="Z148" s="12"/>
      <c r="AA148" s="12"/>
      <c r="AB148" s="12"/>
      <c r="AC148" s="12"/>
      <c r="AD148" s="12"/>
      <c r="AE148" s="12"/>
      <c r="AR148" s="238" t="s">
        <v>85</v>
      </c>
      <c r="AT148" s="239" t="s">
        <v>77</v>
      </c>
      <c r="AU148" s="239" t="s">
        <v>85</v>
      </c>
      <c r="AY148" s="238" t="s">
        <v>152</v>
      </c>
      <c r="BK148" s="240">
        <f>SUM(BK149:BK151)</f>
        <v>0</v>
      </c>
    </row>
    <row r="149" s="2" customFormat="1" ht="16.5" customHeight="1">
      <c r="A149" s="38"/>
      <c r="B149" s="39"/>
      <c r="C149" s="243" t="s">
        <v>196</v>
      </c>
      <c r="D149" s="243" t="s">
        <v>154</v>
      </c>
      <c r="E149" s="244" t="s">
        <v>992</v>
      </c>
      <c r="F149" s="245" t="s">
        <v>993</v>
      </c>
      <c r="G149" s="246" t="s">
        <v>199</v>
      </c>
      <c r="H149" s="247">
        <v>186.47999999999999</v>
      </c>
      <c r="I149" s="248"/>
      <c r="J149" s="249">
        <f>ROUND(I149*H149,2)</f>
        <v>0</v>
      </c>
      <c r="K149" s="245" t="s">
        <v>158</v>
      </c>
      <c r="L149" s="44"/>
      <c r="M149" s="250" t="s">
        <v>1</v>
      </c>
      <c r="N149" s="251" t="s">
        <v>43</v>
      </c>
      <c r="O149" s="91"/>
      <c r="P149" s="252">
        <f>O149*H149</f>
        <v>0</v>
      </c>
      <c r="Q149" s="252">
        <v>0</v>
      </c>
      <c r="R149" s="252">
        <f>Q149*H149</f>
        <v>0</v>
      </c>
      <c r="S149" s="252">
        <v>0</v>
      </c>
      <c r="T149" s="253">
        <f>S149*H149</f>
        <v>0</v>
      </c>
      <c r="U149" s="38"/>
      <c r="V149" s="38"/>
      <c r="W149" s="38"/>
      <c r="X149" s="38"/>
      <c r="Y149" s="38"/>
      <c r="Z149" s="38"/>
      <c r="AA149" s="38"/>
      <c r="AB149" s="38"/>
      <c r="AC149" s="38"/>
      <c r="AD149" s="38"/>
      <c r="AE149" s="38"/>
      <c r="AR149" s="254" t="s">
        <v>159</v>
      </c>
      <c r="AT149" s="254" t="s">
        <v>154</v>
      </c>
      <c r="AU149" s="254" t="s">
        <v>87</v>
      </c>
      <c r="AY149" s="17" t="s">
        <v>152</v>
      </c>
      <c r="BE149" s="255">
        <f>IF(N149="základní",J149,0)</f>
        <v>0</v>
      </c>
      <c r="BF149" s="255">
        <f>IF(N149="snížená",J149,0)</f>
        <v>0</v>
      </c>
      <c r="BG149" s="255">
        <f>IF(N149="zákl. přenesená",J149,0)</f>
        <v>0</v>
      </c>
      <c r="BH149" s="255">
        <f>IF(N149="sníž. přenesená",J149,0)</f>
        <v>0</v>
      </c>
      <c r="BI149" s="255">
        <f>IF(N149="nulová",J149,0)</f>
        <v>0</v>
      </c>
      <c r="BJ149" s="17" t="s">
        <v>85</v>
      </c>
      <c r="BK149" s="255">
        <f>ROUND(I149*H149,2)</f>
        <v>0</v>
      </c>
      <c r="BL149" s="17" t="s">
        <v>159</v>
      </c>
      <c r="BM149" s="254" t="s">
        <v>1018</v>
      </c>
    </row>
    <row r="150" s="2" customFormat="1">
      <c r="A150" s="38"/>
      <c r="B150" s="39"/>
      <c r="C150" s="40"/>
      <c r="D150" s="256" t="s">
        <v>161</v>
      </c>
      <c r="E150" s="40"/>
      <c r="F150" s="257" t="s">
        <v>995</v>
      </c>
      <c r="G150" s="40"/>
      <c r="H150" s="40"/>
      <c r="I150" s="154"/>
      <c r="J150" s="40"/>
      <c r="K150" s="40"/>
      <c r="L150" s="44"/>
      <c r="M150" s="258"/>
      <c r="N150" s="259"/>
      <c r="O150" s="91"/>
      <c r="P150" s="91"/>
      <c r="Q150" s="91"/>
      <c r="R150" s="91"/>
      <c r="S150" s="91"/>
      <c r="T150" s="92"/>
      <c r="U150" s="38"/>
      <c r="V150" s="38"/>
      <c r="W150" s="38"/>
      <c r="X150" s="38"/>
      <c r="Y150" s="38"/>
      <c r="Z150" s="38"/>
      <c r="AA150" s="38"/>
      <c r="AB150" s="38"/>
      <c r="AC150" s="38"/>
      <c r="AD150" s="38"/>
      <c r="AE150" s="38"/>
      <c r="AT150" s="17" t="s">
        <v>161</v>
      </c>
      <c r="AU150" s="17" t="s">
        <v>87</v>
      </c>
    </row>
    <row r="151" s="13" customFormat="1">
      <c r="A151" s="13"/>
      <c r="B151" s="261"/>
      <c r="C151" s="262"/>
      <c r="D151" s="256" t="s">
        <v>165</v>
      </c>
      <c r="E151" s="263" t="s">
        <v>1</v>
      </c>
      <c r="F151" s="264" t="s">
        <v>1019</v>
      </c>
      <c r="G151" s="262"/>
      <c r="H151" s="265">
        <v>186.47999999999999</v>
      </c>
      <c r="I151" s="266"/>
      <c r="J151" s="262"/>
      <c r="K151" s="262"/>
      <c r="L151" s="267"/>
      <c r="M151" s="268"/>
      <c r="N151" s="269"/>
      <c r="O151" s="269"/>
      <c r="P151" s="269"/>
      <c r="Q151" s="269"/>
      <c r="R151" s="269"/>
      <c r="S151" s="269"/>
      <c r="T151" s="270"/>
      <c r="U151" s="13"/>
      <c r="V151" s="13"/>
      <c r="W151" s="13"/>
      <c r="X151" s="13"/>
      <c r="Y151" s="13"/>
      <c r="Z151" s="13"/>
      <c r="AA151" s="13"/>
      <c r="AB151" s="13"/>
      <c r="AC151" s="13"/>
      <c r="AD151" s="13"/>
      <c r="AE151" s="13"/>
      <c r="AT151" s="271" t="s">
        <v>165</v>
      </c>
      <c r="AU151" s="271" t="s">
        <v>87</v>
      </c>
      <c r="AV151" s="13" t="s">
        <v>87</v>
      </c>
      <c r="AW151" s="13" t="s">
        <v>34</v>
      </c>
      <c r="AX151" s="13" t="s">
        <v>85</v>
      </c>
      <c r="AY151" s="271" t="s">
        <v>152</v>
      </c>
    </row>
    <row r="152" s="12" customFormat="1" ht="22.8" customHeight="1">
      <c r="A152" s="12"/>
      <c r="B152" s="227"/>
      <c r="C152" s="228"/>
      <c r="D152" s="229" t="s">
        <v>77</v>
      </c>
      <c r="E152" s="241" t="s">
        <v>224</v>
      </c>
      <c r="F152" s="241" t="s">
        <v>340</v>
      </c>
      <c r="G152" s="228"/>
      <c r="H152" s="228"/>
      <c r="I152" s="231"/>
      <c r="J152" s="242">
        <f>BK152</f>
        <v>0</v>
      </c>
      <c r="K152" s="228"/>
      <c r="L152" s="233"/>
      <c r="M152" s="234"/>
      <c r="N152" s="235"/>
      <c r="O152" s="235"/>
      <c r="P152" s="236">
        <f>SUM(P153:P156)</f>
        <v>0</v>
      </c>
      <c r="Q152" s="235"/>
      <c r="R152" s="236">
        <f>SUM(R153:R156)</f>
        <v>0.054637499999999999</v>
      </c>
      <c r="S152" s="235"/>
      <c r="T152" s="237">
        <f>SUM(T153:T156)</f>
        <v>0</v>
      </c>
      <c r="U152" s="12"/>
      <c r="V152" s="12"/>
      <c r="W152" s="12"/>
      <c r="X152" s="12"/>
      <c r="Y152" s="12"/>
      <c r="Z152" s="12"/>
      <c r="AA152" s="12"/>
      <c r="AB152" s="12"/>
      <c r="AC152" s="12"/>
      <c r="AD152" s="12"/>
      <c r="AE152" s="12"/>
      <c r="AR152" s="238" t="s">
        <v>85</v>
      </c>
      <c r="AT152" s="239" t="s">
        <v>77</v>
      </c>
      <c r="AU152" s="239" t="s">
        <v>85</v>
      </c>
      <c r="AY152" s="238" t="s">
        <v>152</v>
      </c>
      <c r="BK152" s="240">
        <f>SUM(BK153:BK156)</f>
        <v>0</v>
      </c>
    </row>
    <row r="153" s="2" customFormat="1" ht="21.75" customHeight="1">
      <c r="A153" s="38"/>
      <c r="B153" s="39"/>
      <c r="C153" s="243" t="s">
        <v>210</v>
      </c>
      <c r="D153" s="243" t="s">
        <v>154</v>
      </c>
      <c r="E153" s="244" t="s">
        <v>997</v>
      </c>
      <c r="F153" s="245" t="s">
        <v>998</v>
      </c>
      <c r="G153" s="246" t="s">
        <v>199</v>
      </c>
      <c r="H153" s="247">
        <v>116.25</v>
      </c>
      <c r="I153" s="248"/>
      <c r="J153" s="249">
        <f>ROUND(I153*H153,2)</f>
        <v>0</v>
      </c>
      <c r="K153" s="245" t="s">
        <v>158</v>
      </c>
      <c r="L153" s="44"/>
      <c r="M153" s="250" t="s">
        <v>1</v>
      </c>
      <c r="N153" s="251" t="s">
        <v>43</v>
      </c>
      <c r="O153" s="91"/>
      <c r="P153" s="252">
        <f>O153*H153</f>
        <v>0</v>
      </c>
      <c r="Q153" s="252">
        <v>0.00046999999999999999</v>
      </c>
      <c r="R153" s="252">
        <f>Q153*H153</f>
        <v>0.054637499999999999</v>
      </c>
      <c r="S153" s="252">
        <v>0</v>
      </c>
      <c r="T153" s="253">
        <f>S153*H153</f>
        <v>0</v>
      </c>
      <c r="U153" s="38"/>
      <c r="V153" s="38"/>
      <c r="W153" s="38"/>
      <c r="X153" s="38"/>
      <c r="Y153" s="38"/>
      <c r="Z153" s="38"/>
      <c r="AA153" s="38"/>
      <c r="AB153" s="38"/>
      <c r="AC153" s="38"/>
      <c r="AD153" s="38"/>
      <c r="AE153" s="38"/>
      <c r="AR153" s="254" t="s">
        <v>159</v>
      </c>
      <c r="AT153" s="254" t="s">
        <v>154</v>
      </c>
      <c r="AU153" s="254" t="s">
        <v>87</v>
      </c>
      <c r="AY153" s="17" t="s">
        <v>152</v>
      </c>
      <c r="BE153" s="255">
        <f>IF(N153="základní",J153,0)</f>
        <v>0</v>
      </c>
      <c r="BF153" s="255">
        <f>IF(N153="snížená",J153,0)</f>
        <v>0</v>
      </c>
      <c r="BG153" s="255">
        <f>IF(N153="zákl. přenesená",J153,0)</f>
        <v>0</v>
      </c>
      <c r="BH153" s="255">
        <f>IF(N153="sníž. přenesená",J153,0)</f>
        <v>0</v>
      </c>
      <c r="BI153" s="255">
        <f>IF(N153="nulová",J153,0)</f>
        <v>0</v>
      </c>
      <c r="BJ153" s="17" t="s">
        <v>85</v>
      </c>
      <c r="BK153" s="255">
        <f>ROUND(I153*H153,2)</f>
        <v>0</v>
      </c>
      <c r="BL153" s="17" t="s">
        <v>159</v>
      </c>
      <c r="BM153" s="254" t="s">
        <v>1020</v>
      </c>
    </row>
    <row r="154" s="2" customFormat="1">
      <c r="A154" s="38"/>
      <c r="B154" s="39"/>
      <c r="C154" s="40"/>
      <c r="D154" s="256" t="s">
        <v>161</v>
      </c>
      <c r="E154" s="40"/>
      <c r="F154" s="257" t="s">
        <v>1000</v>
      </c>
      <c r="G154" s="40"/>
      <c r="H154" s="40"/>
      <c r="I154" s="154"/>
      <c r="J154" s="40"/>
      <c r="K154" s="40"/>
      <c r="L154" s="44"/>
      <c r="M154" s="258"/>
      <c r="N154" s="259"/>
      <c r="O154" s="91"/>
      <c r="P154" s="91"/>
      <c r="Q154" s="91"/>
      <c r="R154" s="91"/>
      <c r="S154" s="91"/>
      <c r="T154" s="92"/>
      <c r="U154" s="38"/>
      <c r="V154" s="38"/>
      <c r="W154" s="38"/>
      <c r="X154" s="38"/>
      <c r="Y154" s="38"/>
      <c r="Z154" s="38"/>
      <c r="AA154" s="38"/>
      <c r="AB154" s="38"/>
      <c r="AC154" s="38"/>
      <c r="AD154" s="38"/>
      <c r="AE154" s="38"/>
      <c r="AT154" s="17" t="s">
        <v>161</v>
      </c>
      <c r="AU154" s="17" t="s">
        <v>87</v>
      </c>
    </row>
    <row r="155" s="2" customFormat="1">
      <c r="A155" s="38"/>
      <c r="B155" s="39"/>
      <c r="C155" s="40"/>
      <c r="D155" s="256" t="s">
        <v>163</v>
      </c>
      <c r="E155" s="40"/>
      <c r="F155" s="260" t="s">
        <v>1001</v>
      </c>
      <c r="G155" s="40"/>
      <c r="H155" s="40"/>
      <c r="I155" s="154"/>
      <c r="J155" s="40"/>
      <c r="K155" s="40"/>
      <c r="L155" s="44"/>
      <c r="M155" s="258"/>
      <c r="N155" s="259"/>
      <c r="O155" s="91"/>
      <c r="P155" s="91"/>
      <c r="Q155" s="91"/>
      <c r="R155" s="91"/>
      <c r="S155" s="91"/>
      <c r="T155" s="92"/>
      <c r="U155" s="38"/>
      <c r="V155" s="38"/>
      <c r="W155" s="38"/>
      <c r="X155" s="38"/>
      <c r="Y155" s="38"/>
      <c r="Z155" s="38"/>
      <c r="AA155" s="38"/>
      <c r="AB155" s="38"/>
      <c r="AC155" s="38"/>
      <c r="AD155" s="38"/>
      <c r="AE155" s="38"/>
      <c r="AT155" s="17" t="s">
        <v>163</v>
      </c>
      <c r="AU155" s="17" t="s">
        <v>87</v>
      </c>
    </row>
    <row r="156" s="13" customFormat="1">
      <c r="A156" s="13"/>
      <c r="B156" s="261"/>
      <c r="C156" s="262"/>
      <c r="D156" s="256" t="s">
        <v>165</v>
      </c>
      <c r="E156" s="263" t="s">
        <v>1</v>
      </c>
      <c r="F156" s="264" t="s">
        <v>1021</v>
      </c>
      <c r="G156" s="262"/>
      <c r="H156" s="265">
        <v>116.25</v>
      </c>
      <c r="I156" s="266"/>
      <c r="J156" s="262"/>
      <c r="K156" s="262"/>
      <c r="L156" s="267"/>
      <c r="M156" s="268"/>
      <c r="N156" s="269"/>
      <c r="O156" s="269"/>
      <c r="P156" s="269"/>
      <c r="Q156" s="269"/>
      <c r="R156" s="269"/>
      <c r="S156" s="269"/>
      <c r="T156" s="270"/>
      <c r="U156" s="13"/>
      <c r="V156" s="13"/>
      <c r="W156" s="13"/>
      <c r="X156" s="13"/>
      <c r="Y156" s="13"/>
      <c r="Z156" s="13"/>
      <c r="AA156" s="13"/>
      <c r="AB156" s="13"/>
      <c r="AC156" s="13"/>
      <c r="AD156" s="13"/>
      <c r="AE156" s="13"/>
      <c r="AT156" s="271" t="s">
        <v>165</v>
      </c>
      <c r="AU156" s="271" t="s">
        <v>87</v>
      </c>
      <c r="AV156" s="13" t="s">
        <v>87</v>
      </c>
      <c r="AW156" s="13" t="s">
        <v>34</v>
      </c>
      <c r="AX156" s="13" t="s">
        <v>85</v>
      </c>
      <c r="AY156" s="271" t="s">
        <v>152</v>
      </c>
    </row>
    <row r="157" s="12" customFormat="1" ht="22.8" customHeight="1">
      <c r="A157" s="12"/>
      <c r="B157" s="227"/>
      <c r="C157" s="228"/>
      <c r="D157" s="229" t="s">
        <v>77</v>
      </c>
      <c r="E157" s="241" t="s">
        <v>698</v>
      </c>
      <c r="F157" s="241" t="s">
        <v>699</v>
      </c>
      <c r="G157" s="228"/>
      <c r="H157" s="228"/>
      <c r="I157" s="231"/>
      <c r="J157" s="242">
        <f>BK157</f>
        <v>0</v>
      </c>
      <c r="K157" s="228"/>
      <c r="L157" s="233"/>
      <c r="M157" s="234"/>
      <c r="N157" s="235"/>
      <c r="O157" s="235"/>
      <c r="P157" s="236">
        <f>SUM(P158:P160)</f>
        <v>0</v>
      </c>
      <c r="Q157" s="235"/>
      <c r="R157" s="236">
        <f>SUM(R158:R160)</f>
        <v>0</v>
      </c>
      <c r="S157" s="235"/>
      <c r="T157" s="237">
        <f>SUM(T158:T160)</f>
        <v>0</v>
      </c>
      <c r="U157" s="12"/>
      <c r="V157" s="12"/>
      <c r="W157" s="12"/>
      <c r="X157" s="12"/>
      <c r="Y157" s="12"/>
      <c r="Z157" s="12"/>
      <c r="AA157" s="12"/>
      <c r="AB157" s="12"/>
      <c r="AC157" s="12"/>
      <c r="AD157" s="12"/>
      <c r="AE157" s="12"/>
      <c r="AR157" s="238" t="s">
        <v>85</v>
      </c>
      <c r="AT157" s="239" t="s">
        <v>77</v>
      </c>
      <c r="AU157" s="239" t="s">
        <v>85</v>
      </c>
      <c r="AY157" s="238" t="s">
        <v>152</v>
      </c>
      <c r="BK157" s="240">
        <f>SUM(BK158:BK160)</f>
        <v>0</v>
      </c>
    </row>
    <row r="158" s="2" customFormat="1" ht="21.75" customHeight="1">
      <c r="A158" s="38"/>
      <c r="B158" s="39"/>
      <c r="C158" s="243" t="s">
        <v>216</v>
      </c>
      <c r="D158" s="243" t="s">
        <v>154</v>
      </c>
      <c r="E158" s="244" t="s">
        <v>1003</v>
      </c>
      <c r="F158" s="245" t="s">
        <v>1004</v>
      </c>
      <c r="G158" s="246" t="s">
        <v>191</v>
      </c>
      <c r="H158" s="247">
        <v>0.055</v>
      </c>
      <c r="I158" s="248"/>
      <c r="J158" s="249">
        <f>ROUND(I158*H158,2)</f>
        <v>0</v>
      </c>
      <c r="K158" s="245" t="s">
        <v>158</v>
      </c>
      <c r="L158" s="44"/>
      <c r="M158" s="250" t="s">
        <v>1</v>
      </c>
      <c r="N158" s="251" t="s">
        <v>43</v>
      </c>
      <c r="O158" s="91"/>
      <c r="P158" s="252">
        <f>O158*H158</f>
        <v>0</v>
      </c>
      <c r="Q158" s="252">
        <v>0</v>
      </c>
      <c r="R158" s="252">
        <f>Q158*H158</f>
        <v>0</v>
      </c>
      <c r="S158" s="252">
        <v>0</v>
      </c>
      <c r="T158" s="253">
        <f>S158*H158</f>
        <v>0</v>
      </c>
      <c r="U158" s="38"/>
      <c r="V158" s="38"/>
      <c r="W158" s="38"/>
      <c r="X158" s="38"/>
      <c r="Y158" s="38"/>
      <c r="Z158" s="38"/>
      <c r="AA158" s="38"/>
      <c r="AB158" s="38"/>
      <c r="AC158" s="38"/>
      <c r="AD158" s="38"/>
      <c r="AE158" s="38"/>
      <c r="AR158" s="254" t="s">
        <v>159</v>
      </c>
      <c r="AT158" s="254" t="s">
        <v>154</v>
      </c>
      <c r="AU158" s="254" t="s">
        <v>87</v>
      </c>
      <c r="AY158" s="17" t="s">
        <v>152</v>
      </c>
      <c r="BE158" s="255">
        <f>IF(N158="základní",J158,0)</f>
        <v>0</v>
      </c>
      <c r="BF158" s="255">
        <f>IF(N158="snížená",J158,0)</f>
        <v>0</v>
      </c>
      <c r="BG158" s="255">
        <f>IF(N158="zákl. přenesená",J158,0)</f>
        <v>0</v>
      </c>
      <c r="BH158" s="255">
        <f>IF(N158="sníž. přenesená",J158,0)</f>
        <v>0</v>
      </c>
      <c r="BI158" s="255">
        <f>IF(N158="nulová",J158,0)</f>
        <v>0</v>
      </c>
      <c r="BJ158" s="17" t="s">
        <v>85</v>
      </c>
      <c r="BK158" s="255">
        <f>ROUND(I158*H158,2)</f>
        <v>0</v>
      </c>
      <c r="BL158" s="17" t="s">
        <v>159</v>
      </c>
      <c r="BM158" s="254" t="s">
        <v>1022</v>
      </c>
    </row>
    <row r="159" s="2" customFormat="1">
      <c r="A159" s="38"/>
      <c r="B159" s="39"/>
      <c r="C159" s="40"/>
      <c r="D159" s="256" t="s">
        <v>161</v>
      </c>
      <c r="E159" s="40"/>
      <c r="F159" s="257" t="s">
        <v>1006</v>
      </c>
      <c r="G159" s="40"/>
      <c r="H159" s="40"/>
      <c r="I159" s="154"/>
      <c r="J159" s="40"/>
      <c r="K159" s="40"/>
      <c r="L159" s="44"/>
      <c r="M159" s="258"/>
      <c r="N159" s="259"/>
      <c r="O159" s="91"/>
      <c r="P159" s="91"/>
      <c r="Q159" s="91"/>
      <c r="R159" s="91"/>
      <c r="S159" s="91"/>
      <c r="T159" s="92"/>
      <c r="U159" s="38"/>
      <c r="V159" s="38"/>
      <c r="W159" s="38"/>
      <c r="X159" s="38"/>
      <c r="Y159" s="38"/>
      <c r="Z159" s="38"/>
      <c r="AA159" s="38"/>
      <c r="AB159" s="38"/>
      <c r="AC159" s="38"/>
      <c r="AD159" s="38"/>
      <c r="AE159" s="38"/>
      <c r="AT159" s="17" t="s">
        <v>161</v>
      </c>
      <c r="AU159" s="17" t="s">
        <v>87</v>
      </c>
    </row>
    <row r="160" s="2" customFormat="1">
      <c r="A160" s="38"/>
      <c r="B160" s="39"/>
      <c r="C160" s="40"/>
      <c r="D160" s="256" t="s">
        <v>163</v>
      </c>
      <c r="E160" s="40"/>
      <c r="F160" s="260" t="s">
        <v>1007</v>
      </c>
      <c r="G160" s="40"/>
      <c r="H160" s="40"/>
      <c r="I160" s="154"/>
      <c r="J160" s="40"/>
      <c r="K160" s="40"/>
      <c r="L160" s="44"/>
      <c r="M160" s="303"/>
      <c r="N160" s="304"/>
      <c r="O160" s="305"/>
      <c r="P160" s="305"/>
      <c r="Q160" s="305"/>
      <c r="R160" s="305"/>
      <c r="S160" s="305"/>
      <c r="T160" s="306"/>
      <c r="U160" s="38"/>
      <c r="V160" s="38"/>
      <c r="W160" s="38"/>
      <c r="X160" s="38"/>
      <c r="Y160" s="38"/>
      <c r="Z160" s="38"/>
      <c r="AA160" s="38"/>
      <c r="AB160" s="38"/>
      <c r="AC160" s="38"/>
      <c r="AD160" s="38"/>
      <c r="AE160" s="38"/>
      <c r="AT160" s="17" t="s">
        <v>163</v>
      </c>
      <c r="AU160" s="17" t="s">
        <v>87</v>
      </c>
    </row>
    <row r="161" s="2" customFormat="1" ht="6.96" customHeight="1">
      <c r="A161" s="38"/>
      <c r="B161" s="66"/>
      <c r="C161" s="67"/>
      <c r="D161" s="67"/>
      <c r="E161" s="67"/>
      <c r="F161" s="67"/>
      <c r="G161" s="67"/>
      <c r="H161" s="67"/>
      <c r="I161" s="192"/>
      <c r="J161" s="67"/>
      <c r="K161" s="67"/>
      <c r="L161" s="44"/>
      <c r="M161" s="38"/>
      <c r="O161" s="38"/>
      <c r="P161" s="38"/>
      <c r="Q161" s="38"/>
      <c r="R161" s="38"/>
      <c r="S161" s="38"/>
      <c r="T161" s="38"/>
      <c r="U161" s="38"/>
      <c r="V161" s="38"/>
      <c r="W161" s="38"/>
      <c r="X161" s="38"/>
      <c r="Y161" s="38"/>
      <c r="Z161" s="38"/>
      <c r="AA161" s="38"/>
      <c r="AB161" s="38"/>
      <c r="AC161" s="38"/>
      <c r="AD161" s="38"/>
      <c r="AE161" s="38"/>
    </row>
  </sheetData>
  <sheetProtection sheet="1" autoFilter="0" formatColumns="0" formatRows="0" objects="1" scenarios="1" spinCount="100000" saltValue="Cd1Nv4SZFeJZbukQFyDHywGpVy+UBwTmMm0SILGDDBjTJqNlg56XN/YrD5dPRtgFnZ5DPu5md9hRA/zftveFJw==" hashValue="DyoO2pZfbA/qcBGZUm8VcvYLDD4ReWbADWpXVGoiSQjumKW5JFPsk+X4EpaxZ9CbEfrfpoD4ZRikip7jOpaufg==" algorithmName="SHA-512" password="CC35"/>
  <autoFilter ref="C124:K160"/>
  <mergeCells count="12">
    <mergeCell ref="E7:H7"/>
    <mergeCell ref="E9:H9"/>
    <mergeCell ref="E11:H11"/>
    <mergeCell ref="E20:H20"/>
    <mergeCell ref="E29:H29"/>
    <mergeCell ref="E85:H85"/>
    <mergeCell ref="E87:H87"/>
    <mergeCell ref="E89:H89"/>
    <mergeCell ref="E113:H113"/>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107</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1023</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1024</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v>
      </c>
      <c r="G13" s="38"/>
      <c r="H13" s="38"/>
      <c r="I13" s="156" t="s">
        <v>20</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tr">
        <f>IF('Rekapitulace stavby'!AN16="","",'Rekapitulace stavby'!AN16)</f>
        <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tr">
        <f>IF('Rekapitulace stavby'!E17="","",'Rekapitulace stavby'!E17)</f>
        <v>Projekce dopravní Filip, s.r.o.</v>
      </c>
      <c r="F23" s="38"/>
      <c r="G23" s="38"/>
      <c r="H23" s="38"/>
      <c r="I23" s="156" t="s">
        <v>29</v>
      </c>
      <c r="J23" s="141" t="str">
        <f>IF('Rekapitulace stavby'!AN17="","",'Rekapitulace stavby'!AN17)</f>
        <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ROUND(J127,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ROUND((SUM(BE127:BE182)),  2)</f>
        <v>0</v>
      </c>
      <c r="G35" s="38"/>
      <c r="H35" s="38"/>
      <c r="I35" s="171">
        <v>0.20999999999999999</v>
      </c>
      <c r="J35" s="170">
        <f>ROUND(((SUM(BE127:BE182))*I35),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ROUND((SUM(BF127:BF182)),  2)</f>
        <v>0</v>
      </c>
      <c r="G36" s="38"/>
      <c r="H36" s="38"/>
      <c r="I36" s="171">
        <v>0.14999999999999999</v>
      </c>
      <c r="J36" s="170">
        <f>ROUND(((SUM(BF127:BF182))*I36),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ROUND((SUM(BG127:BG182)),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ROUND((SUM(BH127:BH182)),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ROUND((SUM(BI127:BI182)),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1023</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SO 402 - A - 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J127</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128</v>
      </c>
      <c r="E99" s="205"/>
      <c r="F99" s="205"/>
      <c r="G99" s="205"/>
      <c r="H99" s="205"/>
      <c r="I99" s="206"/>
      <c r="J99" s="207">
        <f>J128</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129</v>
      </c>
      <c r="E100" s="211"/>
      <c r="F100" s="211"/>
      <c r="G100" s="211"/>
      <c r="H100" s="211"/>
      <c r="I100" s="212"/>
      <c r="J100" s="213">
        <f>J129</f>
        <v>0</v>
      </c>
      <c r="K100" s="133"/>
      <c r="L100" s="214"/>
      <c r="S100" s="10"/>
      <c r="T100" s="10"/>
      <c r="U100" s="10"/>
      <c r="V100" s="10"/>
      <c r="W100" s="10"/>
      <c r="X100" s="10"/>
      <c r="Y100" s="10"/>
      <c r="Z100" s="10"/>
      <c r="AA100" s="10"/>
      <c r="AB100" s="10"/>
      <c r="AC100" s="10"/>
      <c r="AD100" s="10"/>
      <c r="AE100" s="10"/>
    </row>
    <row r="101" hidden="1" s="9" customFormat="1" ht="24.96" customHeight="1">
      <c r="A101" s="9"/>
      <c r="B101" s="202"/>
      <c r="C101" s="203"/>
      <c r="D101" s="204" t="s">
        <v>1025</v>
      </c>
      <c r="E101" s="205"/>
      <c r="F101" s="205"/>
      <c r="G101" s="205"/>
      <c r="H101" s="205"/>
      <c r="I101" s="206"/>
      <c r="J101" s="207">
        <f>J134</f>
        <v>0</v>
      </c>
      <c r="K101" s="203"/>
      <c r="L101" s="208"/>
      <c r="S101" s="9"/>
      <c r="T101" s="9"/>
      <c r="U101" s="9"/>
      <c r="V101" s="9"/>
      <c r="W101" s="9"/>
      <c r="X101" s="9"/>
      <c r="Y101" s="9"/>
      <c r="Z101" s="9"/>
      <c r="AA101" s="9"/>
      <c r="AB101" s="9"/>
      <c r="AC101" s="9"/>
      <c r="AD101" s="9"/>
      <c r="AE101" s="9"/>
    </row>
    <row r="102" hidden="1" s="10" customFormat="1" ht="19.92" customHeight="1">
      <c r="A102" s="10"/>
      <c r="B102" s="209"/>
      <c r="C102" s="133"/>
      <c r="D102" s="210" t="s">
        <v>1026</v>
      </c>
      <c r="E102" s="211"/>
      <c r="F102" s="211"/>
      <c r="G102" s="211"/>
      <c r="H102" s="211"/>
      <c r="I102" s="212"/>
      <c r="J102" s="213">
        <f>J135</f>
        <v>0</v>
      </c>
      <c r="K102" s="133"/>
      <c r="L102" s="214"/>
      <c r="S102" s="10"/>
      <c r="T102" s="10"/>
      <c r="U102" s="10"/>
      <c r="V102" s="10"/>
      <c r="W102" s="10"/>
      <c r="X102" s="10"/>
      <c r="Y102" s="10"/>
      <c r="Z102" s="10"/>
      <c r="AA102" s="10"/>
      <c r="AB102" s="10"/>
      <c r="AC102" s="10"/>
      <c r="AD102" s="10"/>
      <c r="AE102" s="10"/>
    </row>
    <row r="103" hidden="1" s="10" customFormat="1" ht="19.92" customHeight="1">
      <c r="A103" s="10"/>
      <c r="B103" s="209"/>
      <c r="C103" s="133"/>
      <c r="D103" s="210" t="s">
        <v>1027</v>
      </c>
      <c r="E103" s="211"/>
      <c r="F103" s="211"/>
      <c r="G103" s="211"/>
      <c r="H103" s="211"/>
      <c r="I103" s="212"/>
      <c r="J103" s="213">
        <f>J140</f>
        <v>0</v>
      </c>
      <c r="K103" s="133"/>
      <c r="L103" s="214"/>
      <c r="S103" s="10"/>
      <c r="T103" s="10"/>
      <c r="U103" s="10"/>
      <c r="V103" s="10"/>
      <c r="W103" s="10"/>
      <c r="X103" s="10"/>
      <c r="Y103" s="10"/>
      <c r="Z103" s="10"/>
      <c r="AA103" s="10"/>
      <c r="AB103" s="10"/>
      <c r="AC103" s="10"/>
      <c r="AD103" s="10"/>
      <c r="AE103" s="10"/>
    </row>
    <row r="104" hidden="1" s="9" customFormat="1" ht="24.96" customHeight="1">
      <c r="A104" s="9"/>
      <c r="B104" s="202"/>
      <c r="C104" s="203"/>
      <c r="D104" s="204" t="s">
        <v>1028</v>
      </c>
      <c r="E104" s="205"/>
      <c r="F104" s="205"/>
      <c r="G104" s="205"/>
      <c r="H104" s="205"/>
      <c r="I104" s="206"/>
      <c r="J104" s="207">
        <f>J145</f>
        <v>0</v>
      </c>
      <c r="K104" s="203"/>
      <c r="L104" s="208"/>
      <c r="S104" s="9"/>
      <c r="T104" s="9"/>
      <c r="U104" s="9"/>
      <c r="V104" s="9"/>
      <c r="W104" s="9"/>
      <c r="X104" s="9"/>
      <c r="Y104" s="9"/>
      <c r="Z104" s="9"/>
      <c r="AA104" s="9"/>
      <c r="AB104" s="9"/>
      <c r="AC104" s="9"/>
      <c r="AD104" s="9"/>
      <c r="AE104" s="9"/>
    </row>
    <row r="105" hidden="1" s="10" customFormat="1" ht="19.92" customHeight="1">
      <c r="A105" s="10"/>
      <c r="B105" s="209"/>
      <c r="C105" s="133"/>
      <c r="D105" s="210" t="s">
        <v>1029</v>
      </c>
      <c r="E105" s="211"/>
      <c r="F105" s="211"/>
      <c r="G105" s="211"/>
      <c r="H105" s="211"/>
      <c r="I105" s="212"/>
      <c r="J105" s="213">
        <f>J146</f>
        <v>0</v>
      </c>
      <c r="K105" s="133"/>
      <c r="L105" s="214"/>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154"/>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192"/>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195"/>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137</v>
      </c>
      <c r="D112" s="40"/>
      <c r="E112" s="40"/>
      <c r="F112" s="40"/>
      <c r="G112" s="40"/>
      <c r="H112" s="40"/>
      <c r="I112" s="154"/>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54"/>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154"/>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196" t="str">
        <f>E7</f>
        <v>Velká Dobrá - zklidnění dopravy na průtahových komunikacích</v>
      </c>
      <c r="F115" s="32"/>
      <c r="G115" s="32"/>
      <c r="H115" s="32"/>
      <c r="I115" s="154"/>
      <c r="J115" s="40"/>
      <c r="K115" s="40"/>
      <c r="L115" s="63"/>
      <c r="S115" s="38"/>
      <c r="T115" s="38"/>
      <c r="U115" s="38"/>
      <c r="V115" s="38"/>
      <c r="W115" s="38"/>
      <c r="X115" s="38"/>
      <c r="Y115" s="38"/>
      <c r="Z115" s="38"/>
      <c r="AA115" s="38"/>
      <c r="AB115" s="38"/>
      <c r="AC115" s="38"/>
      <c r="AD115" s="38"/>
      <c r="AE115" s="38"/>
    </row>
    <row r="116" s="1" customFormat="1" ht="12" customHeight="1">
      <c r="B116" s="21"/>
      <c r="C116" s="32" t="s">
        <v>119</v>
      </c>
      <c r="D116" s="22"/>
      <c r="E116" s="22"/>
      <c r="F116" s="22"/>
      <c r="G116" s="22"/>
      <c r="H116" s="22"/>
      <c r="I116" s="146"/>
      <c r="J116" s="22"/>
      <c r="K116" s="22"/>
      <c r="L116" s="20"/>
    </row>
    <row r="117" s="2" customFormat="1" ht="16.5" customHeight="1">
      <c r="A117" s="38"/>
      <c r="B117" s="39"/>
      <c r="C117" s="40"/>
      <c r="D117" s="40"/>
      <c r="E117" s="196" t="s">
        <v>1023</v>
      </c>
      <c r="F117" s="40"/>
      <c r="G117" s="40"/>
      <c r="H117" s="40"/>
      <c r="I117" s="154"/>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121</v>
      </c>
      <c r="D118" s="40"/>
      <c r="E118" s="40"/>
      <c r="F118" s="40"/>
      <c r="G118" s="40"/>
      <c r="H118" s="40"/>
      <c r="I118" s="154"/>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E11</f>
        <v>SO 402 - A - Uznatelné náklady</v>
      </c>
      <c r="F119" s="40"/>
      <c r="G119" s="40"/>
      <c r="H119" s="40"/>
      <c r="I119" s="154"/>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154"/>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22</v>
      </c>
      <c r="D121" s="40"/>
      <c r="E121" s="40"/>
      <c r="F121" s="27" t="str">
        <f>F14</f>
        <v>Velká Dobrá</v>
      </c>
      <c r="G121" s="40"/>
      <c r="H121" s="40"/>
      <c r="I121" s="156" t="s">
        <v>24</v>
      </c>
      <c r="J121" s="79" t="str">
        <f>IF(J14="","",J14)</f>
        <v>12. 12. 2020</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154"/>
      <c r="J122" s="40"/>
      <c r="K122" s="40"/>
      <c r="L122" s="63"/>
      <c r="S122" s="38"/>
      <c r="T122" s="38"/>
      <c r="U122" s="38"/>
      <c r="V122" s="38"/>
      <c r="W122" s="38"/>
      <c r="X122" s="38"/>
      <c r="Y122" s="38"/>
      <c r="Z122" s="38"/>
      <c r="AA122" s="38"/>
      <c r="AB122" s="38"/>
      <c r="AC122" s="38"/>
      <c r="AD122" s="38"/>
      <c r="AE122" s="38"/>
    </row>
    <row r="123" s="2" customFormat="1" ht="25.65" customHeight="1">
      <c r="A123" s="38"/>
      <c r="B123" s="39"/>
      <c r="C123" s="32" t="s">
        <v>26</v>
      </c>
      <c r="D123" s="40"/>
      <c r="E123" s="40"/>
      <c r="F123" s="27" t="str">
        <f>E17</f>
        <v xml:space="preserve"> </v>
      </c>
      <c r="G123" s="40"/>
      <c r="H123" s="40"/>
      <c r="I123" s="156" t="s">
        <v>32</v>
      </c>
      <c r="J123" s="36" t="str">
        <f>E23</f>
        <v>Projekce dopravní Filip,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30</v>
      </c>
      <c r="D124" s="40"/>
      <c r="E124" s="40"/>
      <c r="F124" s="27" t="str">
        <f>IF(E20="","",E20)</f>
        <v>Vyplň údaj</v>
      </c>
      <c r="G124" s="40"/>
      <c r="H124" s="40"/>
      <c r="I124" s="156" t="s">
        <v>35</v>
      </c>
      <c r="J124" s="36" t="str">
        <f>E26</f>
        <v xml:space="preserve"> </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154"/>
      <c r="J125" s="40"/>
      <c r="K125" s="40"/>
      <c r="L125" s="63"/>
      <c r="S125" s="38"/>
      <c r="T125" s="38"/>
      <c r="U125" s="38"/>
      <c r="V125" s="38"/>
      <c r="W125" s="38"/>
      <c r="X125" s="38"/>
      <c r="Y125" s="38"/>
      <c r="Z125" s="38"/>
      <c r="AA125" s="38"/>
      <c r="AB125" s="38"/>
      <c r="AC125" s="38"/>
      <c r="AD125" s="38"/>
      <c r="AE125" s="38"/>
    </row>
    <row r="126" s="11" customFormat="1" ht="29.28" customHeight="1">
      <c r="A126" s="215"/>
      <c r="B126" s="216"/>
      <c r="C126" s="217" t="s">
        <v>138</v>
      </c>
      <c r="D126" s="218" t="s">
        <v>63</v>
      </c>
      <c r="E126" s="218" t="s">
        <v>59</v>
      </c>
      <c r="F126" s="218" t="s">
        <v>60</v>
      </c>
      <c r="G126" s="218" t="s">
        <v>139</v>
      </c>
      <c r="H126" s="218" t="s">
        <v>140</v>
      </c>
      <c r="I126" s="219" t="s">
        <v>141</v>
      </c>
      <c r="J126" s="218" t="s">
        <v>125</v>
      </c>
      <c r="K126" s="220" t="s">
        <v>142</v>
      </c>
      <c r="L126" s="221"/>
      <c r="M126" s="100" t="s">
        <v>1</v>
      </c>
      <c r="N126" s="101" t="s">
        <v>42</v>
      </c>
      <c r="O126" s="101" t="s">
        <v>143</v>
      </c>
      <c r="P126" s="101" t="s">
        <v>144</v>
      </c>
      <c r="Q126" s="101" t="s">
        <v>145</v>
      </c>
      <c r="R126" s="101" t="s">
        <v>146</v>
      </c>
      <c r="S126" s="101" t="s">
        <v>147</v>
      </c>
      <c r="T126" s="102" t="s">
        <v>148</v>
      </c>
      <c r="U126" s="215"/>
      <c r="V126" s="215"/>
      <c r="W126" s="215"/>
      <c r="X126" s="215"/>
      <c r="Y126" s="215"/>
      <c r="Z126" s="215"/>
      <c r="AA126" s="215"/>
      <c r="AB126" s="215"/>
      <c r="AC126" s="215"/>
      <c r="AD126" s="215"/>
      <c r="AE126" s="215"/>
    </row>
    <row r="127" s="2" customFormat="1" ht="22.8" customHeight="1">
      <c r="A127" s="38"/>
      <c r="B127" s="39"/>
      <c r="C127" s="107" t="s">
        <v>149</v>
      </c>
      <c r="D127" s="40"/>
      <c r="E127" s="40"/>
      <c r="F127" s="40"/>
      <c r="G127" s="40"/>
      <c r="H127" s="40"/>
      <c r="I127" s="154"/>
      <c r="J127" s="222">
        <f>BK127</f>
        <v>0</v>
      </c>
      <c r="K127" s="40"/>
      <c r="L127" s="44"/>
      <c r="M127" s="103"/>
      <c r="N127" s="223"/>
      <c r="O127" s="104"/>
      <c r="P127" s="224">
        <f>P128+P134+P145</f>
        <v>0</v>
      </c>
      <c r="Q127" s="104"/>
      <c r="R127" s="224">
        <f>R128+R134+R145</f>
        <v>0</v>
      </c>
      <c r="S127" s="104"/>
      <c r="T127" s="225">
        <f>T128+T134+T145</f>
        <v>0</v>
      </c>
      <c r="U127" s="38"/>
      <c r="V127" s="38"/>
      <c r="W127" s="38"/>
      <c r="X127" s="38"/>
      <c r="Y127" s="38"/>
      <c r="Z127" s="38"/>
      <c r="AA127" s="38"/>
      <c r="AB127" s="38"/>
      <c r="AC127" s="38"/>
      <c r="AD127" s="38"/>
      <c r="AE127" s="38"/>
      <c r="AT127" s="17" t="s">
        <v>77</v>
      </c>
      <c r="AU127" s="17" t="s">
        <v>127</v>
      </c>
      <c r="BK127" s="226">
        <f>BK128+BK134+BK145</f>
        <v>0</v>
      </c>
    </row>
    <row r="128" s="12" customFormat="1" ht="25.92" customHeight="1">
      <c r="A128" s="12"/>
      <c r="B128" s="227"/>
      <c r="C128" s="228"/>
      <c r="D128" s="229" t="s">
        <v>77</v>
      </c>
      <c r="E128" s="230" t="s">
        <v>150</v>
      </c>
      <c r="F128" s="230" t="s">
        <v>151</v>
      </c>
      <c r="G128" s="228"/>
      <c r="H128" s="228"/>
      <c r="I128" s="231"/>
      <c r="J128" s="232">
        <f>BK128</f>
        <v>0</v>
      </c>
      <c r="K128" s="228"/>
      <c r="L128" s="233"/>
      <c r="M128" s="234"/>
      <c r="N128" s="235"/>
      <c r="O128" s="235"/>
      <c r="P128" s="236">
        <f>P129</f>
        <v>0</v>
      </c>
      <c r="Q128" s="235"/>
      <c r="R128" s="236">
        <f>R129</f>
        <v>0</v>
      </c>
      <c r="S128" s="235"/>
      <c r="T128" s="237">
        <f>T129</f>
        <v>0</v>
      </c>
      <c r="U128" s="12"/>
      <c r="V128" s="12"/>
      <c r="W128" s="12"/>
      <c r="X128" s="12"/>
      <c r="Y128" s="12"/>
      <c r="Z128" s="12"/>
      <c r="AA128" s="12"/>
      <c r="AB128" s="12"/>
      <c r="AC128" s="12"/>
      <c r="AD128" s="12"/>
      <c r="AE128" s="12"/>
      <c r="AR128" s="238" t="s">
        <v>85</v>
      </c>
      <c r="AT128" s="239" t="s">
        <v>77</v>
      </c>
      <c r="AU128" s="239" t="s">
        <v>78</v>
      </c>
      <c r="AY128" s="238" t="s">
        <v>152</v>
      </c>
      <c r="BK128" s="240">
        <f>BK129</f>
        <v>0</v>
      </c>
    </row>
    <row r="129" s="12" customFormat="1" ht="22.8" customHeight="1">
      <c r="A129" s="12"/>
      <c r="B129" s="227"/>
      <c r="C129" s="228"/>
      <c r="D129" s="229" t="s">
        <v>77</v>
      </c>
      <c r="E129" s="241" t="s">
        <v>85</v>
      </c>
      <c r="F129" s="241" t="s">
        <v>153</v>
      </c>
      <c r="G129" s="228"/>
      <c r="H129" s="228"/>
      <c r="I129" s="231"/>
      <c r="J129" s="242">
        <f>BK129</f>
        <v>0</v>
      </c>
      <c r="K129" s="228"/>
      <c r="L129" s="233"/>
      <c r="M129" s="234"/>
      <c r="N129" s="235"/>
      <c r="O129" s="235"/>
      <c r="P129" s="236">
        <f>SUM(P130:P133)</f>
        <v>0</v>
      </c>
      <c r="Q129" s="235"/>
      <c r="R129" s="236">
        <f>SUM(R130:R133)</f>
        <v>0</v>
      </c>
      <c r="S129" s="235"/>
      <c r="T129" s="237">
        <f>SUM(T130:T133)</f>
        <v>0</v>
      </c>
      <c r="U129" s="12"/>
      <c r="V129" s="12"/>
      <c r="W129" s="12"/>
      <c r="X129" s="12"/>
      <c r="Y129" s="12"/>
      <c r="Z129" s="12"/>
      <c r="AA129" s="12"/>
      <c r="AB129" s="12"/>
      <c r="AC129" s="12"/>
      <c r="AD129" s="12"/>
      <c r="AE129" s="12"/>
      <c r="AR129" s="238" t="s">
        <v>85</v>
      </c>
      <c r="AT129" s="239" t="s">
        <v>77</v>
      </c>
      <c r="AU129" s="239" t="s">
        <v>85</v>
      </c>
      <c r="AY129" s="238" t="s">
        <v>152</v>
      </c>
      <c r="BK129" s="240">
        <f>SUM(BK130:BK133)</f>
        <v>0</v>
      </c>
    </row>
    <row r="130" s="2" customFormat="1" ht="21.75" customHeight="1">
      <c r="A130" s="38"/>
      <c r="B130" s="39"/>
      <c r="C130" s="243" t="s">
        <v>85</v>
      </c>
      <c r="D130" s="243" t="s">
        <v>154</v>
      </c>
      <c r="E130" s="244" t="s">
        <v>1030</v>
      </c>
      <c r="F130" s="245" t="s">
        <v>1031</v>
      </c>
      <c r="G130" s="246" t="s">
        <v>380</v>
      </c>
      <c r="H130" s="247">
        <v>47</v>
      </c>
      <c r="I130" s="248"/>
      <c r="J130" s="249">
        <f>ROUND(I130*H130,2)</f>
        <v>0</v>
      </c>
      <c r="K130" s="245" t="s">
        <v>1</v>
      </c>
      <c r="L130" s="44"/>
      <c r="M130" s="250" t="s">
        <v>1</v>
      </c>
      <c r="N130" s="251" t="s">
        <v>43</v>
      </c>
      <c r="O130" s="91"/>
      <c r="P130" s="252">
        <f>O130*H130</f>
        <v>0</v>
      </c>
      <c r="Q130" s="252">
        <v>0</v>
      </c>
      <c r="R130" s="252">
        <f>Q130*H130</f>
        <v>0</v>
      </c>
      <c r="S130" s="252">
        <v>0</v>
      </c>
      <c r="T130" s="253">
        <f>S130*H130</f>
        <v>0</v>
      </c>
      <c r="U130" s="38"/>
      <c r="V130" s="38"/>
      <c r="W130" s="38"/>
      <c r="X130" s="38"/>
      <c r="Y130" s="38"/>
      <c r="Z130" s="38"/>
      <c r="AA130" s="38"/>
      <c r="AB130" s="38"/>
      <c r="AC130" s="38"/>
      <c r="AD130" s="38"/>
      <c r="AE130" s="38"/>
      <c r="AR130" s="254" t="s">
        <v>159</v>
      </c>
      <c r="AT130" s="254" t="s">
        <v>154</v>
      </c>
      <c r="AU130" s="254" t="s">
        <v>87</v>
      </c>
      <c r="AY130" s="17" t="s">
        <v>152</v>
      </c>
      <c r="BE130" s="255">
        <f>IF(N130="základní",J130,0)</f>
        <v>0</v>
      </c>
      <c r="BF130" s="255">
        <f>IF(N130="snížená",J130,0)</f>
        <v>0</v>
      </c>
      <c r="BG130" s="255">
        <f>IF(N130="zákl. přenesená",J130,0)</f>
        <v>0</v>
      </c>
      <c r="BH130" s="255">
        <f>IF(N130="sníž. přenesená",J130,0)</f>
        <v>0</v>
      </c>
      <c r="BI130" s="255">
        <f>IF(N130="nulová",J130,0)</f>
        <v>0</v>
      </c>
      <c r="BJ130" s="17" t="s">
        <v>85</v>
      </c>
      <c r="BK130" s="255">
        <f>ROUND(I130*H130,2)</f>
        <v>0</v>
      </c>
      <c r="BL130" s="17" t="s">
        <v>159</v>
      </c>
      <c r="BM130" s="254" t="s">
        <v>1032</v>
      </c>
    </row>
    <row r="131" s="2" customFormat="1">
      <c r="A131" s="38"/>
      <c r="B131" s="39"/>
      <c r="C131" s="40"/>
      <c r="D131" s="256" t="s">
        <v>161</v>
      </c>
      <c r="E131" s="40"/>
      <c r="F131" s="257" t="s">
        <v>1031</v>
      </c>
      <c r="G131" s="40"/>
      <c r="H131" s="40"/>
      <c r="I131" s="154"/>
      <c r="J131" s="40"/>
      <c r="K131" s="40"/>
      <c r="L131" s="44"/>
      <c r="M131" s="258"/>
      <c r="N131" s="259"/>
      <c r="O131" s="91"/>
      <c r="P131" s="91"/>
      <c r="Q131" s="91"/>
      <c r="R131" s="91"/>
      <c r="S131" s="91"/>
      <c r="T131" s="92"/>
      <c r="U131" s="38"/>
      <c r="V131" s="38"/>
      <c r="W131" s="38"/>
      <c r="X131" s="38"/>
      <c r="Y131" s="38"/>
      <c r="Z131" s="38"/>
      <c r="AA131" s="38"/>
      <c r="AB131" s="38"/>
      <c r="AC131" s="38"/>
      <c r="AD131" s="38"/>
      <c r="AE131" s="38"/>
      <c r="AT131" s="17" t="s">
        <v>161</v>
      </c>
      <c r="AU131" s="17" t="s">
        <v>87</v>
      </c>
    </row>
    <row r="132" s="2" customFormat="1" ht="21.75" customHeight="1">
      <c r="A132" s="38"/>
      <c r="B132" s="39"/>
      <c r="C132" s="283" t="s">
        <v>87</v>
      </c>
      <c r="D132" s="283" t="s">
        <v>262</v>
      </c>
      <c r="E132" s="284" t="s">
        <v>1033</v>
      </c>
      <c r="F132" s="285" t="s">
        <v>1034</v>
      </c>
      <c r="G132" s="286" t="s">
        <v>330</v>
      </c>
      <c r="H132" s="287">
        <v>8</v>
      </c>
      <c r="I132" s="288"/>
      <c r="J132" s="289">
        <f>ROUND(I132*H132,2)</f>
        <v>0</v>
      </c>
      <c r="K132" s="285" t="s">
        <v>1</v>
      </c>
      <c r="L132" s="290"/>
      <c r="M132" s="291" t="s">
        <v>1</v>
      </c>
      <c r="N132" s="292" t="s">
        <v>43</v>
      </c>
      <c r="O132" s="91"/>
      <c r="P132" s="252">
        <f>O132*H132</f>
        <v>0</v>
      </c>
      <c r="Q132" s="252">
        <v>0</v>
      </c>
      <c r="R132" s="252">
        <f>Q132*H132</f>
        <v>0</v>
      </c>
      <c r="S132" s="252">
        <v>0</v>
      </c>
      <c r="T132" s="253">
        <f>S132*H132</f>
        <v>0</v>
      </c>
      <c r="U132" s="38"/>
      <c r="V132" s="38"/>
      <c r="W132" s="38"/>
      <c r="X132" s="38"/>
      <c r="Y132" s="38"/>
      <c r="Z132" s="38"/>
      <c r="AA132" s="38"/>
      <c r="AB132" s="38"/>
      <c r="AC132" s="38"/>
      <c r="AD132" s="38"/>
      <c r="AE132" s="38"/>
      <c r="AR132" s="254" t="s">
        <v>216</v>
      </c>
      <c r="AT132" s="254" t="s">
        <v>262</v>
      </c>
      <c r="AU132" s="254" t="s">
        <v>87</v>
      </c>
      <c r="AY132" s="17" t="s">
        <v>152</v>
      </c>
      <c r="BE132" s="255">
        <f>IF(N132="základní",J132,0)</f>
        <v>0</v>
      </c>
      <c r="BF132" s="255">
        <f>IF(N132="snížená",J132,0)</f>
        <v>0</v>
      </c>
      <c r="BG132" s="255">
        <f>IF(N132="zákl. přenesená",J132,0)</f>
        <v>0</v>
      </c>
      <c r="BH132" s="255">
        <f>IF(N132="sníž. přenesená",J132,0)</f>
        <v>0</v>
      </c>
      <c r="BI132" s="255">
        <f>IF(N132="nulová",J132,0)</f>
        <v>0</v>
      </c>
      <c r="BJ132" s="17" t="s">
        <v>85</v>
      </c>
      <c r="BK132" s="255">
        <f>ROUND(I132*H132,2)</f>
        <v>0</v>
      </c>
      <c r="BL132" s="17" t="s">
        <v>159</v>
      </c>
      <c r="BM132" s="254" t="s">
        <v>1035</v>
      </c>
    </row>
    <row r="133" s="2" customFormat="1">
      <c r="A133" s="38"/>
      <c r="B133" s="39"/>
      <c r="C133" s="40"/>
      <c r="D133" s="256" t="s">
        <v>161</v>
      </c>
      <c r="E133" s="40"/>
      <c r="F133" s="257" t="s">
        <v>1034</v>
      </c>
      <c r="G133" s="40"/>
      <c r="H133" s="40"/>
      <c r="I133" s="154"/>
      <c r="J133" s="40"/>
      <c r="K133" s="40"/>
      <c r="L133" s="44"/>
      <c r="M133" s="258"/>
      <c r="N133" s="259"/>
      <c r="O133" s="91"/>
      <c r="P133" s="91"/>
      <c r="Q133" s="91"/>
      <c r="R133" s="91"/>
      <c r="S133" s="91"/>
      <c r="T133" s="92"/>
      <c r="U133" s="38"/>
      <c r="V133" s="38"/>
      <c r="W133" s="38"/>
      <c r="X133" s="38"/>
      <c r="Y133" s="38"/>
      <c r="Z133" s="38"/>
      <c r="AA133" s="38"/>
      <c r="AB133" s="38"/>
      <c r="AC133" s="38"/>
      <c r="AD133" s="38"/>
      <c r="AE133" s="38"/>
      <c r="AT133" s="17" t="s">
        <v>161</v>
      </c>
      <c r="AU133" s="17" t="s">
        <v>87</v>
      </c>
    </row>
    <row r="134" s="12" customFormat="1" ht="25.92" customHeight="1">
      <c r="A134" s="12"/>
      <c r="B134" s="227"/>
      <c r="C134" s="228"/>
      <c r="D134" s="229" t="s">
        <v>77</v>
      </c>
      <c r="E134" s="230" t="s">
        <v>262</v>
      </c>
      <c r="F134" s="230" t="s">
        <v>1036</v>
      </c>
      <c r="G134" s="228"/>
      <c r="H134" s="228"/>
      <c r="I134" s="231"/>
      <c r="J134" s="232">
        <f>BK134</f>
        <v>0</v>
      </c>
      <c r="K134" s="228"/>
      <c r="L134" s="233"/>
      <c r="M134" s="234"/>
      <c r="N134" s="235"/>
      <c r="O134" s="235"/>
      <c r="P134" s="236">
        <f>P135+P140</f>
        <v>0</v>
      </c>
      <c r="Q134" s="235"/>
      <c r="R134" s="236">
        <f>R135+R140</f>
        <v>0</v>
      </c>
      <c r="S134" s="235"/>
      <c r="T134" s="237">
        <f>T135+T140</f>
        <v>0</v>
      </c>
      <c r="U134" s="12"/>
      <c r="V134" s="12"/>
      <c r="W134" s="12"/>
      <c r="X134" s="12"/>
      <c r="Y134" s="12"/>
      <c r="Z134" s="12"/>
      <c r="AA134" s="12"/>
      <c r="AB134" s="12"/>
      <c r="AC134" s="12"/>
      <c r="AD134" s="12"/>
      <c r="AE134" s="12"/>
      <c r="AR134" s="238" t="s">
        <v>85</v>
      </c>
      <c r="AT134" s="239" t="s">
        <v>77</v>
      </c>
      <c r="AU134" s="239" t="s">
        <v>78</v>
      </c>
      <c r="AY134" s="238" t="s">
        <v>152</v>
      </c>
      <c r="BK134" s="240">
        <f>BK135+BK140</f>
        <v>0</v>
      </c>
    </row>
    <row r="135" s="12" customFormat="1" ht="22.8" customHeight="1">
      <c r="A135" s="12"/>
      <c r="B135" s="227"/>
      <c r="C135" s="228"/>
      <c r="D135" s="229" t="s">
        <v>77</v>
      </c>
      <c r="E135" s="241" t="s">
        <v>1037</v>
      </c>
      <c r="F135" s="241" t="s">
        <v>1038</v>
      </c>
      <c r="G135" s="228"/>
      <c r="H135" s="228"/>
      <c r="I135" s="231"/>
      <c r="J135" s="242">
        <f>BK135</f>
        <v>0</v>
      </c>
      <c r="K135" s="228"/>
      <c r="L135" s="233"/>
      <c r="M135" s="234"/>
      <c r="N135" s="235"/>
      <c r="O135" s="235"/>
      <c r="P135" s="236">
        <f>SUM(P136:P139)</f>
        <v>0</v>
      </c>
      <c r="Q135" s="235"/>
      <c r="R135" s="236">
        <f>SUM(R136:R139)</f>
        <v>0</v>
      </c>
      <c r="S135" s="235"/>
      <c r="T135" s="237">
        <f>SUM(T136:T139)</f>
        <v>0</v>
      </c>
      <c r="U135" s="12"/>
      <c r="V135" s="12"/>
      <c r="W135" s="12"/>
      <c r="X135" s="12"/>
      <c r="Y135" s="12"/>
      <c r="Z135" s="12"/>
      <c r="AA135" s="12"/>
      <c r="AB135" s="12"/>
      <c r="AC135" s="12"/>
      <c r="AD135" s="12"/>
      <c r="AE135" s="12"/>
      <c r="AR135" s="238" t="s">
        <v>85</v>
      </c>
      <c r="AT135" s="239" t="s">
        <v>77</v>
      </c>
      <c r="AU135" s="239" t="s">
        <v>85</v>
      </c>
      <c r="AY135" s="238" t="s">
        <v>152</v>
      </c>
      <c r="BK135" s="240">
        <f>SUM(BK136:BK139)</f>
        <v>0</v>
      </c>
    </row>
    <row r="136" s="2" customFormat="1" ht="21.75" customHeight="1">
      <c r="A136" s="38"/>
      <c r="B136" s="39"/>
      <c r="C136" s="243" t="s">
        <v>177</v>
      </c>
      <c r="D136" s="243" t="s">
        <v>154</v>
      </c>
      <c r="E136" s="244" t="s">
        <v>1039</v>
      </c>
      <c r="F136" s="245" t="s">
        <v>1040</v>
      </c>
      <c r="G136" s="246" t="s">
        <v>330</v>
      </c>
      <c r="H136" s="247">
        <v>6</v>
      </c>
      <c r="I136" s="248"/>
      <c r="J136" s="249">
        <f>ROUND(I136*H136,2)</f>
        <v>0</v>
      </c>
      <c r="K136" s="245" t="s">
        <v>1</v>
      </c>
      <c r="L136" s="44"/>
      <c r="M136" s="250" t="s">
        <v>1</v>
      </c>
      <c r="N136" s="251" t="s">
        <v>43</v>
      </c>
      <c r="O136" s="91"/>
      <c r="P136" s="252">
        <f>O136*H136</f>
        <v>0</v>
      </c>
      <c r="Q136" s="252">
        <v>0</v>
      </c>
      <c r="R136" s="252">
        <f>Q136*H136</f>
        <v>0</v>
      </c>
      <c r="S136" s="252">
        <v>0</v>
      </c>
      <c r="T136" s="253">
        <f>S136*H136</f>
        <v>0</v>
      </c>
      <c r="U136" s="38"/>
      <c r="V136" s="38"/>
      <c r="W136" s="38"/>
      <c r="X136" s="38"/>
      <c r="Y136" s="38"/>
      <c r="Z136" s="38"/>
      <c r="AA136" s="38"/>
      <c r="AB136" s="38"/>
      <c r="AC136" s="38"/>
      <c r="AD136" s="38"/>
      <c r="AE136" s="38"/>
      <c r="AR136" s="254" t="s">
        <v>587</v>
      </c>
      <c r="AT136" s="254" t="s">
        <v>154</v>
      </c>
      <c r="AU136" s="254" t="s">
        <v>87</v>
      </c>
      <c r="AY136" s="17" t="s">
        <v>152</v>
      </c>
      <c r="BE136" s="255">
        <f>IF(N136="základní",J136,0)</f>
        <v>0</v>
      </c>
      <c r="BF136" s="255">
        <f>IF(N136="snížená",J136,0)</f>
        <v>0</v>
      </c>
      <c r="BG136" s="255">
        <f>IF(N136="zákl. přenesená",J136,0)</f>
        <v>0</v>
      </c>
      <c r="BH136" s="255">
        <f>IF(N136="sníž. přenesená",J136,0)</f>
        <v>0</v>
      </c>
      <c r="BI136" s="255">
        <f>IF(N136="nulová",J136,0)</f>
        <v>0</v>
      </c>
      <c r="BJ136" s="17" t="s">
        <v>85</v>
      </c>
      <c r="BK136" s="255">
        <f>ROUND(I136*H136,2)</f>
        <v>0</v>
      </c>
      <c r="BL136" s="17" t="s">
        <v>587</v>
      </c>
      <c r="BM136" s="254" t="s">
        <v>1041</v>
      </c>
    </row>
    <row r="137" s="2" customFormat="1">
      <c r="A137" s="38"/>
      <c r="B137" s="39"/>
      <c r="C137" s="40"/>
      <c r="D137" s="256" t="s">
        <v>161</v>
      </c>
      <c r="E137" s="40"/>
      <c r="F137" s="257" t="s">
        <v>1040</v>
      </c>
      <c r="G137" s="40"/>
      <c r="H137" s="40"/>
      <c r="I137" s="154"/>
      <c r="J137" s="40"/>
      <c r="K137" s="40"/>
      <c r="L137" s="44"/>
      <c r="M137" s="258"/>
      <c r="N137" s="259"/>
      <c r="O137" s="91"/>
      <c r="P137" s="91"/>
      <c r="Q137" s="91"/>
      <c r="R137" s="91"/>
      <c r="S137" s="91"/>
      <c r="T137" s="92"/>
      <c r="U137" s="38"/>
      <c r="V137" s="38"/>
      <c r="W137" s="38"/>
      <c r="X137" s="38"/>
      <c r="Y137" s="38"/>
      <c r="Z137" s="38"/>
      <c r="AA137" s="38"/>
      <c r="AB137" s="38"/>
      <c r="AC137" s="38"/>
      <c r="AD137" s="38"/>
      <c r="AE137" s="38"/>
      <c r="AT137" s="17" t="s">
        <v>161</v>
      </c>
      <c r="AU137" s="17" t="s">
        <v>87</v>
      </c>
    </row>
    <row r="138" s="2" customFormat="1" ht="21.75" customHeight="1">
      <c r="A138" s="38"/>
      <c r="B138" s="39"/>
      <c r="C138" s="243" t="s">
        <v>159</v>
      </c>
      <c r="D138" s="243" t="s">
        <v>154</v>
      </c>
      <c r="E138" s="244" t="s">
        <v>1042</v>
      </c>
      <c r="F138" s="245" t="s">
        <v>1043</v>
      </c>
      <c r="G138" s="246" t="s">
        <v>330</v>
      </c>
      <c r="H138" s="247">
        <v>6</v>
      </c>
      <c r="I138" s="248"/>
      <c r="J138" s="249">
        <f>ROUND(I138*H138,2)</f>
        <v>0</v>
      </c>
      <c r="K138" s="245" t="s">
        <v>1</v>
      </c>
      <c r="L138" s="44"/>
      <c r="M138" s="250" t="s">
        <v>1</v>
      </c>
      <c r="N138" s="251" t="s">
        <v>43</v>
      </c>
      <c r="O138" s="91"/>
      <c r="P138" s="252">
        <f>O138*H138</f>
        <v>0</v>
      </c>
      <c r="Q138" s="252">
        <v>0</v>
      </c>
      <c r="R138" s="252">
        <f>Q138*H138</f>
        <v>0</v>
      </c>
      <c r="S138" s="252">
        <v>0</v>
      </c>
      <c r="T138" s="253">
        <f>S138*H138</f>
        <v>0</v>
      </c>
      <c r="U138" s="38"/>
      <c r="V138" s="38"/>
      <c r="W138" s="38"/>
      <c r="X138" s="38"/>
      <c r="Y138" s="38"/>
      <c r="Z138" s="38"/>
      <c r="AA138" s="38"/>
      <c r="AB138" s="38"/>
      <c r="AC138" s="38"/>
      <c r="AD138" s="38"/>
      <c r="AE138" s="38"/>
      <c r="AR138" s="254" t="s">
        <v>587</v>
      </c>
      <c r="AT138" s="254" t="s">
        <v>154</v>
      </c>
      <c r="AU138" s="254" t="s">
        <v>87</v>
      </c>
      <c r="AY138" s="17" t="s">
        <v>152</v>
      </c>
      <c r="BE138" s="255">
        <f>IF(N138="základní",J138,0)</f>
        <v>0</v>
      </c>
      <c r="BF138" s="255">
        <f>IF(N138="snížená",J138,0)</f>
        <v>0</v>
      </c>
      <c r="BG138" s="255">
        <f>IF(N138="zákl. přenesená",J138,0)</f>
        <v>0</v>
      </c>
      <c r="BH138" s="255">
        <f>IF(N138="sníž. přenesená",J138,0)</f>
        <v>0</v>
      </c>
      <c r="BI138" s="255">
        <f>IF(N138="nulová",J138,0)</f>
        <v>0</v>
      </c>
      <c r="BJ138" s="17" t="s">
        <v>85</v>
      </c>
      <c r="BK138" s="255">
        <f>ROUND(I138*H138,2)</f>
        <v>0</v>
      </c>
      <c r="BL138" s="17" t="s">
        <v>587</v>
      </c>
      <c r="BM138" s="254" t="s">
        <v>1044</v>
      </c>
    </row>
    <row r="139" s="2" customFormat="1">
      <c r="A139" s="38"/>
      <c r="B139" s="39"/>
      <c r="C139" s="40"/>
      <c r="D139" s="256" t="s">
        <v>161</v>
      </c>
      <c r="E139" s="40"/>
      <c r="F139" s="257" t="s">
        <v>1043</v>
      </c>
      <c r="G139" s="40"/>
      <c r="H139" s="40"/>
      <c r="I139" s="154"/>
      <c r="J139" s="40"/>
      <c r="K139" s="40"/>
      <c r="L139" s="44"/>
      <c r="M139" s="258"/>
      <c r="N139" s="259"/>
      <c r="O139" s="91"/>
      <c r="P139" s="91"/>
      <c r="Q139" s="91"/>
      <c r="R139" s="91"/>
      <c r="S139" s="91"/>
      <c r="T139" s="92"/>
      <c r="U139" s="38"/>
      <c r="V139" s="38"/>
      <c r="W139" s="38"/>
      <c r="X139" s="38"/>
      <c r="Y139" s="38"/>
      <c r="Z139" s="38"/>
      <c r="AA139" s="38"/>
      <c r="AB139" s="38"/>
      <c r="AC139" s="38"/>
      <c r="AD139" s="38"/>
      <c r="AE139" s="38"/>
      <c r="AT139" s="17" t="s">
        <v>161</v>
      </c>
      <c r="AU139" s="17" t="s">
        <v>87</v>
      </c>
    </row>
    <row r="140" s="12" customFormat="1" ht="22.8" customHeight="1">
      <c r="A140" s="12"/>
      <c r="B140" s="227"/>
      <c r="C140" s="228"/>
      <c r="D140" s="229" t="s">
        <v>77</v>
      </c>
      <c r="E140" s="241" t="s">
        <v>1045</v>
      </c>
      <c r="F140" s="241" t="s">
        <v>1046</v>
      </c>
      <c r="G140" s="228"/>
      <c r="H140" s="228"/>
      <c r="I140" s="231"/>
      <c r="J140" s="242">
        <f>BK140</f>
        <v>0</v>
      </c>
      <c r="K140" s="228"/>
      <c r="L140" s="233"/>
      <c r="M140" s="234"/>
      <c r="N140" s="235"/>
      <c r="O140" s="235"/>
      <c r="P140" s="236">
        <f>SUM(P141:P144)</f>
        <v>0</v>
      </c>
      <c r="Q140" s="235"/>
      <c r="R140" s="236">
        <f>SUM(R141:R144)</f>
        <v>0</v>
      </c>
      <c r="S140" s="235"/>
      <c r="T140" s="237">
        <f>SUM(T141:T144)</f>
        <v>0</v>
      </c>
      <c r="U140" s="12"/>
      <c r="V140" s="12"/>
      <c r="W140" s="12"/>
      <c r="X140" s="12"/>
      <c r="Y140" s="12"/>
      <c r="Z140" s="12"/>
      <c r="AA140" s="12"/>
      <c r="AB140" s="12"/>
      <c r="AC140" s="12"/>
      <c r="AD140" s="12"/>
      <c r="AE140" s="12"/>
      <c r="AR140" s="238" t="s">
        <v>85</v>
      </c>
      <c r="AT140" s="239" t="s">
        <v>77</v>
      </c>
      <c r="AU140" s="239" t="s">
        <v>85</v>
      </c>
      <c r="AY140" s="238" t="s">
        <v>152</v>
      </c>
      <c r="BK140" s="240">
        <f>SUM(BK141:BK144)</f>
        <v>0</v>
      </c>
    </row>
    <row r="141" s="2" customFormat="1" ht="21.75" customHeight="1">
      <c r="A141" s="38"/>
      <c r="B141" s="39"/>
      <c r="C141" s="243" t="s">
        <v>188</v>
      </c>
      <c r="D141" s="243" t="s">
        <v>154</v>
      </c>
      <c r="E141" s="244" t="s">
        <v>1047</v>
      </c>
      <c r="F141" s="245" t="s">
        <v>1048</v>
      </c>
      <c r="G141" s="246" t="s">
        <v>157</v>
      </c>
      <c r="H141" s="247">
        <v>13.199999999999999</v>
      </c>
      <c r="I141" s="248"/>
      <c r="J141" s="249">
        <f>ROUND(I141*H141,2)</f>
        <v>0</v>
      </c>
      <c r="K141" s="245" t="s">
        <v>1</v>
      </c>
      <c r="L141" s="44"/>
      <c r="M141" s="250" t="s">
        <v>1</v>
      </c>
      <c r="N141" s="251" t="s">
        <v>43</v>
      </c>
      <c r="O141" s="91"/>
      <c r="P141" s="252">
        <f>O141*H141</f>
        <v>0</v>
      </c>
      <c r="Q141" s="252">
        <v>0</v>
      </c>
      <c r="R141" s="252">
        <f>Q141*H141</f>
        <v>0</v>
      </c>
      <c r="S141" s="252">
        <v>0</v>
      </c>
      <c r="T141" s="253">
        <f>S141*H141</f>
        <v>0</v>
      </c>
      <c r="U141" s="38"/>
      <c r="V141" s="38"/>
      <c r="W141" s="38"/>
      <c r="X141" s="38"/>
      <c r="Y141" s="38"/>
      <c r="Z141" s="38"/>
      <c r="AA141" s="38"/>
      <c r="AB141" s="38"/>
      <c r="AC141" s="38"/>
      <c r="AD141" s="38"/>
      <c r="AE141" s="38"/>
      <c r="AR141" s="254" t="s">
        <v>587</v>
      </c>
      <c r="AT141" s="254" t="s">
        <v>154</v>
      </c>
      <c r="AU141" s="254" t="s">
        <v>87</v>
      </c>
      <c r="AY141" s="17" t="s">
        <v>152</v>
      </c>
      <c r="BE141" s="255">
        <f>IF(N141="základní",J141,0)</f>
        <v>0</v>
      </c>
      <c r="BF141" s="255">
        <f>IF(N141="snížená",J141,0)</f>
        <v>0</v>
      </c>
      <c r="BG141" s="255">
        <f>IF(N141="zákl. přenesená",J141,0)</f>
        <v>0</v>
      </c>
      <c r="BH141" s="255">
        <f>IF(N141="sníž. přenesená",J141,0)</f>
        <v>0</v>
      </c>
      <c r="BI141" s="255">
        <f>IF(N141="nulová",J141,0)</f>
        <v>0</v>
      </c>
      <c r="BJ141" s="17" t="s">
        <v>85</v>
      </c>
      <c r="BK141" s="255">
        <f>ROUND(I141*H141,2)</f>
        <v>0</v>
      </c>
      <c r="BL141" s="17" t="s">
        <v>587</v>
      </c>
      <c r="BM141" s="254" t="s">
        <v>1049</v>
      </c>
    </row>
    <row r="142" s="2" customFormat="1">
      <c r="A142" s="38"/>
      <c r="B142" s="39"/>
      <c r="C142" s="40"/>
      <c r="D142" s="256" t="s">
        <v>161</v>
      </c>
      <c r="E142" s="40"/>
      <c r="F142" s="257" t="s">
        <v>1048</v>
      </c>
      <c r="G142" s="40"/>
      <c r="H142" s="40"/>
      <c r="I142" s="154"/>
      <c r="J142" s="40"/>
      <c r="K142" s="40"/>
      <c r="L142" s="44"/>
      <c r="M142" s="258"/>
      <c r="N142" s="259"/>
      <c r="O142" s="91"/>
      <c r="P142" s="91"/>
      <c r="Q142" s="91"/>
      <c r="R142" s="91"/>
      <c r="S142" s="91"/>
      <c r="T142" s="92"/>
      <c r="U142" s="38"/>
      <c r="V142" s="38"/>
      <c r="W142" s="38"/>
      <c r="X142" s="38"/>
      <c r="Y142" s="38"/>
      <c r="Z142" s="38"/>
      <c r="AA142" s="38"/>
      <c r="AB142" s="38"/>
      <c r="AC142" s="38"/>
      <c r="AD142" s="38"/>
      <c r="AE142" s="38"/>
      <c r="AT142" s="17" t="s">
        <v>161</v>
      </c>
      <c r="AU142" s="17" t="s">
        <v>87</v>
      </c>
    </row>
    <row r="143" s="2" customFormat="1" ht="21.75" customHeight="1">
      <c r="A143" s="38"/>
      <c r="B143" s="39"/>
      <c r="C143" s="243" t="s">
        <v>196</v>
      </c>
      <c r="D143" s="243" t="s">
        <v>154</v>
      </c>
      <c r="E143" s="244" t="s">
        <v>1050</v>
      </c>
      <c r="F143" s="245" t="s">
        <v>1051</v>
      </c>
      <c r="G143" s="246" t="s">
        <v>157</v>
      </c>
      <c r="H143" s="247">
        <v>13.199999999999999</v>
      </c>
      <c r="I143" s="248"/>
      <c r="J143" s="249">
        <f>ROUND(I143*H143,2)</f>
        <v>0</v>
      </c>
      <c r="K143" s="245" t="s">
        <v>1</v>
      </c>
      <c r="L143" s="44"/>
      <c r="M143" s="250" t="s">
        <v>1</v>
      </c>
      <c r="N143" s="251" t="s">
        <v>43</v>
      </c>
      <c r="O143" s="91"/>
      <c r="P143" s="252">
        <f>O143*H143</f>
        <v>0</v>
      </c>
      <c r="Q143" s="252">
        <v>0</v>
      </c>
      <c r="R143" s="252">
        <f>Q143*H143</f>
        <v>0</v>
      </c>
      <c r="S143" s="252">
        <v>0</v>
      </c>
      <c r="T143" s="253">
        <f>S143*H143</f>
        <v>0</v>
      </c>
      <c r="U143" s="38"/>
      <c r="V143" s="38"/>
      <c r="W143" s="38"/>
      <c r="X143" s="38"/>
      <c r="Y143" s="38"/>
      <c r="Z143" s="38"/>
      <c r="AA143" s="38"/>
      <c r="AB143" s="38"/>
      <c r="AC143" s="38"/>
      <c r="AD143" s="38"/>
      <c r="AE143" s="38"/>
      <c r="AR143" s="254" t="s">
        <v>587</v>
      </c>
      <c r="AT143" s="254" t="s">
        <v>154</v>
      </c>
      <c r="AU143" s="254" t="s">
        <v>87</v>
      </c>
      <c r="AY143" s="17" t="s">
        <v>152</v>
      </c>
      <c r="BE143" s="255">
        <f>IF(N143="základní",J143,0)</f>
        <v>0</v>
      </c>
      <c r="BF143" s="255">
        <f>IF(N143="snížená",J143,0)</f>
        <v>0</v>
      </c>
      <c r="BG143" s="255">
        <f>IF(N143="zákl. přenesená",J143,0)</f>
        <v>0</v>
      </c>
      <c r="BH143" s="255">
        <f>IF(N143="sníž. přenesená",J143,0)</f>
        <v>0</v>
      </c>
      <c r="BI143" s="255">
        <f>IF(N143="nulová",J143,0)</f>
        <v>0</v>
      </c>
      <c r="BJ143" s="17" t="s">
        <v>85</v>
      </c>
      <c r="BK143" s="255">
        <f>ROUND(I143*H143,2)</f>
        <v>0</v>
      </c>
      <c r="BL143" s="17" t="s">
        <v>587</v>
      </c>
      <c r="BM143" s="254" t="s">
        <v>1052</v>
      </c>
    </row>
    <row r="144" s="2" customFormat="1">
      <c r="A144" s="38"/>
      <c r="B144" s="39"/>
      <c r="C144" s="40"/>
      <c r="D144" s="256" t="s">
        <v>161</v>
      </c>
      <c r="E144" s="40"/>
      <c r="F144" s="257" t="s">
        <v>1051</v>
      </c>
      <c r="G144" s="40"/>
      <c r="H144" s="40"/>
      <c r="I144" s="154"/>
      <c r="J144" s="40"/>
      <c r="K144" s="40"/>
      <c r="L144" s="44"/>
      <c r="M144" s="258"/>
      <c r="N144" s="259"/>
      <c r="O144" s="91"/>
      <c r="P144" s="91"/>
      <c r="Q144" s="91"/>
      <c r="R144" s="91"/>
      <c r="S144" s="91"/>
      <c r="T144" s="92"/>
      <c r="U144" s="38"/>
      <c r="V144" s="38"/>
      <c r="W144" s="38"/>
      <c r="X144" s="38"/>
      <c r="Y144" s="38"/>
      <c r="Z144" s="38"/>
      <c r="AA144" s="38"/>
      <c r="AB144" s="38"/>
      <c r="AC144" s="38"/>
      <c r="AD144" s="38"/>
      <c r="AE144" s="38"/>
      <c r="AT144" s="17" t="s">
        <v>161</v>
      </c>
      <c r="AU144" s="17" t="s">
        <v>87</v>
      </c>
    </row>
    <row r="145" s="12" customFormat="1" ht="25.92" customHeight="1">
      <c r="A145" s="12"/>
      <c r="B145" s="227"/>
      <c r="C145" s="228"/>
      <c r="D145" s="229" t="s">
        <v>77</v>
      </c>
      <c r="E145" s="230" t="s">
        <v>1053</v>
      </c>
      <c r="F145" s="230" t="s">
        <v>1054</v>
      </c>
      <c r="G145" s="228"/>
      <c r="H145" s="228"/>
      <c r="I145" s="231"/>
      <c r="J145" s="232">
        <f>BK145</f>
        <v>0</v>
      </c>
      <c r="K145" s="228"/>
      <c r="L145" s="233"/>
      <c r="M145" s="234"/>
      <c r="N145" s="235"/>
      <c r="O145" s="235"/>
      <c r="P145" s="236">
        <f>P146</f>
        <v>0</v>
      </c>
      <c r="Q145" s="235"/>
      <c r="R145" s="236">
        <f>R146</f>
        <v>0</v>
      </c>
      <c r="S145" s="235"/>
      <c r="T145" s="237">
        <f>T146</f>
        <v>0</v>
      </c>
      <c r="U145" s="12"/>
      <c r="V145" s="12"/>
      <c r="W145" s="12"/>
      <c r="X145" s="12"/>
      <c r="Y145" s="12"/>
      <c r="Z145" s="12"/>
      <c r="AA145" s="12"/>
      <c r="AB145" s="12"/>
      <c r="AC145" s="12"/>
      <c r="AD145" s="12"/>
      <c r="AE145" s="12"/>
      <c r="AR145" s="238" t="s">
        <v>85</v>
      </c>
      <c r="AT145" s="239" t="s">
        <v>77</v>
      </c>
      <c r="AU145" s="239" t="s">
        <v>78</v>
      </c>
      <c r="AY145" s="238" t="s">
        <v>152</v>
      </c>
      <c r="BK145" s="240">
        <f>BK146</f>
        <v>0</v>
      </c>
    </row>
    <row r="146" s="12" customFormat="1" ht="22.8" customHeight="1">
      <c r="A146" s="12"/>
      <c r="B146" s="227"/>
      <c r="C146" s="228"/>
      <c r="D146" s="229" t="s">
        <v>77</v>
      </c>
      <c r="E146" s="241" t="s">
        <v>1055</v>
      </c>
      <c r="F146" s="241" t="s">
        <v>1056</v>
      </c>
      <c r="G146" s="228"/>
      <c r="H146" s="228"/>
      <c r="I146" s="231"/>
      <c r="J146" s="242">
        <f>BK146</f>
        <v>0</v>
      </c>
      <c r="K146" s="228"/>
      <c r="L146" s="233"/>
      <c r="M146" s="234"/>
      <c r="N146" s="235"/>
      <c r="O146" s="235"/>
      <c r="P146" s="236">
        <f>SUM(P147:P182)</f>
        <v>0</v>
      </c>
      <c r="Q146" s="235"/>
      <c r="R146" s="236">
        <f>SUM(R147:R182)</f>
        <v>0</v>
      </c>
      <c r="S146" s="235"/>
      <c r="T146" s="237">
        <f>SUM(T147:T182)</f>
        <v>0</v>
      </c>
      <c r="U146" s="12"/>
      <c r="V146" s="12"/>
      <c r="W146" s="12"/>
      <c r="X146" s="12"/>
      <c r="Y146" s="12"/>
      <c r="Z146" s="12"/>
      <c r="AA146" s="12"/>
      <c r="AB146" s="12"/>
      <c r="AC146" s="12"/>
      <c r="AD146" s="12"/>
      <c r="AE146" s="12"/>
      <c r="AR146" s="238" t="s">
        <v>85</v>
      </c>
      <c r="AT146" s="239" t="s">
        <v>77</v>
      </c>
      <c r="AU146" s="239" t="s">
        <v>85</v>
      </c>
      <c r="AY146" s="238" t="s">
        <v>152</v>
      </c>
      <c r="BK146" s="240">
        <f>SUM(BK147:BK182)</f>
        <v>0</v>
      </c>
    </row>
    <row r="147" s="2" customFormat="1" ht="33" customHeight="1">
      <c r="A147" s="38"/>
      <c r="B147" s="39"/>
      <c r="C147" s="243" t="s">
        <v>210</v>
      </c>
      <c r="D147" s="243" t="s">
        <v>154</v>
      </c>
      <c r="E147" s="244" t="s">
        <v>1057</v>
      </c>
      <c r="F147" s="245" t="s">
        <v>1058</v>
      </c>
      <c r="G147" s="246" t="s">
        <v>380</v>
      </c>
      <c r="H147" s="247">
        <v>12</v>
      </c>
      <c r="I147" s="248"/>
      <c r="J147" s="249">
        <f>ROUND(I147*H147,2)</f>
        <v>0</v>
      </c>
      <c r="K147" s="245" t="s">
        <v>1</v>
      </c>
      <c r="L147" s="44"/>
      <c r="M147" s="250" t="s">
        <v>1</v>
      </c>
      <c r="N147" s="251" t="s">
        <v>43</v>
      </c>
      <c r="O147" s="91"/>
      <c r="P147" s="252">
        <f>O147*H147</f>
        <v>0</v>
      </c>
      <c r="Q147" s="252">
        <v>0</v>
      </c>
      <c r="R147" s="252">
        <f>Q147*H147</f>
        <v>0</v>
      </c>
      <c r="S147" s="252">
        <v>0</v>
      </c>
      <c r="T147" s="253">
        <f>S147*H147</f>
        <v>0</v>
      </c>
      <c r="U147" s="38"/>
      <c r="V147" s="38"/>
      <c r="W147" s="38"/>
      <c r="X147" s="38"/>
      <c r="Y147" s="38"/>
      <c r="Z147" s="38"/>
      <c r="AA147" s="38"/>
      <c r="AB147" s="38"/>
      <c r="AC147" s="38"/>
      <c r="AD147" s="38"/>
      <c r="AE147" s="38"/>
      <c r="AR147" s="254" t="s">
        <v>270</v>
      </c>
      <c r="AT147" s="254" t="s">
        <v>154</v>
      </c>
      <c r="AU147" s="254" t="s">
        <v>87</v>
      </c>
      <c r="AY147" s="17" t="s">
        <v>152</v>
      </c>
      <c r="BE147" s="255">
        <f>IF(N147="základní",J147,0)</f>
        <v>0</v>
      </c>
      <c r="BF147" s="255">
        <f>IF(N147="snížená",J147,0)</f>
        <v>0</v>
      </c>
      <c r="BG147" s="255">
        <f>IF(N147="zákl. přenesená",J147,0)</f>
        <v>0</v>
      </c>
      <c r="BH147" s="255">
        <f>IF(N147="sníž. přenesená",J147,0)</f>
        <v>0</v>
      </c>
      <c r="BI147" s="255">
        <f>IF(N147="nulová",J147,0)</f>
        <v>0</v>
      </c>
      <c r="BJ147" s="17" t="s">
        <v>85</v>
      </c>
      <c r="BK147" s="255">
        <f>ROUND(I147*H147,2)</f>
        <v>0</v>
      </c>
      <c r="BL147" s="17" t="s">
        <v>270</v>
      </c>
      <c r="BM147" s="254" t="s">
        <v>1059</v>
      </c>
    </row>
    <row r="148" s="2" customFormat="1">
      <c r="A148" s="38"/>
      <c r="B148" s="39"/>
      <c r="C148" s="40"/>
      <c r="D148" s="256" t="s">
        <v>161</v>
      </c>
      <c r="E148" s="40"/>
      <c r="F148" s="257" t="s">
        <v>1058</v>
      </c>
      <c r="G148" s="40"/>
      <c r="H148" s="40"/>
      <c r="I148" s="154"/>
      <c r="J148" s="40"/>
      <c r="K148" s="40"/>
      <c r="L148" s="44"/>
      <c r="M148" s="258"/>
      <c r="N148" s="259"/>
      <c r="O148" s="91"/>
      <c r="P148" s="91"/>
      <c r="Q148" s="91"/>
      <c r="R148" s="91"/>
      <c r="S148" s="91"/>
      <c r="T148" s="92"/>
      <c r="U148" s="38"/>
      <c r="V148" s="38"/>
      <c r="W148" s="38"/>
      <c r="X148" s="38"/>
      <c r="Y148" s="38"/>
      <c r="Z148" s="38"/>
      <c r="AA148" s="38"/>
      <c r="AB148" s="38"/>
      <c r="AC148" s="38"/>
      <c r="AD148" s="38"/>
      <c r="AE148" s="38"/>
      <c r="AT148" s="17" t="s">
        <v>161</v>
      </c>
      <c r="AU148" s="17" t="s">
        <v>87</v>
      </c>
    </row>
    <row r="149" s="2" customFormat="1" ht="16.5" customHeight="1">
      <c r="A149" s="38"/>
      <c r="B149" s="39"/>
      <c r="C149" s="283" t="s">
        <v>216</v>
      </c>
      <c r="D149" s="283" t="s">
        <v>262</v>
      </c>
      <c r="E149" s="284" t="s">
        <v>1060</v>
      </c>
      <c r="F149" s="285" t="s">
        <v>1061</v>
      </c>
      <c r="G149" s="286" t="s">
        <v>797</v>
      </c>
      <c r="H149" s="287">
        <v>12.225</v>
      </c>
      <c r="I149" s="288"/>
      <c r="J149" s="289">
        <f>ROUND(I149*H149,2)</f>
        <v>0</v>
      </c>
      <c r="K149" s="285" t="s">
        <v>1</v>
      </c>
      <c r="L149" s="290"/>
      <c r="M149" s="291" t="s">
        <v>1</v>
      </c>
      <c r="N149" s="292" t="s">
        <v>43</v>
      </c>
      <c r="O149" s="91"/>
      <c r="P149" s="252">
        <f>O149*H149</f>
        <v>0</v>
      </c>
      <c r="Q149" s="252">
        <v>0</v>
      </c>
      <c r="R149" s="252">
        <f>Q149*H149</f>
        <v>0</v>
      </c>
      <c r="S149" s="252">
        <v>0</v>
      </c>
      <c r="T149" s="253">
        <f>S149*H149</f>
        <v>0</v>
      </c>
      <c r="U149" s="38"/>
      <c r="V149" s="38"/>
      <c r="W149" s="38"/>
      <c r="X149" s="38"/>
      <c r="Y149" s="38"/>
      <c r="Z149" s="38"/>
      <c r="AA149" s="38"/>
      <c r="AB149" s="38"/>
      <c r="AC149" s="38"/>
      <c r="AD149" s="38"/>
      <c r="AE149" s="38"/>
      <c r="AR149" s="254" t="s">
        <v>377</v>
      </c>
      <c r="AT149" s="254" t="s">
        <v>262</v>
      </c>
      <c r="AU149" s="254" t="s">
        <v>87</v>
      </c>
      <c r="AY149" s="17" t="s">
        <v>152</v>
      </c>
      <c r="BE149" s="255">
        <f>IF(N149="základní",J149,0)</f>
        <v>0</v>
      </c>
      <c r="BF149" s="255">
        <f>IF(N149="snížená",J149,0)</f>
        <v>0</v>
      </c>
      <c r="BG149" s="255">
        <f>IF(N149="zákl. přenesená",J149,0)</f>
        <v>0</v>
      </c>
      <c r="BH149" s="255">
        <f>IF(N149="sníž. přenesená",J149,0)</f>
        <v>0</v>
      </c>
      <c r="BI149" s="255">
        <f>IF(N149="nulová",J149,0)</f>
        <v>0</v>
      </c>
      <c r="BJ149" s="17" t="s">
        <v>85</v>
      </c>
      <c r="BK149" s="255">
        <f>ROUND(I149*H149,2)</f>
        <v>0</v>
      </c>
      <c r="BL149" s="17" t="s">
        <v>270</v>
      </c>
      <c r="BM149" s="254" t="s">
        <v>1062</v>
      </c>
    </row>
    <row r="150" s="2" customFormat="1">
      <c r="A150" s="38"/>
      <c r="B150" s="39"/>
      <c r="C150" s="40"/>
      <c r="D150" s="256" t="s">
        <v>161</v>
      </c>
      <c r="E150" s="40"/>
      <c r="F150" s="257" t="s">
        <v>1061</v>
      </c>
      <c r="G150" s="40"/>
      <c r="H150" s="40"/>
      <c r="I150" s="154"/>
      <c r="J150" s="40"/>
      <c r="K150" s="40"/>
      <c r="L150" s="44"/>
      <c r="M150" s="258"/>
      <c r="N150" s="259"/>
      <c r="O150" s="91"/>
      <c r="P150" s="91"/>
      <c r="Q150" s="91"/>
      <c r="R150" s="91"/>
      <c r="S150" s="91"/>
      <c r="T150" s="92"/>
      <c r="U150" s="38"/>
      <c r="V150" s="38"/>
      <c r="W150" s="38"/>
      <c r="X150" s="38"/>
      <c r="Y150" s="38"/>
      <c r="Z150" s="38"/>
      <c r="AA150" s="38"/>
      <c r="AB150" s="38"/>
      <c r="AC150" s="38"/>
      <c r="AD150" s="38"/>
      <c r="AE150" s="38"/>
      <c r="AT150" s="17" t="s">
        <v>161</v>
      </c>
      <c r="AU150" s="17" t="s">
        <v>87</v>
      </c>
    </row>
    <row r="151" s="2" customFormat="1" ht="16.5" customHeight="1">
      <c r="A151" s="38"/>
      <c r="B151" s="39"/>
      <c r="C151" s="283" t="s">
        <v>224</v>
      </c>
      <c r="D151" s="283" t="s">
        <v>262</v>
      </c>
      <c r="E151" s="284" t="s">
        <v>1063</v>
      </c>
      <c r="F151" s="285" t="s">
        <v>1064</v>
      </c>
      <c r="G151" s="286" t="s">
        <v>330</v>
      </c>
      <c r="H151" s="287">
        <v>6</v>
      </c>
      <c r="I151" s="288"/>
      <c r="J151" s="289">
        <f>ROUND(I151*H151,2)</f>
        <v>0</v>
      </c>
      <c r="K151" s="285" t="s">
        <v>1</v>
      </c>
      <c r="L151" s="290"/>
      <c r="M151" s="291" t="s">
        <v>1</v>
      </c>
      <c r="N151" s="292" t="s">
        <v>43</v>
      </c>
      <c r="O151" s="91"/>
      <c r="P151" s="252">
        <f>O151*H151</f>
        <v>0</v>
      </c>
      <c r="Q151" s="252">
        <v>0</v>
      </c>
      <c r="R151" s="252">
        <f>Q151*H151</f>
        <v>0</v>
      </c>
      <c r="S151" s="252">
        <v>0</v>
      </c>
      <c r="T151" s="253">
        <f>S151*H151</f>
        <v>0</v>
      </c>
      <c r="U151" s="38"/>
      <c r="V151" s="38"/>
      <c r="W151" s="38"/>
      <c r="X151" s="38"/>
      <c r="Y151" s="38"/>
      <c r="Z151" s="38"/>
      <c r="AA151" s="38"/>
      <c r="AB151" s="38"/>
      <c r="AC151" s="38"/>
      <c r="AD151" s="38"/>
      <c r="AE151" s="38"/>
      <c r="AR151" s="254" t="s">
        <v>377</v>
      </c>
      <c r="AT151" s="254" t="s">
        <v>262</v>
      </c>
      <c r="AU151" s="254" t="s">
        <v>87</v>
      </c>
      <c r="AY151" s="17" t="s">
        <v>152</v>
      </c>
      <c r="BE151" s="255">
        <f>IF(N151="základní",J151,0)</f>
        <v>0</v>
      </c>
      <c r="BF151" s="255">
        <f>IF(N151="snížená",J151,0)</f>
        <v>0</v>
      </c>
      <c r="BG151" s="255">
        <f>IF(N151="zákl. přenesená",J151,0)</f>
        <v>0</v>
      </c>
      <c r="BH151" s="255">
        <f>IF(N151="sníž. přenesená",J151,0)</f>
        <v>0</v>
      </c>
      <c r="BI151" s="255">
        <f>IF(N151="nulová",J151,0)</f>
        <v>0</v>
      </c>
      <c r="BJ151" s="17" t="s">
        <v>85</v>
      </c>
      <c r="BK151" s="255">
        <f>ROUND(I151*H151,2)</f>
        <v>0</v>
      </c>
      <c r="BL151" s="17" t="s">
        <v>270</v>
      </c>
      <c r="BM151" s="254" t="s">
        <v>1065</v>
      </c>
    </row>
    <row r="152" s="2" customFormat="1">
      <c r="A152" s="38"/>
      <c r="B152" s="39"/>
      <c r="C152" s="40"/>
      <c r="D152" s="256" t="s">
        <v>161</v>
      </c>
      <c r="E152" s="40"/>
      <c r="F152" s="257" t="s">
        <v>1064</v>
      </c>
      <c r="G152" s="40"/>
      <c r="H152" s="40"/>
      <c r="I152" s="154"/>
      <c r="J152" s="40"/>
      <c r="K152" s="40"/>
      <c r="L152" s="44"/>
      <c r="M152" s="258"/>
      <c r="N152" s="259"/>
      <c r="O152" s="91"/>
      <c r="P152" s="91"/>
      <c r="Q152" s="91"/>
      <c r="R152" s="91"/>
      <c r="S152" s="91"/>
      <c r="T152" s="92"/>
      <c r="U152" s="38"/>
      <c r="V152" s="38"/>
      <c r="W152" s="38"/>
      <c r="X152" s="38"/>
      <c r="Y152" s="38"/>
      <c r="Z152" s="38"/>
      <c r="AA152" s="38"/>
      <c r="AB152" s="38"/>
      <c r="AC152" s="38"/>
      <c r="AD152" s="38"/>
      <c r="AE152" s="38"/>
      <c r="AT152" s="17" t="s">
        <v>161</v>
      </c>
      <c r="AU152" s="17" t="s">
        <v>87</v>
      </c>
    </row>
    <row r="153" s="2" customFormat="1" ht="16.5" customHeight="1">
      <c r="A153" s="38"/>
      <c r="B153" s="39"/>
      <c r="C153" s="283" t="s">
        <v>230</v>
      </c>
      <c r="D153" s="283" t="s">
        <v>262</v>
      </c>
      <c r="E153" s="284" t="s">
        <v>1066</v>
      </c>
      <c r="F153" s="285" t="s">
        <v>1067</v>
      </c>
      <c r="G153" s="286" t="s">
        <v>330</v>
      </c>
      <c r="H153" s="287">
        <v>12</v>
      </c>
      <c r="I153" s="288"/>
      <c r="J153" s="289">
        <f>ROUND(I153*H153,2)</f>
        <v>0</v>
      </c>
      <c r="K153" s="285" t="s">
        <v>1</v>
      </c>
      <c r="L153" s="290"/>
      <c r="M153" s="291" t="s">
        <v>1</v>
      </c>
      <c r="N153" s="292" t="s">
        <v>43</v>
      </c>
      <c r="O153" s="91"/>
      <c r="P153" s="252">
        <f>O153*H153</f>
        <v>0</v>
      </c>
      <c r="Q153" s="252">
        <v>0</v>
      </c>
      <c r="R153" s="252">
        <f>Q153*H153</f>
        <v>0</v>
      </c>
      <c r="S153" s="252">
        <v>0</v>
      </c>
      <c r="T153" s="253">
        <f>S153*H153</f>
        <v>0</v>
      </c>
      <c r="U153" s="38"/>
      <c r="V153" s="38"/>
      <c r="W153" s="38"/>
      <c r="X153" s="38"/>
      <c r="Y153" s="38"/>
      <c r="Z153" s="38"/>
      <c r="AA153" s="38"/>
      <c r="AB153" s="38"/>
      <c r="AC153" s="38"/>
      <c r="AD153" s="38"/>
      <c r="AE153" s="38"/>
      <c r="AR153" s="254" t="s">
        <v>377</v>
      </c>
      <c r="AT153" s="254" t="s">
        <v>262</v>
      </c>
      <c r="AU153" s="254" t="s">
        <v>87</v>
      </c>
      <c r="AY153" s="17" t="s">
        <v>152</v>
      </c>
      <c r="BE153" s="255">
        <f>IF(N153="základní",J153,0)</f>
        <v>0</v>
      </c>
      <c r="BF153" s="255">
        <f>IF(N153="snížená",J153,0)</f>
        <v>0</v>
      </c>
      <c r="BG153" s="255">
        <f>IF(N153="zákl. přenesená",J153,0)</f>
        <v>0</v>
      </c>
      <c r="BH153" s="255">
        <f>IF(N153="sníž. přenesená",J153,0)</f>
        <v>0</v>
      </c>
      <c r="BI153" s="255">
        <f>IF(N153="nulová",J153,0)</f>
        <v>0</v>
      </c>
      <c r="BJ153" s="17" t="s">
        <v>85</v>
      </c>
      <c r="BK153" s="255">
        <f>ROUND(I153*H153,2)</f>
        <v>0</v>
      </c>
      <c r="BL153" s="17" t="s">
        <v>270</v>
      </c>
      <c r="BM153" s="254" t="s">
        <v>1068</v>
      </c>
    </row>
    <row r="154" s="2" customFormat="1">
      <c r="A154" s="38"/>
      <c r="B154" s="39"/>
      <c r="C154" s="40"/>
      <c r="D154" s="256" t="s">
        <v>161</v>
      </c>
      <c r="E154" s="40"/>
      <c r="F154" s="257" t="s">
        <v>1067</v>
      </c>
      <c r="G154" s="40"/>
      <c r="H154" s="40"/>
      <c r="I154" s="154"/>
      <c r="J154" s="40"/>
      <c r="K154" s="40"/>
      <c r="L154" s="44"/>
      <c r="M154" s="258"/>
      <c r="N154" s="259"/>
      <c r="O154" s="91"/>
      <c r="P154" s="91"/>
      <c r="Q154" s="91"/>
      <c r="R154" s="91"/>
      <c r="S154" s="91"/>
      <c r="T154" s="92"/>
      <c r="U154" s="38"/>
      <c r="V154" s="38"/>
      <c r="W154" s="38"/>
      <c r="X154" s="38"/>
      <c r="Y154" s="38"/>
      <c r="Z154" s="38"/>
      <c r="AA154" s="38"/>
      <c r="AB154" s="38"/>
      <c r="AC154" s="38"/>
      <c r="AD154" s="38"/>
      <c r="AE154" s="38"/>
      <c r="AT154" s="17" t="s">
        <v>161</v>
      </c>
      <c r="AU154" s="17" t="s">
        <v>87</v>
      </c>
    </row>
    <row r="155" s="2" customFormat="1" ht="16.5" customHeight="1">
      <c r="A155" s="38"/>
      <c r="B155" s="39"/>
      <c r="C155" s="283" t="s">
        <v>236</v>
      </c>
      <c r="D155" s="283" t="s">
        <v>262</v>
      </c>
      <c r="E155" s="284" t="s">
        <v>1069</v>
      </c>
      <c r="F155" s="285" t="s">
        <v>1070</v>
      </c>
      <c r="G155" s="286" t="s">
        <v>191</v>
      </c>
      <c r="H155" s="287">
        <v>0.0060000000000000001</v>
      </c>
      <c r="I155" s="288"/>
      <c r="J155" s="289">
        <f>ROUND(I155*H155,2)</f>
        <v>0</v>
      </c>
      <c r="K155" s="285" t="s">
        <v>1</v>
      </c>
      <c r="L155" s="290"/>
      <c r="M155" s="291" t="s">
        <v>1</v>
      </c>
      <c r="N155" s="292" t="s">
        <v>43</v>
      </c>
      <c r="O155" s="91"/>
      <c r="P155" s="252">
        <f>O155*H155</f>
        <v>0</v>
      </c>
      <c r="Q155" s="252">
        <v>0</v>
      </c>
      <c r="R155" s="252">
        <f>Q155*H155</f>
        <v>0</v>
      </c>
      <c r="S155" s="252">
        <v>0</v>
      </c>
      <c r="T155" s="253">
        <f>S155*H155</f>
        <v>0</v>
      </c>
      <c r="U155" s="38"/>
      <c r="V155" s="38"/>
      <c r="W155" s="38"/>
      <c r="X155" s="38"/>
      <c r="Y155" s="38"/>
      <c r="Z155" s="38"/>
      <c r="AA155" s="38"/>
      <c r="AB155" s="38"/>
      <c r="AC155" s="38"/>
      <c r="AD155" s="38"/>
      <c r="AE155" s="38"/>
      <c r="AR155" s="254" t="s">
        <v>377</v>
      </c>
      <c r="AT155" s="254" t="s">
        <v>262</v>
      </c>
      <c r="AU155" s="254" t="s">
        <v>87</v>
      </c>
      <c r="AY155" s="17" t="s">
        <v>152</v>
      </c>
      <c r="BE155" s="255">
        <f>IF(N155="základní",J155,0)</f>
        <v>0</v>
      </c>
      <c r="BF155" s="255">
        <f>IF(N155="snížená",J155,0)</f>
        <v>0</v>
      </c>
      <c r="BG155" s="255">
        <f>IF(N155="zákl. přenesená",J155,0)</f>
        <v>0</v>
      </c>
      <c r="BH155" s="255">
        <f>IF(N155="sníž. přenesená",J155,0)</f>
        <v>0</v>
      </c>
      <c r="BI155" s="255">
        <f>IF(N155="nulová",J155,0)</f>
        <v>0</v>
      </c>
      <c r="BJ155" s="17" t="s">
        <v>85</v>
      </c>
      <c r="BK155" s="255">
        <f>ROUND(I155*H155,2)</f>
        <v>0</v>
      </c>
      <c r="BL155" s="17" t="s">
        <v>270</v>
      </c>
      <c r="BM155" s="254" t="s">
        <v>1071</v>
      </c>
    </row>
    <row r="156" s="2" customFormat="1">
      <c r="A156" s="38"/>
      <c r="B156" s="39"/>
      <c r="C156" s="40"/>
      <c r="D156" s="256" t="s">
        <v>161</v>
      </c>
      <c r="E156" s="40"/>
      <c r="F156" s="257" t="s">
        <v>1070</v>
      </c>
      <c r="G156" s="40"/>
      <c r="H156" s="40"/>
      <c r="I156" s="154"/>
      <c r="J156" s="40"/>
      <c r="K156" s="40"/>
      <c r="L156" s="44"/>
      <c r="M156" s="258"/>
      <c r="N156" s="259"/>
      <c r="O156" s="91"/>
      <c r="P156" s="91"/>
      <c r="Q156" s="91"/>
      <c r="R156" s="91"/>
      <c r="S156" s="91"/>
      <c r="T156" s="92"/>
      <c r="U156" s="38"/>
      <c r="V156" s="38"/>
      <c r="W156" s="38"/>
      <c r="X156" s="38"/>
      <c r="Y156" s="38"/>
      <c r="Z156" s="38"/>
      <c r="AA156" s="38"/>
      <c r="AB156" s="38"/>
      <c r="AC156" s="38"/>
      <c r="AD156" s="38"/>
      <c r="AE156" s="38"/>
      <c r="AT156" s="17" t="s">
        <v>161</v>
      </c>
      <c r="AU156" s="17" t="s">
        <v>87</v>
      </c>
    </row>
    <row r="157" s="2" customFormat="1" ht="21.75" customHeight="1">
      <c r="A157" s="38"/>
      <c r="B157" s="39"/>
      <c r="C157" s="243" t="s">
        <v>242</v>
      </c>
      <c r="D157" s="243" t="s">
        <v>154</v>
      </c>
      <c r="E157" s="244" t="s">
        <v>1072</v>
      </c>
      <c r="F157" s="245" t="s">
        <v>1073</v>
      </c>
      <c r="G157" s="246" t="s">
        <v>330</v>
      </c>
      <c r="H157" s="247">
        <v>6</v>
      </c>
      <c r="I157" s="248"/>
      <c r="J157" s="249">
        <f>ROUND(I157*H157,2)</f>
        <v>0</v>
      </c>
      <c r="K157" s="245" t="s">
        <v>1</v>
      </c>
      <c r="L157" s="44"/>
      <c r="M157" s="250" t="s">
        <v>1</v>
      </c>
      <c r="N157" s="251" t="s">
        <v>43</v>
      </c>
      <c r="O157" s="91"/>
      <c r="P157" s="252">
        <f>O157*H157</f>
        <v>0</v>
      </c>
      <c r="Q157" s="252">
        <v>0</v>
      </c>
      <c r="R157" s="252">
        <f>Q157*H157</f>
        <v>0</v>
      </c>
      <c r="S157" s="252">
        <v>0</v>
      </c>
      <c r="T157" s="253">
        <f>S157*H157</f>
        <v>0</v>
      </c>
      <c r="U157" s="38"/>
      <c r="V157" s="38"/>
      <c r="W157" s="38"/>
      <c r="X157" s="38"/>
      <c r="Y157" s="38"/>
      <c r="Z157" s="38"/>
      <c r="AA157" s="38"/>
      <c r="AB157" s="38"/>
      <c r="AC157" s="38"/>
      <c r="AD157" s="38"/>
      <c r="AE157" s="38"/>
      <c r="AR157" s="254" t="s">
        <v>270</v>
      </c>
      <c r="AT157" s="254" t="s">
        <v>154</v>
      </c>
      <c r="AU157" s="254" t="s">
        <v>87</v>
      </c>
      <c r="AY157" s="17" t="s">
        <v>152</v>
      </c>
      <c r="BE157" s="255">
        <f>IF(N157="základní",J157,0)</f>
        <v>0</v>
      </c>
      <c r="BF157" s="255">
        <f>IF(N157="snížená",J157,0)</f>
        <v>0</v>
      </c>
      <c r="BG157" s="255">
        <f>IF(N157="zákl. přenesená",J157,0)</f>
        <v>0</v>
      </c>
      <c r="BH157" s="255">
        <f>IF(N157="sníž. přenesená",J157,0)</f>
        <v>0</v>
      </c>
      <c r="BI157" s="255">
        <f>IF(N157="nulová",J157,0)</f>
        <v>0</v>
      </c>
      <c r="BJ157" s="17" t="s">
        <v>85</v>
      </c>
      <c r="BK157" s="255">
        <f>ROUND(I157*H157,2)</f>
        <v>0</v>
      </c>
      <c r="BL157" s="17" t="s">
        <v>270</v>
      </c>
      <c r="BM157" s="254" t="s">
        <v>1074</v>
      </c>
    </row>
    <row r="158" s="2" customFormat="1">
      <c r="A158" s="38"/>
      <c r="B158" s="39"/>
      <c r="C158" s="40"/>
      <c r="D158" s="256" t="s">
        <v>161</v>
      </c>
      <c r="E158" s="40"/>
      <c r="F158" s="257" t="s">
        <v>1073</v>
      </c>
      <c r="G158" s="40"/>
      <c r="H158" s="40"/>
      <c r="I158" s="154"/>
      <c r="J158" s="40"/>
      <c r="K158" s="40"/>
      <c r="L158" s="44"/>
      <c r="M158" s="258"/>
      <c r="N158" s="259"/>
      <c r="O158" s="91"/>
      <c r="P158" s="91"/>
      <c r="Q158" s="91"/>
      <c r="R158" s="91"/>
      <c r="S158" s="91"/>
      <c r="T158" s="92"/>
      <c r="U158" s="38"/>
      <c r="V158" s="38"/>
      <c r="W158" s="38"/>
      <c r="X158" s="38"/>
      <c r="Y158" s="38"/>
      <c r="Z158" s="38"/>
      <c r="AA158" s="38"/>
      <c r="AB158" s="38"/>
      <c r="AC158" s="38"/>
      <c r="AD158" s="38"/>
      <c r="AE158" s="38"/>
      <c r="AT158" s="17" t="s">
        <v>161</v>
      </c>
      <c r="AU158" s="17" t="s">
        <v>87</v>
      </c>
    </row>
    <row r="159" s="2" customFormat="1" ht="16.5" customHeight="1">
      <c r="A159" s="38"/>
      <c r="B159" s="39"/>
      <c r="C159" s="243" t="s">
        <v>248</v>
      </c>
      <c r="D159" s="243" t="s">
        <v>154</v>
      </c>
      <c r="E159" s="244" t="s">
        <v>1075</v>
      </c>
      <c r="F159" s="245" t="s">
        <v>1076</v>
      </c>
      <c r="G159" s="246" t="s">
        <v>157</v>
      </c>
      <c r="H159" s="247">
        <v>4.992</v>
      </c>
      <c r="I159" s="248"/>
      <c r="J159" s="249">
        <f>ROUND(I159*H159,2)</f>
        <v>0</v>
      </c>
      <c r="K159" s="245" t="s">
        <v>1</v>
      </c>
      <c r="L159" s="44"/>
      <c r="M159" s="250" t="s">
        <v>1</v>
      </c>
      <c r="N159" s="251" t="s">
        <v>43</v>
      </c>
      <c r="O159" s="91"/>
      <c r="P159" s="252">
        <f>O159*H159</f>
        <v>0</v>
      </c>
      <c r="Q159" s="252">
        <v>0</v>
      </c>
      <c r="R159" s="252">
        <f>Q159*H159</f>
        <v>0</v>
      </c>
      <c r="S159" s="252">
        <v>0</v>
      </c>
      <c r="T159" s="253">
        <f>S159*H159</f>
        <v>0</v>
      </c>
      <c r="U159" s="38"/>
      <c r="V159" s="38"/>
      <c r="W159" s="38"/>
      <c r="X159" s="38"/>
      <c r="Y159" s="38"/>
      <c r="Z159" s="38"/>
      <c r="AA159" s="38"/>
      <c r="AB159" s="38"/>
      <c r="AC159" s="38"/>
      <c r="AD159" s="38"/>
      <c r="AE159" s="38"/>
      <c r="AR159" s="254" t="s">
        <v>270</v>
      </c>
      <c r="AT159" s="254" t="s">
        <v>154</v>
      </c>
      <c r="AU159" s="254" t="s">
        <v>87</v>
      </c>
      <c r="AY159" s="17" t="s">
        <v>152</v>
      </c>
      <c r="BE159" s="255">
        <f>IF(N159="základní",J159,0)</f>
        <v>0</v>
      </c>
      <c r="BF159" s="255">
        <f>IF(N159="snížená",J159,0)</f>
        <v>0</v>
      </c>
      <c r="BG159" s="255">
        <f>IF(N159="zákl. přenesená",J159,0)</f>
        <v>0</v>
      </c>
      <c r="BH159" s="255">
        <f>IF(N159="sníž. přenesená",J159,0)</f>
        <v>0</v>
      </c>
      <c r="BI159" s="255">
        <f>IF(N159="nulová",J159,0)</f>
        <v>0</v>
      </c>
      <c r="BJ159" s="17" t="s">
        <v>85</v>
      </c>
      <c r="BK159" s="255">
        <f>ROUND(I159*H159,2)</f>
        <v>0</v>
      </c>
      <c r="BL159" s="17" t="s">
        <v>270</v>
      </c>
      <c r="BM159" s="254" t="s">
        <v>1077</v>
      </c>
    </row>
    <row r="160" s="2" customFormat="1">
      <c r="A160" s="38"/>
      <c r="B160" s="39"/>
      <c r="C160" s="40"/>
      <c r="D160" s="256" t="s">
        <v>161</v>
      </c>
      <c r="E160" s="40"/>
      <c r="F160" s="257" t="s">
        <v>1076</v>
      </c>
      <c r="G160" s="40"/>
      <c r="H160" s="40"/>
      <c r="I160" s="154"/>
      <c r="J160" s="40"/>
      <c r="K160" s="40"/>
      <c r="L160" s="44"/>
      <c r="M160" s="258"/>
      <c r="N160" s="259"/>
      <c r="O160" s="91"/>
      <c r="P160" s="91"/>
      <c r="Q160" s="91"/>
      <c r="R160" s="91"/>
      <c r="S160" s="91"/>
      <c r="T160" s="92"/>
      <c r="U160" s="38"/>
      <c r="V160" s="38"/>
      <c r="W160" s="38"/>
      <c r="X160" s="38"/>
      <c r="Y160" s="38"/>
      <c r="Z160" s="38"/>
      <c r="AA160" s="38"/>
      <c r="AB160" s="38"/>
      <c r="AC160" s="38"/>
      <c r="AD160" s="38"/>
      <c r="AE160" s="38"/>
      <c r="AT160" s="17" t="s">
        <v>161</v>
      </c>
      <c r="AU160" s="17" t="s">
        <v>87</v>
      </c>
    </row>
    <row r="161" s="2" customFormat="1" ht="21.75" customHeight="1">
      <c r="A161" s="38"/>
      <c r="B161" s="39"/>
      <c r="C161" s="243" t="s">
        <v>255</v>
      </c>
      <c r="D161" s="243" t="s">
        <v>154</v>
      </c>
      <c r="E161" s="244" t="s">
        <v>1078</v>
      </c>
      <c r="F161" s="245" t="s">
        <v>1079</v>
      </c>
      <c r="G161" s="246" t="s">
        <v>199</v>
      </c>
      <c r="H161" s="247">
        <v>24.960000000000001</v>
      </c>
      <c r="I161" s="248"/>
      <c r="J161" s="249">
        <f>ROUND(I161*H161,2)</f>
        <v>0</v>
      </c>
      <c r="K161" s="245" t="s">
        <v>1</v>
      </c>
      <c r="L161" s="44"/>
      <c r="M161" s="250" t="s">
        <v>1</v>
      </c>
      <c r="N161" s="251" t="s">
        <v>43</v>
      </c>
      <c r="O161" s="91"/>
      <c r="P161" s="252">
        <f>O161*H161</f>
        <v>0</v>
      </c>
      <c r="Q161" s="252">
        <v>0</v>
      </c>
      <c r="R161" s="252">
        <f>Q161*H161</f>
        <v>0</v>
      </c>
      <c r="S161" s="252">
        <v>0</v>
      </c>
      <c r="T161" s="253">
        <f>S161*H161</f>
        <v>0</v>
      </c>
      <c r="U161" s="38"/>
      <c r="V161" s="38"/>
      <c r="W161" s="38"/>
      <c r="X161" s="38"/>
      <c r="Y161" s="38"/>
      <c r="Z161" s="38"/>
      <c r="AA161" s="38"/>
      <c r="AB161" s="38"/>
      <c r="AC161" s="38"/>
      <c r="AD161" s="38"/>
      <c r="AE161" s="38"/>
      <c r="AR161" s="254" t="s">
        <v>270</v>
      </c>
      <c r="AT161" s="254" t="s">
        <v>154</v>
      </c>
      <c r="AU161" s="254" t="s">
        <v>87</v>
      </c>
      <c r="AY161" s="17" t="s">
        <v>152</v>
      </c>
      <c r="BE161" s="255">
        <f>IF(N161="základní",J161,0)</f>
        <v>0</v>
      </c>
      <c r="BF161" s="255">
        <f>IF(N161="snížená",J161,0)</f>
        <v>0</v>
      </c>
      <c r="BG161" s="255">
        <f>IF(N161="zákl. přenesená",J161,0)</f>
        <v>0</v>
      </c>
      <c r="BH161" s="255">
        <f>IF(N161="sníž. přenesená",J161,0)</f>
        <v>0</v>
      </c>
      <c r="BI161" s="255">
        <f>IF(N161="nulová",J161,0)</f>
        <v>0</v>
      </c>
      <c r="BJ161" s="17" t="s">
        <v>85</v>
      </c>
      <c r="BK161" s="255">
        <f>ROUND(I161*H161,2)</f>
        <v>0</v>
      </c>
      <c r="BL161" s="17" t="s">
        <v>270</v>
      </c>
      <c r="BM161" s="254" t="s">
        <v>1080</v>
      </c>
    </row>
    <row r="162" s="2" customFormat="1">
      <c r="A162" s="38"/>
      <c r="B162" s="39"/>
      <c r="C162" s="40"/>
      <c r="D162" s="256" t="s">
        <v>161</v>
      </c>
      <c r="E162" s="40"/>
      <c r="F162" s="257" t="s">
        <v>1079</v>
      </c>
      <c r="G162" s="40"/>
      <c r="H162" s="40"/>
      <c r="I162" s="154"/>
      <c r="J162" s="40"/>
      <c r="K162" s="40"/>
      <c r="L162" s="44"/>
      <c r="M162" s="258"/>
      <c r="N162" s="259"/>
      <c r="O162" s="91"/>
      <c r="P162" s="91"/>
      <c r="Q162" s="91"/>
      <c r="R162" s="91"/>
      <c r="S162" s="91"/>
      <c r="T162" s="92"/>
      <c r="U162" s="38"/>
      <c r="V162" s="38"/>
      <c r="W162" s="38"/>
      <c r="X162" s="38"/>
      <c r="Y162" s="38"/>
      <c r="Z162" s="38"/>
      <c r="AA162" s="38"/>
      <c r="AB162" s="38"/>
      <c r="AC162" s="38"/>
      <c r="AD162" s="38"/>
      <c r="AE162" s="38"/>
      <c r="AT162" s="17" t="s">
        <v>161</v>
      </c>
      <c r="AU162" s="17" t="s">
        <v>87</v>
      </c>
    </row>
    <row r="163" s="2" customFormat="1" ht="21.75" customHeight="1">
      <c r="A163" s="38"/>
      <c r="B163" s="39"/>
      <c r="C163" s="243" t="s">
        <v>8</v>
      </c>
      <c r="D163" s="243" t="s">
        <v>154</v>
      </c>
      <c r="E163" s="244" t="s">
        <v>1081</v>
      </c>
      <c r="F163" s="245" t="s">
        <v>1082</v>
      </c>
      <c r="G163" s="246" t="s">
        <v>199</v>
      </c>
      <c r="H163" s="247">
        <v>24.960000000000001</v>
      </c>
      <c r="I163" s="248"/>
      <c r="J163" s="249">
        <f>ROUND(I163*H163,2)</f>
        <v>0</v>
      </c>
      <c r="K163" s="245" t="s">
        <v>1</v>
      </c>
      <c r="L163" s="44"/>
      <c r="M163" s="250" t="s">
        <v>1</v>
      </c>
      <c r="N163" s="251" t="s">
        <v>43</v>
      </c>
      <c r="O163" s="91"/>
      <c r="P163" s="252">
        <f>O163*H163</f>
        <v>0</v>
      </c>
      <c r="Q163" s="252">
        <v>0</v>
      </c>
      <c r="R163" s="252">
        <f>Q163*H163</f>
        <v>0</v>
      </c>
      <c r="S163" s="252">
        <v>0</v>
      </c>
      <c r="T163" s="253">
        <f>S163*H163</f>
        <v>0</v>
      </c>
      <c r="U163" s="38"/>
      <c r="V163" s="38"/>
      <c r="W163" s="38"/>
      <c r="X163" s="38"/>
      <c r="Y163" s="38"/>
      <c r="Z163" s="38"/>
      <c r="AA163" s="38"/>
      <c r="AB163" s="38"/>
      <c r="AC163" s="38"/>
      <c r="AD163" s="38"/>
      <c r="AE163" s="38"/>
      <c r="AR163" s="254" t="s">
        <v>270</v>
      </c>
      <c r="AT163" s="254" t="s">
        <v>154</v>
      </c>
      <c r="AU163" s="254" t="s">
        <v>87</v>
      </c>
      <c r="AY163" s="17" t="s">
        <v>152</v>
      </c>
      <c r="BE163" s="255">
        <f>IF(N163="základní",J163,0)</f>
        <v>0</v>
      </c>
      <c r="BF163" s="255">
        <f>IF(N163="snížená",J163,0)</f>
        <v>0</v>
      </c>
      <c r="BG163" s="255">
        <f>IF(N163="zákl. přenesená",J163,0)</f>
        <v>0</v>
      </c>
      <c r="BH163" s="255">
        <f>IF(N163="sníž. přenesená",J163,0)</f>
        <v>0</v>
      </c>
      <c r="BI163" s="255">
        <f>IF(N163="nulová",J163,0)</f>
        <v>0</v>
      </c>
      <c r="BJ163" s="17" t="s">
        <v>85</v>
      </c>
      <c r="BK163" s="255">
        <f>ROUND(I163*H163,2)</f>
        <v>0</v>
      </c>
      <c r="BL163" s="17" t="s">
        <v>270</v>
      </c>
      <c r="BM163" s="254" t="s">
        <v>1083</v>
      </c>
    </row>
    <row r="164" s="2" customFormat="1">
      <c r="A164" s="38"/>
      <c r="B164" s="39"/>
      <c r="C164" s="40"/>
      <c r="D164" s="256" t="s">
        <v>161</v>
      </c>
      <c r="E164" s="40"/>
      <c r="F164" s="257" t="s">
        <v>1082</v>
      </c>
      <c r="G164" s="40"/>
      <c r="H164" s="40"/>
      <c r="I164" s="154"/>
      <c r="J164" s="40"/>
      <c r="K164" s="40"/>
      <c r="L164" s="44"/>
      <c r="M164" s="258"/>
      <c r="N164" s="259"/>
      <c r="O164" s="91"/>
      <c r="P164" s="91"/>
      <c r="Q164" s="91"/>
      <c r="R164" s="91"/>
      <c r="S164" s="91"/>
      <c r="T164" s="92"/>
      <c r="U164" s="38"/>
      <c r="V164" s="38"/>
      <c r="W164" s="38"/>
      <c r="X164" s="38"/>
      <c r="Y164" s="38"/>
      <c r="Z164" s="38"/>
      <c r="AA164" s="38"/>
      <c r="AB164" s="38"/>
      <c r="AC164" s="38"/>
      <c r="AD164" s="38"/>
      <c r="AE164" s="38"/>
      <c r="AT164" s="17" t="s">
        <v>161</v>
      </c>
      <c r="AU164" s="17" t="s">
        <v>87</v>
      </c>
    </row>
    <row r="165" s="2" customFormat="1" ht="21.75" customHeight="1">
      <c r="A165" s="38"/>
      <c r="B165" s="39"/>
      <c r="C165" s="243" t="s">
        <v>270</v>
      </c>
      <c r="D165" s="243" t="s">
        <v>154</v>
      </c>
      <c r="E165" s="244" t="s">
        <v>1084</v>
      </c>
      <c r="F165" s="245" t="s">
        <v>1085</v>
      </c>
      <c r="G165" s="246" t="s">
        <v>380</v>
      </c>
      <c r="H165" s="247">
        <v>60</v>
      </c>
      <c r="I165" s="248"/>
      <c r="J165" s="249">
        <f>ROUND(I165*H165,2)</f>
        <v>0</v>
      </c>
      <c r="K165" s="245" t="s">
        <v>1</v>
      </c>
      <c r="L165" s="44"/>
      <c r="M165" s="250" t="s">
        <v>1</v>
      </c>
      <c r="N165" s="251" t="s">
        <v>43</v>
      </c>
      <c r="O165" s="91"/>
      <c r="P165" s="252">
        <f>O165*H165</f>
        <v>0</v>
      </c>
      <c r="Q165" s="252">
        <v>0</v>
      </c>
      <c r="R165" s="252">
        <f>Q165*H165</f>
        <v>0</v>
      </c>
      <c r="S165" s="252">
        <v>0</v>
      </c>
      <c r="T165" s="253">
        <f>S165*H165</f>
        <v>0</v>
      </c>
      <c r="U165" s="38"/>
      <c r="V165" s="38"/>
      <c r="W165" s="38"/>
      <c r="X165" s="38"/>
      <c r="Y165" s="38"/>
      <c r="Z165" s="38"/>
      <c r="AA165" s="38"/>
      <c r="AB165" s="38"/>
      <c r="AC165" s="38"/>
      <c r="AD165" s="38"/>
      <c r="AE165" s="38"/>
      <c r="AR165" s="254" t="s">
        <v>270</v>
      </c>
      <c r="AT165" s="254" t="s">
        <v>154</v>
      </c>
      <c r="AU165" s="254" t="s">
        <v>87</v>
      </c>
      <c r="AY165" s="17" t="s">
        <v>152</v>
      </c>
      <c r="BE165" s="255">
        <f>IF(N165="základní",J165,0)</f>
        <v>0</v>
      </c>
      <c r="BF165" s="255">
        <f>IF(N165="snížená",J165,0)</f>
        <v>0</v>
      </c>
      <c r="BG165" s="255">
        <f>IF(N165="zákl. přenesená",J165,0)</f>
        <v>0</v>
      </c>
      <c r="BH165" s="255">
        <f>IF(N165="sníž. přenesená",J165,0)</f>
        <v>0</v>
      </c>
      <c r="BI165" s="255">
        <f>IF(N165="nulová",J165,0)</f>
        <v>0</v>
      </c>
      <c r="BJ165" s="17" t="s">
        <v>85</v>
      </c>
      <c r="BK165" s="255">
        <f>ROUND(I165*H165,2)</f>
        <v>0</v>
      </c>
      <c r="BL165" s="17" t="s">
        <v>270</v>
      </c>
      <c r="BM165" s="254" t="s">
        <v>1086</v>
      </c>
    </row>
    <row r="166" s="2" customFormat="1">
      <c r="A166" s="38"/>
      <c r="B166" s="39"/>
      <c r="C166" s="40"/>
      <c r="D166" s="256" t="s">
        <v>161</v>
      </c>
      <c r="E166" s="40"/>
      <c r="F166" s="257" t="s">
        <v>1085</v>
      </c>
      <c r="G166" s="40"/>
      <c r="H166" s="40"/>
      <c r="I166" s="154"/>
      <c r="J166" s="40"/>
      <c r="K166" s="40"/>
      <c r="L166" s="44"/>
      <c r="M166" s="258"/>
      <c r="N166" s="259"/>
      <c r="O166" s="91"/>
      <c r="P166" s="91"/>
      <c r="Q166" s="91"/>
      <c r="R166" s="91"/>
      <c r="S166" s="91"/>
      <c r="T166" s="92"/>
      <c r="U166" s="38"/>
      <c r="V166" s="38"/>
      <c r="W166" s="38"/>
      <c r="X166" s="38"/>
      <c r="Y166" s="38"/>
      <c r="Z166" s="38"/>
      <c r="AA166" s="38"/>
      <c r="AB166" s="38"/>
      <c r="AC166" s="38"/>
      <c r="AD166" s="38"/>
      <c r="AE166" s="38"/>
      <c r="AT166" s="17" t="s">
        <v>161</v>
      </c>
      <c r="AU166" s="17" t="s">
        <v>87</v>
      </c>
    </row>
    <row r="167" s="2" customFormat="1" ht="16.5" customHeight="1">
      <c r="A167" s="38"/>
      <c r="B167" s="39"/>
      <c r="C167" s="283" t="s">
        <v>276</v>
      </c>
      <c r="D167" s="283" t="s">
        <v>262</v>
      </c>
      <c r="E167" s="284" t="s">
        <v>1087</v>
      </c>
      <c r="F167" s="285" t="s">
        <v>1088</v>
      </c>
      <c r="G167" s="286" t="s">
        <v>380</v>
      </c>
      <c r="H167" s="287">
        <v>66</v>
      </c>
      <c r="I167" s="288"/>
      <c r="J167" s="289">
        <f>ROUND(I167*H167,2)</f>
        <v>0</v>
      </c>
      <c r="K167" s="285" t="s">
        <v>1</v>
      </c>
      <c r="L167" s="290"/>
      <c r="M167" s="291" t="s">
        <v>1</v>
      </c>
      <c r="N167" s="292" t="s">
        <v>43</v>
      </c>
      <c r="O167" s="91"/>
      <c r="P167" s="252">
        <f>O167*H167</f>
        <v>0</v>
      </c>
      <c r="Q167" s="252">
        <v>0</v>
      </c>
      <c r="R167" s="252">
        <f>Q167*H167</f>
        <v>0</v>
      </c>
      <c r="S167" s="252">
        <v>0</v>
      </c>
      <c r="T167" s="253">
        <f>S167*H167</f>
        <v>0</v>
      </c>
      <c r="U167" s="38"/>
      <c r="V167" s="38"/>
      <c r="W167" s="38"/>
      <c r="X167" s="38"/>
      <c r="Y167" s="38"/>
      <c r="Z167" s="38"/>
      <c r="AA167" s="38"/>
      <c r="AB167" s="38"/>
      <c r="AC167" s="38"/>
      <c r="AD167" s="38"/>
      <c r="AE167" s="38"/>
      <c r="AR167" s="254" t="s">
        <v>377</v>
      </c>
      <c r="AT167" s="254" t="s">
        <v>262</v>
      </c>
      <c r="AU167" s="254" t="s">
        <v>87</v>
      </c>
      <c r="AY167" s="17" t="s">
        <v>152</v>
      </c>
      <c r="BE167" s="255">
        <f>IF(N167="základní",J167,0)</f>
        <v>0</v>
      </c>
      <c r="BF167" s="255">
        <f>IF(N167="snížená",J167,0)</f>
        <v>0</v>
      </c>
      <c r="BG167" s="255">
        <f>IF(N167="zákl. přenesená",J167,0)</f>
        <v>0</v>
      </c>
      <c r="BH167" s="255">
        <f>IF(N167="sníž. přenesená",J167,0)</f>
        <v>0</v>
      </c>
      <c r="BI167" s="255">
        <f>IF(N167="nulová",J167,0)</f>
        <v>0</v>
      </c>
      <c r="BJ167" s="17" t="s">
        <v>85</v>
      </c>
      <c r="BK167" s="255">
        <f>ROUND(I167*H167,2)</f>
        <v>0</v>
      </c>
      <c r="BL167" s="17" t="s">
        <v>270</v>
      </c>
      <c r="BM167" s="254" t="s">
        <v>1089</v>
      </c>
    </row>
    <row r="168" s="2" customFormat="1">
      <c r="A168" s="38"/>
      <c r="B168" s="39"/>
      <c r="C168" s="40"/>
      <c r="D168" s="256" t="s">
        <v>161</v>
      </c>
      <c r="E168" s="40"/>
      <c r="F168" s="257" t="s">
        <v>1088</v>
      </c>
      <c r="G168" s="40"/>
      <c r="H168" s="40"/>
      <c r="I168" s="154"/>
      <c r="J168" s="40"/>
      <c r="K168" s="40"/>
      <c r="L168" s="44"/>
      <c r="M168" s="258"/>
      <c r="N168" s="259"/>
      <c r="O168" s="91"/>
      <c r="P168" s="91"/>
      <c r="Q168" s="91"/>
      <c r="R168" s="91"/>
      <c r="S168" s="91"/>
      <c r="T168" s="92"/>
      <c r="U168" s="38"/>
      <c r="V168" s="38"/>
      <c r="W168" s="38"/>
      <c r="X168" s="38"/>
      <c r="Y168" s="38"/>
      <c r="Z168" s="38"/>
      <c r="AA168" s="38"/>
      <c r="AB168" s="38"/>
      <c r="AC168" s="38"/>
      <c r="AD168" s="38"/>
      <c r="AE168" s="38"/>
      <c r="AT168" s="17" t="s">
        <v>161</v>
      </c>
      <c r="AU168" s="17" t="s">
        <v>87</v>
      </c>
    </row>
    <row r="169" s="2" customFormat="1" ht="16.5" customHeight="1">
      <c r="A169" s="38"/>
      <c r="B169" s="39"/>
      <c r="C169" s="243" t="s">
        <v>284</v>
      </c>
      <c r="D169" s="243" t="s">
        <v>154</v>
      </c>
      <c r="E169" s="244" t="s">
        <v>1090</v>
      </c>
      <c r="F169" s="245" t="s">
        <v>1091</v>
      </c>
      <c r="G169" s="246" t="s">
        <v>330</v>
      </c>
      <c r="H169" s="247">
        <v>48</v>
      </c>
      <c r="I169" s="248"/>
      <c r="J169" s="249">
        <f>ROUND(I169*H169,2)</f>
        <v>0</v>
      </c>
      <c r="K169" s="245" t="s">
        <v>1</v>
      </c>
      <c r="L169" s="44"/>
      <c r="M169" s="250" t="s">
        <v>1</v>
      </c>
      <c r="N169" s="251" t="s">
        <v>43</v>
      </c>
      <c r="O169" s="91"/>
      <c r="P169" s="252">
        <f>O169*H169</f>
        <v>0</v>
      </c>
      <c r="Q169" s="252">
        <v>0</v>
      </c>
      <c r="R169" s="252">
        <f>Q169*H169</f>
        <v>0</v>
      </c>
      <c r="S169" s="252">
        <v>0</v>
      </c>
      <c r="T169" s="253">
        <f>S169*H169</f>
        <v>0</v>
      </c>
      <c r="U169" s="38"/>
      <c r="V169" s="38"/>
      <c r="W169" s="38"/>
      <c r="X169" s="38"/>
      <c r="Y169" s="38"/>
      <c r="Z169" s="38"/>
      <c r="AA169" s="38"/>
      <c r="AB169" s="38"/>
      <c r="AC169" s="38"/>
      <c r="AD169" s="38"/>
      <c r="AE169" s="38"/>
      <c r="AR169" s="254" t="s">
        <v>270</v>
      </c>
      <c r="AT169" s="254" t="s">
        <v>154</v>
      </c>
      <c r="AU169" s="254" t="s">
        <v>87</v>
      </c>
      <c r="AY169" s="17" t="s">
        <v>152</v>
      </c>
      <c r="BE169" s="255">
        <f>IF(N169="základní",J169,0)</f>
        <v>0</v>
      </c>
      <c r="BF169" s="255">
        <f>IF(N169="snížená",J169,0)</f>
        <v>0</v>
      </c>
      <c r="BG169" s="255">
        <f>IF(N169="zákl. přenesená",J169,0)</f>
        <v>0</v>
      </c>
      <c r="BH169" s="255">
        <f>IF(N169="sníž. přenesená",J169,0)</f>
        <v>0</v>
      </c>
      <c r="BI169" s="255">
        <f>IF(N169="nulová",J169,0)</f>
        <v>0</v>
      </c>
      <c r="BJ169" s="17" t="s">
        <v>85</v>
      </c>
      <c r="BK169" s="255">
        <f>ROUND(I169*H169,2)</f>
        <v>0</v>
      </c>
      <c r="BL169" s="17" t="s">
        <v>270</v>
      </c>
      <c r="BM169" s="254" t="s">
        <v>1092</v>
      </c>
    </row>
    <row r="170" s="2" customFormat="1">
      <c r="A170" s="38"/>
      <c r="B170" s="39"/>
      <c r="C170" s="40"/>
      <c r="D170" s="256" t="s">
        <v>161</v>
      </c>
      <c r="E170" s="40"/>
      <c r="F170" s="257" t="s">
        <v>1091</v>
      </c>
      <c r="G170" s="40"/>
      <c r="H170" s="40"/>
      <c r="I170" s="154"/>
      <c r="J170" s="40"/>
      <c r="K170" s="40"/>
      <c r="L170" s="44"/>
      <c r="M170" s="258"/>
      <c r="N170" s="259"/>
      <c r="O170" s="91"/>
      <c r="P170" s="91"/>
      <c r="Q170" s="91"/>
      <c r="R170" s="91"/>
      <c r="S170" s="91"/>
      <c r="T170" s="92"/>
      <c r="U170" s="38"/>
      <c r="V170" s="38"/>
      <c r="W170" s="38"/>
      <c r="X170" s="38"/>
      <c r="Y170" s="38"/>
      <c r="Z170" s="38"/>
      <c r="AA170" s="38"/>
      <c r="AB170" s="38"/>
      <c r="AC170" s="38"/>
      <c r="AD170" s="38"/>
      <c r="AE170" s="38"/>
      <c r="AT170" s="17" t="s">
        <v>161</v>
      </c>
      <c r="AU170" s="17" t="s">
        <v>87</v>
      </c>
    </row>
    <row r="171" s="2" customFormat="1" ht="16.5" customHeight="1">
      <c r="A171" s="38"/>
      <c r="B171" s="39"/>
      <c r="C171" s="243" t="s">
        <v>292</v>
      </c>
      <c r="D171" s="243" t="s">
        <v>154</v>
      </c>
      <c r="E171" s="244" t="s">
        <v>1093</v>
      </c>
      <c r="F171" s="245" t="s">
        <v>1094</v>
      </c>
      <c r="G171" s="246" t="s">
        <v>330</v>
      </c>
      <c r="H171" s="247">
        <v>6</v>
      </c>
      <c r="I171" s="248"/>
      <c r="J171" s="249">
        <f>ROUND(I171*H171,2)</f>
        <v>0</v>
      </c>
      <c r="K171" s="245" t="s">
        <v>1</v>
      </c>
      <c r="L171" s="44"/>
      <c r="M171" s="250" t="s">
        <v>1</v>
      </c>
      <c r="N171" s="251" t="s">
        <v>43</v>
      </c>
      <c r="O171" s="91"/>
      <c r="P171" s="252">
        <f>O171*H171</f>
        <v>0</v>
      </c>
      <c r="Q171" s="252">
        <v>0</v>
      </c>
      <c r="R171" s="252">
        <f>Q171*H171</f>
        <v>0</v>
      </c>
      <c r="S171" s="252">
        <v>0</v>
      </c>
      <c r="T171" s="253">
        <f>S171*H171</f>
        <v>0</v>
      </c>
      <c r="U171" s="38"/>
      <c r="V171" s="38"/>
      <c r="W171" s="38"/>
      <c r="X171" s="38"/>
      <c r="Y171" s="38"/>
      <c r="Z171" s="38"/>
      <c r="AA171" s="38"/>
      <c r="AB171" s="38"/>
      <c r="AC171" s="38"/>
      <c r="AD171" s="38"/>
      <c r="AE171" s="38"/>
      <c r="AR171" s="254" t="s">
        <v>270</v>
      </c>
      <c r="AT171" s="254" t="s">
        <v>154</v>
      </c>
      <c r="AU171" s="254" t="s">
        <v>87</v>
      </c>
      <c r="AY171" s="17" t="s">
        <v>152</v>
      </c>
      <c r="BE171" s="255">
        <f>IF(N171="základní",J171,0)</f>
        <v>0</v>
      </c>
      <c r="BF171" s="255">
        <f>IF(N171="snížená",J171,0)</f>
        <v>0</v>
      </c>
      <c r="BG171" s="255">
        <f>IF(N171="zákl. přenesená",J171,0)</f>
        <v>0</v>
      </c>
      <c r="BH171" s="255">
        <f>IF(N171="sníž. přenesená",J171,0)</f>
        <v>0</v>
      </c>
      <c r="BI171" s="255">
        <f>IF(N171="nulová",J171,0)</f>
        <v>0</v>
      </c>
      <c r="BJ171" s="17" t="s">
        <v>85</v>
      </c>
      <c r="BK171" s="255">
        <f>ROUND(I171*H171,2)</f>
        <v>0</v>
      </c>
      <c r="BL171" s="17" t="s">
        <v>270</v>
      </c>
      <c r="BM171" s="254" t="s">
        <v>1095</v>
      </c>
    </row>
    <row r="172" s="2" customFormat="1">
      <c r="A172" s="38"/>
      <c r="B172" s="39"/>
      <c r="C172" s="40"/>
      <c r="D172" s="256" t="s">
        <v>161</v>
      </c>
      <c r="E172" s="40"/>
      <c r="F172" s="257" t="s">
        <v>1094</v>
      </c>
      <c r="G172" s="40"/>
      <c r="H172" s="40"/>
      <c r="I172" s="154"/>
      <c r="J172" s="40"/>
      <c r="K172" s="40"/>
      <c r="L172" s="44"/>
      <c r="M172" s="258"/>
      <c r="N172" s="259"/>
      <c r="O172" s="91"/>
      <c r="P172" s="91"/>
      <c r="Q172" s="91"/>
      <c r="R172" s="91"/>
      <c r="S172" s="91"/>
      <c r="T172" s="92"/>
      <c r="U172" s="38"/>
      <c r="V172" s="38"/>
      <c r="W172" s="38"/>
      <c r="X172" s="38"/>
      <c r="Y172" s="38"/>
      <c r="Z172" s="38"/>
      <c r="AA172" s="38"/>
      <c r="AB172" s="38"/>
      <c r="AC172" s="38"/>
      <c r="AD172" s="38"/>
      <c r="AE172" s="38"/>
      <c r="AT172" s="17" t="s">
        <v>161</v>
      </c>
      <c r="AU172" s="17" t="s">
        <v>87</v>
      </c>
    </row>
    <row r="173" s="2" customFormat="1" ht="21.75" customHeight="1">
      <c r="A173" s="38"/>
      <c r="B173" s="39"/>
      <c r="C173" s="283" t="s">
        <v>299</v>
      </c>
      <c r="D173" s="283" t="s">
        <v>262</v>
      </c>
      <c r="E173" s="284" t="s">
        <v>1096</v>
      </c>
      <c r="F173" s="285" t="s">
        <v>1097</v>
      </c>
      <c r="G173" s="286" t="s">
        <v>1098</v>
      </c>
      <c r="H173" s="287">
        <v>6</v>
      </c>
      <c r="I173" s="288"/>
      <c r="J173" s="289">
        <f>ROUND(I173*H173,2)</f>
        <v>0</v>
      </c>
      <c r="K173" s="285" t="s">
        <v>1</v>
      </c>
      <c r="L173" s="290"/>
      <c r="M173" s="291" t="s">
        <v>1</v>
      </c>
      <c r="N173" s="292" t="s">
        <v>43</v>
      </c>
      <c r="O173" s="91"/>
      <c r="P173" s="252">
        <f>O173*H173</f>
        <v>0</v>
      </c>
      <c r="Q173" s="252">
        <v>0</v>
      </c>
      <c r="R173" s="252">
        <f>Q173*H173</f>
        <v>0</v>
      </c>
      <c r="S173" s="252">
        <v>0</v>
      </c>
      <c r="T173" s="253">
        <f>S173*H173</f>
        <v>0</v>
      </c>
      <c r="U173" s="38"/>
      <c r="V173" s="38"/>
      <c r="W173" s="38"/>
      <c r="X173" s="38"/>
      <c r="Y173" s="38"/>
      <c r="Z173" s="38"/>
      <c r="AA173" s="38"/>
      <c r="AB173" s="38"/>
      <c r="AC173" s="38"/>
      <c r="AD173" s="38"/>
      <c r="AE173" s="38"/>
      <c r="AR173" s="254" t="s">
        <v>377</v>
      </c>
      <c r="AT173" s="254" t="s">
        <v>262</v>
      </c>
      <c r="AU173" s="254" t="s">
        <v>87</v>
      </c>
      <c r="AY173" s="17" t="s">
        <v>152</v>
      </c>
      <c r="BE173" s="255">
        <f>IF(N173="základní",J173,0)</f>
        <v>0</v>
      </c>
      <c r="BF173" s="255">
        <f>IF(N173="snížená",J173,0)</f>
        <v>0</v>
      </c>
      <c r="BG173" s="255">
        <f>IF(N173="zákl. přenesená",J173,0)</f>
        <v>0</v>
      </c>
      <c r="BH173" s="255">
        <f>IF(N173="sníž. přenesená",J173,0)</f>
        <v>0</v>
      </c>
      <c r="BI173" s="255">
        <f>IF(N173="nulová",J173,0)</f>
        <v>0</v>
      </c>
      <c r="BJ173" s="17" t="s">
        <v>85</v>
      </c>
      <c r="BK173" s="255">
        <f>ROUND(I173*H173,2)</f>
        <v>0</v>
      </c>
      <c r="BL173" s="17" t="s">
        <v>270</v>
      </c>
      <c r="BM173" s="254" t="s">
        <v>1099</v>
      </c>
    </row>
    <row r="174" s="2" customFormat="1">
      <c r="A174" s="38"/>
      <c r="B174" s="39"/>
      <c r="C174" s="40"/>
      <c r="D174" s="256" t="s">
        <v>161</v>
      </c>
      <c r="E174" s="40"/>
      <c r="F174" s="257" t="s">
        <v>1097</v>
      </c>
      <c r="G174" s="40"/>
      <c r="H174" s="40"/>
      <c r="I174" s="154"/>
      <c r="J174" s="40"/>
      <c r="K174" s="40"/>
      <c r="L174" s="44"/>
      <c r="M174" s="258"/>
      <c r="N174" s="259"/>
      <c r="O174" s="91"/>
      <c r="P174" s="91"/>
      <c r="Q174" s="91"/>
      <c r="R174" s="91"/>
      <c r="S174" s="91"/>
      <c r="T174" s="92"/>
      <c r="U174" s="38"/>
      <c r="V174" s="38"/>
      <c r="W174" s="38"/>
      <c r="X174" s="38"/>
      <c r="Y174" s="38"/>
      <c r="Z174" s="38"/>
      <c r="AA174" s="38"/>
      <c r="AB174" s="38"/>
      <c r="AC174" s="38"/>
      <c r="AD174" s="38"/>
      <c r="AE174" s="38"/>
      <c r="AT174" s="17" t="s">
        <v>161</v>
      </c>
      <c r="AU174" s="17" t="s">
        <v>87</v>
      </c>
    </row>
    <row r="175" s="2" customFormat="1" ht="16.5" customHeight="1">
      <c r="A175" s="38"/>
      <c r="B175" s="39"/>
      <c r="C175" s="283" t="s">
        <v>7</v>
      </c>
      <c r="D175" s="283" t="s">
        <v>262</v>
      </c>
      <c r="E175" s="284" t="s">
        <v>1100</v>
      </c>
      <c r="F175" s="285" t="s">
        <v>1101</v>
      </c>
      <c r="G175" s="286" t="s">
        <v>1098</v>
      </c>
      <c r="H175" s="287">
        <v>4</v>
      </c>
      <c r="I175" s="288"/>
      <c r="J175" s="289">
        <f>ROUND(I175*H175,2)</f>
        <v>0</v>
      </c>
      <c r="K175" s="285" t="s">
        <v>1</v>
      </c>
      <c r="L175" s="290"/>
      <c r="M175" s="291" t="s">
        <v>1</v>
      </c>
      <c r="N175" s="292" t="s">
        <v>43</v>
      </c>
      <c r="O175" s="91"/>
      <c r="P175" s="252">
        <f>O175*H175</f>
        <v>0</v>
      </c>
      <c r="Q175" s="252">
        <v>0</v>
      </c>
      <c r="R175" s="252">
        <f>Q175*H175</f>
        <v>0</v>
      </c>
      <c r="S175" s="252">
        <v>0</v>
      </c>
      <c r="T175" s="253">
        <f>S175*H175</f>
        <v>0</v>
      </c>
      <c r="U175" s="38"/>
      <c r="V175" s="38"/>
      <c r="W175" s="38"/>
      <c r="X175" s="38"/>
      <c r="Y175" s="38"/>
      <c r="Z175" s="38"/>
      <c r="AA175" s="38"/>
      <c r="AB175" s="38"/>
      <c r="AC175" s="38"/>
      <c r="AD175" s="38"/>
      <c r="AE175" s="38"/>
      <c r="AR175" s="254" t="s">
        <v>377</v>
      </c>
      <c r="AT175" s="254" t="s">
        <v>262</v>
      </c>
      <c r="AU175" s="254" t="s">
        <v>87</v>
      </c>
      <c r="AY175" s="17" t="s">
        <v>152</v>
      </c>
      <c r="BE175" s="255">
        <f>IF(N175="základní",J175,0)</f>
        <v>0</v>
      </c>
      <c r="BF175" s="255">
        <f>IF(N175="snížená",J175,0)</f>
        <v>0</v>
      </c>
      <c r="BG175" s="255">
        <f>IF(N175="zákl. přenesená",J175,0)</f>
        <v>0</v>
      </c>
      <c r="BH175" s="255">
        <f>IF(N175="sníž. přenesená",J175,0)</f>
        <v>0</v>
      </c>
      <c r="BI175" s="255">
        <f>IF(N175="nulová",J175,0)</f>
        <v>0</v>
      </c>
      <c r="BJ175" s="17" t="s">
        <v>85</v>
      </c>
      <c r="BK175" s="255">
        <f>ROUND(I175*H175,2)</f>
        <v>0</v>
      </c>
      <c r="BL175" s="17" t="s">
        <v>270</v>
      </c>
      <c r="BM175" s="254" t="s">
        <v>1102</v>
      </c>
    </row>
    <row r="176" s="2" customFormat="1">
      <c r="A176" s="38"/>
      <c r="B176" s="39"/>
      <c r="C176" s="40"/>
      <c r="D176" s="256" t="s">
        <v>161</v>
      </c>
      <c r="E176" s="40"/>
      <c r="F176" s="257" t="s">
        <v>1101</v>
      </c>
      <c r="G176" s="40"/>
      <c r="H176" s="40"/>
      <c r="I176" s="154"/>
      <c r="J176" s="40"/>
      <c r="K176" s="40"/>
      <c r="L176" s="44"/>
      <c r="M176" s="258"/>
      <c r="N176" s="259"/>
      <c r="O176" s="91"/>
      <c r="P176" s="91"/>
      <c r="Q176" s="91"/>
      <c r="R176" s="91"/>
      <c r="S176" s="91"/>
      <c r="T176" s="92"/>
      <c r="U176" s="38"/>
      <c r="V176" s="38"/>
      <c r="W176" s="38"/>
      <c r="X176" s="38"/>
      <c r="Y176" s="38"/>
      <c r="Z176" s="38"/>
      <c r="AA176" s="38"/>
      <c r="AB176" s="38"/>
      <c r="AC176" s="38"/>
      <c r="AD176" s="38"/>
      <c r="AE176" s="38"/>
      <c r="AT176" s="17" t="s">
        <v>161</v>
      </c>
      <c r="AU176" s="17" t="s">
        <v>87</v>
      </c>
    </row>
    <row r="177" s="2" customFormat="1" ht="16.5" customHeight="1">
      <c r="A177" s="38"/>
      <c r="B177" s="39"/>
      <c r="C177" s="283" t="s">
        <v>313</v>
      </c>
      <c r="D177" s="283" t="s">
        <v>262</v>
      </c>
      <c r="E177" s="284" t="s">
        <v>1103</v>
      </c>
      <c r="F177" s="285" t="s">
        <v>1104</v>
      </c>
      <c r="G177" s="286" t="s">
        <v>1098</v>
      </c>
      <c r="H177" s="287">
        <v>2</v>
      </c>
      <c r="I177" s="288"/>
      <c r="J177" s="289">
        <f>ROUND(I177*H177,2)</f>
        <v>0</v>
      </c>
      <c r="K177" s="285" t="s">
        <v>1</v>
      </c>
      <c r="L177" s="290"/>
      <c r="M177" s="291" t="s">
        <v>1</v>
      </c>
      <c r="N177" s="292" t="s">
        <v>43</v>
      </c>
      <c r="O177" s="91"/>
      <c r="P177" s="252">
        <f>O177*H177</f>
        <v>0</v>
      </c>
      <c r="Q177" s="252">
        <v>0</v>
      </c>
      <c r="R177" s="252">
        <f>Q177*H177</f>
        <v>0</v>
      </c>
      <c r="S177" s="252">
        <v>0</v>
      </c>
      <c r="T177" s="253">
        <f>S177*H177</f>
        <v>0</v>
      </c>
      <c r="U177" s="38"/>
      <c r="V177" s="38"/>
      <c r="W177" s="38"/>
      <c r="X177" s="38"/>
      <c r="Y177" s="38"/>
      <c r="Z177" s="38"/>
      <c r="AA177" s="38"/>
      <c r="AB177" s="38"/>
      <c r="AC177" s="38"/>
      <c r="AD177" s="38"/>
      <c r="AE177" s="38"/>
      <c r="AR177" s="254" t="s">
        <v>377</v>
      </c>
      <c r="AT177" s="254" t="s">
        <v>262</v>
      </c>
      <c r="AU177" s="254" t="s">
        <v>87</v>
      </c>
      <c r="AY177" s="17" t="s">
        <v>152</v>
      </c>
      <c r="BE177" s="255">
        <f>IF(N177="základní",J177,0)</f>
        <v>0</v>
      </c>
      <c r="BF177" s="255">
        <f>IF(N177="snížená",J177,0)</f>
        <v>0</v>
      </c>
      <c r="BG177" s="255">
        <f>IF(N177="zákl. přenesená",J177,0)</f>
        <v>0</v>
      </c>
      <c r="BH177" s="255">
        <f>IF(N177="sníž. přenesená",J177,0)</f>
        <v>0</v>
      </c>
      <c r="BI177" s="255">
        <f>IF(N177="nulová",J177,0)</f>
        <v>0</v>
      </c>
      <c r="BJ177" s="17" t="s">
        <v>85</v>
      </c>
      <c r="BK177" s="255">
        <f>ROUND(I177*H177,2)</f>
        <v>0</v>
      </c>
      <c r="BL177" s="17" t="s">
        <v>270</v>
      </c>
      <c r="BM177" s="254" t="s">
        <v>1105</v>
      </c>
    </row>
    <row r="178" s="2" customFormat="1">
      <c r="A178" s="38"/>
      <c r="B178" s="39"/>
      <c r="C178" s="40"/>
      <c r="D178" s="256" t="s">
        <v>161</v>
      </c>
      <c r="E178" s="40"/>
      <c r="F178" s="257" t="s">
        <v>1104</v>
      </c>
      <c r="G178" s="40"/>
      <c r="H178" s="40"/>
      <c r="I178" s="154"/>
      <c r="J178" s="40"/>
      <c r="K178" s="40"/>
      <c r="L178" s="44"/>
      <c r="M178" s="258"/>
      <c r="N178" s="259"/>
      <c r="O178" s="91"/>
      <c r="P178" s="91"/>
      <c r="Q178" s="91"/>
      <c r="R178" s="91"/>
      <c r="S178" s="91"/>
      <c r="T178" s="92"/>
      <c r="U178" s="38"/>
      <c r="V178" s="38"/>
      <c r="W178" s="38"/>
      <c r="X178" s="38"/>
      <c r="Y178" s="38"/>
      <c r="Z178" s="38"/>
      <c r="AA178" s="38"/>
      <c r="AB178" s="38"/>
      <c r="AC178" s="38"/>
      <c r="AD178" s="38"/>
      <c r="AE178" s="38"/>
      <c r="AT178" s="17" t="s">
        <v>161</v>
      </c>
      <c r="AU178" s="17" t="s">
        <v>87</v>
      </c>
    </row>
    <row r="179" s="2" customFormat="1" ht="16.5" customHeight="1">
      <c r="A179" s="38"/>
      <c r="B179" s="39"/>
      <c r="C179" s="283" t="s">
        <v>320</v>
      </c>
      <c r="D179" s="283" t="s">
        <v>262</v>
      </c>
      <c r="E179" s="284" t="s">
        <v>1106</v>
      </c>
      <c r="F179" s="285" t="s">
        <v>1107</v>
      </c>
      <c r="G179" s="286" t="s">
        <v>1098</v>
      </c>
      <c r="H179" s="287">
        <v>4</v>
      </c>
      <c r="I179" s="288"/>
      <c r="J179" s="289">
        <f>ROUND(I179*H179,2)</f>
        <v>0</v>
      </c>
      <c r="K179" s="285" t="s">
        <v>1</v>
      </c>
      <c r="L179" s="290"/>
      <c r="M179" s="291" t="s">
        <v>1</v>
      </c>
      <c r="N179" s="292" t="s">
        <v>43</v>
      </c>
      <c r="O179" s="91"/>
      <c r="P179" s="252">
        <f>O179*H179</f>
        <v>0</v>
      </c>
      <c r="Q179" s="252">
        <v>0</v>
      </c>
      <c r="R179" s="252">
        <f>Q179*H179</f>
        <v>0</v>
      </c>
      <c r="S179" s="252">
        <v>0</v>
      </c>
      <c r="T179" s="253">
        <f>S179*H179</f>
        <v>0</v>
      </c>
      <c r="U179" s="38"/>
      <c r="V179" s="38"/>
      <c r="W179" s="38"/>
      <c r="X179" s="38"/>
      <c r="Y179" s="38"/>
      <c r="Z179" s="38"/>
      <c r="AA179" s="38"/>
      <c r="AB179" s="38"/>
      <c r="AC179" s="38"/>
      <c r="AD179" s="38"/>
      <c r="AE179" s="38"/>
      <c r="AR179" s="254" t="s">
        <v>377</v>
      </c>
      <c r="AT179" s="254" t="s">
        <v>262</v>
      </c>
      <c r="AU179" s="254" t="s">
        <v>87</v>
      </c>
      <c r="AY179" s="17" t="s">
        <v>152</v>
      </c>
      <c r="BE179" s="255">
        <f>IF(N179="základní",J179,0)</f>
        <v>0</v>
      </c>
      <c r="BF179" s="255">
        <f>IF(N179="snížená",J179,0)</f>
        <v>0</v>
      </c>
      <c r="BG179" s="255">
        <f>IF(N179="zákl. přenesená",J179,0)</f>
        <v>0</v>
      </c>
      <c r="BH179" s="255">
        <f>IF(N179="sníž. přenesená",J179,0)</f>
        <v>0</v>
      </c>
      <c r="BI179" s="255">
        <f>IF(N179="nulová",J179,0)</f>
        <v>0</v>
      </c>
      <c r="BJ179" s="17" t="s">
        <v>85</v>
      </c>
      <c r="BK179" s="255">
        <f>ROUND(I179*H179,2)</f>
        <v>0</v>
      </c>
      <c r="BL179" s="17" t="s">
        <v>270</v>
      </c>
      <c r="BM179" s="254" t="s">
        <v>1108</v>
      </c>
    </row>
    <row r="180" s="2" customFormat="1">
      <c r="A180" s="38"/>
      <c r="B180" s="39"/>
      <c r="C180" s="40"/>
      <c r="D180" s="256" t="s">
        <v>161</v>
      </c>
      <c r="E180" s="40"/>
      <c r="F180" s="257" t="s">
        <v>1107</v>
      </c>
      <c r="G180" s="40"/>
      <c r="H180" s="40"/>
      <c r="I180" s="154"/>
      <c r="J180" s="40"/>
      <c r="K180" s="40"/>
      <c r="L180" s="44"/>
      <c r="M180" s="258"/>
      <c r="N180" s="259"/>
      <c r="O180" s="91"/>
      <c r="P180" s="91"/>
      <c r="Q180" s="91"/>
      <c r="R180" s="91"/>
      <c r="S180" s="91"/>
      <c r="T180" s="92"/>
      <c r="U180" s="38"/>
      <c r="V180" s="38"/>
      <c r="W180" s="38"/>
      <c r="X180" s="38"/>
      <c r="Y180" s="38"/>
      <c r="Z180" s="38"/>
      <c r="AA180" s="38"/>
      <c r="AB180" s="38"/>
      <c r="AC180" s="38"/>
      <c r="AD180" s="38"/>
      <c r="AE180" s="38"/>
      <c r="AT180" s="17" t="s">
        <v>161</v>
      </c>
      <c r="AU180" s="17" t="s">
        <v>87</v>
      </c>
    </row>
    <row r="181" s="2" customFormat="1" ht="16.5" customHeight="1">
      <c r="A181" s="38"/>
      <c r="B181" s="39"/>
      <c r="C181" s="283" t="s">
        <v>327</v>
      </c>
      <c r="D181" s="283" t="s">
        <v>262</v>
      </c>
      <c r="E181" s="284" t="s">
        <v>1109</v>
      </c>
      <c r="F181" s="285" t="s">
        <v>1110</v>
      </c>
      <c r="G181" s="286" t="s">
        <v>1098</v>
      </c>
      <c r="H181" s="287">
        <v>2</v>
      </c>
      <c r="I181" s="288"/>
      <c r="J181" s="289">
        <f>ROUND(I181*H181,2)</f>
        <v>0</v>
      </c>
      <c r="K181" s="285" t="s">
        <v>1</v>
      </c>
      <c r="L181" s="290"/>
      <c r="M181" s="291" t="s">
        <v>1</v>
      </c>
      <c r="N181" s="292" t="s">
        <v>43</v>
      </c>
      <c r="O181" s="91"/>
      <c r="P181" s="252">
        <f>O181*H181</f>
        <v>0</v>
      </c>
      <c r="Q181" s="252">
        <v>0</v>
      </c>
      <c r="R181" s="252">
        <f>Q181*H181</f>
        <v>0</v>
      </c>
      <c r="S181" s="252">
        <v>0</v>
      </c>
      <c r="T181" s="253">
        <f>S181*H181</f>
        <v>0</v>
      </c>
      <c r="U181" s="38"/>
      <c r="V181" s="38"/>
      <c r="W181" s="38"/>
      <c r="X181" s="38"/>
      <c r="Y181" s="38"/>
      <c r="Z181" s="38"/>
      <c r="AA181" s="38"/>
      <c r="AB181" s="38"/>
      <c r="AC181" s="38"/>
      <c r="AD181" s="38"/>
      <c r="AE181" s="38"/>
      <c r="AR181" s="254" t="s">
        <v>377</v>
      </c>
      <c r="AT181" s="254" t="s">
        <v>262</v>
      </c>
      <c r="AU181" s="254" t="s">
        <v>87</v>
      </c>
      <c r="AY181" s="17" t="s">
        <v>152</v>
      </c>
      <c r="BE181" s="255">
        <f>IF(N181="základní",J181,0)</f>
        <v>0</v>
      </c>
      <c r="BF181" s="255">
        <f>IF(N181="snížená",J181,0)</f>
        <v>0</v>
      </c>
      <c r="BG181" s="255">
        <f>IF(N181="zákl. přenesená",J181,0)</f>
        <v>0</v>
      </c>
      <c r="BH181" s="255">
        <f>IF(N181="sníž. přenesená",J181,0)</f>
        <v>0</v>
      </c>
      <c r="BI181" s="255">
        <f>IF(N181="nulová",J181,0)</f>
        <v>0</v>
      </c>
      <c r="BJ181" s="17" t="s">
        <v>85</v>
      </c>
      <c r="BK181" s="255">
        <f>ROUND(I181*H181,2)</f>
        <v>0</v>
      </c>
      <c r="BL181" s="17" t="s">
        <v>270</v>
      </c>
      <c r="BM181" s="254" t="s">
        <v>1111</v>
      </c>
    </row>
    <row r="182" s="2" customFormat="1">
      <c r="A182" s="38"/>
      <c r="B182" s="39"/>
      <c r="C182" s="40"/>
      <c r="D182" s="256" t="s">
        <v>161</v>
      </c>
      <c r="E182" s="40"/>
      <c r="F182" s="257" t="s">
        <v>1110</v>
      </c>
      <c r="G182" s="40"/>
      <c r="H182" s="40"/>
      <c r="I182" s="154"/>
      <c r="J182" s="40"/>
      <c r="K182" s="40"/>
      <c r="L182" s="44"/>
      <c r="M182" s="303"/>
      <c r="N182" s="304"/>
      <c r="O182" s="305"/>
      <c r="P182" s="305"/>
      <c r="Q182" s="305"/>
      <c r="R182" s="305"/>
      <c r="S182" s="305"/>
      <c r="T182" s="306"/>
      <c r="U182" s="38"/>
      <c r="V182" s="38"/>
      <c r="W182" s="38"/>
      <c r="X182" s="38"/>
      <c r="Y182" s="38"/>
      <c r="Z182" s="38"/>
      <c r="AA182" s="38"/>
      <c r="AB182" s="38"/>
      <c r="AC182" s="38"/>
      <c r="AD182" s="38"/>
      <c r="AE182" s="38"/>
      <c r="AT182" s="17" t="s">
        <v>161</v>
      </c>
      <c r="AU182" s="17" t="s">
        <v>87</v>
      </c>
    </row>
    <row r="183" s="2" customFormat="1" ht="6.96" customHeight="1">
      <c r="A183" s="38"/>
      <c r="B183" s="66"/>
      <c r="C183" s="67"/>
      <c r="D183" s="67"/>
      <c r="E183" s="67"/>
      <c r="F183" s="67"/>
      <c r="G183" s="67"/>
      <c r="H183" s="67"/>
      <c r="I183" s="192"/>
      <c r="J183" s="67"/>
      <c r="K183" s="67"/>
      <c r="L183" s="44"/>
      <c r="M183" s="38"/>
      <c r="O183" s="38"/>
      <c r="P183" s="38"/>
      <c r="Q183" s="38"/>
      <c r="R183" s="38"/>
      <c r="S183" s="38"/>
      <c r="T183" s="38"/>
      <c r="U183" s="38"/>
      <c r="V183" s="38"/>
      <c r="W183" s="38"/>
      <c r="X183" s="38"/>
      <c r="Y183" s="38"/>
      <c r="Z183" s="38"/>
      <c r="AA183" s="38"/>
      <c r="AB183" s="38"/>
      <c r="AC183" s="38"/>
      <c r="AD183" s="38"/>
      <c r="AE183" s="38"/>
    </row>
  </sheetData>
  <sheetProtection sheet="1" autoFilter="0" formatColumns="0" formatRows="0" objects="1" scenarios="1" spinCount="100000" saltValue="m+V2kOeD8DtHZCJWcDYi1iqE+zthGIGjZXiIrGJZbKfDg6P3vnm4etmqI1b9cuXVfwIcV9zkzZBGSusV5lVDVA==" hashValue="YsB1vIDLKey6TjfzFcPL+pXPPXjqQotlJBqWfG9I8ehrFQpYnzDFHik8fFD+0hxxWCz/4xMA5LqTFc+j6jMXPA==" algorithmName="SHA-512" password="CC35"/>
  <autoFilter ref="C126:K182"/>
  <mergeCells count="12">
    <mergeCell ref="E7:H7"/>
    <mergeCell ref="E9:H9"/>
    <mergeCell ref="E11:H11"/>
    <mergeCell ref="E20:H20"/>
    <mergeCell ref="E29:H29"/>
    <mergeCell ref="E85:H85"/>
    <mergeCell ref="E87:H87"/>
    <mergeCell ref="E89:H89"/>
    <mergeCell ref="E115:H115"/>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109</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1023</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1112</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v>
      </c>
      <c r="G13" s="38"/>
      <c r="H13" s="38"/>
      <c r="I13" s="156" t="s">
        <v>20</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tr">
        <f>IF('Rekapitulace stavby'!AN16="","",'Rekapitulace stavby'!AN16)</f>
        <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tr">
        <f>IF('Rekapitulace stavby'!E17="","",'Rekapitulace stavby'!E17)</f>
        <v>Projekce dopravní Filip, s.r.o.</v>
      </c>
      <c r="F23" s="38"/>
      <c r="G23" s="38"/>
      <c r="H23" s="38"/>
      <c r="I23" s="156" t="s">
        <v>29</v>
      </c>
      <c r="J23" s="141" t="str">
        <f>IF('Rekapitulace stavby'!AN17="","",'Rekapitulace stavby'!AN17)</f>
        <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ROUND(J127,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ROUND((SUM(BE127:BE307)),  2)</f>
        <v>0</v>
      </c>
      <c r="G35" s="38"/>
      <c r="H35" s="38"/>
      <c r="I35" s="171">
        <v>0.20999999999999999</v>
      </c>
      <c r="J35" s="170">
        <f>ROUND(((SUM(BE127:BE307))*I35),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ROUND((SUM(BF127:BF307)),  2)</f>
        <v>0</v>
      </c>
      <c r="G36" s="38"/>
      <c r="H36" s="38"/>
      <c r="I36" s="171">
        <v>0.14999999999999999</v>
      </c>
      <c r="J36" s="170">
        <f>ROUND(((SUM(BF127:BF307))*I36),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ROUND((SUM(BG127:BG307)),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ROUND((SUM(BH127:BH307)),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ROUND((SUM(BI127:BI307)),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1023</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SO 402 - B - Neuznatelné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J127</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128</v>
      </c>
      <c r="E99" s="205"/>
      <c r="F99" s="205"/>
      <c r="G99" s="205"/>
      <c r="H99" s="205"/>
      <c r="I99" s="206"/>
      <c r="J99" s="207">
        <f>J128</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129</v>
      </c>
      <c r="E100" s="211"/>
      <c r="F100" s="211"/>
      <c r="G100" s="211"/>
      <c r="H100" s="211"/>
      <c r="I100" s="212"/>
      <c r="J100" s="213">
        <f>J129</f>
        <v>0</v>
      </c>
      <c r="K100" s="133"/>
      <c r="L100" s="214"/>
      <c r="S100" s="10"/>
      <c r="T100" s="10"/>
      <c r="U100" s="10"/>
      <c r="V100" s="10"/>
      <c r="W100" s="10"/>
      <c r="X100" s="10"/>
      <c r="Y100" s="10"/>
      <c r="Z100" s="10"/>
      <c r="AA100" s="10"/>
      <c r="AB100" s="10"/>
      <c r="AC100" s="10"/>
      <c r="AD100" s="10"/>
      <c r="AE100" s="10"/>
    </row>
    <row r="101" hidden="1" s="9" customFormat="1" ht="24.96" customHeight="1">
      <c r="A101" s="9"/>
      <c r="B101" s="202"/>
      <c r="C101" s="203"/>
      <c r="D101" s="204" t="s">
        <v>1025</v>
      </c>
      <c r="E101" s="205"/>
      <c r="F101" s="205"/>
      <c r="G101" s="205"/>
      <c r="H101" s="205"/>
      <c r="I101" s="206"/>
      <c r="J101" s="207">
        <f>J188</f>
        <v>0</v>
      </c>
      <c r="K101" s="203"/>
      <c r="L101" s="208"/>
      <c r="S101" s="9"/>
      <c r="T101" s="9"/>
      <c r="U101" s="9"/>
      <c r="V101" s="9"/>
      <c r="W101" s="9"/>
      <c r="X101" s="9"/>
      <c r="Y101" s="9"/>
      <c r="Z101" s="9"/>
      <c r="AA101" s="9"/>
      <c r="AB101" s="9"/>
      <c r="AC101" s="9"/>
      <c r="AD101" s="9"/>
      <c r="AE101" s="9"/>
    </row>
    <row r="102" hidden="1" s="10" customFormat="1" ht="19.92" customHeight="1">
      <c r="A102" s="10"/>
      <c r="B102" s="209"/>
      <c r="C102" s="133"/>
      <c r="D102" s="210" t="s">
        <v>1026</v>
      </c>
      <c r="E102" s="211"/>
      <c r="F102" s="211"/>
      <c r="G102" s="211"/>
      <c r="H102" s="211"/>
      <c r="I102" s="212"/>
      <c r="J102" s="213">
        <f>J189</f>
        <v>0</v>
      </c>
      <c r="K102" s="133"/>
      <c r="L102" s="214"/>
      <c r="S102" s="10"/>
      <c r="T102" s="10"/>
      <c r="U102" s="10"/>
      <c r="V102" s="10"/>
      <c r="W102" s="10"/>
      <c r="X102" s="10"/>
      <c r="Y102" s="10"/>
      <c r="Z102" s="10"/>
      <c r="AA102" s="10"/>
      <c r="AB102" s="10"/>
      <c r="AC102" s="10"/>
      <c r="AD102" s="10"/>
      <c r="AE102" s="10"/>
    </row>
    <row r="103" hidden="1" s="10" customFormat="1" ht="19.92" customHeight="1">
      <c r="A103" s="10"/>
      <c r="B103" s="209"/>
      <c r="C103" s="133"/>
      <c r="D103" s="210" t="s">
        <v>1027</v>
      </c>
      <c r="E103" s="211"/>
      <c r="F103" s="211"/>
      <c r="G103" s="211"/>
      <c r="H103" s="211"/>
      <c r="I103" s="212"/>
      <c r="J103" s="213">
        <f>J195</f>
        <v>0</v>
      </c>
      <c r="K103" s="133"/>
      <c r="L103" s="214"/>
      <c r="S103" s="10"/>
      <c r="T103" s="10"/>
      <c r="U103" s="10"/>
      <c r="V103" s="10"/>
      <c r="W103" s="10"/>
      <c r="X103" s="10"/>
      <c r="Y103" s="10"/>
      <c r="Z103" s="10"/>
      <c r="AA103" s="10"/>
      <c r="AB103" s="10"/>
      <c r="AC103" s="10"/>
      <c r="AD103" s="10"/>
      <c r="AE103" s="10"/>
    </row>
    <row r="104" hidden="1" s="9" customFormat="1" ht="24.96" customHeight="1">
      <c r="A104" s="9"/>
      <c r="B104" s="202"/>
      <c r="C104" s="203"/>
      <c r="D104" s="204" t="s">
        <v>1028</v>
      </c>
      <c r="E104" s="205"/>
      <c r="F104" s="205"/>
      <c r="G104" s="205"/>
      <c r="H104" s="205"/>
      <c r="I104" s="206"/>
      <c r="J104" s="207">
        <f>J232</f>
        <v>0</v>
      </c>
      <c r="K104" s="203"/>
      <c r="L104" s="208"/>
      <c r="S104" s="9"/>
      <c r="T104" s="9"/>
      <c r="U104" s="9"/>
      <c r="V104" s="9"/>
      <c r="W104" s="9"/>
      <c r="X104" s="9"/>
      <c r="Y104" s="9"/>
      <c r="Z104" s="9"/>
      <c r="AA104" s="9"/>
      <c r="AB104" s="9"/>
      <c r="AC104" s="9"/>
      <c r="AD104" s="9"/>
      <c r="AE104" s="9"/>
    </row>
    <row r="105" hidden="1" s="10" customFormat="1" ht="19.92" customHeight="1">
      <c r="A105" s="10"/>
      <c r="B105" s="209"/>
      <c r="C105" s="133"/>
      <c r="D105" s="210" t="s">
        <v>1029</v>
      </c>
      <c r="E105" s="211"/>
      <c r="F105" s="211"/>
      <c r="G105" s="211"/>
      <c r="H105" s="211"/>
      <c r="I105" s="212"/>
      <c r="J105" s="213">
        <f>J233</f>
        <v>0</v>
      </c>
      <c r="K105" s="133"/>
      <c r="L105" s="214"/>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154"/>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192"/>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195"/>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137</v>
      </c>
      <c r="D112" s="40"/>
      <c r="E112" s="40"/>
      <c r="F112" s="40"/>
      <c r="G112" s="40"/>
      <c r="H112" s="40"/>
      <c r="I112" s="154"/>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54"/>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154"/>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196" t="str">
        <f>E7</f>
        <v>Velká Dobrá - zklidnění dopravy na průtahových komunikacích</v>
      </c>
      <c r="F115" s="32"/>
      <c r="G115" s="32"/>
      <c r="H115" s="32"/>
      <c r="I115" s="154"/>
      <c r="J115" s="40"/>
      <c r="K115" s="40"/>
      <c r="L115" s="63"/>
      <c r="S115" s="38"/>
      <c r="T115" s="38"/>
      <c r="U115" s="38"/>
      <c r="V115" s="38"/>
      <c r="W115" s="38"/>
      <c r="X115" s="38"/>
      <c r="Y115" s="38"/>
      <c r="Z115" s="38"/>
      <c r="AA115" s="38"/>
      <c r="AB115" s="38"/>
      <c r="AC115" s="38"/>
      <c r="AD115" s="38"/>
      <c r="AE115" s="38"/>
    </row>
    <row r="116" s="1" customFormat="1" ht="12" customHeight="1">
      <c r="B116" s="21"/>
      <c r="C116" s="32" t="s">
        <v>119</v>
      </c>
      <c r="D116" s="22"/>
      <c r="E116" s="22"/>
      <c r="F116" s="22"/>
      <c r="G116" s="22"/>
      <c r="H116" s="22"/>
      <c r="I116" s="146"/>
      <c r="J116" s="22"/>
      <c r="K116" s="22"/>
      <c r="L116" s="20"/>
    </row>
    <row r="117" s="2" customFormat="1" ht="16.5" customHeight="1">
      <c r="A117" s="38"/>
      <c r="B117" s="39"/>
      <c r="C117" s="40"/>
      <c r="D117" s="40"/>
      <c r="E117" s="196" t="s">
        <v>1023</v>
      </c>
      <c r="F117" s="40"/>
      <c r="G117" s="40"/>
      <c r="H117" s="40"/>
      <c r="I117" s="154"/>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121</v>
      </c>
      <c r="D118" s="40"/>
      <c r="E118" s="40"/>
      <c r="F118" s="40"/>
      <c r="G118" s="40"/>
      <c r="H118" s="40"/>
      <c r="I118" s="154"/>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E11</f>
        <v>SO 402 - B - Neuznatelné náklady</v>
      </c>
      <c r="F119" s="40"/>
      <c r="G119" s="40"/>
      <c r="H119" s="40"/>
      <c r="I119" s="154"/>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154"/>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22</v>
      </c>
      <c r="D121" s="40"/>
      <c r="E121" s="40"/>
      <c r="F121" s="27" t="str">
        <f>F14</f>
        <v>Velká Dobrá</v>
      </c>
      <c r="G121" s="40"/>
      <c r="H121" s="40"/>
      <c r="I121" s="156" t="s">
        <v>24</v>
      </c>
      <c r="J121" s="79" t="str">
        <f>IF(J14="","",J14)</f>
        <v>12. 12. 2020</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154"/>
      <c r="J122" s="40"/>
      <c r="K122" s="40"/>
      <c r="L122" s="63"/>
      <c r="S122" s="38"/>
      <c r="T122" s="38"/>
      <c r="U122" s="38"/>
      <c r="V122" s="38"/>
      <c r="W122" s="38"/>
      <c r="X122" s="38"/>
      <c r="Y122" s="38"/>
      <c r="Z122" s="38"/>
      <c r="AA122" s="38"/>
      <c r="AB122" s="38"/>
      <c r="AC122" s="38"/>
      <c r="AD122" s="38"/>
      <c r="AE122" s="38"/>
    </row>
    <row r="123" s="2" customFormat="1" ht="25.65" customHeight="1">
      <c r="A123" s="38"/>
      <c r="B123" s="39"/>
      <c r="C123" s="32" t="s">
        <v>26</v>
      </c>
      <c r="D123" s="40"/>
      <c r="E123" s="40"/>
      <c r="F123" s="27" t="str">
        <f>E17</f>
        <v xml:space="preserve"> </v>
      </c>
      <c r="G123" s="40"/>
      <c r="H123" s="40"/>
      <c r="I123" s="156" t="s">
        <v>32</v>
      </c>
      <c r="J123" s="36" t="str">
        <f>E23</f>
        <v>Projekce dopravní Filip,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30</v>
      </c>
      <c r="D124" s="40"/>
      <c r="E124" s="40"/>
      <c r="F124" s="27" t="str">
        <f>IF(E20="","",E20)</f>
        <v>Vyplň údaj</v>
      </c>
      <c r="G124" s="40"/>
      <c r="H124" s="40"/>
      <c r="I124" s="156" t="s">
        <v>35</v>
      </c>
      <c r="J124" s="36" t="str">
        <f>E26</f>
        <v xml:space="preserve"> </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154"/>
      <c r="J125" s="40"/>
      <c r="K125" s="40"/>
      <c r="L125" s="63"/>
      <c r="S125" s="38"/>
      <c r="T125" s="38"/>
      <c r="U125" s="38"/>
      <c r="V125" s="38"/>
      <c r="W125" s="38"/>
      <c r="X125" s="38"/>
      <c r="Y125" s="38"/>
      <c r="Z125" s="38"/>
      <c r="AA125" s="38"/>
      <c r="AB125" s="38"/>
      <c r="AC125" s="38"/>
      <c r="AD125" s="38"/>
      <c r="AE125" s="38"/>
    </row>
    <row r="126" s="11" customFormat="1" ht="29.28" customHeight="1">
      <c r="A126" s="215"/>
      <c r="B126" s="216"/>
      <c r="C126" s="217" t="s">
        <v>138</v>
      </c>
      <c r="D126" s="218" t="s">
        <v>63</v>
      </c>
      <c r="E126" s="218" t="s">
        <v>59</v>
      </c>
      <c r="F126" s="218" t="s">
        <v>60</v>
      </c>
      <c r="G126" s="218" t="s">
        <v>139</v>
      </c>
      <c r="H126" s="218" t="s">
        <v>140</v>
      </c>
      <c r="I126" s="219" t="s">
        <v>141</v>
      </c>
      <c r="J126" s="218" t="s">
        <v>125</v>
      </c>
      <c r="K126" s="220" t="s">
        <v>142</v>
      </c>
      <c r="L126" s="221"/>
      <c r="M126" s="100" t="s">
        <v>1</v>
      </c>
      <c r="N126" s="101" t="s">
        <v>42</v>
      </c>
      <c r="O126" s="101" t="s">
        <v>143</v>
      </c>
      <c r="P126" s="101" t="s">
        <v>144</v>
      </c>
      <c r="Q126" s="101" t="s">
        <v>145</v>
      </c>
      <c r="R126" s="101" t="s">
        <v>146</v>
      </c>
      <c r="S126" s="101" t="s">
        <v>147</v>
      </c>
      <c r="T126" s="102" t="s">
        <v>148</v>
      </c>
      <c r="U126" s="215"/>
      <c r="V126" s="215"/>
      <c r="W126" s="215"/>
      <c r="X126" s="215"/>
      <c r="Y126" s="215"/>
      <c r="Z126" s="215"/>
      <c r="AA126" s="215"/>
      <c r="AB126" s="215"/>
      <c r="AC126" s="215"/>
      <c r="AD126" s="215"/>
      <c r="AE126" s="215"/>
    </row>
    <row r="127" s="2" customFormat="1" ht="22.8" customHeight="1">
      <c r="A127" s="38"/>
      <c r="B127" s="39"/>
      <c r="C127" s="107" t="s">
        <v>149</v>
      </c>
      <c r="D127" s="40"/>
      <c r="E127" s="40"/>
      <c r="F127" s="40"/>
      <c r="G127" s="40"/>
      <c r="H127" s="40"/>
      <c r="I127" s="154"/>
      <c r="J127" s="222">
        <f>BK127</f>
        <v>0</v>
      </c>
      <c r="K127" s="40"/>
      <c r="L127" s="44"/>
      <c r="M127" s="103"/>
      <c r="N127" s="223"/>
      <c r="O127" s="104"/>
      <c r="P127" s="224">
        <f>P128+P188+P232</f>
        <v>0</v>
      </c>
      <c r="Q127" s="104"/>
      <c r="R127" s="224">
        <f>R128+R188+R232</f>
        <v>0</v>
      </c>
      <c r="S127" s="104"/>
      <c r="T127" s="225">
        <f>T128+T188+T232</f>
        <v>0</v>
      </c>
      <c r="U127" s="38"/>
      <c r="V127" s="38"/>
      <c r="W127" s="38"/>
      <c r="X127" s="38"/>
      <c r="Y127" s="38"/>
      <c r="Z127" s="38"/>
      <c r="AA127" s="38"/>
      <c r="AB127" s="38"/>
      <c r="AC127" s="38"/>
      <c r="AD127" s="38"/>
      <c r="AE127" s="38"/>
      <c r="AT127" s="17" t="s">
        <v>77</v>
      </c>
      <c r="AU127" s="17" t="s">
        <v>127</v>
      </c>
      <c r="BK127" s="226">
        <f>BK128+BK188+BK232</f>
        <v>0</v>
      </c>
    </row>
    <row r="128" s="12" customFormat="1" ht="25.92" customHeight="1">
      <c r="A128" s="12"/>
      <c r="B128" s="227"/>
      <c r="C128" s="228"/>
      <c r="D128" s="229" t="s">
        <v>77</v>
      </c>
      <c r="E128" s="230" t="s">
        <v>150</v>
      </c>
      <c r="F128" s="230" t="s">
        <v>151</v>
      </c>
      <c r="G128" s="228"/>
      <c r="H128" s="228"/>
      <c r="I128" s="231"/>
      <c r="J128" s="232">
        <f>BK128</f>
        <v>0</v>
      </c>
      <c r="K128" s="228"/>
      <c r="L128" s="233"/>
      <c r="M128" s="234"/>
      <c r="N128" s="235"/>
      <c r="O128" s="235"/>
      <c r="P128" s="236">
        <f>P129</f>
        <v>0</v>
      </c>
      <c r="Q128" s="235"/>
      <c r="R128" s="236">
        <f>R129</f>
        <v>0</v>
      </c>
      <c r="S128" s="235"/>
      <c r="T128" s="237">
        <f>T129</f>
        <v>0</v>
      </c>
      <c r="U128" s="12"/>
      <c r="V128" s="12"/>
      <c r="W128" s="12"/>
      <c r="X128" s="12"/>
      <c r="Y128" s="12"/>
      <c r="Z128" s="12"/>
      <c r="AA128" s="12"/>
      <c r="AB128" s="12"/>
      <c r="AC128" s="12"/>
      <c r="AD128" s="12"/>
      <c r="AE128" s="12"/>
      <c r="AR128" s="238" t="s">
        <v>85</v>
      </c>
      <c r="AT128" s="239" t="s">
        <v>77</v>
      </c>
      <c r="AU128" s="239" t="s">
        <v>78</v>
      </c>
      <c r="AY128" s="238" t="s">
        <v>152</v>
      </c>
      <c r="BK128" s="240">
        <f>BK129</f>
        <v>0</v>
      </c>
    </row>
    <row r="129" s="12" customFormat="1" ht="22.8" customHeight="1">
      <c r="A129" s="12"/>
      <c r="B129" s="227"/>
      <c r="C129" s="228"/>
      <c r="D129" s="229" t="s">
        <v>77</v>
      </c>
      <c r="E129" s="241" t="s">
        <v>85</v>
      </c>
      <c r="F129" s="241" t="s">
        <v>153</v>
      </c>
      <c r="G129" s="228"/>
      <c r="H129" s="228"/>
      <c r="I129" s="231"/>
      <c r="J129" s="242">
        <f>BK129</f>
        <v>0</v>
      </c>
      <c r="K129" s="228"/>
      <c r="L129" s="233"/>
      <c r="M129" s="234"/>
      <c r="N129" s="235"/>
      <c r="O129" s="235"/>
      <c r="P129" s="236">
        <f>SUM(P130:P187)</f>
        <v>0</v>
      </c>
      <c r="Q129" s="235"/>
      <c r="R129" s="236">
        <f>SUM(R130:R187)</f>
        <v>0</v>
      </c>
      <c r="S129" s="235"/>
      <c r="T129" s="237">
        <f>SUM(T130:T187)</f>
        <v>0</v>
      </c>
      <c r="U129" s="12"/>
      <c r="V129" s="12"/>
      <c r="W129" s="12"/>
      <c r="X129" s="12"/>
      <c r="Y129" s="12"/>
      <c r="Z129" s="12"/>
      <c r="AA129" s="12"/>
      <c r="AB129" s="12"/>
      <c r="AC129" s="12"/>
      <c r="AD129" s="12"/>
      <c r="AE129" s="12"/>
      <c r="AR129" s="238" t="s">
        <v>85</v>
      </c>
      <c r="AT129" s="239" t="s">
        <v>77</v>
      </c>
      <c r="AU129" s="239" t="s">
        <v>85</v>
      </c>
      <c r="AY129" s="238" t="s">
        <v>152</v>
      </c>
      <c r="BK129" s="240">
        <f>SUM(BK130:BK187)</f>
        <v>0</v>
      </c>
    </row>
    <row r="130" s="2" customFormat="1" ht="21.75" customHeight="1">
      <c r="A130" s="38"/>
      <c r="B130" s="39"/>
      <c r="C130" s="243" t="s">
        <v>85</v>
      </c>
      <c r="D130" s="243" t="s">
        <v>154</v>
      </c>
      <c r="E130" s="244" t="s">
        <v>1030</v>
      </c>
      <c r="F130" s="245" t="s">
        <v>1031</v>
      </c>
      <c r="G130" s="246" t="s">
        <v>380</v>
      </c>
      <c r="H130" s="247">
        <v>37</v>
      </c>
      <c r="I130" s="248"/>
      <c r="J130" s="249">
        <f>ROUND(I130*H130,2)</f>
        <v>0</v>
      </c>
      <c r="K130" s="245" t="s">
        <v>1</v>
      </c>
      <c r="L130" s="44"/>
      <c r="M130" s="250" t="s">
        <v>1</v>
      </c>
      <c r="N130" s="251" t="s">
        <v>43</v>
      </c>
      <c r="O130" s="91"/>
      <c r="P130" s="252">
        <f>O130*H130</f>
        <v>0</v>
      </c>
      <c r="Q130" s="252">
        <v>0</v>
      </c>
      <c r="R130" s="252">
        <f>Q130*H130</f>
        <v>0</v>
      </c>
      <c r="S130" s="252">
        <v>0</v>
      </c>
      <c r="T130" s="253">
        <f>S130*H130</f>
        <v>0</v>
      </c>
      <c r="U130" s="38"/>
      <c r="V130" s="38"/>
      <c r="W130" s="38"/>
      <c r="X130" s="38"/>
      <c r="Y130" s="38"/>
      <c r="Z130" s="38"/>
      <c r="AA130" s="38"/>
      <c r="AB130" s="38"/>
      <c r="AC130" s="38"/>
      <c r="AD130" s="38"/>
      <c r="AE130" s="38"/>
      <c r="AR130" s="254" t="s">
        <v>159</v>
      </c>
      <c r="AT130" s="254" t="s">
        <v>154</v>
      </c>
      <c r="AU130" s="254" t="s">
        <v>87</v>
      </c>
      <c r="AY130" s="17" t="s">
        <v>152</v>
      </c>
      <c r="BE130" s="255">
        <f>IF(N130="základní",J130,0)</f>
        <v>0</v>
      </c>
      <c r="BF130" s="255">
        <f>IF(N130="snížená",J130,0)</f>
        <v>0</v>
      </c>
      <c r="BG130" s="255">
        <f>IF(N130="zákl. přenesená",J130,0)</f>
        <v>0</v>
      </c>
      <c r="BH130" s="255">
        <f>IF(N130="sníž. přenesená",J130,0)</f>
        <v>0</v>
      </c>
      <c r="BI130" s="255">
        <f>IF(N130="nulová",J130,0)</f>
        <v>0</v>
      </c>
      <c r="BJ130" s="17" t="s">
        <v>85</v>
      </c>
      <c r="BK130" s="255">
        <f>ROUND(I130*H130,2)</f>
        <v>0</v>
      </c>
      <c r="BL130" s="17" t="s">
        <v>159</v>
      </c>
      <c r="BM130" s="254" t="s">
        <v>1113</v>
      </c>
    </row>
    <row r="131" s="2" customFormat="1">
      <c r="A131" s="38"/>
      <c r="B131" s="39"/>
      <c r="C131" s="40"/>
      <c r="D131" s="256" t="s">
        <v>161</v>
      </c>
      <c r="E131" s="40"/>
      <c r="F131" s="257" t="s">
        <v>1031</v>
      </c>
      <c r="G131" s="40"/>
      <c r="H131" s="40"/>
      <c r="I131" s="154"/>
      <c r="J131" s="40"/>
      <c r="K131" s="40"/>
      <c r="L131" s="44"/>
      <c r="M131" s="258"/>
      <c r="N131" s="259"/>
      <c r="O131" s="91"/>
      <c r="P131" s="91"/>
      <c r="Q131" s="91"/>
      <c r="R131" s="91"/>
      <c r="S131" s="91"/>
      <c r="T131" s="92"/>
      <c r="U131" s="38"/>
      <c r="V131" s="38"/>
      <c r="W131" s="38"/>
      <c r="X131" s="38"/>
      <c r="Y131" s="38"/>
      <c r="Z131" s="38"/>
      <c r="AA131" s="38"/>
      <c r="AB131" s="38"/>
      <c r="AC131" s="38"/>
      <c r="AD131" s="38"/>
      <c r="AE131" s="38"/>
      <c r="AT131" s="17" t="s">
        <v>161</v>
      </c>
      <c r="AU131" s="17" t="s">
        <v>87</v>
      </c>
    </row>
    <row r="132" s="13" customFormat="1">
      <c r="A132" s="13"/>
      <c r="B132" s="261"/>
      <c r="C132" s="262"/>
      <c r="D132" s="256" t="s">
        <v>165</v>
      </c>
      <c r="E132" s="263" t="s">
        <v>1</v>
      </c>
      <c r="F132" s="264" t="s">
        <v>1114</v>
      </c>
      <c r="G132" s="262"/>
      <c r="H132" s="265">
        <v>37</v>
      </c>
      <c r="I132" s="266"/>
      <c r="J132" s="262"/>
      <c r="K132" s="262"/>
      <c r="L132" s="267"/>
      <c r="M132" s="268"/>
      <c r="N132" s="269"/>
      <c r="O132" s="269"/>
      <c r="P132" s="269"/>
      <c r="Q132" s="269"/>
      <c r="R132" s="269"/>
      <c r="S132" s="269"/>
      <c r="T132" s="270"/>
      <c r="U132" s="13"/>
      <c r="V132" s="13"/>
      <c r="W132" s="13"/>
      <c r="X132" s="13"/>
      <c r="Y132" s="13"/>
      <c r="Z132" s="13"/>
      <c r="AA132" s="13"/>
      <c r="AB132" s="13"/>
      <c r="AC132" s="13"/>
      <c r="AD132" s="13"/>
      <c r="AE132" s="13"/>
      <c r="AT132" s="271" t="s">
        <v>165</v>
      </c>
      <c r="AU132" s="271" t="s">
        <v>87</v>
      </c>
      <c r="AV132" s="13" t="s">
        <v>87</v>
      </c>
      <c r="AW132" s="13" t="s">
        <v>34</v>
      </c>
      <c r="AX132" s="13" t="s">
        <v>85</v>
      </c>
      <c r="AY132" s="271" t="s">
        <v>152</v>
      </c>
    </row>
    <row r="133" s="2" customFormat="1" ht="21.75" customHeight="1">
      <c r="A133" s="38"/>
      <c r="B133" s="39"/>
      <c r="C133" s="283" t="s">
        <v>87</v>
      </c>
      <c r="D133" s="283" t="s">
        <v>262</v>
      </c>
      <c r="E133" s="284" t="s">
        <v>1033</v>
      </c>
      <c r="F133" s="285" t="s">
        <v>1034</v>
      </c>
      <c r="G133" s="286" t="s">
        <v>330</v>
      </c>
      <c r="H133" s="287">
        <v>6.0279999999999996</v>
      </c>
      <c r="I133" s="288"/>
      <c r="J133" s="289">
        <f>ROUND(I133*H133,2)</f>
        <v>0</v>
      </c>
      <c r="K133" s="285" t="s">
        <v>1</v>
      </c>
      <c r="L133" s="290"/>
      <c r="M133" s="291" t="s">
        <v>1</v>
      </c>
      <c r="N133" s="292" t="s">
        <v>43</v>
      </c>
      <c r="O133" s="91"/>
      <c r="P133" s="252">
        <f>O133*H133</f>
        <v>0</v>
      </c>
      <c r="Q133" s="252">
        <v>0</v>
      </c>
      <c r="R133" s="252">
        <f>Q133*H133</f>
        <v>0</v>
      </c>
      <c r="S133" s="252">
        <v>0</v>
      </c>
      <c r="T133" s="253">
        <f>S133*H133</f>
        <v>0</v>
      </c>
      <c r="U133" s="38"/>
      <c r="V133" s="38"/>
      <c r="W133" s="38"/>
      <c r="X133" s="38"/>
      <c r="Y133" s="38"/>
      <c r="Z133" s="38"/>
      <c r="AA133" s="38"/>
      <c r="AB133" s="38"/>
      <c r="AC133" s="38"/>
      <c r="AD133" s="38"/>
      <c r="AE133" s="38"/>
      <c r="AR133" s="254" t="s">
        <v>216</v>
      </c>
      <c r="AT133" s="254" t="s">
        <v>262</v>
      </c>
      <c r="AU133" s="254" t="s">
        <v>87</v>
      </c>
      <c r="AY133" s="17" t="s">
        <v>152</v>
      </c>
      <c r="BE133" s="255">
        <f>IF(N133="základní",J133,0)</f>
        <v>0</v>
      </c>
      <c r="BF133" s="255">
        <f>IF(N133="snížená",J133,0)</f>
        <v>0</v>
      </c>
      <c r="BG133" s="255">
        <f>IF(N133="zákl. přenesená",J133,0)</f>
        <v>0</v>
      </c>
      <c r="BH133" s="255">
        <f>IF(N133="sníž. přenesená",J133,0)</f>
        <v>0</v>
      </c>
      <c r="BI133" s="255">
        <f>IF(N133="nulová",J133,0)</f>
        <v>0</v>
      </c>
      <c r="BJ133" s="17" t="s">
        <v>85</v>
      </c>
      <c r="BK133" s="255">
        <f>ROUND(I133*H133,2)</f>
        <v>0</v>
      </c>
      <c r="BL133" s="17" t="s">
        <v>159</v>
      </c>
      <c r="BM133" s="254" t="s">
        <v>1115</v>
      </c>
    </row>
    <row r="134" s="2" customFormat="1">
      <c r="A134" s="38"/>
      <c r="B134" s="39"/>
      <c r="C134" s="40"/>
      <c r="D134" s="256" t="s">
        <v>161</v>
      </c>
      <c r="E134" s="40"/>
      <c r="F134" s="257" t="s">
        <v>1034</v>
      </c>
      <c r="G134" s="40"/>
      <c r="H134" s="40"/>
      <c r="I134" s="154"/>
      <c r="J134" s="40"/>
      <c r="K134" s="40"/>
      <c r="L134" s="44"/>
      <c r="M134" s="258"/>
      <c r="N134" s="259"/>
      <c r="O134" s="91"/>
      <c r="P134" s="91"/>
      <c r="Q134" s="91"/>
      <c r="R134" s="91"/>
      <c r="S134" s="91"/>
      <c r="T134" s="92"/>
      <c r="U134" s="38"/>
      <c r="V134" s="38"/>
      <c r="W134" s="38"/>
      <c r="X134" s="38"/>
      <c r="Y134" s="38"/>
      <c r="Z134" s="38"/>
      <c r="AA134" s="38"/>
      <c r="AB134" s="38"/>
      <c r="AC134" s="38"/>
      <c r="AD134" s="38"/>
      <c r="AE134" s="38"/>
      <c r="AT134" s="17" t="s">
        <v>161</v>
      </c>
      <c r="AU134" s="17" t="s">
        <v>87</v>
      </c>
    </row>
    <row r="135" s="13" customFormat="1">
      <c r="A135" s="13"/>
      <c r="B135" s="261"/>
      <c r="C135" s="262"/>
      <c r="D135" s="256" t="s">
        <v>165</v>
      </c>
      <c r="E135" s="263" t="s">
        <v>1</v>
      </c>
      <c r="F135" s="264" t="s">
        <v>1116</v>
      </c>
      <c r="G135" s="262"/>
      <c r="H135" s="265">
        <v>6.0279999999999996</v>
      </c>
      <c r="I135" s="266"/>
      <c r="J135" s="262"/>
      <c r="K135" s="262"/>
      <c r="L135" s="267"/>
      <c r="M135" s="268"/>
      <c r="N135" s="269"/>
      <c r="O135" s="269"/>
      <c r="P135" s="269"/>
      <c r="Q135" s="269"/>
      <c r="R135" s="269"/>
      <c r="S135" s="269"/>
      <c r="T135" s="270"/>
      <c r="U135" s="13"/>
      <c r="V135" s="13"/>
      <c r="W135" s="13"/>
      <c r="X135" s="13"/>
      <c r="Y135" s="13"/>
      <c r="Z135" s="13"/>
      <c r="AA135" s="13"/>
      <c r="AB135" s="13"/>
      <c r="AC135" s="13"/>
      <c r="AD135" s="13"/>
      <c r="AE135" s="13"/>
      <c r="AT135" s="271" t="s">
        <v>165</v>
      </c>
      <c r="AU135" s="271" t="s">
        <v>87</v>
      </c>
      <c r="AV135" s="13" t="s">
        <v>87</v>
      </c>
      <c r="AW135" s="13" t="s">
        <v>34</v>
      </c>
      <c r="AX135" s="13" t="s">
        <v>85</v>
      </c>
      <c r="AY135" s="271" t="s">
        <v>152</v>
      </c>
    </row>
    <row r="136" s="2" customFormat="1" ht="21.75" customHeight="1">
      <c r="A136" s="38"/>
      <c r="B136" s="39"/>
      <c r="C136" s="243" t="s">
        <v>177</v>
      </c>
      <c r="D136" s="243" t="s">
        <v>154</v>
      </c>
      <c r="E136" s="244" t="s">
        <v>1117</v>
      </c>
      <c r="F136" s="245" t="s">
        <v>1118</v>
      </c>
      <c r="G136" s="246" t="s">
        <v>330</v>
      </c>
      <c r="H136" s="247">
        <v>1</v>
      </c>
      <c r="I136" s="248"/>
      <c r="J136" s="249">
        <f>ROUND(I136*H136,2)</f>
        <v>0</v>
      </c>
      <c r="K136" s="245" t="s">
        <v>1</v>
      </c>
      <c r="L136" s="44"/>
      <c r="M136" s="250" t="s">
        <v>1</v>
      </c>
      <c r="N136" s="251" t="s">
        <v>43</v>
      </c>
      <c r="O136" s="91"/>
      <c r="P136" s="252">
        <f>O136*H136</f>
        <v>0</v>
      </c>
      <c r="Q136" s="252">
        <v>0</v>
      </c>
      <c r="R136" s="252">
        <f>Q136*H136</f>
        <v>0</v>
      </c>
      <c r="S136" s="252">
        <v>0</v>
      </c>
      <c r="T136" s="253">
        <f>S136*H136</f>
        <v>0</v>
      </c>
      <c r="U136" s="38"/>
      <c r="V136" s="38"/>
      <c r="W136" s="38"/>
      <c r="X136" s="38"/>
      <c r="Y136" s="38"/>
      <c r="Z136" s="38"/>
      <c r="AA136" s="38"/>
      <c r="AB136" s="38"/>
      <c r="AC136" s="38"/>
      <c r="AD136" s="38"/>
      <c r="AE136" s="38"/>
      <c r="AR136" s="254" t="s">
        <v>159</v>
      </c>
      <c r="AT136" s="254" t="s">
        <v>154</v>
      </c>
      <c r="AU136" s="254" t="s">
        <v>87</v>
      </c>
      <c r="AY136" s="17" t="s">
        <v>152</v>
      </c>
      <c r="BE136" s="255">
        <f>IF(N136="základní",J136,0)</f>
        <v>0</v>
      </c>
      <c r="BF136" s="255">
        <f>IF(N136="snížená",J136,0)</f>
        <v>0</v>
      </c>
      <c r="BG136" s="255">
        <f>IF(N136="zákl. přenesená",J136,0)</f>
        <v>0</v>
      </c>
      <c r="BH136" s="255">
        <f>IF(N136="sníž. přenesená",J136,0)</f>
        <v>0</v>
      </c>
      <c r="BI136" s="255">
        <f>IF(N136="nulová",J136,0)</f>
        <v>0</v>
      </c>
      <c r="BJ136" s="17" t="s">
        <v>85</v>
      </c>
      <c r="BK136" s="255">
        <f>ROUND(I136*H136,2)</f>
        <v>0</v>
      </c>
      <c r="BL136" s="17" t="s">
        <v>159</v>
      </c>
      <c r="BM136" s="254" t="s">
        <v>1119</v>
      </c>
    </row>
    <row r="137" s="2" customFormat="1">
      <c r="A137" s="38"/>
      <c r="B137" s="39"/>
      <c r="C137" s="40"/>
      <c r="D137" s="256" t="s">
        <v>161</v>
      </c>
      <c r="E137" s="40"/>
      <c r="F137" s="257" t="s">
        <v>1118</v>
      </c>
      <c r="G137" s="40"/>
      <c r="H137" s="40"/>
      <c r="I137" s="154"/>
      <c r="J137" s="40"/>
      <c r="K137" s="40"/>
      <c r="L137" s="44"/>
      <c r="M137" s="258"/>
      <c r="N137" s="259"/>
      <c r="O137" s="91"/>
      <c r="P137" s="91"/>
      <c r="Q137" s="91"/>
      <c r="R137" s="91"/>
      <c r="S137" s="91"/>
      <c r="T137" s="92"/>
      <c r="U137" s="38"/>
      <c r="V137" s="38"/>
      <c r="W137" s="38"/>
      <c r="X137" s="38"/>
      <c r="Y137" s="38"/>
      <c r="Z137" s="38"/>
      <c r="AA137" s="38"/>
      <c r="AB137" s="38"/>
      <c r="AC137" s="38"/>
      <c r="AD137" s="38"/>
      <c r="AE137" s="38"/>
      <c r="AT137" s="17" t="s">
        <v>161</v>
      </c>
      <c r="AU137" s="17" t="s">
        <v>87</v>
      </c>
    </row>
    <row r="138" s="2" customFormat="1" ht="21.75" customHeight="1">
      <c r="A138" s="38"/>
      <c r="B138" s="39"/>
      <c r="C138" s="243" t="s">
        <v>159</v>
      </c>
      <c r="D138" s="243" t="s">
        <v>154</v>
      </c>
      <c r="E138" s="244" t="s">
        <v>1120</v>
      </c>
      <c r="F138" s="245" t="s">
        <v>1121</v>
      </c>
      <c r="G138" s="246" t="s">
        <v>330</v>
      </c>
      <c r="H138" s="247">
        <v>1</v>
      </c>
      <c r="I138" s="248"/>
      <c r="J138" s="249">
        <f>ROUND(I138*H138,2)</f>
        <v>0</v>
      </c>
      <c r="K138" s="245" t="s">
        <v>1</v>
      </c>
      <c r="L138" s="44"/>
      <c r="M138" s="250" t="s">
        <v>1</v>
      </c>
      <c r="N138" s="251" t="s">
        <v>43</v>
      </c>
      <c r="O138" s="91"/>
      <c r="P138" s="252">
        <f>O138*H138</f>
        <v>0</v>
      </c>
      <c r="Q138" s="252">
        <v>0</v>
      </c>
      <c r="R138" s="252">
        <f>Q138*H138</f>
        <v>0</v>
      </c>
      <c r="S138" s="252">
        <v>0</v>
      </c>
      <c r="T138" s="253">
        <f>S138*H138</f>
        <v>0</v>
      </c>
      <c r="U138" s="38"/>
      <c r="V138" s="38"/>
      <c r="W138" s="38"/>
      <c r="X138" s="38"/>
      <c r="Y138" s="38"/>
      <c r="Z138" s="38"/>
      <c r="AA138" s="38"/>
      <c r="AB138" s="38"/>
      <c r="AC138" s="38"/>
      <c r="AD138" s="38"/>
      <c r="AE138" s="38"/>
      <c r="AR138" s="254" t="s">
        <v>159</v>
      </c>
      <c r="AT138" s="254" t="s">
        <v>154</v>
      </c>
      <c r="AU138" s="254" t="s">
        <v>87</v>
      </c>
      <c r="AY138" s="17" t="s">
        <v>152</v>
      </c>
      <c r="BE138" s="255">
        <f>IF(N138="základní",J138,0)</f>
        <v>0</v>
      </c>
      <c r="BF138" s="255">
        <f>IF(N138="snížená",J138,0)</f>
        <v>0</v>
      </c>
      <c r="BG138" s="255">
        <f>IF(N138="zákl. přenesená",J138,0)</f>
        <v>0</v>
      </c>
      <c r="BH138" s="255">
        <f>IF(N138="sníž. přenesená",J138,0)</f>
        <v>0</v>
      </c>
      <c r="BI138" s="255">
        <f>IF(N138="nulová",J138,0)</f>
        <v>0</v>
      </c>
      <c r="BJ138" s="17" t="s">
        <v>85</v>
      </c>
      <c r="BK138" s="255">
        <f>ROUND(I138*H138,2)</f>
        <v>0</v>
      </c>
      <c r="BL138" s="17" t="s">
        <v>159</v>
      </c>
      <c r="BM138" s="254" t="s">
        <v>1122</v>
      </c>
    </row>
    <row r="139" s="2" customFormat="1">
      <c r="A139" s="38"/>
      <c r="B139" s="39"/>
      <c r="C139" s="40"/>
      <c r="D139" s="256" t="s">
        <v>161</v>
      </c>
      <c r="E139" s="40"/>
      <c r="F139" s="257" t="s">
        <v>1121</v>
      </c>
      <c r="G139" s="40"/>
      <c r="H139" s="40"/>
      <c r="I139" s="154"/>
      <c r="J139" s="40"/>
      <c r="K139" s="40"/>
      <c r="L139" s="44"/>
      <c r="M139" s="258"/>
      <c r="N139" s="259"/>
      <c r="O139" s="91"/>
      <c r="P139" s="91"/>
      <c r="Q139" s="91"/>
      <c r="R139" s="91"/>
      <c r="S139" s="91"/>
      <c r="T139" s="92"/>
      <c r="U139" s="38"/>
      <c r="V139" s="38"/>
      <c r="W139" s="38"/>
      <c r="X139" s="38"/>
      <c r="Y139" s="38"/>
      <c r="Z139" s="38"/>
      <c r="AA139" s="38"/>
      <c r="AB139" s="38"/>
      <c r="AC139" s="38"/>
      <c r="AD139" s="38"/>
      <c r="AE139" s="38"/>
      <c r="AT139" s="17" t="s">
        <v>161</v>
      </c>
      <c r="AU139" s="17" t="s">
        <v>87</v>
      </c>
    </row>
    <row r="140" s="2" customFormat="1" ht="33" customHeight="1">
      <c r="A140" s="38"/>
      <c r="B140" s="39"/>
      <c r="C140" s="243" t="s">
        <v>188</v>
      </c>
      <c r="D140" s="243" t="s">
        <v>154</v>
      </c>
      <c r="E140" s="244" t="s">
        <v>1057</v>
      </c>
      <c r="F140" s="245" t="s">
        <v>1058</v>
      </c>
      <c r="G140" s="246" t="s">
        <v>380</v>
      </c>
      <c r="H140" s="247">
        <v>269</v>
      </c>
      <c r="I140" s="248"/>
      <c r="J140" s="249">
        <f>ROUND(I140*H140,2)</f>
        <v>0</v>
      </c>
      <c r="K140" s="245" t="s">
        <v>1</v>
      </c>
      <c r="L140" s="44"/>
      <c r="M140" s="250" t="s">
        <v>1</v>
      </c>
      <c r="N140" s="251" t="s">
        <v>43</v>
      </c>
      <c r="O140" s="91"/>
      <c r="P140" s="252">
        <f>O140*H140</f>
        <v>0</v>
      </c>
      <c r="Q140" s="252">
        <v>0</v>
      </c>
      <c r="R140" s="252">
        <f>Q140*H140</f>
        <v>0</v>
      </c>
      <c r="S140" s="252">
        <v>0</v>
      </c>
      <c r="T140" s="253">
        <f>S140*H140</f>
        <v>0</v>
      </c>
      <c r="U140" s="38"/>
      <c r="V140" s="38"/>
      <c r="W140" s="38"/>
      <c r="X140" s="38"/>
      <c r="Y140" s="38"/>
      <c r="Z140" s="38"/>
      <c r="AA140" s="38"/>
      <c r="AB140" s="38"/>
      <c r="AC140" s="38"/>
      <c r="AD140" s="38"/>
      <c r="AE140" s="38"/>
      <c r="AR140" s="254" t="s">
        <v>159</v>
      </c>
      <c r="AT140" s="254" t="s">
        <v>154</v>
      </c>
      <c r="AU140" s="254" t="s">
        <v>87</v>
      </c>
      <c r="AY140" s="17" t="s">
        <v>152</v>
      </c>
      <c r="BE140" s="255">
        <f>IF(N140="základní",J140,0)</f>
        <v>0</v>
      </c>
      <c r="BF140" s="255">
        <f>IF(N140="snížená",J140,0)</f>
        <v>0</v>
      </c>
      <c r="BG140" s="255">
        <f>IF(N140="zákl. přenesená",J140,0)</f>
        <v>0</v>
      </c>
      <c r="BH140" s="255">
        <f>IF(N140="sníž. přenesená",J140,0)</f>
        <v>0</v>
      </c>
      <c r="BI140" s="255">
        <f>IF(N140="nulová",J140,0)</f>
        <v>0</v>
      </c>
      <c r="BJ140" s="17" t="s">
        <v>85</v>
      </c>
      <c r="BK140" s="255">
        <f>ROUND(I140*H140,2)</f>
        <v>0</v>
      </c>
      <c r="BL140" s="17" t="s">
        <v>159</v>
      </c>
      <c r="BM140" s="254" t="s">
        <v>1123</v>
      </c>
    </row>
    <row r="141" s="2" customFormat="1">
      <c r="A141" s="38"/>
      <c r="B141" s="39"/>
      <c r="C141" s="40"/>
      <c r="D141" s="256" t="s">
        <v>161</v>
      </c>
      <c r="E141" s="40"/>
      <c r="F141" s="257" t="s">
        <v>1058</v>
      </c>
      <c r="G141" s="40"/>
      <c r="H141" s="40"/>
      <c r="I141" s="154"/>
      <c r="J141" s="40"/>
      <c r="K141" s="40"/>
      <c r="L141" s="44"/>
      <c r="M141" s="258"/>
      <c r="N141" s="259"/>
      <c r="O141" s="91"/>
      <c r="P141" s="91"/>
      <c r="Q141" s="91"/>
      <c r="R141" s="91"/>
      <c r="S141" s="91"/>
      <c r="T141" s="92"/>
      <c r="U141" s="38"/>
      <c r="V141" s="38"/>
      <c r="W141" s="38"/>
      <c r="X141" s="38"/>
      <c r="Y141" s="38"/>
      <c r="Z141" s="38"/>
      <c r="AA141" s="38"/>
      <c r="AB141" s="38"/>
      <c r="AC141" s="38"/>
      <c r="AD141" s="38"/>
      <c r="AE141" s="38"/>
      <c r="AT141" s="17" t="s">
        <v>161</v>
      </c>
      <c r="AU141" s="17" t="s">
        <v>87</v>
      </c>
    </row>
    <row r="142" s="2" customFormat="1" ht="16.5" customHeight="1">
      <c r="A142" s="38"/>
      <c r="B142" s="39"/>
      <c r="C142" s="283" t="s">
        <v>196</v>
      </c>
      <c r="D142" s="283" t="s">
        <v>262</v>
      </c>
      <c r="E142" s="284" t="s">
        <v>1060</v>
      </c>
      <c r="F142" s="285" t="s">
        <v>1061</v>
      </c>
      <c r="G142" s="286" t="s">
        <v>797</v>
      </c>
      <c r="H142" s="287">
        <v>282.44999999999999</v>
      </c>
      <c r="I142" s="288"/>
      <c r="J142" s="289">
        <f>ROUND(I142*H142,2)</f>
        <v>0</v>
      </c>
      <c r="K142" s="285" t="s">
        <v>1</v>
      </c>
      <c r="L142" s="290"/>
      <c r="M142" s="291" t="s">
        <v>1</v>
      </c>
      <c r="N142" s="292" t="s">
        <v>43</v>
      </c>
      <c r="O142" s="91"/>
      <c r="P142" s="252">
        <f>O142*H142</f>
        <v>0</v>
      </c>
      <c r="Q142" s="252">
        <v>0</v>
      </c>
      <c r="R142" s="252">
        <f>Q142*H142</f>
        <v>0</v>
      </c>
      <c r="S142" s="252">
        <v>0</v>
      </c>
      <c r="T142" s="253">
        <f>S142*H142</f>
        <v>0</v>
      </c>
      <c r="U142" s="38"/>
      <c r="V142" s="38"/>
      <c r="W142" s="38"/>
      <c r="X142" s="38"/>
      <c r="Y142" s="38"/>
      <c r="Z142" s="38"/>
      <c r="AA142" s="38"/>
      <c r="AB142" s="38"/>
      <c r="AC142" s="38"/>
      <c r="AD142" s="38"/>
      <c r="AE142" s="38"/>
      <c r="AR142" s="254" t="s">
        <v>216</v>
      </c>
      <c r="AT142" s="254" t="s">
        <v>262</v>
      </c>
      <c r="AU142" s="254" t="s">
        <v>87</v>
      </c>
      <c r="AY142" s="17" t="s">
        <v>152</v>
      </c>
      <c r="BE142" s="255">
        <f>IF(N142="základní",J142,0)</f>
        <v>0</v>
      </c>
      <c r="BF142" s="255">
        <f>IF(N142="snížená",J142,0)</f>
        <v>0</v>
      </c>
      <c r="BG142" s="255">
        <f>IF(N142="zákl. přenesená",J142,0)</f>
        <v>0</v>
      </c>
      <c r="BH142" s="255">
        <f>IF(N142="sníž. přenesená",J142,0)</f>
        <v>0</v>
      </c>
      <c r="BI142" s="255">
        <f>IF(N142="nulová",J142,0)</f>
        <v>0</v>
      </c>
      <c r="BJ142" s="17" t="s">
        <v>85</v>
      </c>
      <c r="BK142" s="255">
        <f>ROUND(I142*H142,2)</f>
        <v>0</v>
      </c>
      <c r="BL142" s="17" t="s">
        <v>159</v>
      </c>
      <c r="BM142" s="254" t="s">
        <v>1124</v>
      </c>
    </row>
    <row r="143" s="2" customFormat="1">
      <c r="A143" s="38"/>
      <c r="B143" s="39"/>
      <c r="C143" s="40"/>
      <c r="D143" s="256" t="s">
        <v>161</v>
      </c>
      <c r="E143" s="40"/>
      <c r="F143" s="257" t="s">
        <v>1061</v>
      </c>
      <c r="G143" s="40"/>
      <c r="H143" s="40"/>
      <c r="I143" s="154"/>
      <c r="J143" s="40"/>
      <c r="K143" s="40"/>
      <c r="L143" s="44"/>
      <c r="M143" s="258"/>
      <c r="N143" s="259"/>
      <c r="O143" s="91"/>
      <c r="P143" s="91"/>
      <c r="Q143" s="91"/>
      <c r="R143" s="91"/>
      <c r="S143" s="91"/>
      <c r="T143" s="92"/>
      <c r="U143" s="38"/>
      <c r="V143" s="38"/>
      <c r="W143" s="38"/>
      <c r="X143" s="38"/>
      <c r="Y143" s="38"/>
      <c r="Z143" s="38"/>
      <c r="AA143" s="38"/>
      <c r="AB143" s="38"/>
      <c r="AC143" s="38"/>
      <c r="AD143" s="38"/>
      <c r="AE143" s="38"/>
      <c r="AT143" s="17" t="s">
        <v>161</v>
      </c>
      <c r="AU143" s="17" t="s">
        <v>87</v>
      </c>
    </row>
    <row r="144" s="2" customFormat="1" ht="33" customHeight="1">
      <c r="A144" s="38"/>
      <c r="B144" s="39"/>
      <c r="C144" s="243" t="s">
        <v>210</v>
      </c>
      <c r="D144" s="243" t="s">
        <v>154</v>
      </c>
      <c r="E144" s="244" t="s">
        <v>1057</v>
      </c>
      <c r="F144" s="245" t="s">
        <v>1058</v>
      </c>
      <c r="G144" s="246" t="s">
        <v>380</v>
      </c>
      <c r="H144" s="247">
        <v>40</v>
      </c>
      <c r="I144" s="248"/>
      <c r="J144" s="249">
        <f>ROUND(I144*H144,2)</f>
        <v>0</v>
      </c>
      <c r="K144" s="245" t="s">
        <v>1</v>
      </c>
      <c r="L144" s="44"/>
      <c r="M144" s="250" t="s">
        <v>1</v>
      </c>
      <c r="N144" s="251" t="s">
        <v>43</v>
      </c>
      <c r="O144" s="91"/>
      <c r="P144" s="252">
        <f>O144*H144</f>
        <v>0</v>
      </c>
      <c r="Q144" s="252">
        <v>0</v>
      </c>
      <c r="R144" s="252">
        <f>Q144*H144</f>
        <v>0</v>
      </c>
      <c r="S144" s="252">
        <v>0</v>
      </c>
      <c r="T144" s="253">
        <f>S144*H144</f>
        <v>0</v>
      </c>
      <c r="U144" s="38"/>
      <c r="V144" s="38"/>
      <c r="W144" s="38"/>
      <c r="X144" s="38"/>
      <c r="Y144" s="38"/>
      <c r="Z144" s="38"/>
      <c r="AA144" s="38"/>
      <c r="AB144" s="38"/>
      <c r="AC144" s="38"/>
      <c r="AD144" s="38"/>
      <c r="AE144" s="38"/>
      <c r="AR144" s="254" t="s">
        <v>159</v>
      </c>
      <c r="AT144" s="254" t="s">
        <v>154</v>
      </c>
      <c r="AU144" s="254" t="s">
        <v>87</v>
      </c>
      <c r="AY144" s="17" t="s">
        <v>152</v>
      </c>
      <c r="BE144" s="255">
        <f>IF(N144="základní",J144,0)</f>
        <v>0</v>
      </c>
      <c r="BF144" s="255">
        <f>IF(N144="snížená",J144,0)</f>
        <v>0</v>
      </c>
      <c r="BG144" s="255">
        <f>IF(N144="zákl. přenesená",J144,0)</f>
        <v>0</v>
      </c>
      <c r="BH144" s="255">
        <f>IF(N144="sníž. přenesená",J144,0)</f>
        <v>0</v>
      </c>
      <c r="BI144" s="255">
        <f>IF(N144="nulová",J144,0)</f>
        <v>0</v>
      </c>
      <c r="BJ144" s="17" t="s">
        <v>85</v>
      </c>
      <c r="BK144" s="255">
        <f>ROUND(I144*H144,2)</f>
        <v>0</v>
      </c>
      <c r="BL144" s="17" t="s">
        <v>159</v>
      </c>
      <c r="BM144" s="254" t="s">
        <v>1125</v>
      </c>
    </row>
    <row r="145" s="2" customFormat="1">
      <c r="A145" s="38"/>
      <c r="B145" s="39"/>
      <c r="C145" s="40"/>
      <c r="D145" s="256" t="s">
        <v>161</v>
      </c>
      <c r="E145" s="40"/>
      <c r="F145" s="257" t="s">
        <v>1058</v>
      </c>
      <c r="G145" s="40"/>
      <c r="H145" s="40"/>
      <c r="I145" s="154"/>
      <c r="J145" s="40"/>
      <c r="K145" s="40"/>
      <c r="L145" s="44"/>
      <c r="M145" s="258"/>
      <c r="N145" s="259"/>
      <c r="O145" s="91"/>
      <c r="P145" s="91"/>
      <c r="Q145" s="91"/>
      <c r="R145" s="91"/>
      <c r="S145" s="91"/>
      <c r="T145" s="92"/>
      <c r="U145" s="38"/>
      <c r="V145" s="38"/>
      <c r="W145" s="38"/>
      <c r="X145" s="38"/>
      <c r="Y145" s="38"/>
      <c r="Z145" s="38"/>
      <c r="AA145" s="38"/>
      <c r="AB145" s="38"/>
      <c r="AC145" s="38"/>
      <c r="AD145" s="38"/>
      <c r="AE145" s="38"/>
      <c r="AT145" s="17" t="s">
        <v>161</v>
      </c>
      <c r="AU145" s="17" t="s">
        <v>87</v>
      </c>
    </row>
    <row r="146" s="2" customFormat="1" ht="16.5" customHeight="1">
      <c r="A146" s="38"/>
      <c r="B146" s="39"/>
      <c r="C146" s="283" t="s">
        <v>216</v>
      </c>
      <c r="D146" s="283" t="s">
        <v>262</v>
      </c>
      <c r="E146" s="284" t="s">
        <v>1060</v>
      </c>
      <c r="F146" s="285" t="s">
        <v>1061</v>
      </c>
      <c r="G146" s="286" t="s">
        <v>797</v>
      </c>
      <c r="H146" s="287">
        <v>42</v>
      </c>
      <c r="I146" s="288"/>
      <c r="J146" s="289">
        <f>ROUND(I146*H146,2)</f>
        <v>0</v>
      </c>
      <c r="K146" s="285" t="s">
        <v>1</v>
      </c>
      <c r="L146" s="290"/>
      <c r="M146" s="291" t="s">
        <v>1</v>
      </c>
      <c r="N146" s="292" t="s">
        <v>43</v>
      </c>
      <c r="O146" s="91"/>
      <c r="P146" s="252">
        <f>O146*H146</f>
        <v>0</v>
      </c>
      <c r="Q146" s="252">
        <v>0</v>
      </c>
      <c r="R146" s="252">
        <f>Q146*H146</f>
        <v>0</v>
      </c>
      <c r="S146" s="252">
        <v>0</v>
      </c>
      <c r="T146" s="253">
        <f>S146*H146</f>
        <v>0</v>
      </c>
      <c r="U146" s="38"/>
      <c r="V146" s="38"/>
      <c r="W146" s="38"/>
      <c r="X146" s="38"/>
      <c r="Y146" s="38"/>
      <c r="Z146" s="38"/>
      <c r="AA146" s="38"/>
      <c r="AB146" s="38"/>
      <c r="AC146" s="38"/>
      <c r="AD146" s="38"/>
      <c r="AE146" s="38"/>
      <c r="AR146" s="254" t="s">
        <v>216</v>
      </c>
      <c r="AT146" s="254" t="s">
        <v>262</v>
      </c>
      <c r="AU146" s="254" t="s">
        <v>87</v>
      </c>
      <c r="AY146" s="17" t="s">
        <v>152</v>
      </c>
      <c r="BE146" s="255">
        <f>IF(N146="základní",J146,0)</f>
        <v>0</v>
      </c>
      <c r="BF146" s="255">
        <f>IF(N146="snížená",J146,0)</f>
        <v>0</v>
      </c>
      <c r="BG146" s="255">
        <f>IF(N146="zákl. přenesená",J146,0)</f>
        <v>0</v>
      </c>
      <c r="BH146" s="255">
        <f>IF(N146="sníž. přenesená",J146,0)</f>
        <v>0</v>
      </c>
      <c r="BI146" s="255">
        <f>IF(N146="nulová",J146,0)</f>
        <v>0</v>
      </c>
      <c r="BJ146" s="17" t="s">
        <v>85</v>
      </c>
      <c r="BK146" s="255">
        <f>ROUND(I146*H146,2)</f>
        <v>0</v>
      </c>
      <c r="BL146" s="17" t="s">
        <v>159</v>
      </c>
      <c r="BM146" s="254" t="s">
        <v>1126</v>
      </c>
    </row>
    <row r="147" s="2" customFormat="1">
      <c r="A147" s="38"/>
      <c r="B147" s="39"/>
      <c r="C147" s="40"/>
      <c r="D147" s="256" t="s">
        <v>161</v>
      </c>
      <c r="E147" s="40"/>
      <c r="F147" s="257" t="s">
        <v>1061</v>
      </c>
      <c r="G147" s="40"/>
      <c r="H147" s="40"/>
      <c r="I147" s="154"/>
      <c r="J147" s="40"/>
      <c r="K147" s="40"/>
      <c r="L147" s="44"/>
      <c r="M147" s="258"/>
      <c r="N147" s="259"/>
      <c r="O147" s="91"/>
      <c r="P147" s="91"/>
      <c r="Q147" s="91"/>
      <c r="R147" s="91"/>
      <c r="S147" s="91"/>
      <c r="T147" s="92"/>
      <c r="U147" s="38"/>
      <c r="V147" s="38"/>
      <c r="W147" s="38"/>
      <c r="X147" s="38"/>
      <c r="Y147" s="38"/>
      <c r="Z147" s="38"/>
      <c r="AA147" s="38"/>
      <c r="AB147" s="38"/>
      <c r="AC147" s="38"/>
      <c r="AD147" s="38"/>
      <c r="AE147" s="38"/>
      <c r="AT147" s="17" t="s">
        <v>161</v>
      </c>
      <c r="AU147" s="17" t="s">
        <v>87</v>
      </c>
    </row>
    <row r="148" s="2" customFormat="1" ht="33" customHeight="1">
      <c r="A148" s="38"/>
      <c r="B148" s="39"/>
      <c r="C148" s="243" t="s">
        <v>224</v>
      </c>
      <c r="D148" s="243" t="s">
        <v>154</v>
      </c>
      <c r="E148" s="244" t="s">
        <v>1057</v>
      </c>
      <c r="F148" s="245" t="s">
        <v>1058</v>
      </c>
      <c r="G148" s="246" t="s">
        <v>380</v>
      </c>
      <c r="H148" s="247">
        <v>7</v>
      </c>
      <c r="I148" s="248"/>
      <c r="J148" s="249">
        <f>ROUND(I148*H148,2)</f>
        <v>0</v>
      </c>
      <c r="K148" s="245" t="s">
        <v>1</v>
      </c>
      <c r="L148" s="44"/>
      <c r="M148" s="250" t="s">
        <v>1</v>
      </c>
      <c r="N148" s="251" t="s">
        <v>43</v>
      </c>
      <c r="O148" s="91"/>
      <c r="P148" s="252">
        <f>O148*H148</f>
        <v>0</v>
      </c>
      <c r="Q148" s="252">
        <v>0</v>
      </c>
      <c r="R148" s="252">
        <f>Q148*H148</f>
        <v>0</v>
      </c>
      <c r="S148" s="252">
        <v>0</v>
      </c>
      <c r="T148" s="253">
        <f>S148*H148</f>
        <v>0</v>
      </c>
      <c r="U148" s="38"/>
      <c r="V148" s="38"/>
      <c r="W148" s="38"/>
      <c r="X148" s="38"/>
      <c r="Y148" s="38"/>
      <c r="Z148" s="38"/>
      <c r="AA148" s="38"/>
      <c r="AB148" s="38"/>
      <c r="AC148" s="38"/>
      <c r="AD148" s="38"/>
      <c r="AE148" s="38"/>
      <c r="AR148" s="254" t="s">
        <v>159</v>
      </c>
      <c r="AT148" s="254" t="s">
        <v>154</v>
      </c>
      <c r="AU148" s="254" t="s">
        <v>87</v>
      </c>
      <c r="AY148" s="17" t="s">
        <v>152</v>
      </c>
      <c r="BE148" s="255">
        <f>IF(N148="základní",J148,0)</f>
        <v>0</v>
      </c>
      <c r="BF148" s="255">
        <f>IF(N148="snížená",J148,0)</f>
        <v>0</v>
      </c>
      <c r="BG148" s="255">
        <f>IF(N148="zákl. přenesená",J148,0)</f>
        <v>0</v>
      </c>
      <c r="BH148" s="255">
        <f>IF(N148="sníž. přenesená",J148,0)</f>
        <v>0</v>
      </c>
      <c r="BI148" s="255">
        <f>IF(N148="nulová",J148,0)</f>
        <v>0</v>
      </c>
      <c r="BJ148" s="17" t="s">
        <v>85</v>
      </c>
      <c r="BK148" s="255">
        <f>ROUND(I148*H148,2)</f>
        <v>0</v>
      </c>
      <c r="BL148" s="17" t="s">
        <v>159</v>
      </c>
      <c r="BM148" s="254" t="s">
        <v>1127</v>
      </c>
    </row>
    <row r="149" s="2" customFormat="1">
      <c r="A149" s="38"/>
      <c r="B149" s="39"/>
      <c r="C149" s="40"/>
      <c r="D149" s="256" t="s">
        <v>161</v>
      </c>
      <c r="E149" s="40"/>
      <c r="F149" s="257" t="s">
        <v>1058</v>
      </c>
      <c r="G149" s="40"/>
      <c r="H149" s="40"/>
      <c r="I149" s="154"/>
      <c r="J149" s="40"/>
      <c r="K149" s="40"/>
      <c r="L149" s="44"/>
      <c r="M149" s="258"/>
      <c r="N149" s="259"/>
      <c r="O149" s="91"/>
      <c r="P149" s="91"/>
      <c r="Q149" s="91"/>
      <c r="R149" s="91"/>
      <c r="S149" s="91"/>
      <c r="T149" s="92"/>
      <c r="U149" s="38"/>
      <c r="V149" s="38"/>
      <c r="W149" s="38"/>
      <c r="X149" s="38"/>
      <c r="Y149" s="38"/>
      <c r="Z149" s="38"/>
      <c r="AA149" s="38"/>
      <c r="AB149" s="38"/>
      <c r="AC149" s="38"/>
      <c r="AD149" s="38"/>
      <c r="AE149" s="38"/>
      <c r="AT149" s="17" t="s">
        <v>161</v>
      </c>
      <c r="AU149" s="17" t="s">
        <v>87</v>
      </c>
    </row>
    <row r="150" s="2" customFormat="1" ht="16.5" customHeight="1">
      <c r="A150" s="38"/>
      <c r="B150" s="39"/>
      <c r="C150" s="283" t="s">
        <v>230</v>
      </c>
      <c r="D150" s="283" t="s">
        <v>262</v>
      </c>
      <c r="E150" s="284" t="s">
        <v>1060</v>
      </c>
      <c r="F150" s="285" t="s">
        <v>1061</v>
      </c>
      <c r="G150" s="286" t="s">
        <v>797</v>
      </c>
      <c r="H150" s="287">
        <v>7.3499999999999996</v>
      </c>
      <c r="I150" s="288"/>
      <c r="J150" s="289">
        <f>ROUND(I150*H150,2)</f>
        <v>0</v>
      </c>
      <c r="K150" s="285" t="s">
        <v>1</v>
      </c>
      <c r="L150" s="290"/>
      <c r="M150" s="291" t="s">
        <v>1</v>
      </c>
      <c r="N150" s="292" t="s">
        <v>43</v>
      </c>
      <c r="O150" s="91"/>
      <c r="P150" s="252">
        <f>O150*H150</f>
        <v>0</v>
      </c>
      <c r="Q150" s="252">
        <v>0</v>
      </c>
      <c r="R150" s="252">
        <f>Q150*H150</f>
        <v>0</v>
      </c>
      <c r="S150" s="252">
        <v>0</v>
      </c>
      <c r="T150" s="253">
        <f>S150*H150</f>
        <v>0</v>
      </c>
      <c r="U150" s="38"/>
      <c r="V150" s="38"/>
      <c r="W150" s="38"/>
      <c r="X150" s="38"/>
      <c r="Y150" s="38"/>
      <c r="Z150" s="38"/>
      <c r="AA150" s="38"/>
      <c r="AB150" s="38"/>
      <c r="AC150" s="38"/>
      <c r="AD150" s="38"/>
      <c r="AE150" s="38"/>
      <c r="AR150" s="254" t="s">
        <v>216</v>
      </c>
      <c r="AT150" s="254" t="s">
        <v>262</v>
      </c>
      <c r="AU150" s="254" t="s">
        <v>87</v>
      </c>
      <c r="AY150" s="17" t="s">
        <v>152</v>
      </c>
      <c r="BE150" s="255">
        <f>IF(N150="základní",J150,0)</f>
        <v>0</v>
      </c>
      <c r="BF150" s="255">
        <f>IF(N150="snížená",J150,0)</f>
        <v>0</v>
      </c>
      <c r="BG150" s="255">
        <f>IF(N150="zákl. přenesená",J150,0)</f>
        <v>0</v>
      </c>
      <c r="BH150" s="255">
        <f>IF(N150="sníž. přenesená",J150,0)</f>
        <v>0</v>
      </c>
      <c r="BI150" s="255">
        <f>IF(N150="nulová",J150,0)</f>
        <v>0</v>
      </c>
      <c r="BJ150" s="17" t="s">
        <v>85</v>
      </c>
      <c r="BK150" s="255">
        <f>ROUND(I150*H150,2)</f>
        <v>0</v>
      </c>
      <c r="BL150" s="17" t="s">
        <v>159</v>
      </c>
      <c r="BM150" s="254" t="s">
        <v>1128</v>
      </c>
    </row>
    <row r="151" s="2" customFormat="1">
      <c r="A151" s="38"/>
      <c r="B151" s="39"/>
      <c r="C151" s="40"/>
      <c r="D151" s="256" t="s">
        <v>161</v>
      </c>
      <c r="E151" s="40"/>
      <c r="F151" s="257" t="s">
        <v>1061</v>
      </c>
      <c r="G151" s="40"/>
      <c r="H151" s="40"/>
      <c r="I151" s="154"/>
      <c r="J151" s="40"/>
      <c r="K151" s="40"/>
      <c r="L151" s="44"/>
      <c r="M151" s="258"/>
      <c r="N151" s="259"/>
      <c r="O151" s="91"/>
      <c r="P151" s="91"/>
      <c r="Q151" s="91"/>
      <c r="R151" s="91"/>
      <c r="S151" s="91"/>
      <c r="T151" s="92"/>
      <c r="U151" s="38"/>
      <c r="V151" s="38"/>
      <c r="W151" s="38"/>
      <c r="X151" s="38"/>
      <c r="Y151" s="38"/>
      <c r="Z151" s="38"/>
      <c r="AA151" s="38"/>
      <c r="AB151" s="38"/>
      <c r="AC151" s="38"/>
      <c r="AD151" s="38"/>
      <c r="AE151" s="38"/>
      <c r="AT151" s="17" t="s">
        <v>161</v>
      </c>
      <c r="AU151" s="17" t="s">
        <v>87</v>
      </c>
    </row>
    <row r="152" s="2" customFormat="1" ht="16.5" customHeight="1">
      <c r="A152" s="38"/>
      <c r="B152" s="39"/>
      <c r="C152" s="243" t="s">
        <v>236</v>
      </c>
      <c r="D152" s="243" t="s">
        <v>154</v>
      </c>
      <c r="E152" s="244" t="s">
        <v>1129</v>
      </c>
      <c r="F152" s="245" t="s">
        <v>1130</v>
      </c>
      <c r="G152" s="246" t="s">
        <v>199</v>
      </c>
      <c r="H152" s="247">
        <v>30</v>
      </c>
      <c r="I152" s="248"/>
      <c r="J152" s="249">
        <f>ROUND(I152*H152,2)</f>
        <v>0</v>
      </c>
      <c r="K152" s="245" t="s">
        <v>1</v>
      </c>
      <c r="L152" s="44"/>
      <c r="M152" s="250" t="s">
        <v>1</v>
      </c>
      <c r="N152" s="251" t="s">
        <v>43</v>
      </c>
      <c r="O152" s="91"/>
      <c r="P152" s="252">
        <f>O152*H152</f>
        <v>0</v>
      </c>
      <c r="Q152" s="252">
        <v>0</v>
      </c>
      <c r="R152" s="252">
        <f>Q152*H152</f>
        <v>0</v>
      </c>
      <c r="S152" s="252">
        <v>0</v>
      </c>
      <c r="T152" s="253">
        <f>S152*H152</f>
        <v>0</v>
      </c>
      <c r="U152" s="38"/>
      <c r="V152" s="38"/>
      <c r="W152" s="38"/>
      <c r="X152" s="38"/>
      <c r="Y152" s="38"/>
      <c r="Z152" s="38"/>
      <c r="AA152" s="38"/>
      <c r="AB152" s="38"/>
      <c r="AC152" s="38"/>
      <c r="AD152" s="38"/>
      <c r="AE152" s="38"/>
      <c r="AR152" s="254" t="s">
        <v>159</v>
      </c>
      <c r="AT152" s="254" t="s">
        <v>154</v>
      </c>
      <c r="AU152" s="254" t="s">
        <v>87</v>
      </c>
      <c r="AY152" s="17" t="s">
        <v>152</v>
      </c>
      <c r="BE152" s="255">
        <f>IF(N152="základní",J152,0)</f>
        <v>0</v>
      </c>
      <c r="BF152" s="255">
        <f>IF(N152="snížená",J152,0)</f>
        <v>0</v>
      </c>
      <c r="BG152" s="255">
        <f>IF(N152="zákl. přenesená",J152,0)</f>
        <v>0</v>
      </c>
      <c r="BH152" s="255">
        <f>IF(N152="sníž. přenesená",J152,0)</f>
        <v>0</v>
      </c>
      <c r="BI152" s="255">
        <f>IF(N152="nulová",J152,0)</f>
        <v>0</v>
      </c>
      <c r="BJ152" s="17" t="s">
        <v>85</v>
      </c>
      <c r="BK152" s="255">
        <f>ROUND(I152*H152,2)</f>
        <v>0</v>
      </c>
      <c r="BL152" s="17" t="s">
        <v>159</v>
      </c>
      <c r="BM152" s="254" t="s">
        <v>1131</v>
      </c>
    </row>
    <row r="153" s="2" customFormat="1">
      <c r="A153" s="38"/>
      <c r="B153" s="39"/>
      <c r="C153" s="40"/>
      <c r="D153" s="256" t="s">
        <v>161</v>
      </c>
      <c r="E153" s="40"/>
      <c r="F153" s="257" t="s">
        <v>1130</v>
      </c>
      <c r="G153" s="40"/>
      <c r="H153" s="40"/>
      <c r="I153" s="154"/>
      <c r="J153" s="40"/>
      <c r="K153" s="40"/>
      <c r="L153" s="44"/>
      <c r="M153" s="258"/>
      <c r="N153" s="259"/>
      <c r="O153" s="91"/>
      <c r="P153" s="91"/>
      <c r="Q153" s="91"/>
      <c r="R153" s="91"/>
      <c r="S153" s="91"/>
      <c r="T153" s="92"/>
      <c r="U153" s="38"/>
      <c r="V153" s="38"/>
      <c r="W153" s="38"/>
      <c r="X153" s="38"/>
      <c r="Y153" s="38"/>
      <c r="Z153" s="38"/>
      <c r="AA153" s="38"/>
      <c r="AB153" s="38"/>
      <c r="AC153" s="38"/>
      <c r="AD153" s="38"/>
      <c r="AE153" s="38"/>
      <c r="AT153" s="17" t="s">
        <v>161</v>
      </c>
      <c r="AU153" s="17" t="s">
        <v>87</v>
      </c>
    </row>
    <row r="154" s="2" customFormat="1" ht="21.75" customHeight="1">
      <c r="A154" s="38"/>
      <c r="B154" s="39"/>
      <c r="C154" s="243" t="s">
        <v>242</v>
      </c>
      <c r="D154" s="243" t="s">
        <v>154</v>
      </c>
      <c r="E154" s="244" t="s">
        <v>1132</v>
      </c>
      <c r="F154" s="245" t="s">
        <v>1133</v>
      </c>
      <c r="G154" s="246" t="s">
        <v>199</v>
      </c>
      <c r="H154" s="247">
        <v>30</v>
      </c>
      <c r="I154" s="248"/>
      <c r="J154" s="249">
        <f>ROUND(I154*H154,2)</f>
        <v>0</v>
      </c>
      <c r="K154" s="245" t="s">
        <v>1</v>
      </c>
      <c r="L154" s="44"/>
      <c r="M154" s="250" t="s">
        <v>1</v>
      </c>
      <c r="N154" s="251" t="s">
        <v>43</v>
      </c>
      <c r="O154" s="91"/>
      <c r="P154" s="252">
        <f>O154*H154</f>
        <v>0</v>
      </c>
      <c r="Q154" s="252">
        <v>0</v>
      </c>
      <c r="R154" s="252">
        <f>Q154*H154</f>
        <v>0</v>
      </c>
      <c r="S154" s="252">
        <v>0</v>
      </c>
      <c r="T154" s="253">
        <f>S154*H154</f>
        <v>0</v>
      </c>
      <c r="U154" s="38"/>
      <c r="V154" s="38"/>
      <c r="W154" s="38"/>
      <c r="X154" s="38"/>
      <c r="Y154" s="38"/>
      <c r="Z154" s="38"/>
      <c r="AA154" s="38"/>
      <c r="AB154" s="38"/>
      <c r="AC154" s="38"/>
      <c r="AD154" s="38"/>
      <c r="AE154" s="38"/>
      <c r="AR154" s="254" t="s">
        <v>159</v>
      </c>
      <c r="AT154" s="254" t="s">
        <v>154</v>
      </c>
      <c r="AU154" s="254" t="s">
        <v>87</v>
      </c>
      <c r="AY154" s="17" t="s">
        <v>152</v>
      </c>
      <c r="BE154" s="255">
        <f>IF(N154="základní",J154,0)</f>
        <v>0</v>
      </c>
      <c r="BF154" s="255">
        <f>IF(N154="snížená",J154,0)</f>
        <v>0</v>
      </c>
      <c r="BG154" s="255">
        <f>IF(N154="zákl. přenesená",J154,0)</f>
        <v>0</v>
      </c>
      <c r="BH154" s="255">
        <f>IF(N154="sníž. přenesená",J154,0)</f>
        <v>0</v>
      </c>
      <c r="BI154" s="255">
        <f>IF(N154="nulová",J154,0)</f>
        <v>0</v>
      </c>
      <c r="BJ154" s="17" t="s">
        <v>85</v>
      </c>
      <c r="BK154" s="255">
        <f>ROUND(I154*H154,2)</f>
        <v>0</v>
      </c>
      <c r="BL154" s="17" t="s">
        <v>159</v>
      </c>
      <c r="BM154" s="254" t="s">
        <v>1134</v>
      </c>
    </row>
    <row r="155" s="2" customFormat="1">
      <c r="A155" s="38"/>
      <c r="B155" s="39"/>
      <c r="C155" s="40"/>
      <c r="D155" s="256" t="s">
        <v>161</v>
      </c>
      <c r="E155" s="40"/>
      <c r="F155" s="257" t="s">
        <v>1133</v>
      </c>
      <c r="G155" s="40"/>
      <c r="H155" s="40"/>
      <c r="I155" s="154"/>
      <c r="J155" s="40"/>
      <c r="K155" s="40"/>
      <c r="L155" s="44"/>
      <c r="M155" s="258"/>
      <c r="N155" s="259"/>
      <c r="O155" s="91"/>
      <c r="P155" s="91"/>
      <c r="Q155" s="91"/>
      <c r="R155" s="91"/>
      <c r="S155" s="91"/>
      <c r="T155" s="92"/>
      <c r="U155" s="38"/>
      <c r="V155" s="38"/>
      <c r="W155" s="38"/>
      <c r="X155" s="38"/>
      <c r="Y155" s="38"/>
      <c r="Z155" s="38"/>
      <c r="AA155" s="38"/>
      <c r="AB155" s="38"/>
      <c r="AC155" s="38"/>
      <c r="AD155" s="38"/>
      <c r="AE155" s="38"/>
      <c r="AT155" s="17" t="s">
        <v>161</v>
      </c>
      <c r="AU155" s="17" t="s">
        <v>87</v>
      </c>
    </row>
    <row r="156" s="2" customFormat="1" ht="21.75" customHeight="1">
      <c r="A156" s="38"/>
      <c r="B156" s="39"/>
      <c r="C156" s="243" t="s">
        <v>248</v>
      </c>
      <c r="D156" s="243" t="s">
        <v>154</v>
      </c>
      <c r="E156" s="244" t="s">
        <v>1135</v>
      </c>
      <c r="F156" s="245" t="s">
        <v>1136</v>
      </c>
      <c r="G156" s="246" t="s">
        <v>380</v>
      </c>
      <c r="H156" s="247">
        <v>7</v>
      </c>
      <c r="I156" s="248"/>
      <c r="J156" s="249">
        <f>ROUND(I156*H156,2)</f>
        <v>0</v>
      </c>
      <c r="K156" s="245" t="s">
        <v>1</v>
      </c>
      <c r="L156" s="44"/>
      <c r="M156" s="250" t="s">
        <v>1</v>
      </c>
      <c r="N156" s="251" t="s">
        <v>43</v>
      </c>
      <c r="O156" s="91"/>
      <c r="P156" s="252">
        <f>O156*H156</f>
        <v>0</v>
      </c>
      <c r="Q156" s="252">
        <v>0</v>
      </c>
      <c r="R156" s="252">
        <f>Q156*H156</f>
        <v>0</v>
      </c>
      <c r="S156" s="252">
        <v>0</v>
      </c>
      <c r="T156" s="253">
        <f>S156*H156</f>
        <v>0</v>
      </c>
      <c r="U156" s="38"/>
      <c r="V156" s="38"/>
      <c r="W156" s="38"/>
      <c r="X156" s="38"/>
      <c r="Y156" s="38"/>
      <c r="Z156" s="38"/>
      <c r="AA156" s="38"/>
      <c r="AB156" s="38"/>
      <c r="AC156" s="38"/>
      <c r="AD156" s="38"/>
      <c r="AE156" s="38"/>
      <c r="AR156" s="254" t="s">
        <v>159</v>
      </c>
      <c r="AT156" s="254" t="s">
        <v>154</v>
      </c>
      <c r="AU156" s="254" t="s">
        <v>87</v>
      </c>
      <c r="AY156" s="17" t="s">
        <v>152</v>
      </c>
      <c r="BE156" s="255">
        <f>IF(N156="základní",J156,0)</f>
        <v>0</v>
      </c>
      <c r="BF156" s="255">
        <f>IF(N156="snížená",J156,0)</f>
        <v>0</v>
      </c>
      <c r="BG156" s="255">
        <f>IF(N156="zákl. přenesená",J156,0)</f>
        <v>0</v>
      </c>
      <c r="BH156" s="255">
        <f>IF(N156="sníž. přenesená",J156,0)</f>
        <v>0</v>
      </c>
      <c r="BI156" s="255">
        <f>IF(N156="nulová",J156,0)</f>
        <v>0</v>
      </c>
      <c r="BJ156" s="17" t="s">
        <v>85</v>
      </c>
      <c r="BK156" s="255">
        <f>ROUND(I156*H156,2)</f>
        <v>0</v>
      </c>
      <c r="BL156" s="17" t="s">
        <v>159</v>
      </c>
      <c r="BM156" s="254" t="s">
        <v>1137</v>
      </c>
    </row>
    <row r="157" s="2" customFormat="1">
      <c r="A157" s="38"/>
      <c r="B157" s="39"/>
      <c r="C157" s="40"/>
      <c r="D157" s="256" t="s">
        <v>161</v>
      </c>
      <c r="E157" s="40"/>
      <c r="F157" s="257" t="s">
        <v>1136</v>
      </c>
      <c r="G157" s="40"/>
      <c r="H157" s="40"/>
      <c r="I157" s="154"/>
      <c r="J157" s="40"/>
      <c r="K157" s="40"/>
      <c r="L157" s="44"/>
      <c r="M157" s="258"/>
      <c r="N157" s="259"/>
      <c r="O157" s="91"/>
      <c r="P157" s="91"/>
      <c r="Q157" s="91"/>
      <c r="R157" s="91"/>
      <c r="S157" s="91"/>
      <c r="T157" s="92"/>
      <c r="U157" s="38"/>
      <c r="V157" s="38"/>
      <c r="W157" s="38"/>
      <c r="X157" s="38"/>
      <c r="Y157" s="38"/>
      <c r="Z157" s="38"/>
      <c r="AA157" s="38"/>
      <c r="AB157" s="38"/>
      <c r="AC157" s="38"/>
      <c r="AD157" s="38"/>
      <c r="AE157" s="38"/>
      <c r="AT157" s="17" t="s">
        <v>161</v>
      </c>
      <c r="AU157" s="17" t="s">
        <v>87</v>
      </c>
    </row>
    <row r="158" s="2" customFormat="1" ht="21.75" customHeight="1">
      <c r="A158" s="38"/>
      <c r="B158" s="39"/>
      <c r="C158" s="243" t="s">
        <v>255</v>
      </c>
      <c r="D158" s="243" t="s">
        <v>154</v>
      </c>
      <c r="E158" s="244" t="s">
        <v>1138</v>
      </c>
      <c r="F158" s="245" t="s">
        <v>1139</v>
      </c>
      <c r="G158" s="246" t="s">
        <v>380</v>
      </c>
      <c r="H158" s="247">
        <v>269</v>
      </c>
      <c r="I158" s="248"/>
      <c r="J158" s="249">
        <f>ROUND(I158*H158,2)</f>
        <v>0</v>
      </c>
      <c r="K158" s="245" t="s">
        <v>1</v>
      </c>
      <c r="L158" s="44"/>
      <c r="M158" s="250" t="s">
        <v>1</v>
      </c>
      <c r="N158" s="251" t="s">
        <v>43</v>
      </c>
      <c r="O158" s="91"/>
      <c r="P158" s="252">
        <f>O158*H158</f>
        <v>0</v>
      </c>
      <c r="Q158" s="252">
        <v>0</v>
      </c>
      <c r="R158" s="252">
        <f>Q158*H158</f>
        <v>0</v>
      </c>
      <c r="S158" s="252">
        <v>0</v>
      </c>
      <c r="T158" s="253">
        <f>S158*H158</f>
        <v>0</v>
      </c>
      <c r="U158" s="38"/>
      <c r="V158" s="38"/>
      <c r="W158" s="38"/>
      <c r="X158" s="38"/>
      <c r="Y158" s="38"/>
      <c r="Z158" s="38"/>
      <c r="AA158" s="38"/>
      <c r="AB158" s="38"/>
      <c r="AC158" s="38"/>
      <c r="AD158" s="38"/>
      <c r="AE158" s="38"/>
      <c r="AR158" s="254" t="s">
        <v>159</v>
      </c>
      <c r="AT158" s="254" t="s">
        <v>154</v>
      </c>
      <c r="AU158" s="254" t="s">
        <v>87</v>
      </c>
      <c r="AY158" s="17" t="s">
        <v>152</v>
      </c>
      <c r="BE158" s="255">
        <f>IF(N158="základní",J158,0)</f>
        <v>0</v>
      </c>
      <c r="BF158" s="255">
        <f>IF(N158="snížená",J158,0)</f>
        <v>0</v>
      </c>
      <c r="BG158" s="255">
        <f>IF(N158="zákl. přenesená",J158,0)</f>
        <v>0</v>
      </c>
      <c r="BH158" s="255">
        <f>IF(N158="sníž. přenesená",J158,0)</f>
        <v>0</v>
      </c>
      <c r="BI158" s="255">
        <f>IF(N158="nulová",J158,0)</f>
        <v>0</v>
      </c>
      <c r="BJ158" s="17" t="s">
        <v>85</v>
      </c>
      <c r="BK158" s="255">
        <f>ROUND(I158*H158,2)</f>
        <v>0</v>
      </c>
      <c r="BL158" s="17" t="s">
        <v>159</v>
      </c>
      <c r="BM158" s="254" t="s">
        <v>1140</v>
      </c>
    </row>
    <row r="159" s="2" customFormat="1">
      <c r="A159" s="38"/>
      <c r="B159" s="39"/>
      <c r="C159" s="40"/>
      <c r="D159" s="256" t="s">
        <v>161</v>
      </c>
      <c r="E159" s="40"/>
      <c r="F159" s="257" t="s">
        <v>1139</v>
      </c>
      <c r="G159" s="40"/>
      <c r="H159" s="40"/>
      <c r="I159" s="154"/>
      <c r="J159" s="40"/>
      <c r="K159" s="40"/>
      <c r="L159" s="44"/>
      <c r="M159" s="258"/>
      <c r="N159" s="259"/>
      <c r="O159" s="91"/>
      <c r="P159" s="91"/>
      <c r="Q159" s="91"/>
      <c r="R159" s="91"/>
      <c r="S159" s="91"/>
      <c r="T159" s="92"/>
      <c r="U159" s="38"/>
      <c r="V159" s="38"/>
      <c r="W159" s="38"/>
      <c r="X159" s="38"/>
      <c r="Y159" s="38"/>
      <c r="Z159" s="38"/>
      <c r="AA159" s="38"/>
      <c r="AB159" s="38"/>
      <c r="AC159" s="38"/>
      <c r="AD159" s="38"/>
      <c r="AE159" s="38"/>
      <c r="AT159" s="17" t="s">
        <v>161</v>
      </c>
      <c r="AU159" s="17" t="s">
        <v>87</v>
      </c>
    </row>
    <row r="160" s="2" customFormat="1" ht="16.5" customHeight="1">
      <c r="A160" s="38"/>
      <c r="B160" s="39"/>
      <c r="C160" s="243" t="s">
        <v>8</v>
      </c>
      <c r="D160" s="243" t="s">
        <v>154</v>
      </c>
      <c r="E160" s="244" t="s">
        <v>1141</v>
      </c>
      <c r="F160" s="245" t="s">
        <v>1142</v>
      </c>
      <c r="G160" s="246" t="s">
        <v>191</v>
      </c>
      <c r="H160" s="247">
        <v>0.062</v>
      </c>
      <c r="I160" s="248"/>
      <c r="J160" s="249">
        <f>ROUND(I160*H160,2)</f>
        <v>0</v>
      </c>
      <c r="K160" s="245" t="s">
        <v>1</v>
      </c>
      <c r="L160" s="44"/>
      <c r="M160" s="250" t="s">
        <v>1</v>
      </c>
      <c r="N160" s="251" t="s">
        <v>43</v>
      </c>
      <c r="O160" s="91"/>
      <c r="P160" s="252">
        <f>O160*H160</f>
        <v>0</v>
      </c>
      <c r="Q160" s="252">
        <v>0</v>
      </c>
      <c r="R160" s="252">
        <f>Q160*H160</f>
        <v>0</v>
      </c>
      <c r="S160" s="252">
        <v>0</v>
      </c>
      <c r="T160" s="253">
        <f>S160*H160</f>
        <v>0</v>
      </c>
      <c r="U160" s="38"/>
      <c r="V160" s="38"/>
      <c r="W160" s="38"/>
      <c r="X160" s="38"/>
      <c r="Y160" s="38"/>
      <c r="Z160" s="38"/>
      <c r="AA160" s="38"/>
      <c r="AB160" s="38"/>
      <c r="AC160" s="38"/>
      <c r="AD160" s="38"/>
      <c r="AE160" s="38"/>
      <c r="AR160" s="254" t="s">
        <v>159</v>
      </c>
      <c r="AT160" s="254" t="s">
        <v>154</v>
      </c>
      <c r="AU160" s="254" t="s">
        <v>87</v>
      </c>
      <c r="AY160" s="17" t="s">
        <v>152</v>
      </c>
      <c r="BE160" s="255">
        <f>IF(N160="základní",J160,0)</f>
        <v>0</v>
      </c>
      <c r="BF160" s="255">
        <f>IF(N160="snížená",J160,0)</f>
        <v>0</v>
      </c>
      <c r="BG160" s="255">
        <f>IF(N160="zákl. přenesená",J160,0)</f>
        <v>0</v>
      </c>
      <c r="BH160" s="255">
        <f>IF(N160="sníž. přenesená",J160,0)</f>
        <v>0</v>
      </c>
      <c r="BI160" s="255">
        <f>IF(N160="nulová",J160,0)</f>
        <v>0</v>
      </c>
      <c r="BJ160" s="17" t="s">
        <v>85</v>
      </c>
      <c r="BK160" s="255">
        <f>ROUND(I160*H160,2)</f>
        <v>0</v>
      </c>
      <c r="BL160" s="17" t="s">
        <v>159</v>
      </c>
      <c r="BM160" s="254" t="s">
        <v>1143</v>
      </c>
    </row>
    <row r="161" s="2" customFormat="1">
      <c r="A161" s="38"/>
      <c r="B161" s="39"/>
      <c r="C161" s="40"/>
      <c r="D161" s="256" t="s">
        <v>161</v>
      </c>
      <c r="E161" s="40"/>
      <c r="F161" s="257" t="s">
        <v>1142</v>
      </c>
      <c r="G161" s="40"/>
      <c r="H161" s="40"/>
      <c r="I161" s="154"/>
      <c r="J161" s="40"/>
      <c r="K161" s="40"/>
      <c r="L161" s="44"/>
      <c r="M161" s="258"/>
      <c r="N161" s="259"/>
      <c r="O161" s="91"/>
      <c r="P161" s="91"/>
      <c r="Q161" s="91"/>
      <c r="R161" s="91"/>
      <c r="S161" s="91"/>
      <c r="T161" s="92"/>
      <c r="U161" s="38"/>
      <c r="V161" s="38"/>
      <c r="W161" s="38"/>
      <c r="X161" s="38"/>
      <c r="Y161" s="38"/>
      <c r="Z161" s="38"/>
      <c r="AA161" s="38"/>
      <c r="AB161" s="38"/>
      <c r="AC161" s="38"/>
      <c r="AD161" s="38"/>
      <c r="AE161" s="38"/>
      <c r="AT161" s="17" t="s">
        <v>161</v>
      </c>
      <c r="AU161" s="17" t="s">
        <v>87</v>
      </c>
    </row>
    <row r="162" s="2" customFormat="1" ht="16.5" customHeight="1">
      <c r="A162" s="38"/>
      <c r="B162" s="39"/>
      <c r="C162" s="243" t="s">
        <v>270</v>
      </c>
      <c r="D162" s="243" t="s">
        <v>154</v>
      </c>
      <c r="E162" s="244" t="s">
        <v>1144</v>
      </c>
      <c r="F162" s="245" t="s">
        <v>1145</v>
      </c>
      <c r="G162" s="246" t="s">
        <v>199</v>
      </c>
      <c r="H162" s="247">
        <v>30</v>
      </c>
      <c r="I162" s="248"/>
      <c r="J162" s="249">
        <f>ROUND(I162*H162,2)</f>
        <v>0</v>
      </c>
      <c r="K162" s="245" t="s">
        <v>1</v>
      </c>
      <c r="L162" s="44"/>
      <c r="M162" s="250" t="s">
        <v>1</v>
      </c>
      <c r="N162" s="251" t="s">
        <v>43</v>
      </c>
      <c r="O162" s="91"/>
      <c r="P162" s="252">
        <f>O162*H162</f>
        <v>0</v>
      </c>
      <c r="Q162" s="252">
        <v>0</v>
      </c>
      <c r="R162" s="252">
        <f>Q162*H162</f>
        <v>0</v>
      </c>
      <c r="S162" s="252">
        <v>0</v>
      </c>
      <c r="T162" s="253">
        <f>S162*H162</f>
        <v>0</v>
      </c>
      <c r="U162" s="38"/>
      <c r="V162" s="38"/>
      <c r="W162" s="38"/>
      <c r="X162" s="38"/>
      <c r="Y162" s="38"/>
      <c r="Z162" s="38"/>
      <c r="AA162" s="38"/>
      <c r="AB162" s="38"/>
      <c r="AC162" s="38"/>
      <c r="AD162" s="38"/>
      <c r="AE162" s="38"/>
      <c r="AR162" s="254" t="s">
        <v>159</v>
      </c>
      <c r="AT162" s="254" t="s">
        <v>154</v>
      </c>
      <c r="AU162" s="254" t="s">
        <v>87</v>
      </c>
      <c r="AY162" s="17" t="s">
        <v>152</v>
      </c>
      <c r="BE162" s="255">
        <f>IF(N162="základní",J162,0)</f>
        <v>0</v>
      </c>
      <c r="BF162" s="255">
        <f>IF(N162="snížená",J162,0)</f>
        <v>0</v>
      </c>
      <c r="BG162" s="255">
        <f>IF(N162="zákl. přenesená",J162,0)</f>
        <v>0</v>
      </c>
      <c r="BH162" s="255">
        <f>IF(N162="sníž. přenesená",J162,0)</f>
        <v>0</v>
      </c>
      <c r="BI162" s="255">
        <f>IF(N162="nulová",J162,0)</f>
        <v>0</v>
      </c>
      <c r="BJ162" s="17" t="s">
        <v>85</v>
      </c>
      <c r="BK162" s="255">
        <f>ROUND(I162*H162,2)</f>
        <v>0</v>
      </c>
      <c r="BL162" s="17" t="s">
        <v>159</v>
      </c>
      <c r="BM162" s="254" t="s">
        <v>1146</v>
      </c>
    </row>
    <row r="163" s="2" customFormat="1">
      <c r="A163" s="38"/>
      <c r="B163" s="39"/>
      <c r="C163" s="40"/>
      <c r="D163" s="256" t="s">
        <v>161</v>
      </c>
      <c r="E163" s="40"/>
      <c r="F163" s="257" t="s">
        <v>1145</v>
      </c>
      <c r="G163" s="40"/>
      <c r="H163" s="40"/>
      <c r="I163" s="154"/>
      <c r="J163" s="40"/>
      <c r="K163" s="40"/>
      <c r="L163" s="44"/>
      <c r="M163" s="258"/>
      <c r="N163" s="259"/>
      <c r="O163" s="91"/>
      <c r="P163" s="91"/>
      <c r="Q163" s="91"/>
      <c r="R163" s="91"/>
      <c r="S163" s="91"/>
      <c r="T163" s="92"/>
      <c r="U163" s="38"/>
      <c r="V163" s="38"/>
      <c r="W163" s="38"/>
      <c r="X163" s="38"/>
      <c r="Y163" s="38"/>
      <c r="Z163" s="38"/>
      <c r="AA163" s="38"/>
      <c r="AB163" s="38"/>
      <c r="AC163" s="38"/>
      <c r="AD163" s="38"/>
      <c r="AE163" s="38"/>
      <c r="AT163" s="17" t="s">
        <v>161</v>
      </c>
      <c r="AU163" s="17" t="s">
        <v>87</v>
      </c>
    </row>
    <row r="164" s="2" customFormat="1" ht="16.5" customHeight="1">
      <c r="A164" s="38"/>
      <c r="B164" s="39"/>
      <c r="C164" s="243" t="s">
        <v>276</v>
      </c>
      <c r="D164" s="243" t="s">
        <v>154</v>
      </c>
      <c r="E164" s="244" t="s">
        <v>1147</v>
      </c>
      <c r="F164" s="245" t="s">
        <v>1148</v>
      </c>
      <c r="G164" s="246" t="s">
        <v>199</v>
      </c>
      <c r="H164" s="247">
        <v>30</v>
      </c>
      <c r="I164" s="248"/>
      <c r="J164" s="249">
        <f>ROUND(I164*H164,2)</f>
        <v>0</v>
      </c>
      <c r="K164" s="245" t="s">
        <v>1</v>
      </c>
      <c r="L164" s="44"/>
      <c r="M164" s="250" t="s">
        <v>1</v>
      </c>
      <c r="N164" s="251" t="s">
        <v>43</v>
      </c>
      <c r="O164" s="91"/>
      <c r="P164" s="252">
        <f>O164*H164</f>
        <v>0</v>
      </c>
      <c r="Q164" s="252">
        <v>0</v>
      </c>
      <c r="R164" s="252">
        <f>Q164*H164</f>
        <v>0</v>
      </c>
      <c r="S164" s="252">
        <v>0</v>
      </c>
      <c r="T164" s="253">
        <f>S164*H164</f>
        <v>0</v>
      </c>
      <c r="U164" s="38"/>
      <c r="V164" s="38"/>
      <c r="W164" s="38"/>
      <c r="X164" s="38"/>
      <c r="Y164" s="38"/>
      <c r="Z164" s="38"/>
      <c r="AA164" s="38"/>
      <c r="AB164" s="38"/>
      <c r="AC164" s="38"/>
      <c r="AD164" s="38"/>
      <c r="AE164" s="38"/>
      <c r="AR164" s="254" t="s">
        <v>159</v>
      </c>
      <c r="AT164" s="254" t="s">
        <v>154</v>
      </c>
      <c r="AU164" s="254" t="s">
        <v>87</v>
      </c>
      <c r="AY164" s="17" t="s">
        <v>152</v>
      </c>
      <c r="BE164" s="255">
        <f>IF(N164="základní",J164,0)</f>
        <v>0</v>
      </c>
      <c r="BF164" s="255">
        <f>IF(N164="snížená",J164,0)</f>
        <v>0</v>
      </c>
      <c r="BG164" s="255">
        <f>IF(N164="zákl. přenesená",J164,0)</f>
        <v>0</v>
      </c>
      <c r="BH164" s="255">
        <f>IF(N164="sníž. přenesená",J164,0)</f>
        <v>0</v>
      </c>
      <c r="BI164" s="255">
        <f>IF(N164="nulová",J164,0)</f>
        <v>0</v>
      </c>
      <c r="BJ164" s="17" t="s">
        <v>85</v>
      </c>
      <c r="BK164" s="255">
        <f>ROUND(I164*H164,2)</f>
        <v>0</v>
      </c>
      <c r="BL164" s="17" t="s">
        <v>159</v>
      </c>
      <c r="BM164" s="254" t="s">
        <v>1149</v>
      </c>
    </row>
    <row r="165" s="2" customFormat="1">
      <c r="A165" s="38"/>
      <c r="B165" s="39"/>
      <c r="C165" s="40"/>
      <c r="D165" s="256" t="s">
        <v>161</v>
      </c>
      <c r="E165" s="40"/>
      <c r="F165" s="257" t="s">
        <v>1148</v>
      </c>
      <c r="G165" s="40"/>
      <c r="H165" s="40"/>
      <c r="I165" s="154"/>
      <c r="J165" s="40"/>
      <c r="K165" s="40"/>
      <c r="L165" s="44"/>
      <c r="M165" s="258"/>
      <c r="N165" s="259"/>
      <c r="O165" s="91"/>
      <c r="P165" s="91"/>
      <c r="Q165" s="91"/>
      <c r="R165" s="91"/>
      <c r="S165" s="91"/>
      <c r="T165" s="92"/>
      <c r="U165" s="38"/>
      <c r="V165" s="38"/>
      <c r="W165" s="38"/>
      <c r="X165" s="38"/>
      <c r="Y165" s="38"/>
      <c r="Z165" s="38"/>
      <c r="AA165" s="38"/>
      <c r="AB165" s="38"/>
      <c r="AC165" s="38"/>
      <c r="AD165" s="38"/>
      <c r="AE165" s="38"/>
      <c r="AT165" s="17" t="s">
        <v>161</v>
      </c>
      <c r="AU165" s="17" t="s">
        <v>87</v>
      </c>
    </row>
    <row r="166" s="2" customFormat="1" ht="16.5" customHeight="1">
      <c r="A166" s="38"/>
      <c r="B166" s="39"/>
      <c r="C166" s="283" t="s">
        <v>284</v>
      </c>
      <c r="D166" s="283" t="s">
        <v>262</v>
      </c>
      <c r="E166" s="284" t="s">
        <v>1150</v>
      </c>
      <c r="F166" s="285" t="s">
        <v>1151</v>
      </c>
      <c r="G166" s="286" t="s">
        <v>797</v>
      </c>
      <c r="H166" s="287">
        <v>1</v>
      </c>
      <c r="I166" s="288"/>
      <c r="J166" s="289">
        <f>ROUND(I166*H166,2)</f>
        <v>0</v>
      </c>
      <c r="K166" s="285" t="s">
        <v>1</v>
      </c>
      <c r="L166" s="290"/>
      <c r="M166" s="291" t="s">
        <v>1</v>
      </c>
      <c r="N166" s="292" t="s">
        <v>43</v>
      </c>
      <c r="O166" s="91"/>
      <c r="P166" s="252">
        <f>O166*H166</f>
        <v>0</v>
      </c>
      <c r="Q166" s="252">
        <v>0</v>
      </c>
      <c r="R166" s="252">
        <f>Q166*H166</f>
        <v>0</v>
      </c>
      <c r="S166" s="252">
        <v>0</v>
      </c>
      <c r="T166" s="253">
        <f>S166*H166</f>
        <v>0</v>
      </c>
      <c r="U166" s="38"/>
      <c r="V166" s="38"/>
      <c r="W166" s="38"/>
      <c r="X166" s="38"/>
      <c r="Y166" s="38"/>
      <c r="Z166" s="38"/>
      <c r="AA166" s="38"/>
      <c r="AB166" s="38"/>
      <c r="AC166" s="38"/>
      <c r="AD166" s="38"/>
      <c r="AE166" s="38"/>
      <c r="AR166" s="254" t="s">
        <v>216</v>
      </c>
      <c r="AT166" s="254" t="s">
        <v>262</v>
      </c>
      <c r="AU166" s="254" t="s">
        <v>87</v>
      </c>
      <c r="AY166" s="17" t="s">
        <v>152</v>
      </c>
      <c r="BE166" s="255">
        <f>IF(N166="základní",J166,0)</f>
        <v>0</v>
      </c>
      <c r="BF166" s="255">
        <f>IF(N166="snížená",J166,0)</f>
        <v>0</v>
      </c>
      <c r="BG166" s="255">
        <f>IF(N166="zákl. přenesená",J166,0)</f>
        <v>0</v>
      </c>
      <c r="BH166" s="255">
        <f>IF(N166="sníž. přenesená",J166,0)</f>
        <v>0</v>
      </c>
      <c r="BI166" s="255">
        <f>IF(N166="nulová",J166,0)</f>
        <v>0</v>
      </c>
      <c r="BJ166" s="17" t="s">
        <v>85</v>
      </c>
      <c r="BK166" s="255">
        <f>ROUND(I166*H166,2)</f>
        <v>0</v>
      </c>
      <c r="BL166" s="17" t="s">
        <v>159</v>
      </c>
      <c r="BM166" s="254" t="s">
        <v>1152</v>
      </c>
    </row>
    <row r="167" s="2" customFormat="1">
      <c r="A167" s="38"/>
      <c r="B167" s="39"/>
      <c r="C167" s="40"/>
      <c r="D167" s="256" t="s">
        <v>161</v>
      </c>
      <c r="E167" s="40"/>
      <c r="F167" s="257" t="s">
        <v>1151</v>
      </c>
      <c r="G167" s="40"/>
      <c r="H167" s="40"/>
      <c r="I167" s="154"/>
      <c r="J167" s="40"/>
      <c r="K167" s="40"/>
      <c r="L167" s="44"/>
      <c r="M167" s="258"/>
      <c r="N167" s="259"/>
      <c r="O167" s="91"/>
      <c r="P167" s="91"/>
      <c r="Q167" s="91"/>
      <c r="R167" s="91"/>
      <c r="S167" s="91"/>
      <c r="T167" s="92"/>
      <c r="U167" s="38"/>
      <c r="V167" s="38"/>
      <c r="W167" s="38"/>
      <c r="X167" s="38"/>
      <c r="Y167" s="38"/>
      <c r="Z167" s="38"/>
      <c r="AA167" s="38"/>
      <c r="AB167" s="38"/>
      <c r="AC167" s="38"/>
      <c r="AD167" s="38"/>
      <c r="AE167" s="38"/>
      <c r="AT167" s="17" t="s">
        <v>161</v>
      </c>
      <c r="AU167" s="17" t="s">
        <v>87</v>
      </c>
    </row>
    <row r="168" s="2" customFormat="1" ht="21.75" customHeight="1">
      <c r="A168" s="38"/>
      <c r="B168" s="39"/>
      <c r="C168" s="243" t="s">
        <v>292</v>
      </c>
      <c r="D168" s="243" t="s">
        <v>154</v>
      </c>
      <c r="E168" s="244" t="s">
        <v>1153</v>
      </c>
      <c r="F168" s="245" t="s">
        <v>1154</v>
      </c>
      <c r="G168" s="246" t="s">
        <v>380</v>
      </c>
      <c r="H168" s="247">
        <v>7</v>
      </c>
      <c r="I168" s="248"/>
      <c r="J168" s="249">
        <f>ROUND(I168*H168,2)</f>
        <v>0</v>
      </c>
      <c r="K168" s="245" t="s">
        <v>1</v>
      </c>
      <c r="L168" s="44"/>
      <c r="M168" s="250" t="s">
        <v>1</v>
      </c>
      <c r="N168" s="251" t="s">
        <v>43</v>
      </c>
      <c r="O168" s="91"/>
      <c r="P168" s="252">
        <f>O168*H168</f>
        <v>0</v>
      </c>
      <c r="Q168" s="252">
        <v>0</v>
      </c>
      <c r="R168" s="252">
        <f>Q168*H168</f>
        <v>0</v>
      </c>
      <c r="S168" s="252">
        <v>0</v>
      </c>
      <c r="T168" s="253">
        <f>S168*H168</f>
        <v>0</v>
      </c>
      <c r="U168" s="38"/>
      <c r="V168" s="38"/>
      <c r="W168" s="38"/>
      <c r="X168" s="38"/>
      <c r="Y168" s="38"/>
      <c r="Z168" s="38"/>
      <c r="AA168" s="38"/>
      <c r="AB168" s="38"/>
      <c r="AC168" s="38"/>
      <c r="AD168" s="38"/>
      <c r="AE168" s="38"/>
      <c r="AR168" s="254" t="s">
        <v>159</v>
      </c>
      <c r="AT168" s="254" t="s">
        <v>154</v>
      </c>
      <c r="AU168" s="254" t="s">
        <v>87</v>
      </c>
      <c r="AY168" s="17" t="s">
        <v>152</v>
      </c>
      <c r="BE168" s="255">
        <f>IF(N168="základní",J168,0)</f>
        <v>0</v>
      </c>
      <c r="BF168" s="255">
        <f>IF(N168="snížená",J168,0)</f>
        <v>0</v>
      </c>
      <c r="BG168" s="255">
        <f>IF(N168="zákl. přenesená",J168,0)</f>
        <v>0</v>
      </c>
      <c r="BH168" s="255">
        <f>IF(N168="sníž. přenesená",J168,0)</f>
        <v>0</v>
      </c>
      <c r="BI168" s="255">
        <f>IF(N168="nulová",J168,0)</f>
        <v>0</v>
      </c>
      <c r="BJ168" s="17" t="s">
        <v>85</v>
      </c>
      <c r="BK168" s="255">
        <f>ROUND(I168*H168,2)</f>
        <v>0</v>
      </c>
      <c r="BL168" s="17" t="s">
        <v>159</v>
      </c>
      <c r="BM168" s="254" t="s">
        <v>1155</v>
      </c>
    </row>
    <row r="169" s="2" customFormat="1">
      <c r="A169" s="38"/>
      <c r="B169" s="39"/>
      <c r="C169" s="40"/>
      <c r="D169" s="256" t="s">
        <v>161</v>
      </c>
      <c r="E169" s="40"/>
      <c r="F169" s="257" t="s">
        <v>1154</v>
      </c>
      <c r="G169" s="40"/>
      <c r="H169" s="40"/>
      <c r="I169" s="154"/>
      <c r="J169" s="40"/>
      <c r="K169" s="40"/>
      <c r="L169" s="44"/>
      <c r="M169" s="258"/>
      <c r="N169" s="259"/>
      <c r="O169" s="91"/>
      <c r="P169" s="91"/>
      <c r="Q169" s="91"/>
      <c r="R169" s="91"/>
      <c r="S169" s="91"/>
      <c r="T169" s="92"/>
      <c r="U169" s="38"/>
      <c r="V169" s="38"/>
      <c r="W169" s="38"/>
      <c r="X169" s="38"/>
      <c r="Y169" s="38"/>
      <c r="Z169" s="38"/>
      <c r="AA169" s="38"/>
      <c r="AB169" s="38"/>
      <c r="AC169" s="38"/>
      <c r="AD169" s="38"/>
      <c r="AE169" s="38"/>
      <c r="AT169" s="17" t="s">
        <v>161</v>
      </c>
      <c r="AU169" s="17" t="s">
        <v>87</v>
      </c>
    </row>
    <row r="170" s="2" customFormat="1" ht="21.75" customHeight="1">
      <c r="A170" s="38"/>
      <c r="B170" s="39"/>
      <c r="C170" s="283" t="s">
        <v>299</v>
      </c>
      <c r="D170" s="283" t="s">
        <v>262</v>
      </c>
      <c r="E170" s="284" t="s">
        <v>1156</v>
      </c>
      <c r="F170" s="285" t="s">
        <v>1157</v>
      </c>
      <c r="G170" s="286" t="s">
        <v>380</v>
      </c>
      <c r="H170" s="287">
        <v>7.3499999999999996</v>
      </c>
      <c r="I170" s="288"/>
      <c r="J170" s="289">
        <f>ROUND(I170*H170,2)</f>
        <v>0</v>
      </c>
      <c r="K170" s="285" t="s">
        <v>1</v>
      </c>
      <c r="L170" s="290"/>
      <c r="M170" s="291" t="s">
        <v>1</v>
      </c>
      <c r="N170" s="292" t="s">
        <v>43</v>
      </c>
      <c r="O170" s="91"/>
      <c r="P170" s="252">
        <f>O170*H170</f>
        <v>0</v>
      </c>
      <c r="Q170" s="252">
        <v>0</v>
      </c>
      <c r="R170" s="252">
        <f>Q170*H170</f>
        <v>0</v>
      </c>
      <c r="S170" s="252">
        <v>0</v>
      </c>
      <c r="T170" s="253">
        <f>S170*H170</f>
        <v>0</v>
      </c>
      <c r="U170" s="38"/>
      <c r="V170" s="38"/>
      <c r="W170" s="38"/>
      <c r="X170" s="38"/>
      <c r="Y170" s="38"/>
      <c r="Z170" s="38"/>
      <c r="AA170" s="38"/>
      <c r="AB170" s="38"/>
      <c r="AC170" s="38"/>
      <c r="AD170" s="38"/>
      <c r="AE170" s="38"/>
      <c r="AR170" s="254" t="s">
        <v>216</v>
      </c>
      <c r="AT170" s="254" t="s">
        <v>262</v>
      </c>
      <c r="AU170" s="254" t="s">
        <v>87</v>
      </c>
      <c r="AY170" s="17" t="s">
        <v>152</v>
      </c>
      <c r="BE170" s="255">
        <f>IF(N170="základní",J170,0)</f>
        <v>0</v>
      </c>
      <c r="BF170" s="255">
        <f>IF(N170="snížená",J170,0)</f>
        <v>0</v>
      </c>
      <c r="BG170" s="255">
        <f>IF(N170="zákl. přenesená",J170,0)</f>
        <v>0</v>
      </c>
      <c r="BH170" s="255">
        <f>IF(N170="sníž. přenesená",J170,0)</f>
        <v>0</v>
      </c>
      <c r="BI170" s="255">
        <f>IF(N170="nulová",J170,0)</f>
        <v>0</v>
      </c>
      <c r="BJ170" s="17" t="s">
        <v>85</v>
      </c>
      <c r="BK170" s="255">
        <f>ROUND(I170*H170,2)</f>
        <v>0</v>
      </c>
      <c r="BL170" s="17" t="s">
        <v>159</v>
      </c>
      <c r="BM170" s="254" t="s">
        <v>1158</v>
      </c>
    </row>
    <row r="171" s="2" customFormat="1">
      <c r="A171" s="38"/>
      <c r="B171" s="39"/>
      <c r="C171" s="40"/>
      <c r="D171" s="256" t="s">
        <v>161</v>
      </c>
      <c r="E171" s="40"/>
      <c r="F171" s="257" t="s">
        <v>1157</v>
      </c>
      <c r="G171" s="40"/>
      <c r="H171" s="40"/>
      <c r="I171" s="154"/>
      <c r="J171" s="40"/>
      <c r="K171" s="40"/>
      <c r="L171" s="44"/>
      <c r="M171" s="258"/>
      <c r="N171" s="259"/>
      <c r="O171" s="91"/>
      <c r="P171" s="91"/>
      <c r="Q171" s="91"/>
      <c r="R171" s="91"/>
      <c r="S171" s="91"/>
      <c r="T171" s="92"/>
      <c r="U171" s="38"/>
      <c r="V171" s="38"/>
      <c r="W171" s="38"/>
      <c r="X171" s="38"/>
      <c r="Y171" s="38"/>
      <c r="Z171" s="38"/>
      <c r="AA171" s="38"/>
      <c r="AB171" s="38"/>
      <c r="AC171" s="38"/>
      <c r="AD171" s="38"/>
      <c r="AE171" s="38"/>
      <c r="AT171" s="17" t="s">
        <v>161</v>
      </c>
      <c r="AU171" s="17" t="s">
        <v>87</v>
      </c>
    </row>
    <row r="172" s="2" customFormat="1" ht="21.75" customHeight="1">
      <c r="A172" s="38"/>
      <c r="B172" s="39"/>
      <c r="C172" s="243" t="s">
        <v>7</v>
      </c>
      <c r="D172" s="243" t="s">
        <v>154</v>
      </c>
      <c r="E172" s="244" t="s">
        <v>1159</v>
      </c>
      <c r="F172" s="245" t="s">
        <v>1160</v>
      </c>
      <c r="G172" s="246" t="s">
        <v>380</v>
      </c>
      <c r="H172" s="247">
        <v>7</v>
      </c>
      <c r="I172" s="248"/>
      <c r="J172" s="249">
        <f>ROUND(I172*H172,2)</f>
        <v>0</v>
      </c>
      <c r="K172" s="245" t="s">
        <v>1</v>
      </c>
      <c r="L172" s="44"/>
      <c r="M172" s="250" t="s">
        <v>1</v>
      </c>
      <c r="N172" s="251" t="s">
        <v>43</v>
      </c>
      <c r="O172" s="91"/>
      <c r="P172" s="252">
        <f>O172*H172</f>
        <v>0</v>
      </c>
      <c r="Q172" s="252">
        <v>0</v>
      </c>
      <c r="R172" s="252">
        <f>Q172*H172</f>
        <v>0</v>
      </c>
      <c r="S172" s="252">
        <v>0</v>
      </c>
      <c r="T172" s="253">
        <f>S172*H172</f>
        <v>0</v>
      </c>
      <c r="U172" s="38"/>
      <c r="V172" s="38"/>
      <c r="W172" s="38"/>
      <c r="X172" s="38"/>
      <c r="Y172" s="38"/>
      <c r="Z172" s="38"/>
      <c r="AA172" s="38"/>
      <c r="AB172" s="38"/>
      <c r="AC172" s="38"/>
      <c r="AD172" s="38"/>
      <c r="AE172" s="38"/>
      <c r="AR172" s="254" t="s">
        <v>159</v>
      </c>
      <c r="AT172" s="254" t="s">
        <v>154</v>
      </c>
      <c r="AU172" s="254" t="s">
        <v>87</v>
      </c>
      <c r="AY172" s="17" t="s">
        <v>152</v>
      </c>
      <c r="BE172" s="255">
        <f>IF(N172="základní",J172,0)</f>
        <v>0</v>
      </c>
      <c r="BF172" s="255">
        <f>IF(N172="snížená",J172,0)</f>
        <v>0</v>
      </c>
      <c r="BG172" s="255">
        <f>IF(N172="zákl. přenesená",J172,0)</f>
        <v>0</v>
      </c>
      <c r="BH172" s="255">
        <f>IF(N172="sníž. přenesená",J172,0)</f>
        <v>0</v>
      </c>
      <c r="BI172" s="255">
        <f>IF(N172="nulová",J172,0)</f>
        <v>0</v>
      </c>
      <c r="BJ172" s="17" t="s">
        <v>85</v>
      </c>
      <c r="BK172" s="255">
        <f>ROUND(I172*H172,2)</f>
        <v>0</v>
      </c>
      <c r="BL172" s="17" t="s">
        <v>159</v>
      </c>
      <c r="BM172" s="254" t="s">
        <v>1161</v>
      </c>
    </row>
    <row r="173" s="2" customFormat="1">
      <c r="A173" s="38"/>
      <c r="B173" s="39"/>
      <c r="C173" s="40"/>
      <c r="D173" s="256" t="s">
        <v>161</v>
      </c>
      <c r="E173" s="40"/>
      <c r="F173" s="257" t="s">
        <v>1160</v>
      </c>
      <c r="G173" s="40"/>
      <c r="H173" s="40"/>
      <c r="I173" s="154"/>
      <c r="J173" s="40"/>
      <c r="K173" s="40"/>
      <c r="L173" s="44"/>
      <c r="M173" s="258"/>
      <c r="N173" s="259"/>
      <c r="O173" s="91"/>
      <c r="P173" s="91"/>
      <c r="Q173" s="91"/>
      <c r="R173" s="91"/>
      <c r="S173" s="91"/>
      <c r="T173" s="92"/>
      <c r="U173" s="38"/>
      <c r="V173" s="38"/>
      <c r="W173" s="38"/>
      <c r="X173" s="38"/>
      <c r="Y173" s="38"/>
      <c r="Z173" s="38"/>
      <c r="AA173" s="38"/>
      <c r="AB173" s="38"/>
      <c r="AC173" s="38"/>
      <c r="AD173" s="38"/>
      <c r="AE173" s="38"/>
      <c r="AT173" s="17" t="s">
        <v>161</v>
      </c>
      <c r="AU173" s="17" t="s">
        <v>87</v>
      </c>
    </row>
    <row r="174" s="2" customFormat="1" ht="16.5" customHeight="1">
      <c r="A174" s="38"/>
      <c r="B174" s="39"/>
      <c r="C174" s="243" t="s">
        <v>313</v>
      </c>
      <c r="D174" s="243" t="s">
        <v>154</v>
      </c>
      <c r="E174" s="244" t="s">
        <v>1162</v>
      </c>
      <c r="F174" s="245" t="s">
        <v>1163</v>
      </c>
      <c r="G174" s="246" t="s">
        <v>330</v>
      </c>
      <c r="H174" s="247">
        <v>6</v>
      </c>
      <c r="I174" s="248"/>
      <c r="J174" s="249">
        <f>ROUND(I174*H174,2)</f>
        <v>0</v>
      </c>
      <c r="K174" s="245" t="s">
        <v>1</v>
      </c>
      <c r="L174" s="44"/>
      <c r="M174" s="250" t="s">
        <v>1</v>
      </c>
      <c r="N174" s="251" t="s">
        <v>43</v>
      </c>
      <c r="O174" s="91"/>
      <c r="P174" s="252">
        <f>O174*H174</f>
        <v>0</v>
      </c>
      <c r="Q174" s="252">
        <v>0</v>
      </c>
      <c r="R174" s="252">
        <f>Q174*H174</f>
        <v>0</v>
      </c>
      <c r="S174" s="252">
        <v>0</v>
      </c>
      <c r="T174" s="253">
        <f>S174*H174</f>
        <v>0</v>
      </c>
      <c r="U174" s="38"/>
      <c r="V174" s="38"/>
      <c r="W174" s="38"/>
      <c r="X174" s="38"/>
      <c r="Y174" s="38"/>
      <c r="Z174" s="38"/>
      <c r="AA174" s="38"/>
      <c r="AB174" s="38"/>
      <c r="AC174" s="38"/>
      <c r="AD174" s="38"/>
      <c r="AE174" s="38"/>
      <c r="AR174" s="254" t="s">
        <v>159</v>
      </c>
      <c r="AT174" s="254" t="s">
        <v>154</v>
      </c>
      <c r="AU174" s="254" t="s">
        <v>87</v>
      </c>
      <c r="AY174" s="17" t="s">
        <v>152</v>
      </c>
      <c r="BE174" s="255">
        <f>IF(N174="základní",J174,0)</f>
        <v>0</v>
      </c>
      <c r="BF174" s="255">
        <f>IF(N174="snížená",J174,0)</f>
        <v>0</v>
      </c>
      <c r="BG174" s="255">
        <f>IF(N174="zákl. přenesená",J174,0)</f>
        <v>0</v>
      </c>
      <c r="BH174" s="255">
        <f>IF(N174="sníž. přenesená",J174,0)</f>
        <v>0</v>
      </c>
      <c r="BI174" s="255">
        <f>IF(N174="nulová",J174,0)</f>
        <v>0</v>
      </c>
      <c r="BJ174" s="17" t="s">
        <v>85</v>
      </c>
      <c r="BK174" s="255">
        <f>ROUND(I174*H174,2)</f>
        <v>0</v>
      </c>
      <c r="BL174" s="17" t="s">
        <v>159</v>
      </c>
      <c r="BM174" s="254" t="s">
        <v>1164</v>
      </c>
    </row>
    <row r="175" s="2" customFormat="1">
      <c r="A175" s="38"/>
      <c r="B175" s="39"/>
      <c r="C175" s="40"/>
      <c r="D175" s="256" t="s">
        <v>161</v>
      </c>
      <c r="E175" s="40"/>
      <c r="F175" s="257" t="s">
        <v>1163</v>
      </c>
      <c r="G175" s="40"/>
      <c r="H175" s="40"/>
      <c r="I175" s="154"/>
      <c r="J175" s="40"/>
      <c r="K175" s="40"/>
      <c r="L175" s="44"/>
      <c r="M175" s="258"/>
      <c r="N175" s="259"/>
      <c r="O175" s="91"/>
      <c r="P175" s="91"/>
      <c r="Q175" s="91"/>
      <c r="R175" s="91"/>
      <c r="S175" s="91"/>
      <c r="T175" s="92"/>
      <c r="U175" s="38"/>
      <c r="V175" s="38"/>
      <c r="W175" s="38"/>
      <c r="X175" s="38"/>
      <c r="Y175" s="38"/>
      <c r="Z175" s="38"/>
      <c r="AA175" s="38"/>
      <c r="AB175" s="38"/>
      <c r="AC175" s="38"/>
      <c r="AD175" s="38"/>
      <c r="AE175" s="38"/>
      <c r="AT175" s="17" t="s">
        <v>161</v>
      </c>
      <c r="AU175" s="17" t="s">
        <v>87</v>
      </c>
    </row>
    <row r="176" s="2" customFormat="1" ht="21.75" customHeight="1">
      <c r="A176" s="38"/>
      <c r="B176" s="39"/>
      <c r="C176" s="243" t="s">
        <v>320</v>
      </c>
      <c r="D176" s="243" t="s">
        <v>154</v>
      </c>
      <c r="E176" s="244" t="s">
        <v>1003</v>
      </c>
      <c r="F176" s="245" t="s">
        <v>1004</v>
      </c>
      <c r="G176" s="246" t="s">
        <v>191</v>
      </c>
      <c r="H176" s="247">
        <v>48.420000000000002</v>
      </c>
      <c r="I176" s="248"/>
      <c r="J176" s="249">
        <f>ROUND(I176*H176,2)</f>
        <v>0</v>
      </c>
      <c r="K176" s="245" t="s">
        <v>1</v>
      </c>
      <c r="L176" s="44"/>
      <c r="M176" s="250" t="s">
        <v>1</v>
      </c>
      <c r="N176" s="251" t="s">
        <v>43</v>
      </c>
      <c r="O176" s="91"/>
      <c r="P176" s="252">
        <f>O176*H176</f>
        <v>0</v>
      </c>
      <c r="Q176" s="252">
        <v>0</v>
      </c>
      <c r="R176" s="252">
        <f>Q176*H176</f>
        <v>0</v>
      </c>
      <c r="S176" s="252">
        <v>0</v>
      </c>
      <c r="T176" s="253">
        <f>S176*H176</f>
        <v>0</v>
      </c>
      <c r="U176" s="38"/>
      <c r="V176" s="38"/>
      <c r="W176" s="38"/>
      <c r="X176" s="38"/>
      <c r="Y176" s="38"/>
      <c r="Z176" s="38"/>
      <c r="AA176" s="38"/>
      <c r="AB176" s="38"/>
      <c r="AC176" s="38"/>
      <c r="AD176" s="38"/>
      <c r="AE176" s="38"/>
      <c r="AR176" s="254" t="s">
        <v>159</v>
      </c>
      <c r="AT176" s="254" t="s">
        <v>154</v>
      </c>
      <c r="AU176" s="254" t="s">
        <v>87</v>
      </c>
      <c r="AY176" s="17" t="s">
        <v>152</v>
      </c>
      <c r="BE176" s="255">
        <f>IF(N176="základní",J176,0)</f>
        <v>0</v>
      </c>
      <c r="BF176" s="255">
        <f>IF(N176="snížená",J176,0)</f>
        <v>0</v>
      </c>
      <c r="BG176" s="255">
        <f>IF(N176="zákl. přenesená",J176,0)</f>
        <v>0</v>
      </c>
      <c r="BH176" s="255">
        <f>IF(N176="sníž. přenesená",J176,0)</f>
        <v>0</v>
      </c>
      <c r="BI176" s="255">
        <f>IF(N176="nulová",J176,0)</f>
        <v>0</v>
      </c>
      <c r="BJ176" s="17" t="s">
        <v>85</v>
      </c>
      <c r="BK176" s="255">
        <f>ROUND(I176*H176,2)</f>
        <v>0</v>
      </c>
      <c r="BL176" s="17" t="s">
        <v>159</v>
      </c>
      <c r="BM176" s="254" t="s">
        <v>1165</v>
      </c>
    </row>
    <row r="177" s="2" customFormat="1">
      <c r="A177" s="38"/>
      <c r="B177" s="39"/>
      <c r="C177" s="40"/>
      <c r="D177" s="256" t="s">
        <v>161</v>
      </c>
      <c r="E177" s="40"/>
      <c r="F177" s="257" t="s">
        <v>1004</v>
      </c>
      <c r="G177" s="40"/>
      <c r="H177" s="40"/>
      <c r="I177" s="154"/>
      <c r="J177" s="40"/>
      <c r="K177" s="40"/>
      <c r="L177" s="44"/>
      <c r="M177" s="258"/>
      <c r="N177" s="259"/>
      <c r="O177" s="91"/>
      <c r="P177" s="91"/>
      <c r="Q177" s="91"/>
      <c r="R177" s="91"/>
      <c r="S177" s="91"/>
      <c r="T177" s="92"/>
      <c r="U177" s="38"/>
      <c r="V177" s="38"/>
      <c r="W177" s="38"/>
      <c r="X177" s="38"/>
      <c r="Y177" s="38"/>
      <c r="Z177" s="38"/>
      <c r="AA177" s="38"/>
      <c r="AB177" s="38"/>
      <c r="AC177" s="38"/>
      <c r="AD177" s="38"/>
      <c r="AE177" s="38"/>
      <c r="AT177" s="17" t="s">
        <v>161</v>
      </c>
      <c r="AU177" s="17" t="s">
        <v>87</v>
      </c>
    </row>
    <row r="178" s="2" customFormat="1" ht="21.75" customHeight="1">
      <c r="A178" s="38"/>
      <c r="B178" s="39"/>
      <c r="C178" s="243" t="s">
        <v>327</v>
      </c>
      <c r="D178" s="243" t="s">
        <v>154</v>
      </c>
      <c r="E178" s="244" t="s">
        <v>1003</v>
      </c>
      <c r="F178" s="245" t="s">
        <v>1004</v>
      </c>
      <c r="G178" s="246" t="s">
        <v>191</v>
      </c>
      <c r="H178" s="247">
        <v>7.2000000000000002</v>
      </c>
      <c r="I178" s="248"/>
      <c r="J178" s="249">
        <f>ROUND(I178*H178,2)</f>
        <v>0</v>
      </c>
      <c r="K178" s="245" t="s">
        <v>1</v>
      </c>
      <c r="L178" s="44"/>
      <c r="M178" s="250" t="s">
        <v>1</v>
      </c>
      <c r="N178" s="251" t="s">
        <v>43</v>
      </c>
      <c r="O178" s="91"/>
      <c r="P178" s="252">
        <f>O178*H178</f>
        <v>0</v>
      </c>
      <c r="Q178" s="252">
        <v>0</v>
      </c>
      <c r="R178" s="252">
        <f>Q178*H178</f>
        <v>0</v>
      </c>
      <c r="S178" s="252">
        <v>0</v>
      </c>
      <c r="T178" s="253">
        <f>S178*H178</f>
        <v>0</v>
      </c>
      <c r="U178" s="38"/>
      <c r="V178" s="38"/>
      <c r="W178" s="38"/>
      <c r="X178" s="38"/>
      <c r="Y178" s="38"/>
      <c r="Z178" s="38"/>
      <c r="AA178" s="38"/>
      <c r="AB178" s="38"/>
      <c r="AC178" s="38"/>
      <c r="AD178" s="38"/>
      <c r="AE178" s="38"/>
      <c r="AR178" s="254" t="s">
        <v>159</v>
      </c>
      <c r="AT178" s="254" t="s">
        <v>154</v>
      </c>
      <c r="AU178" s="254" t="s">
        <v>87</v>
      </c>
      <c r="AY178" s="17" t="s">
        <v>152</v>
      </c>
      <c r="BE178" s="255">
        <f>IF(N178="základní",J178,0)</f>
        <v>0</v>
      </c>
      <c r="BF178" s="255">
        <f>IF(N178="snížená",J178,0)</f>
        <v>0</v>
      </c>
      <c r="BG178" s="255">
        <f>IF(N178="zákl. přenesená",J178,0)</f>
        <v>0</v>
      </c>
      <c r="BH178" s="255">
        <f>IF(N178="sníž. přenesená",J178,0)</f>
        <v>0</v>
      </c>
      <c r="BI178" s="255">
        <f>IF(N178="nulová",J178,0)</f>
        <v>0</v>
      </c>
      <c r="BJ178" s="17" t="s">
        <v>85</v>
      </c>
      <c r="BK178" s="255">
        <f>ROUND(I178*H178,2)</f>
        <v>0</v>
      </c>
      <c r="BL178" s="17" t="s">
        <v>159</v>
      </c>
      <c r="BM178" s="254" t="s">
        <v>1166</v>
      </c>
    </row>
    <row r="179" s="2" customFormat="1">
      <c r="A179" s="38"/>
      <c r="B179" s="39"/>
      <c r="C179" s="40"/>
      <c r="D179" s="256" t="s">
        <v>161</v>
      </c>
      <c r="E179" s="40"/>
      <c r="F179" s="257" t="s">
        <v>1004</v>
      </c>
      <c r="G179" s="40"/>
      <c r="H179" s="40"/>
      <c r="I179" s="154"/>
      <c r="J179" s="40"/>
      <c r="K179" s="40"/>
      <c r="L179" s="44"/>
      <c r="M179" s="258"/>
      <c r="N179" s="259"/>
      <c r="O179" s="91"/>
      <c r="P179" s="91"/>
      <c r="Q179" s="91"/>
      <c r="R179" s="91"/>
      <c r="S179" s="91"/>
      <c r="T179" s="92"/>
      <c r="U179" s="38"/>
      <c r="V179" s="38"/>
      <c r="W179" s="38"/>
      <c r="X179" s="38"/>
      <c r="Y179" s="38"/>
      <c r="Z179" s="38"/>
      <c r="AA179" s="38"/>
      <c r="AB179" s="38"/>
      <c r="AC179" s="38"/>
      <c r="AD179" s="38"/>
      <c r="AE179" s="38"/>
      <c r="AT179" s="17" t="s">
        <v>161</v>
      </c>
      <c r="AU179" s="17" t="s">
        <v>87</v>
      </c>
    </row>
    <row r="180" s="2" customFormat="1" ht="21.75" customHeight="1">
      <c r="A180" s="38"/>
      <c r="B180" s="39"/>
      <c r="C180" s="243" t="s">
        <v>335</v>
      </c>
      <c r="D180" s="243" t="s">
        <v>154</v>
      </c>
      <c r="E180" s="244" t="s">
        <v>1003</v>
      </c>
      <c r="F180" s="245" t="s">
        <v>1004</v>
      </c>
      <c r="G180" s="246" t="s">
        <v>191</v>
      </c>
      <c r="H180" s="247">
        <v>6.2999999999999998</v>
      </c>
      <c r="I180" s="248"/>
      <c r="J180" s="249">
        <f>ROUND(I180*H180,2)</f>
        <v>0</v>
      </c>
      <c r="K180" s="245" t="s">
        <v>1</v>
      </c>
      <c r="L180" s="44"/>
      <c r="M180" s="250" t="s">
        <v>1</v>
      </c>
      <c r="N180" s="251" t="s">
        <v>43</v>
      </c>
      <c r="O180" s="91"/>
      <c r="P180" s="252">
        <f>O180*H180</f>
        <v>0</v>
      </c>
      <c r="Q180" s="252">
        <v>0</v>
      </c>
      <c r="R180" s="252">
        <f>Q180*H180</f>
        <v>0</v>
      </c>
      <c r="S180" s="252">
        <v>0</v>
      </c>
      <c r="T180" s="253">
        <f>S180*H180</f>
        <v>0</v>
      </c>
      <c r="U180" s="38"/>
      <c r="V180" s="38"/>
      <c r="W180" s="38"/>
      <c r="X180" s="38"/>
      <c r="Y180" s="38"/>
      <c r="Z180" s="38"/>
      <c r="AA180" s="38"/>
      <c r="AB180" s="38"/>
      <c r="AC180" s="38"/>
      <c r="AD180" s="38"/>
      <c r="AE180" s="38"/>
      <c r="AR180" s="254" t="s">
        <v>159</v>
      </c>
      <c r="AT180" s="254" t="s">
        <v>154</v>
      </c>
      <c r="AU180" s="254" t="s">
        <v>87</v>
      </c>
      <c r="AY180" s="17" t="s">
        <v>152</v>
      </c>
      <c r="BE180" s="255">
        <f>IF(N180="základní",J180,0)</f>
        <v>0</v>
      </c>
      <c r="BF180" s="255">
        <f>IF(N180="snížená",J180,0)</f>
        <v>0</v>
      </c>
      <c r="BG180" s="255">
        <f>IF(N180="zákl. přenesená",J180,0)</f>
        <v>0</v>
      </c>
      <c r="BH180" s="255">
        <f>IF(N180="sníž. přenesená",J180,0)</f>
        <v>0</v>
      </c>
      <c r="BI180" s="255">
        <f>IF(N180="nulová",J180,0)</f>
        <v>0</v>
      </c>
      <c r="BJ180" s="17" t="s">
        <v>85</v>
      </c>
      <c r="BK180" s="255">
        <f>ROUND(I180*H180,2)</f>
        <v>0</v>
      </c>
      <c r="BL180" s="17" t="s">
        <v>159</v>
      </c>
      <c r="BM180" s="254" t="s">
        <v>1167</v>
      </c>
    </row>
    <row r="181" s="2" customFormat="1">
      <c r="A181" s="38"/>
      <c r="B181" s="39"/>
      <c r="C181" s="40"/>
      <c r="D181" s="256" t="s">
        <v>161</v>
      </c>
      <c r="E181" s="40"/>
      <c r="F181" s="257" t="s">
        <v>1004</v>
      </c>
      <c r="G181" s="40"/>
      <c r="H181" s="40"/>
      <c r="I181" s="154"/>
      <c r="J181" s="40"/>
      <c r="K181" s="40"/>
      <c r="L181" s="44"/>
      <c r="M181" s="258"/>
      <c r="N181" s="259"/>
      <c r="O181" s="91"/>
      <c r="P181" s="91"/>
      <c r="Q181" s="91"/>
      <c r="R181" s="91"/>
      <c r="S181" s="91"/>
      <c r="T181" s="92"/>
      <c r="U181" s="38"/>
      <c r="V181" s="38"/>
      <c r="W181" s="38"/>
      <c r="X181" s="38"/>
      <c r="Y181" s="38"/>
      <c r="Z181" s="38"/>
      <c r="AA181" s="38"/>
      <c r="AB181" s="38"/>
      <c r="AC181" s="38"/>
      <c r="AD181" s="38"/>
      <c r="AE181" s="38"/>
      <c r="AT181" s="17" t="s">
        <v>161</v>
      </c>
      <c r="AU181" s="17" t="s">
        <v>87</v>
      </c>
    </row>
    <row r="182" s="2" customFormat="1" ht="21.75" customHeight="1">
      <c r="A182" s="38"/>
      <c r="B182" s="39"/>
      <c r="C182" s="243" t="s">
        <v>341</v>
      </c>
      <c r="D182" s="243" t="s">
        <v>154</v>
      </c>
      <c r="E182" s="244" t="s">
        <v>1168</v>
      </c>
      <c r="F182" s="245" t="s">
        <v>1169</v>
      </c>
      <c r="G182" s="246" t="s">
        <v>191</v>
      </c>
      <c r="H182" s="247">
        <v>48.420000000000002</v>
      </c>
      <c r="I182" s="248"/>
      <c r="J182" s="249">
        <f>ROUND(I182*H182,2)</f>
        <v>0</v>
      </c>
      <c r="K182" s="245" t="s">
        <v>1</v>
      </c>
      <c r="L182" s="44"/>
      <c r="M182" s="250" t="s">
        <v>1</v>
      </c>
      <c r="N182" s="251" t="s">
        <v>43</v>
      </c>
      <c r="O182" s="91"/>
      <c r="P182" s="252">
        <f>O182*H182</f>
        <v>0</v>
      </c>
      <c r="Q182" s="252">
        <v>0</v>
      </c>
      <c r="R182" s="252">
        <f>Q182*H182</f>
        <v>0</v>
      </c>
      <c r="S182" s="252">
        <v>0</v>
      </c>
      <c r="T182" s="253">
        <f>S182*H182</f>
        <v>0</v>
      </c>
      <c r="U182" s="38"/>
      <c r="V182" s="38"/>
      <c r="W182" s="38"/>
      <c r="X182" s="38"/>
      <c r="Y182" s="38"/>
      <c r="Z182" s="38"/>
      <c r="AA182" s="38"/>
      <c r="AB182" s="38"/>
      <c r="AC182" s="38"/>
      <c r="AD182" s="38"/>
      <c r="AE182" s="38"/>
      <c r="AR182" s="254" t="s">
        <v>159</v>
      </c>
      <c r="AT182" s="254" t="s">
        <v>154</v>
      </c>
      <c r="AU182" s="254" t="s">
        <v>87</v>
      </c>
      <c r="AY182" s="17" t="s">
        <v>152</v>
      </c>
      <c r="BE182" s="255">
        <f>IF(N182="základní",J182,0)</f>
        <v>0</v>
      </c>
      <c r="BF182" s="255">
        <f>IF(N182="snížená",J182,0)</f>
        <v>0</v>
      </c>
      <c r="BG182" s="255">
        <f>IF(N182="zákl. přenesená",J182,0)</f>
        <v>0</v>
      </c>
      <c r="BH182" s="255">
        <f>IF(N182="sníž. přenesená",J182,0)</f>
        <v>0</v>
      </c>
      <c r="BI182" s="255">
        <f>IF(N182="nulová",J182,0)</f>
        <v>0</v>
      </c>
      <c r="BJ182" s="17" t="s">
        <v>85</v>
      </c>
      <c r="BK182" s="255">
        <f>ROUND(I182*H182,2)</f>
        <v>0</v>
      </c>
      <c r="BL182" s="17" t="s">
        <v>159</v>
      </c>
      <c r="BM182" s="254" t="s">
        <v>1170</v>
      </c>
    </row>
    <row r="183" s="2" customFormat="1">
      <c r="A183" s="38"/>
      <c r="B183" s="39"/>
      <c r="C183" s="40"/>
      <c r="D183" s="256" t="s">
        <v>161</v>
      </c>
      <c r="E183" s="40"/>
      <c r="F183" s="257" t="s">
        <v>1169</v>
      </c>
      <c r="G183" s="40"/>
      <c r="H183" s="40"/>
      <c r="I183" s="154"/>
      <c r="J183" s="40"/>
      <c r="K183" s="40"/>
      <c r="L183" s="44"/>
      <c r="M183" s="258"/>
      <c r="N183" s="259"/>
      <c r="O183" s="91"/>
      <c r="P183" s="91"/>
      <c r="Q183" s="91"/>
      <c r="R183" s="91"/>
      <c r="S183" s="91"/>
      <c r="T183" s="92"/>
      <c r="U183" s="38"/>
      <c r="V183" s="38"/>
      <c r="W183" s="38"/>
      <c r="X183" s="38"/>
      <c r="Y183" s="38"/>
      <c r="Z183" s="38"/>
      <c r="AA183" s="38"/>
      <c r="AB183" s="38"/>
      <c r="AC183" s="38"/>
      <c r="AD183" s="38"/>
      <c r="AE183" s="38"/>
      <c r="AT183" s="17" t="s">
        <v>161</v>
      </c>
      <c r="AU183" s="17" t="s">
        <v>87</v>
      </c>
    </row>
    <row r="184" s="2" customFormat="1" ht="21.75" customHeight="1">
      <c r="A184" s="38"/>
      <c r="B184" s="39"/>
      <c r="C184" s="243" t="s">
        <v>349</v>
      </c>
      <c r="D184" s="243" t="s">
        <v>154</v>
      </c>
      <c r="E184" s="244" t="s">
        <v>1168</v>
      </c>
      <c r="F184" s="245" t="s">
        <v>1169</v>
      </c>
      <c r="G184" s="246" t="s">
        <v>191</v>
      </c>
      <c r="H184" s="247">
        <v>7.2000000000000002</v>
      </c>
      <c r="I184" s="248"/>
      <c r="J184" s="249">
        <f>ROUND(I184*H184,2)</f>
        <v>0</v>
      </c>
      <c r="K184" s="245" t="s">
        <v>1</v>
      </c>
      <c r="L184" s="44"/>
      <c r="M184" s="250" t="s">
        <v>1</v>
      </c>
      <c r="N184" s="251" t="s">
        <v>43</v>
      </c>
      <c r="O184" s="91"/>
      <c r="P184" s="252">
        <f>O184*H184</f>
        <v>0</v>
      </c>
      <c r="Q184" s="252">
        <v>0</v>
      </c>
      <c r="R184" s="252">
        <f>Q184*H184</f>
        <v>0</v>
      </c>
      <c r="S184" s="252">
        <v>0</v>
      </c>
      <c r="T184" s="253">
        <f>S184*H184</f>
        <v>0</v>
      </c>
      <c r="U184" s="38"/>
      <c r="V184" s="38"/>
      <c r="W184" s="38"/>
      <c r="X184" s="38"/>
      <c r="Y184" s="38"/>
      <c r="Z184" s="38"/>
      <c r="AA184" s="38"/>
      <c r="AB184" s="38"/>
      <c r="AC184" s="38"/>
      <c r="AD184" s="38"/>
      <c r="AE184" s="38"/>
      <c r="AR184" s="254" t="s">
        <v>159</v>
      </c>
      <c r="AT184" s="254" t="s">
        <v>154</v>
      </c>
      <c r="AU184" s="254" t="s">
        <v>87</v>
      </c>
      <c r="AY184" s="17" t="s">
        <v>152</v>
      </c>
      <c r="BE184" s="255">
        <f>IF(N184="základní",J184,0)</f>
        <v>0</v>
      </c>
      <c r="BF184" s="255">
        <f>IF(N184="snížená",J184,0)</f>
        <v>0</v>
      </c>
      <c r="BG184" s="255">
        <f>IF(N184="zákl. přenesená",J184,0)</f>
        <v>0</v>
      </c>
      <c r="BH184" s="255">
        <f>IF(N184="sníž. přenesená",J184,0)</f>
        <v>0</v>
      </c>
      <c r="BI184" s="255">
        <f>IF(N184="nulová",J184,0)</f>
        <v>0</v>
      </c>
      <c r="BJ184" s="17" t="s">
        <v>85</v>
      </c>
      <c r="BK184" s="255">
        <f>ROUND(I184*H184,2)</f>
        <v>0</v>
      </c>
      <c r="BL184" s="17" t="s">
        <v>159</v>
      </c>
      <c r="BM184" s="254" t="s">
        <v>1171</v>
      </c>
    </row>
    <row r="185" s="2" customFormat="1">
      <c r="A185" s="38"/>
      <c r="B185" s="39"/>
      <c r="C185" s="40"/>
      <c r="D185" s="256" t="s">
        <v>161</v>
      </c>
      <c r="E185" s="40"/>
      <c r="F185" s="257" t="s">
        <v>1169</v>
      </c>
      <c r="G185" s="40"/>
      <c r="H185" s="40"/>
      <c r="I185" s="154"/>
      <c r="J185" s="40"/>
      <c r="K185" s="40"/>
      <c r="L185" s="44"/>
      <c r="M185" s="258"/>
      <c r="N185" s="259"/>
      <c r="O185" s="91"/>
      <c r="P185" s="91"/>
      <c r="Q185" s="91"/>
      <c r="R185" s="91"/>
      <c r="S185" s="91"/>
      <c r="T185" s="92"/>
      <c r="U185" s="38"/>
      <c r="V185" s="38"/>
      <c r="W185" s="38"/>
      <c r="X185" s="38"/>
      <c r="Y185" s="38"/>
      <c r="Z185" s="38"/>
      <c r="AA185" s="38"/>
      <c r="AB185" s="38"/>
      <c r="AC185" s="38"/>
      <c r="AD185" s="38"/>
      <c r="AE185" s="38"/>
      <c r="AT185" s="17" t="s">
        <v>161</v>
      </c>
      <c r="AU185" s="17" t="s">
        <v>87</v>
      </c>
    </row>
    <row r="186" s="2" customFormat="1" ht="21.75" customHeight="1">
      <c r="A186" s="38"/>
      <c r="B186" s="39"/>
      <c r="C186" s="243" t="s">
        <v>355</v>
      </c>
      <c r="D186" s="243" t="s">
        <v>154</v>
      </c>
      <c r="E186" s="244" t="s">
        <v>1168</v>
      </c>
      <c r="F186" s="245" t="s">
        <v>1169</v>
      </c>
      <c r="G186" s="246" t="s">
        <v>191</v>
      </c>
      <c r="H186" s="247">
        <v>6.2999999999999998</v>
      </c>
      <c r="I186" s="248"/>
      <c r="J186" s="249">
        <f>ROUND(I186*H186,2)</f>
        <v>0</v>
      </c>
      <c r="K186" s="245" t="s">
        <v>1</v>
      </c>
      <c r="L186" s="44"/>
      <c r="M186" s="250" t="s">
        <v>1</v>
      </c>
      <c r="N186" s="251" t="s">
        <v>43</v>
      </c>
      <c r="O186" s="91"/>
      <c r="P186" s="252">
        <f>O186*H186</f>
        <v>0</v>
      </c>
      <c r="Q186" s="252">
        <v>0</v>
      </c>
      <c r="R186" s="252">
        <f>Q186*H186</f>
        <v>0</v>
      </c>
      <c r="S186" s="252">
        <v>0</v>
      </c>
      <c r="T186" s="253">
        <f>S186*H186</f>
        <v>0</v>
      </c>
      <c r="U186" s="38"/>
      <c r="V186" s="38"/>
      <c r="W186" s="38"/>
      <c r="X186" s="38"/>
      <c r="Y186" s="38"/>
      <c r="Z186" s="38"/>
      <c r="AA186" s="38"/>
      <c r="AB186" s="38"/>
      <c r="AC186" s="38"/>
      <c r="AD186" s="38"/>
      <c r="AE186" s="38"/>
      <c r="AR186" s="254" t="s">
        <v>159</v>
      </c>
      <c r="AT186" s="254" t="s">
        <v>154</v>
      </c>
      <c r="AU186" s="254" t="s">
        <v>87</v>
      </c>
      <c r="AY186" s="17" t="s">
        <v>152</v>
      </c>
      <c r="BE186" s="255">
        <f>IF(N186="základní",J186,0)</f>
        <v>0</v>
      </c>
      <c r="BF186" s="255">
        <f>IF(N186="snížená",J186,0)</f>
        <v>0</v>
      </c>
      <c r="BG186" s="255">
        <f>IF(N186="zákl. přenesená",J186,0)</f>
        <v>0</v>
      </c>
      <c r="BH186" s="255">
        <f>IF(N186="sníž. přenesená",J186,0)</f>
        <v>0</v>
      </c>
      <c r="BI186" s="255">
        <f>IF(N186="nulová",J186,0)</f>
        <v>0</v>
      </c>
      <c r="BJ186" s="17" t="s">
        <v>85</v>
      </c>
      <c r="BK186" s="255">
        <f>ROUND(I186*H186,2)</f>
        <v>0</v>
      </c>
      <c r="BL186" s="17" t="s">
        <v>159</v>
      </c>
      <c r="BM186" s="254" t="s">
        <v>1172</v>
      </c>
    </row>
    <row r="187" s="2" customFormat="1">
      <c r="A187" s="38"/>
      <c r="B187" s="39"/>
      <c r="C187" s="40"/>
      <c r="D187" s="256" t="s">
        <v>161</v>
      </c>
      <c r="E187" s="40"/>
      <c r="F187" s="257" t="s">
        <v>1169</v>
      </c>
      <c r="G187" s="40"/>
      <c r="H187" s="40"/>
      <c r="I187" s="154"/>
      <c r="J187" s="40"/>
      <c r="K187" s="40"/>
      <c r="L187" s="44"/>
      <c r="M187" s="258"/>
      <c r="N187" s="259"/>
      <c r="O187" s="91"/>
      <c r="P187" s="91"/>
      <c r="Q187" s="91"/>
      <c r="R187" s="91"/>
      <c r="S187" s="91"/>
      <c r="T187" s="92"/>
      <c r="U187" s="38"/>
      <c r="V187" s="38"/>
      <c r="W187" s="38"/>
      <c r="X187" s="38"/>
      <c r="Y187" s="38"/>
      <c r="Z187" s="38"/>
      <c r="AA187" s="38"/>
      <c r="AB187" s="38"/>
      <c r="AC187" s="38"/>
      <c r="AD187" s="38"/>
      <c r="AE187" s="38"/>
      <c r="AT187" s="17" t="s">
        <v>161</v>
      </c>
      <c r="AU187" s="17" t="s">
        <v>87</v>
      </c>
    </row>
    <row r="188" s="12" customFormat="1" ht="25.92" customHeight="1">
      <c r="A188" s="12"/>
      <c r="B188" s="227"/>
      <c r="C188" s="228"/>
      <c r="D188" s="229" t="s">
        <v>77</v>
      </c>
      <c r="E188" s="230" t="s">
        <v>262</v>
      </c>
      <c r="F188" s="230" t="s">
        <v>1036</v>
      </c>
      <c r="G188" s="228"/>
      <c r="H188" s="228"/>
      <c r="I188" s="231"/>
      <c r="J188" s="232">
        <f>BK188</f>
        <v>0</v>
      </c>
      <c r="K188" s="228"/>
      <c r="L188" s="233"/>
      <c r="M188" s="234"/>
      <c r="N188" s="235"/>
      <c r="O188" s="235"/>
      <c r="P188" s="236">
        <f>P189+P195</f>
        <v>0</v>
      </c>
      <c r="Q188" s="235"/>
      <c r="R188" s="236">
        <f>R189+R195</f>
        <v>0</v>
      </c>
      <c r="S188" s="235"/>
      <c r="T188" s="237">
        <f>T189+T195</f>
        <v>0</v>
      </c>
      <c r="U188" s="12"/>
      <c r="V188" s="12"/>
      <c r="W188" s="12"/>
      <c r="X188" s="12"/>
      <c r="Y188" s="12"/>
      <c r="Z188" s="12"/>
      <c r="AA188" s="12"/>
      <c r="AB188" s="12"/>
      <c r="AC188" s="12"/>
      <c r="AD188" s="12"/>
      <c r="AE188" s="12"/>
      <c r="AR188" s="238" t="s">
        <v>85</v>
      </c>
      <c r="AT188" s="239" t="s">
        <v>77</v>
      </c>
      <c r="AU188" s="239" t="s">
        <v>78</v>
      </c>
      <c r="AY188" s="238" t="s">
        <v>152</v>
      </c>
      <c r="BK188" s="240">
        <f>BK189+BK195</f>
        <v>0</v>
      </c>
    </row>
    <row r="189" s="12" customFormat="1" ht="22.8" customHeight="1">
      <c r="A189" s="12"/>
      <c r="B189" s="227"/>
      <c r="C189" s="228"/>
      <c r="D189" s="229" t="s">
        <v>77</v>
      </c>
      <c r="E189" s="241" t="s">
        <v>1037</v>
      </c>
      <c r="F189" s="241" t="s">
        <v>1038</v>
      </c>
      <c r="G189" s="228"/>
      <c r="H189" s="228"/>
      <c r="I189" s="231"/>
      <c r="J189" s="242">
        <f>BK189</f>
        <v>0</v>
      </c>
      <c r="K189" s="228"/>
      <c r="L189" s="233"/>
      <c r="M189" s="234"/>
      <c r="N189" s="235"/>
      <c r="O189" s="235"/>
      <c r="P189" s="236">
        <f>SUM(P190:P194)</f>
        <v>0</v>
      </c>
      <c r="Q189" s="235"/>
      <c r="R189" s="236">
        <f>SUM(R190:R194)</f>
        <v>0</v>
      </c>
      <c r="S189" s="235"/>
      <c r="T189" s="237">
        <f>SUM(T190:T194)</f>
        <v>0</v>
      </c>
      <c r="U189" s="12"/>
      <c r="V189" s="12"/>
      <c r="W189" s="12"/>
      <c r="X189" s="12"/>
      <c r="Y189" s="12"/>
      <c r="Z189" s="12"/>
      <c r="AA189" s="12"/>
      <c r="AB189" s="12"/>
      <c r="AC189" s="12"/>
      <c r="AD189" s="12"/>
      <c r="AE189" s="12"/>
      <c r="AR189" s="238" t="s">
        <v>85</v>
      </c>
      <c r="AT189" s="239" t="s">
        <v>77</v>
      </c>
      <c r="AU189" s="239" t="s">
        <v>85</v>
      </c>
      <c r="AY189" s="238" t="s">
        <v>152</v>
      </c>
      <c r="BK189" s="240">
        <f>SUM(BK190:BK194)</f>
        <v>0</v>
      </c>
    </row>
    <row r="190" s="2" customFormat="1" ht="21.75" customHeight="1">
      <c r="A190" s="38"/>
      <c r="B190" s="39"/>
      <c r="C190" s="243" t="s">
        <v>360</v>
      </c>
      <c r="D190" s="243" t="s">
        <v>154</v>
      </c>
      <c r="E190" s="244" t="s">
        <v>1039</v>
      </c>
      <c r="F190" s="245" t="s">
        <v>1040</v>
      </c>
      <c r="G190" s="246" t="s">
        <v>330</v>
      </c>
      <c r="H190" s="247">
        <v>10</v>
      </c>
      <c r="I190" s="248"/>
      <c r="J190" s="249">
        <f>ROUND(I190*H190,2)</f>
        <v>0</v>
      </c>
      <c r="K190" s="245" t="s">
        <v>1</v>
      </c>
      <c r="L190" s="44"/>
      <c r="M190" s="250" t="s">
        <v>1</v>
      </c>
      <c r="N190" s="251" t="s">
        <v>43</v>
      </c>
      <c r="O190" s="91"/>
      <c r="P190" s="252">
        <f>O190*H190</f>
        <v>0</v>
      </c>
      <c r="Q190" s="252">
        <v>0</v>
      </c>
      <c r="R190" s="252">
        <f>Q190*H190</f>
        <v>0</v>
      </c>
      <c r="S190" s="252">
        <v>0</v>
      </c>
      <c r="T190" s="253">
        <f>S190*H190</f>
        <v>0</v>
      </c>
      <c r="U190" s="38"/>
      <c r="V190" s="38"/>
      <c r="W190" s="38"/>
      <c r="X190" s="38"/>
      <c r="Y190" s="38"/>
      <c r="Z190" s="38"/>
      <c r="AA190" s="38"/>
      <c r="AB190" s="38"/>
      <c r="AC190" s="38"/>
      <c r="AD190" s="38"/>
      <c r="AE190" s="38"/>
      <c r="AR190" s="254" t="s">
        <v>587</v>
      </c>
      <c r="AT190" s="254" t="s">
        <v>154</v>
      </c>
      <c r="AU190" s="254" t="s">
        <v>87</v>
      </c>
      <c r="AY190" s="17" t="s">
        <v>152</v>
      </c>
      <c r="BE190" s="255">
        <f>IF(N190="základní",J190,0)</f>
        <v>0</v>
      </c>
      <c r="BF190" s="255">
        <f>IF(N190="snížená",J190,0)</f>
        <v>0</v>
      </c>
      <c r="BG190" s="255">
        <f>IF(N190="zákl. přenesená",J190,0)</f>
        <v>0</v>
      </c>
      <c r="BH190" s="255">
        <f>IF(N190="sníž. přenesená",J190,0)</f>
        <v>0</v>
      </c>
      <c r="BI190" s="255">
        <f>IF(N190="nulová",J190,0)</f>
        <v>0</v>
      </c>
      <c r="BJ190" s="17" t="s">
        <v>85</v>
      </c>
      <c r="BK190" s="255">
        <f>ROUND(I190*H190,2)</f>
        <v>0</v>
      </c>
      <c r="BL190" s="17" t="s">
        <v>587</v>
      </c>
      <c r="BM190" s="254" t="s">
        <v>1173</v>
      </c>
    </row>
    <row r="191" s="2" customFormat="1">
      <c r="A191" s="38"/>
      <c r="B191" s="39"/>
      <c r="C191" s="40"/>
      <c r="D191" s="256" t="s">
        <v>161</v>
      </c>
      <c r="E191" s="40"/>
      <c r="F191" s="257" t="s">
        <v>1040</v>
      </c>
      <c r="G191" s="40"/>
      <c r="H191" s="40"/>
      <c r="I191" s="154"/>
      <c r="J191" s="40"/>
      <c r="K191" s="40"/>
      <c r="L191" s="44"/>
      <c r="M191" s="258"/>
      <c r="N191" s="259"/>
      <c r="O191" s="91"/>
      <c r="P191" s="91"/>
      <c r="Q191" s="91"/>
      <c r="R191" s="91"/>
      <c r="S191" s="91"/>
      <c r="T191" s="92"/>
      <c r="U191" s="38"/>
      <c r="V191" s="38"/>
      <c r="W191" s="38"/>
      <c r="X191" s="38"/>
      <c r="Y191" s="38"/>
      <c r="Z191" s="38"/>
      <c r="AA191" s="38"/>
      <c r="AB191" s="38"/>
      <c r="AC191" s="38"/>
      <c r="AD191" s="38"/>
      <c r="AE191" s="38"/>
      <c r="AT191" s="17" t="s">
        <v>161</v>
      </c>
      <c r="AU191" s="17" t="s">
        <v>87</v>
      </c>
    </row>
    <row r="192" s="13" customFormat="1">
      <c r="A192" s="13"/>
      <c r="B192" s="261"/>
      <c r="C192" s="262"/>
      <c r="D192" s="256" t="s">
        <v>165</v>
      </c>
      <c r="E192" s="263" t="s">
        <v>1</v>
      </c>
      <c r="F192" s="264" t="s">
        <v>1174</v>
      </c>
      <c r="G192" s="262"/>
      <c r="H192" s="265">
        <v>10</v>
      </c>
      <c r="I192" s="266"/>
      <c r="J192" s="262"/>
      <c r="K192" s="262"/>
      <c r="L192" s="267"/>
      <c r="M192" s="268"/>
      <c r="N192" s="269"/>
      <c r="O192" s="269"/>
      <c r="P192" s="269"/>
      <c r="Q192" s="269"/>
      <c r="R192" s="269"/>
      <c r="S192" s="269"/>
      <c r="T192" s="270"/>
      <c r="U192" s="13"/>
      <c r="V192" s="13"/>
      <c r="W192" s="13"/>
      <c r="X192" s="13"/>
      <c r="Y192" s="13"/>
      <c r="Z192" s="13"/>
      <c r="AA192" s="13"/>
      <c r="AB192" s="13"/>
      <c r="AC192" s="13"/>
      <c r="AD192" s="13"/>
      <c r="AE192" s="13"/>
      <c r="AT192" s="271" t="s">
        <v>165</v>
      </c>
      <c r="AU192" s="271" t="s">
        <v>87</v>
      </c>
      <c r="AV192" s="13" t="s">
        <v>87</v>
      </c>
      <c r="AW192" s="13" t="s">
        <v>34</v>
      </c>
      <c r="AX192" s="13" t="s">
        <v>85</v>
      </c>
      <c r="AY192" s="271" t="s">
        <v>152</v>
      </c>
    </row>
    <row r="193" s="2" customFormat="1" ht="21.75" customHeight="1">
      <c r="A193" s="38"/>
      <c r="B193" s="39"/>
      <c r="C193" s="243" t="s">
        <v>366</v>
      </c>
      <c r="D193" s="243" t="s">
        <v>154</v>
      </c>
      <c r="E193" s="244" t="s">
        <v>1175</v>
      </c>
      <c r="F193" s="245" t="s">
        <v>1176</v>
      </c>
      <c r="G193" s="246" t="s">
        <v>380</v>
      </c>
      <c r="H193" s="247">
        <v>84</v>
      </c>
      <c r="I193" s="248"/>
      <c r="J193" s="249">
        <f>ROUND(I193*H193,2)</f>
        <v>0</v>
      </c>
      <c r="K193" s="245" t="s">
        <v>1</v>
      </c>
      <c r="L193" s="44"/>
      <c r="M193" s="250" t="s">
        <v>1</v>
      </c>
      <c r="N193" s="251" t="s">
        <v>43</v>
      </c>
      <c r="O193" s="91"/>
      <c r="P193" s="252">
        <f>O193*H193</f>
        <v>0</v>
      </c>
      <c r="Q193" s="252">
        <v>0</v>
      </c>
      <c r="R193" s="252">
        <f>Q193*H193</f>
        <v>0</v>
      </c>
      <c r="S193" s="252">
        <v>0</v>
      </c>
      <c r="T193" s="253">
        <f>S193*H193</f>
        <v>0</v>
      </c>
      <c r="U193" s="38"/>
      <c r="V193" s="38"/>
      <c r="W193" s="38"/>
      <c r="X193" s="38"/>
      <c r="Y193" s="38"/>
      <c r="Z193" s="38"/>
      <c r="AA193" s="38"/>
      <c r="AB193" s="38"/>
      <c r="AC193" s="38"/>
      <c r="AD193" s="38"/>
      <c r="AE193" s="38"/>
      <c r="AR193" s="254" t="s">
        <v>587</v>
      </c>
      <c r="AT193" s="254" t="s">
        <v>154</v>
      </c>
      <c r="AU193" s="254" t="s">
        <v>87</v>
      </c>
      <c r="AY193" s="17" t="s">
        <v>152</v>
      </c>
      <c r="BE193" s="255">
        <f>IF(N193="základní",J193,0)</f>
        <v>0</v>
      </c>
      <c r="BF193" s="255">
        <f>IF(N193="snížená",J193,0)</f>
        <v>0</v>
      </c>
      <c r="BG193" s="255">
        <f>IF(N193="zákl. přenesená",J193,0)</f>
        <v>0</v>
      </c>
      <c r="BH193" s="255">
        <f>IF(N193="sníž. přenesená",J193,0)</f>
        <v>0</v>
      </c>
      <c r="BI193" s="255">
        <f>IF(N193="nulová",J193,0)</f>
        <v>0</v>
      </c>
      <c r="BJ193" s="17" t="s">
        <v>85</v>
      </c>
      <c r="BK193" s="255">
        <f>ROUND(I193*H193,2)</f>
        <v>0</v>
      </c>
      <c r="BL193" s="17" t="s">
        <v>587</v>
      </c>
      <c r="BM193" s="254" t="s">
        <v>1177</v>
      </c>
    </row>
    <row r="194" s="2" customFormat="1">
      <c r="A194" s="38"/>
      <c r="B194" s="39"/>
      <c r="C194" s="40"/>
      <c r="D194" s="256" t="s">
        <v>161</v>
      </c>
      <c r="E194" s="40"/>
      <c r="F194" s="257" t="s">
        <v>1176</v>
      </c>
      <c r="G194" s="40"/>
      <c r="H194" s="40"/>
      <c r="I194" s="154"/>
      <c r="J194" s="40"/>
      <c r="K194" s="40"/>
      <c r="L194" s="44"/>
      <c r="M194" s="258"/>
      <c r="N194" s="259"/>
      <c r="O194" s="91"/>
      <c r="P194" s="91"/>
      <c r="Q194" s="91"/>
      <c r="R194" s="91"/>
      <c r="S194" s="91"/>
      <c r="T194" s="92"/>
      <c r="U194" s="38"/>
      <c r="V194" s="38"/>
      <c r="W194" s="38"/>
      <c r="X194" s="38"/>
      <c r="Y194" s="38"/>
      <c r="Z194" s="38"/>
      <c r="AA194" s="38"/>
      <c r="AB194" s="38"/>
      <c r="AC194" s="38"/>
      <c r="AD194" s="38"/>
      <c r="AE194" s="38"/>
      <c r="AT194" s="17" t="s">
        <v>161</v>
      </c>
      <c r="AU194" s="17" t="s">
        <v>87</v>
      </c>
    </row>
    <row r="195" s="12" customFormat="1" ht="22.8" customHeight="1">
      <c r="A195" s="12"/>
      <c r="B195" s="227"/>
      <c r="C195" s="228"/>
      <c r="D195" s="229" t="s">
        <v>77</v>
      </c>
      <c r="E195" s="241" t="s">
        <v>1045</v>
      </c>
      <c r="F195" s="241" t="s">
        <v>1046</v>
      </c>
      <c r="G195" s="228"/>
      <c r="H195" s="228"/>
      <c r="I195" s="231"/>
      <c r="J195" s="242">
        <f>BK195</f>
        <v>0</v>
      </c>
      <c r="K195" s="228"/>
      <c r="L195" s="233"/>
      <c r="M195" s="234"/>
      <c r="N195" s="235"/>
      <c r="O195" s="235"/>
      <c r="P195" s="236">
        <f>SUM(P196:P231)</f>
        <v>0</v>
      </c>
      <c r="Q195" s="235"/>
      <c r="R195" s="236">
        <f>SUM(R196:R231)</f>
        <v>0</v>
      </c>
      <c r="S195" s="235"/>
      <c r="T195" s="237">
        <f>SUM(T196:T231)</f>
        <v>0</v>
      </c>
      <c r="U195" s="12"/>
      <c r="V195" s="12"/>
      <c r="W195" s="12"/>
      <c r="X195" s="12"/>
      <c r="Y195" s="12"/>
      <c r="Z195" s="12"/>
      <c r="AA195" s="12"/>
      <c r="AB195" s="12"/>
      <c r="AC195" s="12"/>
      <c r="AD195" s="12"/>
      <c r="AE195" s="12"/>
      <c r="AR195" s="238" t="s">
        <v>85</v>
      </c>
      <c r="AT195" s="239" t="s">
        <v>77</v>
      </c>
      <c r="AU195" s="239" t="s">
        <v>85</v>
      </c>
      <c r="AY195" s="238" t="s">
        <v>152</v>
      </c>
      <c r="BK195" s="240">
        <f>SUM(BK196:BK231)</f>
        <v>0</v>
      </c>
    </row>
    <row r="196" s="2" customFormat="1" ht="16.5" customHeight="1">
      <c r="A196" s="38"/>
      <c r="B196" s="39"/>
      <c r="C196" s="243" t="s">
        <v>373</v>
      </c>
      <c r="D196" s="243" t="s">
        <v>154</v>
      </c>
      <c r="E196" s="244" t="s">
        <v>1129</v>
      </c>
      <c r="F196" s="245" t="s">
        <v>1130</v>
      </c>
      <c r="G196" s="246" t="s">
        <v>199</v>
      </c>
      <c r="H196" s="247">
        <v>201.75</v>
      </c>
      <c r="I196" s="248"/>
      <c r="J196" s="249">
        <f>ROUND(I196*H196,2)</f>
        <v>0</v>
      </c>
      <c r="K196" s="245" t="s">
        <v>1</v>
      </c>
      <c r="L196" s="44"/>
      <c r="M196" s="250" t="s">
        <v>1</v>
      </c>
      <c r="N196" s="251" t="s">
        <v>43</v>
      </c>
      <c r="O196" s="91"/>
      <c r="P196" s="252">
        <f>O196*H196</f>
        <v>0</v>
      </c>
      <c r="Q196" s="252">
        <v>0</v>
      </c>
      <c r="R196" s="252">
        <f>Q196*H196</f>
        <v>0</v>
      </c>
      <c r="S196" s="252">
        <v>0</v>
      </c>
      <c r="T196" s="253">
        <f>S196*H196</f>
        <v>0</v>
      </c>
      <c r="U196" s="38"/>
      <c r="V196" s="38"/>
      <c r="W196" s="38"/>
      <c r="X196" s="38"/>
      <c r="Y196" s="38"/>
      <c r="Z196" s="38"/>
      <c r="AA196" s="38"/>
      <c r="AB196" s="38"/>
      <c r="AC196" s="38"/>
      <c r="AD196" s="38"/>
      <c r="AE196" s="38"/>
      <c r="AR196" s="254" t="s">
        <v>587</v>
      </c>
      <c r="AT196" s="254" t="s">
        <v>154</v>
      </c>
      <c r="AU196" s="254" t="s">
        <v>87</v>
      </c>
      <c r="AY196" s="17" t="s">
        <v>152</v>
      </c>
      <c r="BE196" s="255">
        <f>IF(N196="základní",J196,0)</f>
        <v>0</v>
      </c>
      <c r="BF196" s="255">
        <f>IF(N196="snížená",J196,0)</f>
        <v>0</v>
      </c>
      <c r="BG196" s="255">
        <f>IF(N196="zákl. přenesená",J196,0)</f>
        <v>0</v>
      </c>
      <c r="BH196" s="255">
        <f>IF(N196="sníž. přenesená",J196,0)</f>
        <v>0</v>
      </c>
      <c r="BI196" s="255">
        <f>IF(N196="nulová",J196,0)</f>
        <v>0</v>
      </c>
      <c r="BJ196" s="17" t="s">
        <v>85</v>
      </c>
      <c r="BK196" s="255">
        <f>ROUND(I196*H196,2)</f>
        <v>0</v>
      </c>
      <c r="BL196" s="17" t="s">
        <v>587</v>
      </c>
      <c r="BM196" s="254" t="s">
        <v>1178</v>
      </c>
    </row>
    <row r="197" s="2" customFormat="1">
      <c r="A197" s="38"/>
      <c r="B197" s="39"/>
      <c r="C197" s="40"/>
      <c r="D197" s="256" t="s">
        <v>161</v>
      </c>
      <c r="E197" s="40"/>
      <c r="F197" s="257" t="s">
        <v>1130</v>
      </c>
      <c r="G197" s="40"/>
      <c r="H197" s="40"/>
      <c r="I197" s="154"/>
      <c r="J197" s="40"/>
      <c r="K197" s="40"/>
      <c r="L197" s="44"/>
      <c r="M197" s="258"/>
      <c r="N197" s="259"/>
      <c r="O197" s="91"/>
      <c r="P197" s="91"/>
      <c r="Q197" s="91"/>
      <c r="R197" s="91"/>
      <c r="S197" s="91"/>
      <c r="T197" s="92"/>
      <c r="U197" s="38"/>
      <c r="V197" s="38"/>
      <c r="W197" s="38"/>
      <c r="X197" s="38"/>
      <c r="Y197" s="38"/>
      <c r="Z197" s="38"/>
      <c r="AA197" s="38"/>
      <c r="AB197" s="38"/>
      <c r="AC197" s="38"/>
      <c r="AD197" s="38"/>
      <c r="AE197" s="38"/>
      <c r="AT197" s="17" t="s">
        <v>161</v>
      </c>
      <c r="AU197" s="17" t="s">
        <v>87</v>
      </c>
    </row>
    <row r="198" s="2" customFormat="1" ht="16.5" customHeight="1">
      <c r="A198" s="38"/>
      <c r="B198" s="39"/>
      <c r="C198" s="243" t="s">
        <v>377</v>
      </c>
      <c r="D198" s="243" t="s">
        <v>154</v>
      </c>
      <c r="E198" s="244" t="s">
        <v>1129</v>
      </c>
      <c r="F198" s="245" t="s">
        <v>1130</v>
      </c>
      <c r="G198" s="246" t="s">
        <v>199</v>
      </c>
      <c r="H198" s="247">
        <v>20</v>
      </c>
      <c r="I198" s="248"/>
      <c r="J198" s="249">
        <f>ROUND(I198*H198,2)</f>
        <v>0</v>
      </c>
      <c r="K198" s="245" t="s">
        <v>1</v>
      </c>
      <c r="L198" s="44"/>
      <c r="M198" s="250" t="s">
        <v>1</v>
      </c>
      <c r="N198" s="251" t="s">
        <v>43</v>
      </c>
      <c r="O198" s="91"/>
      <c r="P198" s="252">
        <f>O198*H198</f>
        <v>0</v>
      </c>
      <c r="Q198" s="252">
        <v>0</v>
      </c>
      <c r="R198" s="252">
        <f>Q198*H198</f>
        <v>0</v>
      </c>
      <c r="S198" s="252">
        <v>0</v>
      </c>
      <c r="T198" s="253">
        <f>S198*H198</f>
        <v>0</v>
      </c>
      <c r="U198" s="38"/>
      <c r="V198" s="38"/>
      <c r="W198" s="38"/>
      <c r="X198" s="38"/>
      <c r="Y198" s="38"/>
      <c r="Z198" s="38"/>
      <c r="AA198" s="38"/>
      <c r="AB198" s="38"/>
      <c r="AC198" s="38"/>
      <c r="AD198" s="38"/>
      <c r="AE198" s="38"/>
      <c r="AR198" s="254" t="s">
        <v>587</v>
      </c>
      <c r="AT198" s="254" t="s">
        <v>154</v>
      </c>
      <c r="AU198" s="254" t="s">
        <v>87</v>
      </c>
      <c r="AY198" s="17" t="s">
        <v>152</v>
      </c>
      <c r="BE198" s="255">
        <f>IF(N198="základní",J198,0)</f>
        <v>0</v>
      </c>
      <c r="BF198" s="255">
        <f>IF(N198="snížená",J198,0)</f>
        <v>0</v>
      </c>
      <c r="BG198" s="255">
        <f>IF(N198="zákl. přenesená",J198,0)</f>
        <v>0</v>
      </c>
      <c r="BH198" s="255">
        <f>IF(N198="sníž. přenesená",J198,0)</f>
        <v>0</v>
      </c>
      <c r="BI198" s="255">
        <f>IF(N198="nulová",J198,0)</f>
        <v>0</v>
      </c>
      <c r="BJ198" s="17" t="s">
        <v>85</v>
      </c>
      <c r="BK198" s="255">
        <f>ROUND(I198*H198,2)</f>
        <v>0</v>
      </c>
      <c r="BL198" s="17" t="s">
        <v>587</v>
      </c>
      <c r="BM198" s="254" t="s">
        <v>1179</v>
      </c>
    </row>
    <row r="199" s="2" customFormat="1">
      <c r="A199" s="38"/>
      <c r="B199" s="39"/>
      <c r="C199" s="40"/>
      <c r="D199" s="256" t="s">
        <v>161</v>
      </c>
      <c r="E199" s="40"/>
      <c r="F199" s="257" t="s">
        <v>1130</v>
      </c>
      <c r="G199" s="40"/>
      <c r="H199" s="40"/>
      <c r="I199" s="154"/>
      <c r="J199" s="40"/>
      <c r="K199" s="40"/>
      <c r="L199" s="44"/>
      <c r="M199" s="258"/>
      <c r="N199" s="259"/>
      <c r="O199" s="91"/>
      <c r="P199" s="91"/>
      <c r="Q199" s="91"/>
      <c r="R199" s="91"/>
      <c r="S199" s="91"/>
      <c r="T199" s="92"/>
      <c r="U199" s="38"/>
      <c r="V199" s="38"/>
      <c r="W199" s="38"/>
      <c r="X199" s="38"/>
      <c r="Y199" s="38"/>
      <c r="Z199" s="38"/>
      <c r="AA199" s="38"/>
      <c r="AB199" s="38"/>
      <c r="AC199" s="38"/>
      <c r="AD199" s="38"/>
      <c r="AE199" s="38"/>
      <c r="AT199" s="17" t="s">
        <v>161</v>
      </c>
      <c r="AU199" s="17" t="s">
        <v>87</v>
      </c>
    </row>
    <row r="200" s="2" customFormat="1" ht="21.75" customHeight="1">
      <c r="A200" s="38"/>
      <c r="B200" s="39"/>
      <c r="C200" s="243" t="s">
        <v>385</v>
      </c>
      <c r="D200" s="243" t="s">
        <v>154</v>
      </c>
      <c r="E200" s="244" t="s">
        <v>1132</v>
      </c>
      <c r="F200" s="245" t="s">
        <v>1133</v>
      </c>
      <c r="G200" s="246" t="s">
        <v>199</v>
      </c>
      <c r="H200" s="247">
        <v>201.75</v>
      </c>
      <c r="I200" s="248"/>
      <c r="J200" s="249">
        <f>ROUND(I200*H200,2)</f>
        <v>0</v>
      </c>
      <c r="K200" s="245" t="s">
        <v>1</v>
      </c>
      <c r="L200" s="44"/>
      <c r="M200" s="250" t="s">
        <v>1</v>
      </c>
      <c r="N200" s="251" t="s">
        <v>43</v>
      </c>
      <c r="O200" s="91"/>
      <c r="P200" s="252">
        <f>O200*H200</f>
        <v>0</v>
      </c>
      <c r="Q200" s="252">
        <v>0</v>
      </c>
      <c r="R200" s="252">
        <f>Q200*H200</f>
        <v>0</v>
      </c>
      <c r="S200" s="252">
        <v>0</v>
      </c>
      <c r="T200" s="253">
        <f>S200*H200</f>
        <v>0</v>
      </c>
      <c r="U200" s="38"/>
      <c r="V200" s="38"/>
      <c r="W200" s="38"/>
      <c r="X200" s="38"/>
      <c r="Y200" s="38"/>
      <c r="Z200" s="38"/>
      <c r="AA200" s="38"/>
      <c r="AB200" s="38"/>
      <c r="AC200" s="38"/>
      <c r="AD200" s="38"/>
      <c r="AE200" s="38"/>
      <c r="AR200" s="254" t="s">
        <v>587</v>
      </c>
      <c r="AT200" s="254" t="s">
        <v>154</v>
      </c>
      <c r="AU200" s="254" t="s">
        <v>87</v>
      </c>
      <c r="AY200" s="17" t="s">
        <v>152</v>
      </c>
      <c r="BE200" s="255">
        <f>IF(N200="základní",J200,0)</f>
        <v>0</v>
      </c>
      <c r="BF200" s="255">
        <f>IF(N200="snížená",J200,0)</f>
        <v>0</v>
      </c>
      <c r="BG200" s="255">
        <f>IF(N200="zákl. přenesená",J200,0)</f>
        <v>0</v>
      </c>
      <c r="BH200" s="255">
        <f>IF(N200="sníž. přenesená",J200,0)</f>
        <v>0</v>
      </c>
      <c r="BI200" s="255">
        <f>IF(N200="nulová",J200,0)</f>
        <v>0</v>
      </c>
      <c r="BJ200" s="17" t="s">
        <v>85</v>
      </c>
      <c r="BK200" s="255">
        <f>ROUND(I200*H200,2)</f>
        <v>0</v>
      </c>
      <c r="BL200" s="17" t="s">
        <v>587</v>
      </c>
      <c r="BM200" s="254" t="s">
        <v>1180</v>
      </c>
    </row>
    <row r="201" s="2" customFormat="1">
      <c r="A201" s="38"/>
      <c r="B201" s="39"/>
      <c r="C201" s="40"/>
      <c r="D201" s="256" t="s">
        <v>161</v>
      </c>
      <c r="E201" s="40"/>
      <c r="F201" s="257" t="s">
        <v>1133</v>
      </c>
      <c r="G201" s="40"/>
      <c r="H201" s="40"/>
      <c r="I201" s="154"/>
      <c r="J201" s="40"/>
      <c r="K201" s="40"/>
      <c r="L201" s="44"/>
      <c r="M201" s="258"/>
      <c r="N201" s="259"/>
      <c r="O201" s="91"/>
      <c r="P201" s="91"/>
      <c r="Q201" s="91"/>
      <c r="R201" s="91"/>
      <c r="S201" s="91"/>
      <c r="T201" s="92"/>
      <c r="U201" s="38"/>
      <c r="V201" s="38"/>
      <c r="W201" s="38"/>
      <c r="X201" s="38"/>
      <c r="Y201" s="38"/>
      <c r="Z201" s="38"/>
      <c r="AA201" s="38"/>
      <c r="AB201" s="38"/>
      <c r="AC201" s="38"/>
      <c r="AD201" s="38"/>
      <c r="AE201" s="38"/>
      <c r="AT201" s="17" t="s">
        <v>161</v>
      </c>
      <c r="AU201" s="17" t="s">
        <v>87</v>
      </c>
    </row>
    <row r="202" s="2" customFormat="1" ht="21.75" customHeight="1">
      <c r="A202" s="38"/>
      <c r="B202" s="39"/>
      <c r="C202" s="243" t="s">
        <v>391</v>
      </c>
      <c r="D202" s="243" t="s">
        <v>154</v>
      </c>
      <c r="E202" s="244" t="s">
        <v>1047</v>
      </c>
      <c r="F202" s="245" t="s">
        <v>1048</v>
      </c>
      <c r="G202" s="246" t="s">
        <v>157</v>
      </c>
      <c r="H202" s="247">
        <v>8.8000000000000007</v>
      </c>
      <c r="I202" s="248"/>
      <c r="J202" s="249">
        <f>ROUND(I202*H202,2)</f>
        <v>0</v>
      </c>
      <c r="K202" s="245" t="s">
        <v>1</v>
      </c>
      <c r="L202" s="44"/>
      <c r="M202" s="250" t="s">
        <v>1</v>
      </c>
      <c r="N202" s="251" t="s">
        <v>43</v>
      </c>
      <c r="O202" s="91"/>
      <c r="P202" s="252">
        <f>O202*H202</f>
        <v>0</v>
      </c>
      <c r="Q202" s="252">
        <v>0</v>
      </c>
      <c r="R202" s="252">
        <f>Q202*H202</f>
        <v>0</v>
      </c>
      <c r="S202" s="252">
        <v>0</v>
      </c>
      <c r="T202" s="253">
        <f>S202*H202</f>
        <v>0</v>
      </c>
      <c r="U202" s="38"/>
      <c r="V202" s="38"/>
      <c r="W202" s="38"/>
      <c r="X202" s="38"/>
      <c r="Y202" s="38"/>
      <c r="Z202" s="38"/>
      <c r="AA202" s="38"/>
      <c r="AB202" s="38"/>
      <c r="AC202" s="38"/>
      <c r="AD202" s="38"/>
      <c r="AE202" s="38"/>
      <c r="AR202" s="254" t="s">
        <v>587</v>
      </c>
      <c r="AT202" s="254" t="s">
        <v>154</v>
      </c>
      <c r="AU202" s="254" t="s">
        <v>87</v>
      </c>
      <c r="AY202" s="17" t="s">
        <v>152</v>
      </c>
      <c r="BE202" s="255">
        <f>IF(N202="základní",J202,0)</f>
        <v>0</v>
      </c>
      <c r="BF202" s="255">
        <f>IF(N202="snížená",J202,0)</f>
        <v>0</v>
      </c>
      <c r="BG202" s="255">
        <f>IF(N202="zákl. přenesená",J202,0)</f>
        <v>0</v>
      </c>
      <c r="BH202" s="255">
        <f>IF(N202="sníž. přenesená",J202,0)</f>
        <v>0</v>
      </c>
      <c r="BI202" s="255">
        <f>IF(N202="nulová",J202,0)</f>
        <v>0</v>
      </c>
      <c r="BJ202" s="17" t="s">
        <v>85</v>
      </c>
      <c r="BK202" s="255">
        <f>ROUND(I202*H202,2)</f>
        <v>0</v>
      </c>
      <c r="BL202" s="17" t="s">
        <v>587</v>
      </c>
      <c r="BM202" s="254" t="s">
        <v>1181</v>
      </c>
    </row>
    <row r="203" s="2" customFormat="1">
      <c r="A203" s="38"/>
      <c r="B203" s="39"/>
      <c r="C203" s="40"/>
      <c r="D203" s="256" t="s">
        <v>161</v>
      </c>
      <c r="E203" s="40"/>
      <c r="F203" s="257" t="s">
        <v>1048</v>
      </c>
      <c r="G203" s="40"/>
      <c r="H203" s="40"/>
      <c r="I203" s="154"/>
      <c r="J203" s="40"/>
      <c r="K203" s="40"/>
      <c r="L203" s="44"/>
      <c r="M203" s="258"/>
      <c r="N203" s="259"/>
      <c r="O203" s="91"/>
      <c r="P203" s="91"/>
      <c r="Q203" s="91"/>
      <c r="R203" s="91"/>
      <c r="S203" s="91"/>
      <c r="T203" s="92"/>
      <c r="U203" s="38"/>
      <c r="V203" s="38"/>
      <c r="W203" s="38"/>
      <c r="X203" s="38"/>
      <c r="Y203" s="38"/>
      <c r="Z203" s="38"/>
      <c r="AA203" s="38"/>
      <c r="AB203" s="38"/>
      <c r="AC203" s="38"/>
      <c r="AD203" s="38"/>
      <c r="AE203" s="38"/>
      <c r="AT203" s="17" t="s">
        <v>161</v>
      </c>
      <c r="AU203" s="17" t="s">
        <v>87</v>
      </c>
    </row>
    <row r="204" s="13" customFormat="1">
      <c r="A204" s="13"/>
      <c r="B204" s="261"/>
      <c r="C204" s="262"/>
      <c r="D204" s="256" t="s">
        <v>165</v>
      </c>
      <c r="E204" s="263" t="s">
        <v>1</v>
      </c>
      <c r="F204" s="264" t="s">
        <v>1182</v>
      </c>
      <c r="G204" s="262"/>
      <c r="H204" s="265">
        <v>8.8000000000000007</v>
      </c>
      <c r="I204" s="266"/>
      <c r="J204" s="262"/>
      <c r="K204" s="262"/>
      <c r="L204" s="267"/>
      <c r="M204" s="268"/>
      <c r="N204" s="269"/>
      <c r="O204" s="269"/>
      <c r="P204" s="269"/>
      <c r="Q204" s="269"/>
      <c r="R204" s="269"/>
      <c r="S204" s="269"/>
      <c r="T204" s="270"/>
      <c r="U204" s="13"/>
      <c r="V204" s="13"/>
      <c r="W204" s="13"/>
      <c r="X204" s="13"/>
      <c r="Y204" s="13"/>
      <c r="Z204" s="13"/>
      <c r="AA204" s="13"/>
      <c r="AB204" s="13"/>
      <c r="AC204" s="13"/>
      <c r="AD204" s="13"/>
      <c r="AE204" s="13"/>
      <c r="AT204" s="271" t="s">
        <v>165</v>
      </c>
      <c r="AU204" s="271" t="s">
        <v>87</v>
      </c>
      <c r="AV204" s="13" t="s">
        <v>87</v>
      </c>
      <c r="AW204" s="13" t="s">
        <v>34</v>
      </c>
      <c r="AX204" s="13" t="s">
        <v>85</v>
      </c>
      <c r="AY204" s="271" t="s">
        <v>152</v>
      </c>
    </row>
    <row r="205" s="2" customFormat="1" ht="21.75" customHeight="1">
      <c r="A205" s="38"/>
      <c r="B205" s="39"/>
      <c r="C205" s="243" t="s">
        <v>398</v>
      </c>
      <c r="D205" s="243" t="s">
        <v>154</v>
      </c>
      <c r="E205" s="244" t="s">
        <v>1183</v>
      </c>
      <c r="F205" s="245" t="s">
        <v>1184</v>
      </c>
      <c r="G205" s="246" t="s">
        <v>380</v>
      </c>
      <c r="H205" s="247">
        <v>269</v>
      </c>
      <c r="I205" s="248"/>
      <c r="J205" s="249">
        <f>ROUND(I205*H205,2)</f>
        <v>0</v>
      </c>
      <c r="K205" s="245" t="s">
        <v>1</v>
      </c>
      <c r="L205" s="44"/>
      <c r="M205" s="250" t="s">
        <v>1</v>
      </c>
      <c r="N205" s="251" t="s">
        <v>43</v>
      </c>
      <c r="O205" s="91"/>
      <c r="P205" s="252">
        <f>O205*H205</f>
        <v>0</v>
      </c>
      <c r="Q205" s="252">
        <v>0</v>
      </c>
      <c r="R205" s="252">
        <f>Q205*H205</f>
        <v>0</v>
      </c>
      <c r="S205" s="252">
        <v>0</v>
      </c>
      <c r="T205" s="253">
        <f>S205*H205</f>
        <v>0</v>
      </c>
      <c r="U205" s="38"/>
      <c r="V205" s="38"/>
      <c r="W205" s="38"/>
      <c r="X205" s="38"/>
      <c r="Y205" s="38"/>
      <c r="Z205" s="38"/>
      <c r="AA205" s="38"/>
      <c r="AB205" s="38"/>
      <c r="AC205" s="38"/>
      <c r="AD205" s="38"/>
      <c r="AE205" s="38"/>
      <c r="AR205" s="254" t="s">
        <v>587</v>
      </c>
      <c r="AT205" s="254" t="s">
        <v>154</v>
      </c>
      <c r="AU205" s="254" t="s">
        <v>87</v>
      </c>
      <c r="AY205" s="17" t="s">
        <v>152</v>
      </c>
      <c r="BE205" s="255">
        <f>IF(N205="základní",J205,0)</f>
        <v>0</v>
      </c>
      <c r="BF205" s="255">
        <f>IF(N205="snížená",J205,0)</f>
        <v>0</v>
      </c>
      <c r="BG205" s="255">
        <f>IF(N205="zákl. přenesená",J205,0)</f>
        <v>0</v>
      </c>
      <c r="BH205" s="255">
        <f>IF(N205="sníž. přenesená",J205,0)</f>
        <v>0</v>
      </c>
      <c r="BI205" s="255">
        <f>IF(N205="nulová",J205,0)</f>
        <v>0</v>
      </c>
      <c r="BJ205" s="17" t="s">
        <v>85</v>
      </c>
      <c r="BK205" s="255">
        <f>ROUND(I205*H205,2)</f>
        <v>0</v>
      </c>
      <c r="BL205" s="17" t="s">
        <v>587</v>
      </c>
      <c r="BM205" s="254" t="s">
        <v>1185</v>
      </c>
    </row>
    <row r="206" s="2" customFormat="1">
      <c r="A206" s="38"/>
      <c r="B206" s="39"/>
      <c r="C206" s="40"/>
      <c r="D206" s="256" t="s">
        <v>161</v>
      </c>
      <c r="E206" s="40"/>
      <c r="F206" s="257" t="s">
        <v>1184</v>
      </c>
      <c r="G206" s="40"/>
      <c r="H206" s="40"/>
      <c r="I206" s="154"/>
      <c r="J206" s="40"/>
      <c r="K206" s="40"/>
      <c r="L206" s="44"/>
      <c r="M206" s="258"/>
      <c r="N206" s="259"/>
      <c r="O206" s="91"/>
      <c r="P206" s="91"/>
      <c r="Q206" s="91"/>
      <c r="R206" s="91"/>
      <c r="S206" s="91"/>
      <c r="T206" s="92"/>
      <c r="U206" s="38"/>
      <c r="V206" s="38"/>
      <c r="W206" s="38"/>
      <c r="X206" s="38"/>
      <c r="Y206" s="38"/>
      <c r="Z206" s="38"/>
      <c r="AA206" s="38"/>
      <c r="AB206" s="38"/>
      <c r="AC206" s="38"/>
      <c r="AD206" s="38"/>
      <c r="AE206" s="38"/>
      <c r="AT206" s="17" t="s">
        <v>161</v>
      </c>
      <c r="AU206" s="17" t="s">
        <v>87</v>
      </c>
    </row>
    <row r="207" s="2" customFormat="1" ht="21.75" customHeight="1">
      <c r="A207" s="38"/>
      <c r="B207" s="39"/>
      <c r="C207" s="243" t="s">
        <v>405</v>
      </c>
      <c r="D207" s="243" t="s">
        <v>154</v>
      </c>
      <c r="E207" s="244" t="s">
        <v>1183</v>
      </c>
      <c r="F207" s="245" t="s">
        <v>1184</v>
      </c>
      <c r="G207" s="246" t="s">
        <v>380</v>
      </c>
      <c r="H207" s="247">
        <v>40</v>
      </c>
      <c r="I207" s="248"/>
      <c r="J207" s="249">
        <f>ROUND(I207*H207,2)</f>
        <v>0</v>
      </c>
      <c r="K207" s="245" t="s">
        <v>1</v>
      </c>
      <c r="L207" s="44"/>
      <c r="M207" s="250" t="s">
        <v>1</v>
      </c>
      <c r="N207" s="251" t="s">
        <v>43</v>
      </c>
      <c r="O207" s="91"/>
      <c r="P207" s="252">
        <f>O207*H207</f>
        <v>0</v>
      </c>
      <c r="Q207" s="252">
        <v>0</v>
      </c>
      <c r="R207" s="252">
        <f>Q207*H207</f>
        <v>0</v>
      </c>
      <c r="S207" s="252">
        <v>0</v>
      </c>
      <c r="T207" s="253">
        <f>S207*H207</f>
        <v>0</v>
      </c>
      <c r="U207" s="38"/>
      <c r="V207" s="38"/>
      <c r="W207" s="38"/>
      <c r="X207" s="38"/>
      <c r="Y207" s="38"/>
      <c r="Z207" s="38"/>
      <c r="AA207" s="38"/>
      <c r="AB207" s="38"/>
      <c r="AC207" s="38"/>
      <c r="AD207" s="38"/>
      <c r="AE207" s="38"/>
      <c r="AR207" s="254" t="s">
        <v>587</v>
      </c>
      <c r="AT207" s="254" t="s">
        <v>154</v>
      </c>
      <c r="AU207" s="254" t="s">
        <v>87</v>
      </c>
      <c r="AY207" s="17" t="s">
        <v>152</v>
      </c>
      <c r="BE207" s="255">
        <f>IF(N207="základní",J207,0)</f>
        <v>0</v>
      </c>
      <c r="BF207" s="255">
        <f>IF(N207="snížená",J207,0)</f>
        <v>0</v>
      </c>
      <c r="BG207" s="255">
        <f>IF(N207="zákl. přenesená",J207,0)</f>
        <v>0</v>
      </c>
      <c r="BH207" s="255">
        <f>IF(N207="sníž. přenesená",J207,0)</f>
        <v>0</v>
      </c>
      <c r="BI207" s="255">
        <f>IF(N207="nulová",J207,0)</f>
        <v>0</v>
      </c>
      <c r="BJ207" s="17" t="s">
        <v>85</v>
      </c>
      <c r="BK207" s="255">
        <f>ROUND(I207*H207,2)</f>
        <v>0</v>
      </c>
      <c r="BL207" s="17" t="s">
        <v>587</v>
      </c>
      <c r="BM207" s="254" t="s">
        <v>1186</v>
      </c>
    </row>
    <row r="208" s="2" customFormat="1">
      <c r="A208" s="38"/>
      <c r="B208" s="39"/>
      <c r="C208" s="40"/>
      <c r="D208" s="256" t="s">
        <v>161</v>
      </c>
      <c r="E208" s="40"/>
      <c r="F208" s="257" t="s">
        <v>1184</v>
      </c>
      <c r="G208" s="40"/>
      <c r="H208" s="40"/>
      <c r="I208" s="154"/>
      <c r="J208" s="40"/>
      <c r="K208" s="40"/>
      <c r="L208" s="44"/>
      <c r="M208" s="258"/>
      <c r="N208" s="259"/>
      <c r="O208" s="91"/>
      <c r="P208" s="91"/>
      <c r="Q208" s="91"/>
      <c r="R208" s="91"/>
      <c r="S208" s="91"/>
      <c r="T208" s="92"/>
      <c r="U208" s="38"/>
      <c r="V208" s="38"/>
      <c r="W208" s="38"/>
      <c r="X208" s="38"/>
      <c r="Y208" s="38"/>
      <c r="Z208" s="38"/>
      <c r="AA208" s="38"/>
      <c r="AB208" s="38"/>
      <c r="AC208" s="38"/>
      <c r="AD208" s="38"/>
      <c r="AE208" s="38"/>
      <c r="AT208" s="17" t="s">
        <v>161</v>
      </c>
      <c r="AU208" s="17" t="s">
        <v>87</v>
      </c>
    </row>
    <row r="209" s="2" customFormat="1" ht="21.75" customHeight="1">
      <c r="A209" s="38"/>
      <c r="B209" s="39"/>
      <c r="C209" s="243" t="s">
        <v>410</v>
      </c>
      <c r="D209" s="243" t="s">
        <v>154</v>
      </c>
      <c r="E209" s="244" t="s">
        <v>1187</v>
      </c>
      <c r="F209" s="245" t="s">
        <v>1188</v>
      </c>
      <c r="G209" s="246" t="s">
        <v>380</v>
      </c>
      <c r="H209" s="247">
        <v>20</v>
      </c>
      <c r="I209" s="248"/>
      <c r="J209" s="249">
        <f>ROUND(I209*H209,2)</f>
        <v>0</v>
      </c>
      <c r="K209" s="245" t="s">
        <v>1</v>
      </c>
      <c r="L209" s="44"/>
      <c r="M209" s="250" t="s">
        <v>1</v>
      </c>
      <c r="N209" s="251" t="s">
        <v>43</v>
      </c>
      <c r="O209" s="91"/>
      <c r="P209" s="252">
        <f>O209*H209</f>
        <v>0</v>
      </c>
      <c r="Q209" s="252">
        <v>0</v>
      </c>
      <c r="R209" s="252">
        <f>Q209*H209</f>
        <v>0</v>
      </c>
      <c r="S209" s="252">
        <v>0</v>
      </c>
      <c r="T209" s="253">
        <f>S209*H209</f>
        <v>0</v>
      </c>
      <c r="U209" s="38"/>
      <c r="V209" s="38"/>
      <c r="W209" s="38"/>
      <c r="X209" s="38"/>
      <c r="Y209" s="38"/>
      <c r="Z209" s="38"/>
      <c r="AA209" s="38"/>
      <c r="AB209" s="38"/>
      <c r="AC209" s="38"/>
      <c r="AD209" s="38"/>
      <c r="AE209" s="38"/>
      <c r="AR209" s="254" t="s">
        <v>587</v>
      </c>
      <c r="AT209" s="254" t="s">
        <v>154</v>
      </c>
      <c r="AU209" s="254" t="s">
        <v>87</v>
      </c>
      <c r="AY209" s="17" t="s">
        <v>152</v>
      </c>
      <c r="BE209" s="255">
        <f>IF(N209="základní",J209,0)</f>
        <v>0</v>
      </c>
      <c r="BF209" s="255">
        <f>IF(N209="snížená",J209,0)</f>
        <v>0</v>
      </c>
      <c r="BG209" s="255">
        <f>IF(N209="zákl. přenesená",J209,0)</f>
        <v>0</v>
      </c>
      <c r="BH209" s="255">
        <f>IF(N209="sníž. přenesená",J209,0)</f>
        <v>0</v>
      </c>
      <c r="BI209" s="255">
        <f>IF(N209="nulová",J209,0)</f>
        <v>0</v>
      </c>
      <c r="BJ209" s="17" t="s">
        <v>85</v>
      </c>
      <c r="BK209" s="255">
        <f>ROUND(I209*H209,2)</f>
        <v>0</v>
      </c>
      <c r="BL209" s="17" t="s">
        <v>587</v>
      </c>
      <c r="BM209" s="254" t="s">
        <v>1189</v>
      </c>
    </row>
    <row r="210" s="2" customFormat="1">
      <c r="A210" s="38"/>
      <c r="B210" s="39"/>
      <c r="C210" s="40"/>
      <c r="D210" s="256" t="s">
        <v>161</v>
      </c>
      <c r="E210" s="40"/>
      <c r="F210" s="257" t="s">
        <v>1188</v>
      </c>
      <c r="G210" s="40"/>
      <c r="H210" s="40"/>
      <c r="I210" s="154"/>
      <c r="J210" s="40"/>
      <c r="K210" s="40"/>
      <c r="L210" s="44"/>
      <c r="M210" s="258"/>
      <c r="N210" s="259"/>
      <c r="O210" s="91"/>
      <c r="P210" s="91"/>
      <c r="Q210" s="91"/>
      <c r="R210" s="91"/>
      <c r="S210" s="91"/>
      <c r="T210" s="92"/>
      <c r="U210" s="38"/>
      <c r="V210" s="38"/>
      <c r="W210" s="38"/>
      <c r="X210" s="38"/>
      <c r="Y210" s="38"/>
      <c r="Z210" s="38"/>
      <c r="AA210" s="38"/>
      <c r="AB210" s="38"/>
      <c r="AC210" s="38"/>
      <c r="AD210" s="38"/>
      <c r="AE210" s="38"/>
      <c r="AT210" s="17" t="s">
        <v>161</v>
      </c>
      <c r="AU210" s="17" t="s">
        <v>87</v>
      </c>
    </row>
    <row r="211" s="2" customFormat="1" ht="16.5" customHeight="1">
      <c r="A211" s="38"/>
      <c r="B211" s="39"/>
      <c r="C211" s="283" t="s">
        <v>417</v>
      </c>
      <c r="D211" s="283" t="s">
        <v>262</v>
      </c>
      <c r="E211" s="284" t="s">
        <v>1190</v>
      </c>
      <c r="F211" s="285" t="s">
        <v>1191</v>
      </c>
      <c r="G211" s="286" t="s">
        <v>330</v>
      </c>
      <c r="H211" s="287">
        <v>20</v>
      </c>
      <c r="I211" s="288"/>
      <c r="J211" s="289">
        <f>ROUND(I211*H211,2)</f>
        <v>0</v>
      </c>
      <c r="K211" s="285" t="s">
        <v>1</v>
      </c>
      <c r="L211" s="290"/>
      <c r="M211" s="291" t="s">
        <v>1</v>
      </c>
      <c r="N211" s="292" t="s">
        <v>43</v>
      </c>
      <c r="O211" s="91"/>
      <c r="P211" s="252">
        <f>O211*H211</f>
        <v>0</v>
      </c>
      <c r="Q211" s="252">
        <v>0</v>
      </c>
      <c r="R211" s="252">
        <f>Q211*H211</f>
        <v>0</v>
      </c>
      <c r="S211" s="252">
        <v>0</v>
      </c>
      <c r="T211" s="253">
        <f>S211*H211</f>
        <v>0</v>
      </c>
      <c r="U211" s="38"/>
      <c r="V211" s="38"/>
      <c r="W211" s="38"/>
      <c r="X211" s="38"/>
      <c r="Y211" s="38"/>
      <c r="Z211" s="38"/>
      <c r="AA211" s="38"/>
      <c r="AB211" s="38"/>
      <c r="AC211" s="38"/>
      <c r="AD211" s="38"/>
      <c r="AE211" s="38"/>
      <c r="AR211" s="254" t="s">
        <v>1192</v>
      </c>
      <c r="AT211" s="254" t="s">
        <v>262</v>
      </c>
      <c r="AU211" s="254" t="s">
        <v>87</v>
      </c>
      <c r="AY211" s="17" t="s">
        <v>152</v>
      </c>
      <c r="BE211" s="255">
        <f>IF(N211="základní",J211,0)</f>
        <v>0</v>
      </c>
      <c r="BF211" s="255">
        <f>IF(N211="snížená",J211,0)</f>
        <v>0</v>
      </c>
      <c r="BG211" s="255">
        <f>IF(N211="zákl. přenesená",J211,0)</f>
        <v>0</v>
      </c>
      <c r="BH211" s="255">
        <f>IF(N211="sníž. přenesená",J211,0)</f>
        <v>0</v>
      </c>
      <c r="BI211" s="255">
        <f>IF(N211="nulová",J211,0)</f>
        <v>0</v>
      </c>
      <c r="BJ211" s="17" t="s">
        <v>85</v>
      </c>
      <c r="BK211" s="255">
        <f>ROUND(I211*H211,2)</f>
        <v>0</v>
      </c>
      <c r="BL211" s="17" t="s">
        <v>587</v>
      </c>
      <c r="BM211" s="254" t="s">
        <v>1193</v>
      </c>
    </row>
    <row r="212" s="2" customFormat="1">
      <c r="A212" s="38"/>
      <c r="B212" s="39"/>
      <c r="C212" s="40"/>
      <c r="D212" s="256" t="s">
        <v>161</v>
      </c>
      <c r="E212" s="40"/>
      <c r="F212" s="257" t="s">
        <v>1191</v>
      </c>
      <c r="G212" s="40"/>
      <c r="H212" s="40"/>
      <c r="I212" s="154"/>
      <c r="J212" s="40"/>
      <c r="K212" s="40"/>
      <c r="L212" s="44"/>
      <c r="M212" s="258"/>
      <c r="N212" s="259"/>
      <c r="O212" s="91"/>
      <c r="P212" s="91"/>
      <c r="Q212" s="91"/>
      <c r="R212" s="91"/>
      <c r="S212" s="91"/>
      <c r="T212" s="92"/>
      <c r="U212" s="38"/>
      <c r="V212" s="38"/>
      <c r="W212" s="38"/>
      <c r="X212" s="38"/>
      <c r="Y212" s="38"/>
      <c r="Z212" s="38"/>
      <c r="AA212" s="38"/>
      <c r="AB212" s="38"/>
      <c r="AC212" s="38"/>
      <c r="AD212" s="38"/>
      <c r="AE212" s="38"/>
      <c r="AT212" s="17" t="s">
        <v>161</v>
      </c>
      <c r="AU212" s="17" t="s">
        <v>87</v>
      </c>
    </row>
    <row r="213" s="2" customFormat="1" ht="21.75" customHeight="1">
      <c r="A213" s="38"/>
      <c r="B213" s="39"/>
      <c r="C213" s="243" t="s">
        <v>423</v>
      </c>
      <c r="D213" s="243" t="s">
        <v>154</v>
      </c>
      <c r="E213" s="244" t="s">
        <v>1194</v>
      </c>
      <c r="F213" s="245" t="s">
        <v>1195</v>
      </c>
      <c r="G213" s="246" t="s">
        <v>380</v>
      </c>
      <c r="H213" s="247">
        <v>269</v>
      </c>
      <c r="I213" s="248"/>
      <c r="J213" s="249">
        <f>ROUND(I213*H213,2)</f>
        <v>0</v>
      </c>
      <c r="K213" s="245" t="s">
        <v>1</v>
      </c>
      <c r="L213" s="44"/>
      <c r="M213" s="250" t="s">
        <v>1</v>
      </c>
      <c r="N213" s="251" t="s">
        <v>43</v>
      </c>
      <c r="O213" s="91"/>
      <c r="P213" s="252">
        <f>O213*H213</f>
        <v>0</v>
      </c>
      <c r="Q213" s="252">
        <v>0</v>
      </c>
      <c r="R213" s="252">
        <f>Q213*H213</f>
        <v>0</v>
      </c>
      <c r="S213" s="252">
        <v>0</v>
      </c>
      <c r="T213" s="253">
        <f>S213*H213</f>
        <v>0</v>
      </c>
      <c r="U213" s="38"/>
      <c r="V213" s="38"/>
      <c r="W213" s="38"/>
      <c r="X213" s="38"/>
      <c r="Y213" s="38"/>
      <c r="Z213" s="38"/>
      <c r="AA213" s="38"/>
      <c r="AB213" s="38"/>
      <c r="AC213" s="38"/>
      <c r="AD213" s="38"/>
      <c r="AE213" s="38"/>
      <c r="AR213" s="254" t="s">
        <v>587</v>
      </c>
      <c r="AT213" s="254" t="s">
        <v>154</v>
      </c>
      <c r="AU213" s="254" t="s">
        <v>87</v>
      </c>
      <c r="AY213" s="17" t="s">
        <v>152</v>
      </c>
      <c r="BE213" s="255">
        <f>IF(N213="základní",J213,0)</f>
        <v>0</v>
      </c>
      <c r="BF213" s="255">
        <f>IF(N213="snížená",J213,0)</f>
        <v>0</v>
      </c>
      <c r="BG213" s="255">
        <f>IF(N213="zákl. přenesená",J213,0)</f>
        <v>0</v>
      </c>
      <c r="BH213" s="255">
        <f>IF(N213="sníž. přenesená",J213,0)</f>
        <v>0</v>
      </c>
      <c r="BI213" s="255">
        <f>IF(N213="nulová",J213,0)</f>
        <v>0</v>
      </c>
      <c r="BJ213" s="17" t="s">
        <v>85</v>
      </c>
      <c r="BK213" s="255">
        <f>ROUND(I213*H213,2)</f>
        <v>0</v>
      </c>
      <c r="BL213" s="17" t="s">
        <v>587</v>
      </c>
      <c r="BM213" s="254" t="s">
        <v>1196</v>
      </c>
    </row>
    <row r="214" s="2" customFormat="1">
      <c r="A214" s="38"/>
      <c r="B214" s="39"/>
      <c r="C214" s="40"/>
      <c r="D214" s="256" t="s">
        <v>161</v>
      </c>
      <c r="E214" s="40"/>
      <c r="F214" s="257" t="s">
        <v>1195</v>
      </c>
      <c r="G214" s="40"/>
      <c r="H214" s="40"/>
      <c r="I214" s="154"/>
      <c r="J214" s="40"/>
      <c r="K214" s="40"/>
      <c r="L214" s="44"/>
      <c r="M214" s="258"/>
      <c r="N214" s="259"/>
      <c r="O214" s="91"/>
      <c r="P214" s="91"/>
      <c r="Q214" s="91"/>
      <c r="R214" s="91"/>
      <c r="S214" s="91"/>
      <c r="T214" s="92"/>
      <c r="U214" s="38"/>
      <c r="V214" s="38"/>
      <c r="W214" s="38"/>
      <c r="X214" s="38"/>
      <c r="Y214" s="38"/>
      <c r="Z214" s="38"/>
      <c r="AA214" s="38"/>
      <c r="AB214" s="38"/>
      <c r="AC214" s="38"/>
      <c r="AD214" s="38"/>
      <c r="AE214" s="38"/>
      <c r="AT214" s="17" t="s">
        <v>161</v>
      </c>
      <c r="AU214" s="17" t="s">
        <v>87</v>
      </c>
    </row>
    <row r="215" s="2" customFormat="1" ht="21.75" customHeight="1">
      <c r="A215" s="38"/>
      <c r="B215" s="39"/>
      <c r="C215" s="243" t="s">
        <v>430</v>
      </c>
      <c r="D215" s="243" t="s">
        <v>154</v>
      </c>
      <c r="E215" s="244" t="s">
        <v>1197</v>
      </c>
      <c r="F215" s="245" t="s">
        <v>1198</v>
      </c>
      <c r="G215" s="246" t="s">
        <v>380</v>
      </c>
      <c r="H215" s="247">
        <v>40</v>
      </c>
      <c r="I215" s="248"/>
      <c r="J215" s="249">
        <f>ROUND(I215*H215,2)</f>
        <v>0</v>
      </c>
      <c r="K215" s="245" t="s">
        <v>1</v>
      </c>
      <c r="L215" s="44"/>
      <c r="M215" s="250" t="s">
        <v>1</v>
      </c>
      <c r="N215" s="251" t="s">
        <v>43</v>
      </c>
      <c r="O215" s="91"/>
      <c r="P215" s="252">
        <f>O215*H215</f>
        <v>0</v>
      </c>
      <c r="Q215" s="252">
        <v>0</v>
      </c>
      <c r="R215" s="252">
        <f>Q215*H215</f>
        <v>0</v>
      </c>
      <c r="S215" s="252">
        <v>0</v>
      </c>
      <c r="T215" s="253">
        <f>S215*H215</f>
        <v>0</v>
      </c>
      <c r="U215" s="38"/>
      <c r="V215" s="38"/>
      <c r="W215" s="38"/>
      <c r="X215" s="38"/>
      <c r="Y215" s="38"/>
      <c r="Z215" s="38"/>
      <c r="AA215" s="38"/>
      <c r="AB215" s="38"/>
      <c r="AC215" s="38"/>
      <c r="AD215" s="38"/>
      <c r="AE215" s="38"/>
      <c r="AR215" s="254" t="s">
        <v>587</v>
      </c>
      <c r="AT215" s="254" t="s">
        <v>154</v>
      </c>
      <c r="AU215" s="254" t="s">
        <v>87</v>
      </c>
      <c r="AY215" s="17" t="s">
        <v>152</v>
      </c>
      <c r="BE215" s="255">
        <f>IF(N215="základní",J215,0)</f>
        <v>0</v>
      </c>
      <c r="BF215" s="255">
        <f>IF(N215="snížená",J215,0)</f>
        <v>0</v>
      </c>
      <c r="BG215" s="255">
        <f>IF(N215="zákl. přenesená",J215,0)</f>
        <v>0</v>
      </c>
      <c r="BH215" s="255">
        <f>IF(N215="sníž. přenesená",J215,0)</f>
        <v>0</v>
      </c>
      <c r="BI215" s="255">
        <f>IF(N215="nulová",J215,0)</f>
        <v>0</v>
      </c>
      <c r="BJ215" s="17" t="s">
        <v>85</v>
      </c>
      <c r="BK215" s="255">
        <f>ROUND(I215*H215,2)</f>
        <v>0</v>
      </c>
      <c r="BL215" s="17" t="s">
        <v>587</v>
      </c>
      <c r="BM215" s="254" t="s">
        <v>1199</v>
      </c>
    </row>
    <row r="216" s="2" customFormat="1">
      <c r="A216" s="38"/>
      <c r="B216" s="39"/>
      <c r="C216" s="40"/>
      <c r="D216" s="256" t="s">
        <v>161</v>
      </c>
      <c r="E216" s="40"/>
      <c r="F216" s="257" t="s">
        <v>1198</v>
      </c>
      <c r="G216" s="40"/>
      <c r="H216" s="40"/>
      <c r="I216" s="154"/>
      <c r="J216" s="40"/>
      <c r="K216" s="40"/>
      <c r="L216" s="44"/>
      <c r="M216" s="258"/>
      <c r="N216" s="259"/>
      <c r="O216" s="91"/>
      <c r="P216" s="91"/>
      <c r="Q216" s="91"/>
      <c r="R216" s="91"/>
      <c r="S216" s="91"/>
      <c r="T216" s="92"/>
      <c r="U216" s="38"/>
      <c r="V216" s="38"/>
      <c r="W216" s="38"/>
      <c r="X216" s="38"/>
      <c r="Y216" s="38"/>
      <c r="Z216" s="38"/>
      <c r="AA216" s="38"/>
      <c r="AB216" s="38"/>
      <c r="AC216" s="38"/>
      <c r="AD216" s="38"/>
      <c r="AE216" s="38"/>
      <c r="AT216" s="17" t="s">
        <v>161</v>
      </c>
      <c r="AU216" s="17" t="s">
        <v>87</v>
      </c>
    </row>
    <row r="217" s="2" customFormat="1" ht="21.75" customHeight="1">
      <c r="A217" s="38"/>
      <c r="B217" s="39"/>
      <c r="C217" s="243" t="s">
        <v>439</v>
      </c>
      <c r="D217" s="243" t="s">
        <v>154</v>
      </c>
      <c r="E217" s="244" t="s">
        <v>1200</v>
      </c>
      <c r="F217" s="245" t="s">
        <v>1201</v>
      </c>
      <c r="G217" s="246" t="s">
        <v>380</v>
      </c>
      <c r="H217" s="247">
        <v>7</v>
      </c>
      <c r="I217" s="248"/>
      <c r="J217" s="249">
        <f>ROUND(I217*H217,2)</f>
        <v>0</v>
      </c>
      <c r="K217" s="245" t="s">
        <v>1</v>
      </c>
      <c r="L217" s="44"/>
      <c r="M217" s="250" t="s">
        <v>1</v>
      </c>
      <c r="N217" s="251" t="s">
        <v>43</v>
      </c>
      <c r="O217" s="91"/>
      <c r="P217" s="252">
        <f>O217*H217</f>
        <v>0</v>
      </c>
      <c r="Q217" s="252">
        <v>0</v>
      </c>
      <c r="R217" s="252">
        <f>Q217*H217</f>
        <v>0</v>
      </c>
      <c r="S217" s="252">
        <v>0</v>
      </c>
      <c r="T217" s="253">
        <f>S217*H217</f>
        <v>0</v>
      </c>
      <c r="U217" s="38"/>
      <c r="V217" s="38"/>
      <c r="W217" s="38"/>
      <c r="X217" s="38"/>
      <c r="Y217" s="38"/>
      <c r="Z217" s="38"/>
      <c r="AA217" s="38"/>
      <c r="AB217" s="38"/>
      <c r="AC217" s="38"/>
      <c r="AD217" s="38"/>
      <c r="AE217" s="38"/>
      <c r="AR217" s="254" t="s">
        <v>587</v>
      </c>
      <c r="AT217" s="254" t="s">
        <v>154</v>
      </c>
      <c r="AU217" s="254" t="s">
        <v>87</v>
      </c>
      <c r="AY217" s="17" t="s">
        <v>152</v>
      </c>
      <c r="BE217" s="255">
        <f>IF(N217="základní",J217,0)</f>
        <v>0</v>
      </c>
      <c r="BF217" s="255">
        <f>IF(N217="snížená",J217,0)</f>
        <v>0</v>
      </c>
      <c r="BG217" s="255">
        <f>IF(N217="zákl. přenesená",J217,0)</f>
        <v>0</v>
      </c>
      <c r="BH217" s="255">
        <f>IF(N217="sníž. přenesená",J217,0)</f>
        <v>0</v>
      </c>
      <c r="BI217" s="255">
        <f>IF(N217="nulová",J217,0)</f>
        <v>0</v>
      </c>
      <c r="BJ217" s="17" t="s">
        <v>85</v>
      </c>
      <c r="BK217" s="255">
        <f>ROUND(I217*H217,2)</f>
        <v>0</v>
      </c>
      <c r="BL217" s="17" t="s">
        <v>587</v>
      </c>
      <c r="BM217" s="254" t="s">
        <v>1202</v>
      </c>
    </row>
    <row r="218" s="2" customFormat="1">
      <c r="A218" s="38"/>
      <c r="B218" s="39"/>
      <c r="C218" s="40"/>
      <c r="D218" s="256" t="s">
        <v>161</v>
      </c>
      <c r="E218" s="40"/>
      <c r="F218" s="257" t="s">
        <v>1201</v>
      </c>
      <c r="G218" s="40"/>
      <c r="H218" s="40"/>
      <c r="I218" s="154"/>
      <c r="J218" s="40"/>
      <c r="K218" s="40"/>
      <c r="L218" s="44"/>
      <c r="M218" s="258"/>
      <c r="N218" s="259"/>
      <c r="O218" s="91"/>
      <c r="P218" s="91"/>
      <c r="Q218" s="91"/>
      <c r="R218" s="91"/>
      <c r="S218" s="91"/>
      <c r="T218" s="92"/>
      <c r="U218" s="38"/>
      <c r="V218" s="38"/>
      <c r="W218" s="38"/>
      <c r="X218" s="38"/>
      <c r="Y218" s="38"/>
      <c r="Z218" s="38"/>
      <c r="AA218" s="38"/>
      <c r="AB218" s="38"/>
      <c r="AC218" s="38"/>
      <c r="AD218" s="38"/>
      <c r="AE218" s="38"/>
      <c r="AT218" s="17" t="s">
        <v>161</v>
      </c>
      <c r="AU218" s="17" t="s">
        <v>87</v>
      </c>
    </row>
    <row r="219" s="2" customFormat="1" ht="21.75" customHeight="1">
      <c r="A219" s="38"/>
      <c r="B219" s="39"/>
      <c r="C219" s="243" t="s">
        <v>444</v>
      </c>
      <c r="D219" s="243" t="s">
        <v>154</v>
      </c>
      <c r="E219" s="244" t="s">
        <v>1050</v>
      </c>
      <c r="F219" s="245" t="s">
        <v>1051</v>
      </c>
      <c r="G219" s="246" t="s">
        <v>157</v>
      </c>
      <c r="H219" s="247">
        <v>6.7999999999999998</v>
      </c>
      <c r="I219" s="248"/>
      <c r="J219" s="249">
        <f>ROUND(I219*H219,2)</f>
        <v>0</v>
      </c>
      <c r="K219" s="245" t="s">
        <v>1</v>
      </c>
      <c r="L219" s="44"/>
      <c r="M219" s="250" t="s">
        <v>1</v>
      </c>
      <c r="N219" s="251" t="s">
        <v>43</v>
      </c>
      <c r="O219" s="91"/>
      <c r="P219" s="252">
        <f>O219*H219</f>
        <v>0</v>
      </c>
      <c r="Q219" s="252">
        <v>0</v>
      </c>
      <c r="R219" s="252">
        <f>Q219*H219</f>
        <v>0</v>
      </c>
      <c r="S219" s="252">
        <v>0</v>
      </c>
      <c r="T219" s="253">
        <f>S219*H219</f>
        <v>0</v>
      </c>
      <c r="U219" s="38"/>
      <c r="V219" s="38"/>
      <c r="W219" s="38"/>
      <c r="X219" s="38"/>
      <c r="Y219" s="38"/>
      <c r="Z219" s="38"/>
      <c r="AA219" s="38"/>
      <c r="AB219" s="38"/>
      <c r="AC219" s="38"/>
      <c r="AD219" s="38"/>
      <c r="AE219" s="38"/>
      <c r="AR219" s="254" t="s">
        <v>587</v>
      </c>
      <c r="AT219" s="254" t="s">
        <v>154</v>
      </c>
      <c r="AU219" s="254" t="s">
        <v>87</v>
      </c>
      <c r="AY219" s="17" t="s">
        <v>152</v>
      </c>
      <c r="BE219" s="255">
        <f>IF(N219="základní",J219,0)</f>
        <v>0</v>
      </c>
      <c r="BF219" s="255">
        <f>IF(N219="snížená",J219,0)</f>
        <v>0</v>
      </c>
      <c r="BG219" s="255">
        <f>IF(N219="zákl. přenesená",J219,0)</f>
        <v>0</v>
      </c>
      <c r="BH219" s="255">
        <f>IF(N219="sníž. přenesená",J219,0)</f>
        <v>0</v>
      </c>
      <c r="BI219" s="255">
        <f>IF(N219="nulová",J219,0)</f>
        <v>0</v>
      </c>
      <c r="BJ219" s="17" t="s">
        <v>85</v>
      </c>
      <c r="BK219" s="255">
        <f>ROUND(I219*H219,2)</f>
        <v>0</v>
      </c>
      <c r="BL219" s="17" t="s">
        <v>587</v>
      </c>
      <c r="BM219" s="254" t="s">
        <v>1203</v>
      </c>
    </row>
    <row r="220" s="2" customFormat="1">
      <c r="A220" s="38"/>
      <c r="B220" s="39"/>
      <c r="C220" s="40"/>
      <c r="D220" s="256" t="s">
        <v>161</v>
      </c>
      <c r="E220" s="40"/>
      <c r="F220" s="257" t="s">
        <v>1051</v>
      </c>
      <c r="G220" s="40"/>
      <c r="H220" s="40"/>
      <c r="I220" s="154"/>
      <c r="J220" s="40"/>
      <c r="K220" s="40"/>
      <c r="L220" s="44"/>
      <c r="M220" s="258"/>
      <c r="N220" s="259"/>
      <c r="O220" s="91"/>
      <c r="P220" s="91"/>
      <c r="Q220" s="91"/>
      <c r="R220" s="91"/>
      <c r="S220" s="91"/>
      <c r="T220" s="92"/>
      <c r="U220" s="38"/>
      <c r="V220" s="38"/>
      <c r="W220" s="38"/>
      <c r="X220" s="38"/>
      <c r="Y220" s="38"/>
      <c r="Z220" s="38"/>
      <c r="AA220" s="38"/>
      <c r="AB220" s="38"/>
      <c r="AC220" s="38"/>
      <c r="AD220" s="38"/>
      <c r="AE220" s="38"/>
      <c r="AT220" s="17" t="s">
        <v>161</v>
      </c>
      <c r="AU220" s="17" t="s">
        <v>87</v>
      </c>
    </row>
    <row r="221" s="13" customFormat="1">
      <c r="A221" s="13"/>
      <c r="B221" s="261"/>
      <c r="C221" s="262"/>
      <c r="D221" s="256" t="s">
        <v>165</v>
      </c>
      <c r="E221" s="263" t="s">
        <v>1</v>
      </c>
      <c r="F221" s="264" t="s">
        <v>1204</v>
      </c>
      <c r="G221" s="262"/>
      <c r="H221" s="265">
        <v>6.7999999999999998</v>
      </c>
      <c r="I221" s="266"/>
      <c r="J221" s="262"/>
      <c r="K221" s="262"/>
      <c r="L221" s="267"/>
      <c r="M221" s="268"/>
      <c r="N221" s="269"/>
      <c r="O221" s="269"/>
      <c r="P221" s="269"/>
      <c r="Q221" s="269"/>
      <c r="R221" s="269"/>
      <c r="S221" s="269"/>
      <c r="T221" s="270"/>
      <c r="U221" s="13"/>
      <c r="V221" s="13"/>
      <c r="W221" s="13"/>
      <c r="X221" s="13"/>
      <c r="Y221" s="13"/>
      <c r="Z221" s="13"/>
      <c r="AA221" s="13"/>
      <c r="AB221" s="13"/>
      <c r="AC221" s="13"/>
      <c r="AD221" s="13"/>
      <c r="AE221" s="13"/>
      <c r="AT221" s="271" t="s">
        <v>165</v>
      </c>
      <c r="AU221" s="271" t="s">
        <v>87</v>
      </c>
      <c r="AV221" s="13" t="s">
        <v>87</v>
      </c>
      <c r="AW221" s="13" t="s">
        <v>34</v>
      </c>
      <c r="AX221" s="13" t="s">
        <v>85</v>
      </c>
      <c r="AY221" s="271" t="s">
        <v>152</v>
      </c>
    </row>
    <row r="222" s="2" customFormat="1" ht="16.5" customHeight="1">
      <c r="A222" s="38"/>
      <c r="B222" s="39"/>
      <c r="C222" s="243" t="s">
        <v>449</v>
      </c>
      <c r="D222" s="243" t="s">
        <v>154</v>
      </c>
      <c r="E222" s="244" t="s">
        <v>1144</v>
      </c>
      <c r="F222" s="245" t="s">
        <v>1145</v>
      </c>
      <c r="G222" s="246" t="s">
        <v>199</v>
      </c>
      <c r="H222" s="247">
        <v>20</v>
      </c>
      <c r="I222" s="248"/>
      <c r="J222" s="249">
        <f>ROUND(I222*H222,2)</f>
        <v>0</v>
      </c>
      <c r="K222" s="245" t="s">
        <v>1</v>
      </c>
      <c r="L222" s="44"/>
      <c r="M222" s="250" t="s">
        <v>1</v>
      </c>
      <c r="N222" s="251" t="s">
        <v>43</v>
      </c>
      <c r="O222" s="91"/>
      <c r="P222" s="252">
        <f>O222*H222</f>
        <v>0</v>
      </c>
      <c r="Q222" s="252">
        <v>0</v>
      </c>
      <c r="R222" s="252">
        <f>Q222*H222</f>
        <v>0</v>
      </c>
      <c r="S222" s="252">
        <v>0</v>
      </c>
      <c r="T222" s="253">
        <f>S222*H222</f>
        <v>0</v>
      </c>
      <c r="U222" s="38"/>
      <c r="V222" s="38"/>
      <c r="W222" s="38"/>
      <c r="X222" s="38"/>
      <c r="Y222" s="38"/>
      <c r="Z222" s="38"/>
      <c r="AA222" s="38"/>
      <c r="AB222" s="38"/>
      <c r="AC222" s="38"/>
      <c r="AD222" s="38"/>
      <c r="AE222" s="38"/>
      <c r="AR222" s="254" t="s">
        <v>587</v>
      </c>
      <c r="AT222" s="254" t="s">
        <v>154</v>
      </c>
      <c r="AU222" s="254" t="s">
        <v>87</v>
      </c>
      <c r="AY222" s="17" t="s">
        <v>152</v>
      </c>
      <c r="BE222" s="255">
        <f>IF(N222="základní",J222,0)</f>
        <v>0</v>
      </c>
      <c r="BF222" s="255">
        <f>IF(N222="snížená",J222,0)</f>
        <v>0</v>
      </c>
      <c r="BG222" s="255">
        <f>IF(N222="zákl. přenesená",J222,0)</f>
        <v>0</v>
      </c>
      <c r="BH222" s="255">
        <f>IF(N222="sníž. přenesená",J222,0)</f>
        <v>0</v>
      </c>
      <c r="BI222" s="255">
        <f>IF(N222="nulová",J222,0)</f>
        <v>0</v>
      </c>
      <c r="BJ222" s="17" t="s">
        <v>85</v>
      </c>
      <c r="BK222" s="255">
        <f>ROUND(I222*H222,2)</f>
        <v>0</v>
      </c>
      <c r="BL222" s="17" t="s">
        <v>587</v>
      </c>
      <c r="BM222" s="254" t="s">
        <v>1205</v>
      </c>
    </row>
    <row r="223" s="2" customFormat="1">
      <c r="A223" s="38"/>
      <c r="B223" s="39"/>
      <c r="C223" s="40"/>
      <c r="D223" s="256" t="s">
        <v>161</v>
      </c>
      <c r="E223" s="40"/>
      <c r="F223" s="257" t="s">
        <v>1145</v>
      </c>
      <c r="G223" s="40"/>
      <c r="H223" s="40"/>
      <c r="I223" s="154"/>
      <c r="J223" s="40"/>
      <c r="K223" s="40"/>
      <c r="L223" s="44"/>
      <c r="M223" s="258"/>
      <c r="N223" s="259"/>
      <c r="O223" s="91"/>
      <c r="P223" s="91"/>
      <c r="Q223" s="91"/>
      <c r="R223" s="91"/>
      <c r="S223" s="91"/>
      <c r="T223" s="92"/>
      <c r="U223" s="38"/>
      <c r="V223" s="38"/>
      <c r="W223" s="38"/>
      <c r="X223" s="38"/>
      <c r="Y223" s="38"/>
      <c r="Z223" s="38"/>
      <c r="AA223" s="38"/>
      <c r="AB223" s="38"/>
      <c r="AC223" s="38"/>
      <c r="AD223" s="38"/>
      <c r="AE223" s="38"/>
      <c r="AT223" s="17" t="s">
        <v>161</v>
      </c>
      <c r="AU223" s="17" t="s">
        <v>87</v>
      </c>
    </row>
    <row r="224" s="2" customFormat="1" ht="16.5" customHeight="1">
      <c r="A224" s="38"/>
      <c r="B224" s="39"/>
      <c r="C224" s="283" t="s">
        <v>455</v>
      </c>
      <c r="D224" s="283" t="s">
        <v>262</v>
      </c>
      <c r="E224" s="284" t="s">
        <v>1150</v>
      </c>
      <c r="F224" s="285" t="s">
        <v>1151</v>
      </c>
      <c r="G224" s="286" t="s">
        <v>797</v>
      </c>
      <c r="H224" s="287">
        <v>0.59999999999999998</v>
      </c>
      <c r="I224" s="288"/>
      <c r="J224" s="289">
        <f>ROUND(I224*H224,2)</f>
        <v>0</v>
      </c>
      <c r="K224" s="285" t="s">
        <v>1</v>
      </c>
      <c r="L224" s="290"/>
      <c r="M224" s="291" t="s">
        <v>1</v>
      </c>
      <c r="N224" s="292" t="s">
        <v>43</v>
      </c>
      <c r="O224" s="91"/>
      <c r="P224" s="252">
        <f>O224*H224</f>
        <v>0</v>
      </c>
      <c r="Q224" s="252">
        <v>0</v>
      </c>
      <c r="R224" s="252">
        <f>Q224*H224</f>
        <v>0</v>
      </c>
      <c r="S224" s="252">
        <v>0</v>
      </c>
      <c r="T224" s="253">
        <f>S224*H224</f>
        <v>0</v>
      </c>
      <c r="U224" s="38"/>
      <c r="V224" s="38"/>
      <c r="W224" s="38"/>
      <c r="X224" s="38"/>
      <c r="Y224" s="38"/>
      <c r="Z224" s="38"/>
      <c r="AA224" s="38"/>
      <c r="AB224" s="38"/>
      <c r="AC224" s="38"/>
      <c r="AD224" s="38"/>
      <c r="AE224" s="38"/>
      <c r="AR224" s="254" t="s">
        <v>1192</v>
      </c>
      <c r="AT224" s="254" t="s">
        <v>262</v>
      </c>
      <c r="AU224" s="254" t="s">
        <v>87</v>
      </c>
      <c r="AY224" s="17" t="s">
        <v>152</v>
      </c>
      <c r="BE224" s="255">
        <f>IF(N224="základní",J224,0)</f>
        <v>0</v>
      </c>
      <c r="BF224" s="255">
        <f>IF(N224="snížená",J224,0)</f>
        <v>0</v>
      </c>
      <c r="BG224" s="255">
        <f>IF(N224="zákl. přenesená",J224,0)</f>
        <v>0</v>
      </c>
      <c r="BH224" s="255">
        <f>IF(N224="sníž. přenesená",J224,0)</f>
        <v>0</v>
      </c>
      <c r="BI224" s="255">
        <f>IF(N224="nulová",J224,0)</f>
        <v>0</v>
      </c>
      <c r="BJ224" s="17" t="s">
        <v>85</v>
      </c>
      <c r="BK224" s="255">
        <f>ROUND(I224*H224,2)</f>
        <v>0</v>
      </c>
      <c r="BL224" s="17" t="s">
        <v>587</v>
      </c>
      <c r="BM224" s="254" t="s">
        <v>1206</v>
      </c>
    </row>
    <row r="225" s="2" customFormat="1">
      <c r="A225" s="38"/>
      <c r="B225" s="39"/>
      <c r="C225" s="40"/>
      <c r="D225" s="256" t="s">
        <v>161</v>
      </c>
      <c r="E225" s="40"/>
      <c r="F225" s="257" t="s">
        <v>1151</v>
      </c>
      <c r="G225" s="40"/>
      <c r="H225" s="40"/>
      <c r="I225" s="154"/>
      <c r="J225" s="40"/>
      <c r="K225" s="40"/>
      <c r="L225" s="44"/>
      <c r="M225" s="258"/>
      <c r="N225" s="259"/>
      <c r="O225" s="91"/>
      <c r="P225" s="91"/>
      <c r="Q225" s="91"/>
      <c r="R225" s="91"/>
      <c r="S225" s="91"/>
      <c r="T225" s="92"/>
      <c r="U225" s="38"/>
      <c r="V225" s="38"/>
      <c r="W225" s="38"/>
      <c r="X225" s="38"/>
      <c r="Y225" s="38"/>
      <c r="Z225" s="38"/>
      <c r="AA225" s="38"/>
      <c r="AB225" s="38"/>
      <c r="AC225" s="38"/>
      <c r="AD225" s="38"/>
      <c r="AE225" s="38"/>
      <c r="AT225" s="17" t="s">
        <v>161</v>
      </c>
      <c r="AU225" s="17" t="s">
        <v>87</v>
      </c>
    </row>
    <row r="226" s="2" customFormat="1" ht="16.5" customHeight="1">
      <c r="A226" s="38"/>
      <c r="B226" s="39"/>
      <c r="C226" s="243" t="s">
        <v>461</v>
      </c>
      <c r="D226" s="243" t="s">
        <v>154</v>
      </c>
      <c r="E226" s="244" t="s">
        <v>1144</v>
      </c>
      <c r="F226" s="245" t="s">
        <v>1145</v>
      </c>
      <c r="G226" s="246" t="s">
        <v>199</v>
      </c>
      <c r="H226" s="247">
        <v>201.75</v>
      </c>
      <c r="I226" s="248"/>
      <c r="J226" s="249">
        <f>ROUND(I226*H226,2)</f>
        <v>0</v>
      </c>
      <c r="K226" s="245" t="s">
        <v>1</v>
      </c>
      <c r="L226" s="44"/>
      <c r="M226" s="250" t="s">
        <v>1</v>
      </c>
      <c r="N226" s="251" t="s">
        <v>43</v>
      </c>
      <c r="O226" s="91"/>
      <c r="P226" s="252">
        <f>O226*H226</f>
        <v>0</v>
      </c>
      <c r="Q226" s="252">
        <v>0</v>
      </c>
      <c r="R226" s="252">
        <f>Q226*H226</f>
        <v>0</v>
      </c>
      <c r="S226" s="252">
        <v>0</v>
      </c>
      <c r="T226" s="253">
        <f>S226*H226</f>
        <v>0</v>
      </c>
      <c r="U226" s="38"/>
      <c r="V226" s="38"/>
      <c r="W226" s="38"/>
      <c r="X226" s="38"/>
      <c r="Y226" s="38"/>
      <c r="Z226" s="38"/>
      <c r="AA226" s="38"/>
      <c r="AB226" s="38"/>
      <c r="AC226" s="38"/>
      <c r="AD226" s="38"/>
      <c r="AE226" s="38"/>
      <c r="AR226" s="254" t="s">
        <v>587</v>
      </c>
      <c r="AT226" s="254" t="s">
        <v>154</v>
      </c>
      <c r="AU226" s="254" t="s">
        <v>87</v>
      </c>
      <c r="AY226" s="17" t="s">
        <v>152</v>
      </c>
      <c r="BE226" s="255">
        <f>IF(N226="základní",J226,0)</f>
        <v>0</v>
      </c>
      <c r="BF226" s="255">
        <f>IF(N226="snížená",J226,0)</f>
        <v>0</v>
      </c>
      <c r="BG226" s="255">
        <f>IF(N226="zákl. přenesená",J226,0)</f>
        <v>0</v>
      </c>
      <c r="BH226" s="255">
        <f>IF(N226="sníž. přenesená",J226,0)</f>
        <v>0</v>
      </c>
      <c r="BI226" s="255">
        <f>IF(N226="nulová",J226,0)</f>
        <v>0</v>
      </c>
      <c r="BJ226" s="17" t="s">
        <v>85</v>
      </c>
      <c r="BK226" s="255">
        <f>ROUND(I226*H226,2)</f>
        <v>0</v>
      </c>
      <c r="BL226" s="17" t="s">
        <v>587</v>
      </c>
      <c r="BM226" s="254" t="s">
        <v>1207</v>
      </c>
    </row>
    <row r="227" s="2" customFormat="1">
      <c r="A227" s="38"/>
      <c r="B227" s="39"/>
      <c r="C227" s="40"/>
      <c r="D227" s="256" t="s">
        <v>161</v>
      </c>
      <c r="E227" s="40"/>
      <c r="F227" s="257" t="s">
        <v>1145</v>
      </c>
      <c r="G227" s="40"/>
      <c r="H227" s="40"/>
      <c r="I227" s="154"/>
      <c r="J227" s="40"/>
      <c r="K227" s="40"/>
      <c r="L227" s="44"/>
      <c r="M227" s="258"/>
      <c r="N227" s="259"/>
      <c r="O227" s="91"/>
      <c r="P227" s="91"/>
      <c r="Q227" s="91"/>
      <c r="R227" s="91"/>
      <c r="S227" s="91"/>
      <c r="T227" s="92"/>
      <c r="U227" s="38"/>
      <c r="V227" s="38"/>
      <c r="W227" s="38"/>
      <c r="X227" s="38"/>
      <c r="Y227" s="38"/>
      <c r="Z227" s="38"/>
      <c r="AA227" s="38"/>
      <c r="AB227" s="38"/>
      <c r="AC227" s="38"/>
      <c r="AD227" s="38"/>
      <c r="AE227" s="38"/>
      <c r="AT227" s="17" t="s">
        <v>161</v>
      </c>
      <c r="AU227" s="17" t="s">
        <v>87</v>
      </c>
    </row>
    <row r="228" s="2" customFormat="1" ht="16.5" customHeight="1">
      <c r="A228" s="38"/>
      <c r="B228" s="39"/>
      <c r="C228" s="243" t="s">
        <v>468</v>
      </c>
      <c r="D228" s="243" t="s">
        <v>154</v>
      </c>
      <c r="E228" s="244" t="s">
        <v>1147</v>
      </c>
      <c r="F228" s="245" t="s">
        <v>1148</v>
      </c>
      <c r="G228" s="246" t="s">
        <v>199</v>
      </c>
      <c r="H228" s="247">
        <v>201.75</v>
      </c>
      <c r="I228" s="248"/>
      <c r="J228" s="249">
        <f>ROUND(I228*H228,2)</f>
        <v>0</v>
      </c>
      <c r="K228" s="245" t="s">
        <v>1</v>
      </c>
      <c r="L228" s="44"/>
      <c r="M228" s="250" t="s">
        <v>1</v>
      </c>
      <c r="N228" s="251" t="s">
        <v>43</v>
      </c>
      <c r="O228" s="91"/>
      <c r="P228" s="252">
        <f>O228*H228</f>
        <v>0</v>
      </c>
      <c r="Q228" s="252">
        <v>0</v>
      </c>
      <c r="R228" s="252">
        <f>Q228*H228</f>
        <v>0</v>
      </c>
      <c r="S228" s="252">
        <v>0</v>
      </c>
      <c r="T228" s="253">
        <f>S228*H228</f>
        <v>0</v>
      </c>
      <c r="U228" s="38"/>
      <c r="V228" s="38"/>
      <c r="W228" s="38"/>
      <c r="X228" s="38"/>
      <c r="Y228" s="38"/>
      <c r="Z228" s="38"/>
      <c r="AA228" s="38"/>
      <c r="AB228" s="38"/>
      <c r="AC228" s="38"/>
      <c r="AD228" s="38"/>
      <c r="AE228" s="38"/>
      <c r="AR228" s="254" t="s">
        <v>587</v>
      </c>
      <c r="AT228" s="254" t="s">
        <v>154</v>
      </c>
      <c r="AU228" s="254" t="s">
        <v>87</v>
      </c>
      <c r="AY228" s="17" t="s">
        <v>152</v>
      </c>
      <c r="BE228" s="255">
        <f>IF(N228="základní",J228,0)</f>
        <v>0</v>
      </c>
      <c r="BF228" s="255">
        <f>IF(N228="snížená",J228,0)</f>
        <v>0</v>
      </c>
      <c r="BG228" s="255">
        <f>IF(N228="zákl. přenesená",J228,0)</f>
        <v>0</v>
      </c>
      <c r="BH228" s="255">
        <f>IF(N228="sníž. přenesená",J228,0)</f>
        <v>0</v>
      </c>
      <c r="BI228" s="255">
        <f>IF(N228="nulová",J228,0)</f>
        <v>0</v>
      </c>
      <c r="BJ228" s="17" t="s">
        <v>85</v>
      </c>
      <c r="BK228" s="255">
        <f>ROUND(I228*H228,2)</f>
        <v>0</v>
      </c>
      <c r="BL228" s="17" t="s">
        <v>587</v>
      </c>
      <c r="BM228" s="254" t="s">
        <v>1208</v>
      </c>
    </row>
    <row r="229" s="2" customFormat="1">
      <c r="A229" s="38"/>
      <c r="B229" s="39"/>
      <c r="C229" s="40"/>
      <c r="D229" s="256" t="s">
        <v>161</v>
      </c>
      <c r="E229" s="40"/>
      <c r="F229" s="257" t="s">
        <v>1148</v>
      </c>
      <c r="G229" s="40"/>
      <c r="H229" s="40"/>
      <c r="I229" s="154"/>
      <c r="J229" s="40"/>
      <c r="K229" s="40"/>
      <c r="L229" s="44"/>
      <c r="M229" s="258"/>
      <c r="N229" s="259"/>
      <c r="O229" s="91"/>
      <c r="P229" s="91"/>
      <c r="Q229" s="91"/>
      <c r="R229" s="91"/>
      <c r="S229" s="91"/>
      <c r="T229" s="92"/>
      <c r="U229" s="38"/>
      <c r="V229" s="38"/>
      <c r="W229" s="38"/>
      <c r="X229" s="38"/>
      <c r="Y229" s="38"/>
      <c r="Z229" s="38"/>
      <c r="AA229" s="38"/>
      <c r="AB229" s="38"/>
      <c r="AC229" s="38"/>
      <c r="AD229" s="38"/>
      <c r="AE229" s="38"/>
      <c r="AT229" s="17" t="s">
        <v>161</v>
      </c>
      <c r="AU229" s="17" t="s">
        <v>87</v>
      </c>
    </row>
    <row r="230" s="2" customFormat="1" ht="16.5" customHeight="1">
      <c r="A230" s="38"/>
      <c r="B230" s="39"/>
      <c r="C230" s="283" t="s">
        <v>473</v>
      </c>
      <c r="D230" s="283" t="s">
        <v>262</v>
      </c>
      <c r="E230" s="284" t="s">
        <v>1150</v>
      </c>
      <c r="F230" s="285" t="s">
        <v>1151</v>
      </c>
      <c r="G230" s="286" t="s">
        <v>797</v>
      </c>
      <c r="H230" s="287">
        <v>6.7249999999999996</v>
      </c>
      <c r="I230" s="288"/>
      <c r="J230" s="289">
        <f>ROUND(I230*H230,2)</f>
        <v>0</v>
      </c>
      <c r="K230" s="285" t="s">
        <v>1</v>
      </c>
      <c r="L230" s="290"/>
      <c r="M230" s="291" t="s">
        <v>1</v>
      </c>
      <c r="N230" s="292" t="s">
        <v>43</v>
      </c>
      <c r="O230" s="91"/>
      <c r="P230" s="252">
        <f>O230*H230</f>
        <v>0</v>
      </c>
      <c r="Q230" s="252">
        <v>0</v>
      </c>
      <c r="R230" s="252">
        <f>Q230*H230</f>
        <v>0</v>
      </c>
      <c r="S230" s="252">
        <v>0</v>
      </c>
      <c r="T230" s="253">
        <f>S230*H230</f>
        <v>0</v>
      </c>
      <c r="U230" s="38"/>
      <c r="V230" s="38"/>
      <c r="W230" s="38"/>
      <c r="X230" s="38"/>
      <c r="Y230" s="38"/>
      <c r="Z230" s="38"/>
      <c r="AA230" s="38"/>
      <c r="AB230" s="38"/>
      <c r="AC230" s="38"/>
      <c r="AD230" s="38"/>
      <c r="AE230" s="38"/>
      <c r="AR230" s="254" t="s">
        <v>1192</v>
      </c>
      <c r="AT230" s="254" t="s">
        <v>262</v>
      </c>
      <c r="AU230" s="254" t="s">
        <v>87</v>
      </c>
      <c r="AY230" s="17" t="s">
        <v>152</v>
      </c>
      <c r="BE230" s="255">
        <f>IF(N230="základní",J230,0)</f>
        <v>0</v>
      </c>
      <c r="BF230" s="255">
        <f>IF(N230="snížená",J230,0)</f>
        <v>0</v>
      </c>
      <c r="BG230" s="255">
        <f>IF(N230="zákl. přenesená",J230,0)</f>
        <v>0</v>
      </c>
      <c r="BH230" s="255">
        <f>IF(N230="sníž. přenesená",J230,0)</f>
        <v>0</v>
      </c>
      <c r="BI230" s="255">
        <f>IF(N230="nulová",J230,0)</f>
        <v>0</v>
      </c>
      <c r="BJ230" s="17" t="s">
        <v>85</v>
      </c>
      <c r="BK230" s="255">
        <f>ROUND(I230*H230,2)</f>
        <v>0</v>
      </c>
      <c r="BL230" s="17" t="s">
        <v>587</v>
      </c>
      <c r="BM230" s="254" t="s">
        <v>1209</v>
      </c>
    </row>
    <row r="231" s="2" customFormat="1">
      <c r="A231" s="38"/>
      <c r="B231" s="39"/>
      <c r="C231" s="40"/>
      <c r="D231" s="256" t="s">
        <v>161</v>
      </c>
      <c r="E231" s="40"/>
      <c r="F231" s="257" t="s">
        <v>1151</v>
      </c>
      <c r="G231" s="40"/>
      <c r="H231" s="40"/>
      <c r="I231" s="154"/>
      <c r="J231" s="40"/>
      <c r="K231" s="40"/>
      <c r="L231" s="44"/>
      <c r="M231" s="258"/>
      <c r="N231" s="259"/>
      <c r="O231" s="91"/>
      <c r="P231" s="91"/>
      <c r="Q231" s="91"/>
      <c r="R231" s="91"/>
      <c r="S231" s="91"/>
      <c r="T231" s="92"/>
      <c r="U231" s="38"/>
      <c r="V231" s="38"/>
      <c r="W231" s="38"/>
      <c r="X231" s="38"/>
      <c r="Y231" s="38"/>
      <c r="Z231" s="38"/>
      <c r="AA231" s="38"/>
      <c r="AB231" s="38"/>
      <c r="AC231" s="38"/>
      <c r="AD231" s="38"/>
      <c r="AE231" s="38"/>
      <c r="AT231" s="17" t="s">
        <v>161</v>
      </c>
      <c r="AU231" s="17" t="s">
        <v>87</v>
      </c>
    </row>
    <row r="232" s="12" customFormat="1" ht="25.92" customHeight="1">
      <c r="A232" s="12"/>
      <c r="B232" s="227"/>
      <c r="C232" s="228"/>
      <c r="D232" s="229" t="s">
        <v>77</v>
      </c>
      <c r="E232" s="230" t="s">
        <v>1053</v>
      </c>
      <c r="F232" s="230" t="s">
        <v>1054</v>
      </c>
      <c r="G232" s="228"/>
      <c r="H232" s="228"/>
      <c r="I232" s="231"/>
      <c r="J232" s="232">
        <f>BK232</f>
        <v>0</v>
      </c>
      <c r="K232" s="228"/>
      <c r="L232" s="233"/>
      <c r="M232" s="234"/>
      <c r="N232" s="235"/>
      <c r="O232" s="235"/>
      <c r="P232" s="236">
        <f>P233</f>
        <v>0</v>
      </c>
      <c r="Q232" s="235"/>
      <c r="R232" s="236">
        <f>R233</f>
        <v>0</v>
      </c>
      <c r="S232" s="235"/>
      <c r="T232" s="237">
        <f>T233</f>
        <v>0</v>
      </c>
      <c r="U232" s="12"/>
      <c r="V232" s="12"/>
      <c r="W232" s="12"/>
      <c r="X232" s="12"/>
      <c r="Y232" s="12"/>
      <c r="Z232" s="12"/>
      <c r="AA232" s="12"/>
      <c r="AB232" s="12"/>
      <c r="AC232" s="12"/>
      <c r="AD232" s="12"/>
      <c r="AE232" s="12"/>
      <c r="AR232" s="238" t="s">
        <v>85</v>
      </c>
      <c r="AT232" s="239" t="s">
        <v>77</v>
      </c>
      <c r="AU232" s="239" t="s">
        <v>78</v>
      </c>
      <c r="AY232" s="238" t="s">
        <v>152</v>
      </c>
      <c r="BK232" s="240">
        <f>BK233</f>
        <v>0</v>
      </c>
    </row>
    <row r="233" s="12" customFormat="1" ht="22.8" customHeight="1">
      <c r="A233" s="12"/>
      <c r="B233" s="227"/>
      <c r="C233" s="228"/>
      <c r="D233" s="229" t="s">
        <v>77</v>
      </c>
      <c r="E233" s="241" t="s">
        <v>1055</v>
      </c>
      <c r="F233" s="241" t="s">
        <v>1056</v>
      </c>
      <c r="G233" s="228"/>
      <c r="H233" s="228"/>
      <c r="I233" s="231"/>
      <c r="J233" s="242">
        <f>BK233</f>
        <v>0</v>
      </c>
      <c r="K233" s="228"/>
      <c r="L233" s="233"/>
      <c r="M233" s="234"/>
      <c r="N233" s="235"/>
      <c r="O233" s="235"/>
      <c r="P233" s="236">
        <f>SUM(P234:P307)</f>
        <v>0</v>
      </c>
      <c r="Q233" s="235"/>
      <c r="R233" s="236">
        <f>SUM(R234:R307)</f>
        <v>0</v>
      </c>
      <c r="S233" s="235"/>
      <c r="T233" s="237">
        <f>SUM(T234:T307)</f>
        <v>0</v>
      </c>
      <c r="U233" s="12"/>
      <c r="V233" s="12"/>
      <c r="W233" s="12"/>
      <c r="X233" s="12"/>
      <c r="Y233" s="12"/>
      <c r="Z233" s="12"/>
      <c r="AA233" s="12"/>
      <c r="AB233" s="12"/>
      <c r="AC233" s="12"/>
      <c r="AD233" s="12"/>
      <c r="AE233" s="12"/>
      <c r="AR233" s="238" t="s">
        <v>85</v>
      </c>
      <c r="AT233" s="239" t="s">
        <v>77</v>
      </c>
      <c r="AU233" s="239" t="s">
        <v>85</v>
      </c>
      <c r="AY233" s="238" t="s">
        <v>152</v>
      </c>
      <c r="BK233" s="240">
        <f>SUM(BK234:BK307)</f>
        <v>0</v>
      </c>
    </row>
    <row r="234" s="2" customFormat="1" ht="21.75" customHeight="1">
      <c r="A234" s="38"/>
      <c r="B234" s="39"/>
      <c r="C234" s="243" t="s">
        <v>480</v>
      </c>
      <c r="D234" s="243" t="s">
        <v>154</v>
      </c>
      <c r="E234" s="244" t="s">
        <v>1117</v>
      </c>
      <c r="F234" s="245" t="s">
        <v>1118</v>
      </c>
      <c r="G234" s="246" t="s">
        <v>330</v>
      </c>
      <c r="H234" s="247">
        <v>3</v>
      </c>
      <c r="I234" s="248"/>
      <c r="J234" s="249">
        <f>ROUND(I234*H234,2)</f>
        <v>0</v>
      </c>
      <c r="K234" s="245" t="s">
        <v>1</v>
      </c>
      <c r="L234" s="44"/>
      <c r="M234" s="250" t="s">
        <v>1</v>
      </c>
      <c r="N234" s="251" t="s">
        <v>43</v>
      </c>
      <c r="O234" s="91"/>
      <c r="P234" s="252">
        <f>O234*H234</f>
        <v>0</v>
      </c>
      <c r="Q234" s="252">
        <v>0</v>
      </c>
      <c r="R234" s="252">
        <f>Q234*H234</f>
        <v>0</v>
      </c>
      <c r="S234" s="252">
        <v>0</v>
      </c>
      <c r="T234" s="253">
        <f>S234*H234</f>
        <v>0</v>
      </c>
      <c r="U234" s="38"/>
      <c r="V234" s="38"/>
      <c r="W234" s="38"/>
      <c r="X234" s="38"/>
      <c r="Y234" s="38"/>
      <c r="Z234" s="38"/>
      <c r="AA234" s="38"/>
      <c r="AB234" s="38"/>
      <c r="AC234" s="38"/>
      <c r="AD234" s="38"/>
      <c r="AE234" s="38"/>
      <c r="AR234" s="254" t="s">
        <v>270</v>
      </c>
      <c r="AT234" s="254" t="s">
        <v>154</v>
      </c>
      <c r="AU234" s="254" t="s">
        <v>87</v>
      </c>
      <c r="AY234" s="17" t="s">
        <v>152</v>
      </c>
      <c r="BE234" s="255">
        <f>IF(N234="základní",J234,0)</f>
        <v>0</v>
      </c>
      <c r="BF234" s="255">
        <f>IF(N234="snížená",J234,0)</f>
        <v>0</v>
      </c>
      <c r="BG234" s="255">
        <f>IF(N234="zákl. přenesená",J234,0)</f>
        <v>0</v>
      </c>
      <c r="BH234" s="255">
        <f>IF(N234="sníž. přenesená",J234,0)</f>
        <v>0</v>
      </c>
      <c r="BI234" s="255">
        <f>IF(N234="nulová",J234,0)</f>
        <v>0</v>
      </c>
      <c r="BJ234" s="17" t="s">
        <v>85</v>
      </c>
      <c r="BK234" s="255">
        <f>ROUND(I234*H234,2)</f>
        <v>0</v>
      </c>
      <c r="BL234" s="17" t="s">
        <v>270</v>
      </c>
      <c r="BM234" s="254" t="s">
        <v>1210</v>
      </c>
    </row>
    <row r="235" s="2" customFormat="1">
      <c r="A235" s="38"/>
      <c r="B235" s="39"/>
      <c r="C235" s="40"/>
      <c r="D235" s="256" t="s">
        <v>161</v>
      </c>
      <c r="E235" s="40"/>
      <c r="F235" s="257" t="s">
        <v>1118</v>
      </c>
      <c r="G235" s="40"/>
      <c r="H235" s="40"/>
      <c r="I235" s="154"/>
      <c r="J235" s="40"/>
      <c r="K235" s="40"/>
      <c r="L235" s="44"/>
      <c r="M235" s="258"/>
      <c r="N235" s="259"/>
      <c r="O235" s="91"/>
      <c r="P235" s="91"/>
      <c r="Q235" s="91"/>
      <c r="R235" s="91"/>
      <c r="S235" s="91"/>
      <c r="T235" s="92"/>
      <c r="U235" s="38"/>
      <c r="V235" s="38"/>
      <c r="W235" s="38"/>
      <c r="X235" s="38"/>
      <c r="Y235" s="38"/>
      <c r="Z235" s="38"/>
      <c r="AA235" s="38"/>
      <c r="AB235" s="38"/>
      <c r="AC235" s="38"/>
      <c r="AD235" s="38"/>
      <c r="AE235" s="38"/>
      <c r="AT235" s="17" t="s">
        <v>161</v>
      </c>
      <c r="AU235" s="17" t="s">
        <v>87</v>
      </c>
    </row>
    <row r="236" s="2" customFormat="1" ht="21.75" customHeight="1">
      <c r="A236" s="38"/>
      <c r="B236" s="39"/>
      <c r="C236" s="243" t="s">
        <v>486</v>
      </c>
      <c r="D236" s="243" t="s">
        <v>154</v>
      </c>
      <c r="E236" s="244" t="s">
        <v>1211</v>
      </c>
      <c r="F236" s="245" t="s">
        <v>1212</v>
      </c>
      <c r="G236" s="246" t="s">
        <v>330</v>
      </c>
      <c r="H236" s="247">
        <v>3</v>
      </c>
      <c r="I236" s="248"/>
      <c r="J236" s="249">
        <f>ROUND(I236*H236,2)</f>
        <v>0</v>
      </c>
      <c r="K236" s="245" t="s">
        <v>1</v>
      </c>
      <c r="L236" s="44"/>
      <c r="M236" s="250" t="s">
        <v>1</v>
      </c>
      <c r="N236" s="251" t="s">
        <v>43</v>
      </c>
      <c r="O236" s="91"/>
      <c r="P236" s="252">
        <f>O236*H236</f>
        <v>0</v>
      </c>
      <c r="Q236" s="252">
        <v>0</v>
      </c>
      <c r="R236" s="252">
        <f>Q236*H236</f>
        <v>0</v>
      </c>
      <c r="S236" s="252">
        <v>0</v>
      </c>
      <c r="T236" s="253">
        <f>S236*H236</f>
        <v>0</v>
      </c>
      <c r="U236" s="38"/>
      <c r="V236" s="38"/>
      <c r="W236" s="38"/>
      <c r="X236" s="38"/>
      <c r="Y236" s="38"/>
      <c r="Z236" s="38"/>
      <c r="AA236" s="38"/>
      <c r="AB236" s="38"/>
      <c r="AC236" s="38"/>
      <c r="AD236" s="38"/>
      <c r="AE236" s="38"/>
      <c r="AR236" s="254" t="s">
        <v>270</v>
      </c>
      <c r="AT236" s="254" t="s">
        <v>154</v>
      </c>
      <c r="AU236" s="254" t="s">
        <v>87</v>
      </c>
      <c r="AY236" s="17" t="s">
        <v>152</v>
      </c>
      <c r="BE236" s="255">
        <f>IF(N236="základní",J236,0)</f>
        <v>0</v>
      </c>
      <c r="BF236" s="255">
        <f>IF(N236="snížená",J236,0)</f>
        <v>0</v>
      </c>
      <c r="BG236" s="255">
        <f>IF(N236="zákl. přenesená",J236,0)</f>
        <v>0</v>
      </c>
      <c r="BH236" s="255">
        <f>IF(N236="sníž. přenesená",J236,0)</f>
        <v>0</v>
      </c>
      <c r="BI236" s="255">
        <f>IF(N236="nulová",J236,0)</f>
        <v>0</v>
      </c>
      <c r="BJ236" s="17" t="s">
        <v>85</v>
      </c>
      <c r="BK236" s="255">
        <f>ROUND(I236*H236,2)</f>
        <v>0</v>
      </c>
      <c r="BL236" s="17" t="s">
        <v>270</v>
      </c>
      <c r="BM236" s="254" t="s">
        <v>1213</v>
      </c>
    </row>
    <row r="237" s="2" customFormat="1">
      <c r="A237" s="38"/>
      <c r="B237" s="39"/>
      <c r="C237" s="40"/>
      <c r="D237" s="256" t="s">
        <v>161</v>
      </c>
      <c r="E237" s="40"/>
      <c r="F237" s="257" t="s">
        <v>1212</v>
      </c>
      <c r="G237" s="40"/>
      <c r="H237" s="40"/>
      <c r="I237" s="154"/>
      <c r="J237" s="40"/>
      <c r="K237" s="40"/>
      <c r="L237" s="44"/>
      <c r="M237" s="258"/>
      <c r="N237" s="259"/>
      <c r="O237" s="91"/>
      <c r="P237" s="91"/>
      <c r="Q237" s="91"/>
      <c r="R237" s="91"/>
      <c r="S237" s="91"/>
      <c r="T237" s="92"/>
      <c r="U237" s="38"/>
      <c r="V237" s="38"/>
      <c r="W237" s="38"/>
      <c r="X237" s="38"/>
      <c r="Y237" s="38"/>
      <c r="Z237" s="38"/>
      <c r="AA237" s="38"/>
      <c r="AB237" s="38"/>
      <c r="AC237" s="38"/>
      <c r="AD237" s="38"/>
      <c r="AE237" s="38"/>
      <c r="AT237" s="17" t="s">
        <v>161</v>
      </c>
      <c r="AU237" s="17" t="s">
        <v>87</v>
      </c>
    </row>
    <row r="238" s="2" customFormat="1" ht="21.75" customHeight="1">
      <c r="A238" s="38"/>
      <c r="B238" s="39"/>
      <c r="C238" s="243" t="s">
        <v>492</v>
      </c>
      <c r="D238" s="243" t="s">
        <v>154</v>
      </c>
      <c r="E238" s="244" t="s">
        <v>1120</v>
      </c>
      <c r="F238" s="245" t="s">
        <v>1121</v>
      </c>
      <c r="G238" s="246" t="s">
        <v>330</v>
      </c>
      <c r="H238" s="247">
        <v>3</v>
      </c>
      <c r="I238" s="248"/>
      <c r="J238" s="249">
        <f>ROUND(I238*H238,2)</f>
        <v>0</v>
      </c>
      <c r="K238" s="245" t="s">
        <v>1</v>
      </c>
      <c r="L238" s="44"/>
      <c r="M238" s="250" t="s">
        <v>1</v>
      </c>
      <c r="N238" s="251" t="s">
        <v>43</v>
      </c>
      <c r="O238" s="91"/>
      <c r="P238" s="252">
        <f>O238*H238</f>
        <v>0</v>
      </c>
      <c r="Q238" s="252">
        <v>0</v>
      </c>
      <c r="R238" s="252">
        <f>Q238*H238</f>
        <v>0</v>
      </c>
      <c r="S238" s="252">
        <v>0</v>
      </c>
      <c r="T238" s="253">
        <f>S238*H238</f>
        <v>0</v>
      </c>
      <c r="U238" s="38"/>
      <c r="V238" s="38"/>
      <c r="W238" s="38"/>
      <c r="X238" s="38"/>
      <c r="Y238" s="38"/>
      <c r="Z238" s="38"/>
      <c r="AA238" s="38"/>
      <c r="AB238" s="38"/>
      <c r="AC238" s="38"/>
      <c r="AD238" s="38"/>
      <c r="AE238" s="38"/>
      <c r="AR238" s="254" t="s">
        <v>270</v>
      </c>
      <c r="AT238" s="254" t="s">
        <v>154</v>
      </c>
      <c r="AU238" s="254" t="s">
        <v>87</v>
      </c>
      <c r="AY238" s="17" t="s">
        <v>152</v>
      </c>
      <c r="BE238" s="255">
        <f>IF(N238="základní",J238,0)</f>
        <v>0</v>
      </c>
      <c r="BF238" s="255">
        <f>IF(N238="snížená",J238,0)</f>
        <v>0</v>
      </c>
      <c r="BG238" s="255">
        <f>IF(N238="zákl. přenesená",J238,0)</f>
        <v>0</v>
      </c>
      <c r="BH238" s="255">
        <f>IF(N238="sníž. přenesená",J238,0)</f>
        <v>0</v>
      </c>
      <c r="BI238" s="255">
        <f>IF(N238="nulová",J238,0)</f>
        <v>0</v>
      </c>
      <c r="BJ238" s="17" t="s">
        <v>85</v>
      </c>
      <c r="BK238" s="255">
        <f>ROUND(I238*H238,2)</f>
        <v>0</v>
      </c>
      <c r="BL238" s="17" t="s">
        <v>270</v>
      </c>
      <c r="BM238" s="254" t="s">
        <v>1214</v>
      </c>
    </row>
    <row r="239" s="2" customFormat="1">
      <c r="A239" s="38"/>
      <c r="B239" s="39"/>
      <c r="C239" s="40"/>
      <c r="D239" s="256" t="s">
        <v>161</v>
      </c>
      <c r="E239" s="40"/>
      <c r="F239" s="257" t="s">
        <v>1121</v>
      </c>
      <c r="G239" s="40"/>
      <c r="H239" s="40"/>
      <c r="I239" s="154"/>
      <c r="J239" s="40"/>
      <c r="K239" s="40"/>
      <c r="L239" s="44"/>
      <c r="M239" s="258"/>
      <c r="N239" s="259"/>
      <c r="O239" s="91"/>
      <c r="P239" s="91"/>
      <c r="Q239" s="91"/>
      <c r="R239" s="91"/>
      <c r="S239" s="91"/>
      <c r="T239" s="92"/>
      <c r="U239" s="38"/>
      <c r="V239" s="38"/>
      <c r="W239" s="38"/>
      <c r="X239" s="38"/>
      <c r="Y239" s="38"/>
      <c r="Z239" s="38"/>
      <c r="AA239" s="38"/>
      <c r="AB239" s="38"/>
      <c r="AC239" s="38"/>
      <c r="AD239" s="38"/>
      <c r="AE239" s="38"/>
      <c r="AT239" s="17" t="s">
        <v>161</v>
      </c>
      <c r="AU239" s="17" t="s">
        <v>87</v>
      </c>
    </row>
    <row r="240" s="2" customFormat="1" ht="33" customHeight="1">
      <c r="A240" s="38"/>
      <c r="B240" s="39"/>
      <c r="C240" s="243" t="s">
        <v>500</v>
      </c>
      <c r="D240" s="243" t="s">
        <v>154</v>
      </c>
      <c r="E240" s="244" t="s">
        <v>1057</v>
      </c>
      <c r="F240" s="245" t="s">
        <v>1058</v>
      </c>
      <c r="G240" s="246" t="s">
        <v>380</v>
      </c>
      <c r="H240" s="247">
        <v>20</v>
      </c>
      <c r="I240" s="248"/>
      <c r="J240" s="249">
        <f>ROUND(I240*H240,2)</f>
        <v>0</v>
      </c>
      <c r="K240" s="245" t="s">
        <v>1</v>
      </c>
      <c r="L240" s="44"/>
      <c r="M240" s="250" t="s">
        <v>1</v>
      </c>
      <c r="N240" s="251" t="s">
        <v>43</v>
      </c>
      <c r="O240" s="91"/>
      <c r="P240" s="252">
        <f>O240*H240</f>
        <v>0</v>
      </c>
      <c r="Q240" s="252">
        <v>0</v>
      </c>
      <c r="R240" s="252">
        <f>Q240*H240</f>
        <v>0</v>
      </c>
      <c r="S240" s="252">
        <v>0</v>
      </c>
      <c r="T240" s="253">
        <f>S240*H240</f>
        <v>0</v>
      </c>
      <c r="U240" s="38"/>
      <c r="V240" s="38"/>
      <c r="W240" s="38"/>
      <c r="X240" s="38"/>
      <c r="Y240" s="38"/>
      <c r="Z240" s="38"/>
      <c r="AA240" s="38"/>
      <c r="AB240" s="38"/>
      <c r="AC240" s="38"/>
      <c r="AD240" s="38"/>
      <c r="AE240" s="38"/>
      <c r="AR240" s="254" t="s">
        <v>270</v>
      </c>
      <c r="AT240" s="254" t="s">
        <v>154</v>
      </c>
      <c r="AU240" s="254" t="s">
        <v>87</v>
      </c>
      <c r="AY240" s="17" t="s">
        <v>152</v>
      </c>
      <c r="BE240" s="255">
        <f>IF(N240="základní",J240,0)</f>
        <v>0</v>
      </c>
      <c r="BF240" s="255">
        <f>IF(N240="snížená",J240,0)</f>
        <v>0</v>
      </c>
      <c r="BG240" s="255">
        <f>IF(N240="zákl. přenesená",J240,0)</f>
        <v>0</v>
      </c>
      <c r="BH240" s="255">
        <f>IF(N240="sníž. přenesená",J240,0)</f>
        <v>0</v>
      </c>
      <c r="BI240" s="255">
        <f>IF(N240="nulová",J240,0)</f>
        <v>0</v>
      </c>
      <c r="BJ240" s="17" t="s">
        <v>85</v>
      </c>
      <c r="BK240" s="255">
        <f>ROUND(I240*H240,2)</f>
        <v>0</v>
      </c>
      <c r="BL240" s="17" t="s">
        <v>270</v>
      </c>
      <c r="BM240" s="254" t="s">
        <v>1215</v>
      </c>
    </row>
    <row r="241" s="2" customFormat="1">
      <c r="A241" s="38"/>
      <c r="B241" s="39"/>
      <c r="C241" s="40"/>
      <c r="D241" s="256" t="s">
        <v>161</v>
      </c>
      <c r="E241" s="40"/>
      <c r="F241" s="257" t="s">
        <v>1058</v>
      </c>
      <c r="G241" s="40"/>
      <c r="H241" s="40"/>
      <c r="I241" s="154"/>
      <c r="J241" s="40"/>
      <c r="K241" s="40"/>
      <c r="L241" s="44"/>
      <c r="M241" s="258"/>
      <c r="N241" s="259"/>
      <c r="O241" s="91"/>
      <c r="P241" s="91"/>
      <c r="Q241" s="91"/>
      <c r="R241" s="91"/>
      <c r="S241" s="91"/>
      <c r="T241" s="92"/>
      <c r="U241" s="38"/>
      <c r="V241" s="38"/>
      <c r="W241" s="38"/>
      <c r="X241" s="38"/>
      <c r="Y241" s="38"/>
      <c r="Z241" s="38"/>
      <c r="AA241" s="38"/>
      <c r="AB241" s="38"/>
      <c r="AC241" s="38"/>
      <c r="AD241" s="38"/>
      <c r="AE241" s="38"/>
      <c r="AT241" s="17" t="s">
        <v>161</v>
      </c>
      <c r="AU241" s="17" t="s">
        <v>87</v>
      </c>
    </row>
    <row r="242" s="13" customFormat="1">
      <c r="A242" s="13"/>
      <c r="B242" s="261"/>
      <c r="C242" s="262"/>
      <c r="D242" s="256" t="s">
        <v>165</v>
      </c>
      <c r="E242" s="263" t="s">
        <v>1</v>
      </c>
      <c r="F242" s="264" t="s">
        <v>1216</v>
      </c>
      <c r="G242" s="262"/>
      <c r="H242" s="265">
        <v>20</v>
      </c>
      <c r="I242" s="266"/>
      <c r="J242" s="262"/>
      <c r="K242" s="262"/>
      <c r="L242" s="267"/>
      <c r="M242" s="268"/>
      <c r="N242" s="269"/>
      <c r="O242" s="269"/>
      <c r="P242" s="269"/>
      <c r="Q242" s="269"/>
      <c r="R242" s="269"/>
      <c r="S242" s="269"/>
      <c r="T242" s="270"/>
      <c r="U242" s="13"/>
      <c r="V242" s="13"/>
      <c r="W242" s="13"/>
      <c r="X242" s="13"/>
      <c r="Y242" s="13"/>
      <c r="Z242" s="13"/>
      <c r="AA242" s="13"/>
      <c r="AB242" s="13"/>
      <c r="AC242" s="13"/>
      <c r="AD242" s="13"/>
      <c r="AE242" s="13"/>
      <c r="AT242" s="271" t="s">
        <v>165</v>
      </c>
      <c r="AU242" s="271" t="s">
        <v>87</v>
      </c>
      <c r="AV242" s="13" t="s">
        <v>87</v>
      </c>
      <c r="AW242" s="13" t="s">
        <v>34</v>
      </c>
      <c r="AX242" s="13" t="s">
        <v>85</v>
      </c>
      <c r="AY242" s="271" t="s">
        <v>152</v>
      </c>
    </row>
    <row r="243" s="2" customFormat="1" ht="16.5" customHeight="1">
      <c r="A243" s="38"/>
      <c r="B243" s="39"/>
      <c r="C243" s="283" t="s">
        <v>506</v>
      </c>
      <c r="D243" s="283" t="s">
        <v>262</v>
      </c>
      <c r="E243" s="284" t="s">
        <v>1060</v>
      </c>
      <c r="F243" s="285" t="s">
        <v>1061</v>
      </c>
      <c r="G243" s="286" t="s">
        <v>797</v>
      </c>
      <c r="H243" s="287">
        <v>21.375</v>
      </c>
      <c r="I243" s="288"/>
      <c r="J243" s="289">
        <f>ROUND(I243*H243,2)</f>
        <v>0</v>
      </c>
      <c r="K243" s="285" t="s">
        <v>1</v>
      </c>
      <c r="L243" s="290"/>
      <c r="M243" s="291" t="s">
        <v>1</v>
      </c>
      <c r="N243" s="292" t="s">
        <v>43</v>
      </c>
      <c r="O243" s="91"/>
      <c r="P243" s="252">
        <f>O243*H243</f>
        <v>0</v>
      </c>
      <c r="Q243" s="252">
        <v>0</v>
      </c>
      <c r="R243" s="252">
        <f>Q243*H243</f>
        <v>0</v>
      </c>
      <c r="S243" s="252">
        <v>0</v>
      </c>
      <c r="T243" s="253">
        <f>S243*H243</f>
        <v>0</v>
      </c>
      <c r="U243" s="38"/>
      <c r="V243" s="38"/>
      <c r="W243" s="38"/>
      <c r="X243" s="38"/>
      <c r="Y243" s="38"/>
      <c r="Z243" s="38"/>
      <c r="AA243" s="38"/>
      <c r="AB243" s="38"/>
      <c r="AC243" s="38"/>
      <c r="AD243" s="38"/>
      <c r="AE243" s="38"/>
      <c r="AR243" s="254" t="s">
        <v>377</v>
      </c>
      <c r="AT243" s="254" t="s">
        <v>262</v>
      </c>
      <c r="AU243" s="254" t="s">
        <v>87</v>
      </c>
      <c r="AY243" s="17" t="s">
        <v>152</v>
      </c>
      <c r="BE243" s="255">
        <f>IF(N243="základní",J243,0)</f>
        <v>0</v>
      </c>
      <c r="BF243" s="255">
        <f>IF(N243="snížená",J243,0)</f>
        <v>0</v>
      </c>
      <c r="BG243" s="255">
        <f>IF(N243="zákl. přenesená",J243,0)</f>
        <v>0</v>
      </c>
      <c r="BH243" s="255">
        <f>IF(N243="sníž. přenesená",J243,0)</f>
        <v>0</v>
      </c>
      <c r="BI243" s="255">
        <f>IF(N243="nulová",J243,0)</f>
        <v>0</v>
      </c>
      <c r="BJ243" s="17" t="s">
        <v>85</v>
      </c>
      <c r="BK243" s="255">
        <f>ROUND(I243*H243,2)</f>
        <v>0</v>
      </c>
      <c r="BL243" s="17" t="s">
        <v>270</v>
      </c>
      <c r="BM243" s="254" t="s">
        <v>1217</v>
      </c>
    </row>
    <row r="244" s="2" customFormat="1">
      <c r="A244" s="38"/>
      <c r="B244" s="39"/>
      <c r="C244" s="40"/>
      <c r="D244" s="256" t="s">
        <v>161</v>
      </c>
      <c r="E244" s="40"/>
      <c r="F244" s="257" t="s">
        <v>1061</v>
      </c>
      <c r="G244" s="40"/>
      <c r="H244" s="40"/>
      <c r="I244" s="154"/>
      <c r="J244" s="40"/>
      <c r="K244" s="40"/>
      <c r="L244" s="44"/>
      <c r="M244" s="258"/>
      <c r="N244" s="259"/>
      <c r="O244" s="91"/>
      <c r="P244" s="91"/>
      <c r="Q244" s="91"/>
      <c r="R244" s="91"/>
      <c r="S244" s="91"/>
      <c r="T244" s="92"/>
      <c r="U244" s="38"/>
      <c r="V244" s="38"/>
      <c r="W244" s="38"/>
      <c r="X244" s="38"/>
      <c r="Y244" s="38"/>
      <c r="Z244" s="38"/>
      <c r="AA244" s="38"/>
      <c r="AB244" s="38"/>
      <c r="AC244" s="38"/>
      <c r="AD244" s="38"/>
      <c r="AE244" s="38"/>
      <c r="AT244" s="17" t="s">
        <v>161</v>
      </c>
      <c r="AU244" s="17" t="s">
        <v>87</v>
      </c>
    </row>
    <row r="245" s="13" customFormat="1">
      <c r="A245" s="13"/>
      <c r="B245" s="261"/>
      <c r="C245" s="262"/>
      <c r="D245" s="256" t="s">
        <v>165</v>
      </c>
      <c r="E245" s="263" t="s">
        <v>1</v>
      </c>
      <c r="F245" s="264" t="s">
        <v>1218</v>
      </c>
      <c r="G245" s="262"/>
      <c r="H245" s="265">
        <v>21.375</v>
      </c>
      <c r="I245" s="266"/>
      <c r="J245" s="262"/>
      <c r="K245" s="262"/>
      <c r="L245" s="267"/>
      <c r="M245" s="268"/>
      <c r="N245" s="269"/>
      <c r="O245" s="269"/>
      <c r="P245" s="269"/>
      <c r="Q245" s="269"/>
      <c r="R245" s="269"/>
      <c r="S245" s="269"/>
      <c r="T245" s="270"/>
      <c r="U245" s="13"/>
      <c r="V245" s="13"/>
      <c r="W245" s="13"/>
      <c r="X245" s="13"/>
      <c r="Y245" s="13"/>
      <c r="Z245" s="13"/>
      <c r="AA245" s="13"/>
      <c r="AB245" s="13"/>
      <c r="AC245" s="13"/>
      <c r="AD245" s="13"/>
      <c r="AE245" s="13"/>
      <c r="AT245" s="271" t="s">
        <v>165</v>
      </c>
      <c r="AU245" s="271" t="s">
        <v>87</v>
      </c>
      <c r="AV245" s="13" t="s">
        <v>87</v>
      </c>
      <c r="AW245" s="13" t="s">
        <v>34</v>
      </c>
      <c r="AX245" s="13" t="s">
        <v>85</v>
      </c>
      <c r="AY245" s="271" t="s">
        <v>152</v>
      </c>
    </row>
    <row r="246" s="2" customFormat="1" ht="16.5" customHeight="1">
      <c r="A246" s="38"/>
      <c r="B246" s="39"/>
      <c r="C246" s="283" t="s">
        <v>512</v>
      </c>
      <c r="D246" s="283" t="s">
        <v>262</v>
      </c>
      <c r="E246" s="284" t="s">
        <v>1063</v>
      </c>
      <c r="F246" s="285" t="s">
        <v>1064</v>
      </c>
      <c r="G246" s="286" t="s">
        <v>330</v>
      </c>
      <c r="H246" s="287">
        <v>10</v>
      </c>
      <c r="I246" s="288"/>
      <c r="J246" s="289">
        <f>ROUND(I246*H246,2)</f>
        <v>0</v>
      </c>
      <c r="K246" s="285" t="s">
        <v>1</v>
      </c>
      <c r="L246" s="290"/>
      <c r="M246" s="291" t="s">
        <v>1</v>
      </c>
      <c r="N246" s="292" t="s">
        <v>43</v>
      </c>
      <c r="O246" s="91"/>
      <c r="P246" s="252">
        <f>O246*H246</f>
        <v>0</v>
      </c>
      <c r="Q246" s="252">
        <v>0</v>
      </c>
      <c r="R246" s="252">
        <f>Q246*H246</f>
        <v>0</v>
      </c>
      <c r="S246" s="252">
        <v>0</v>
      </c>
      <c r="T246" s="253">
        <f>S246*H246</f>
        <v>0</v>
      </c>
      <c r="U246" s="38"/>
      <c r="V246" s="38"/>
      <c r="W246" s="38"/>
      <c r="X246" s="38"/>
      <c r="Y246" s="38"/>
      <c r="Z246" s="38"/>
      <c r="AA246" s="38"/>
      <c r="AB246" s="38"/>
      <c r="AC246" s="38"/>
      <c r="AD246" s="38"/>
      <c r="AE246" s="38"/>
      <c r="AR246" s="254" t="s">
        <v>377</v>
      </c>
      <c r="AT246" s="254" t="s">
        <v>262</v>
      </c>
      <c r="AU246" s="254" t="s">
        <v>87</v>
      </c>
      <c r="AY246" s="17" t="s">
        <v>152</v>
      </c>
      <c r="BE246" s="255">
        <f>IF(N246="základní",J246,0)</f>
        <v>0</v>
      </c>
      <c r="BF246" s="255">
        <f>IF(N246="snížená",J246,0)</f>
        <v>0</v>
      </c>
      <c r="BG246" s="255">
        <f>IF(N246="zákl. přenesená",J246,0)</f>
        <v>0</v>
      </c>
      <c r="BH246" s="255">
        <f>IF(N246="sníž. přenesená",J246,0)</f>
        <v>0</v>
      </c>
      <c r="BI246" s="255">
        <f>IF(N246="nulová",J246,0)</f>
        <v>0</v>
      </c>
      <c r="BJ246" s="17" t="s">
        <v>85</v>
      </c>
      <c r="BK246" s="255">
        <f>ROUND(I246*H246,2)</f>
        <v>0</v>
      </c>
      <c r="BL246" s="17" t="s">
        <v>270</v>
      </c>
      <c r="BM246" s="254" t="s">
        <v>1219</v>
      </c>
    </row>
    <row r="247" s="2" customFormat="1">
      <c r="A247" s="38"/>
      <c r="B247" s="39"/>
      <c r="C247" s="40"/>
      <c r="D247" s="256" t="s">
        <v>161</v>
      </c>
      <c r="E247" s="40"/>
      <c r="F247" s="257" t="s">
        <v>1064</v>
      </c>
      <c r="G247" s="40"/>
      <c r="H247" s="40"/>
      <c r="I247" s="154"/>
      <c r="J247" s="40"/>
      <c r="K247" s="40"/>
      <c r="L247" s="44"/>
      <c r="M247" s="258"/>
      <c r="N247" s="259"/>
      <c r="O247" s="91"/>
      <c r="P247" s="91"/>
      <c r="Q247" s="91"/>
      <c r="R247" s="91"/>
      <c r="S247" s="91"/>
      <c r="T247" s="92"/>
      <c r="U247" s="38"/>
      <c r="V247" s="38"/>
      <c r="W247" s="38"/>
      <c r="X247" s="38"/>
      <c r="Y247" s="38"/>
      <c r="Z247" s="38"/>
      <c r="AA247" s="38"/>
      <c r="AB247" s="38"/>
      <c r="AC247" s="38"/>
      <c r="AD247" s="38"/>
      <c r="AE247" s="38"/>
      <c r="AT247" s="17" t="s">
        <v>161</v>
      </c>
      <c r="AU247" s="17" t="s">
        <v>87</v>
      </c>
    </row>
    <row r="248" s="13" customFormat="1">
      <c r="A248" s="13"/>
      <c r="B248" s="261"/>
      <c r="C248" s="262"/>
      <c r="D248" s="256" t="s">
        <v>165</v>
      </c>
      <c r="E248" s="263" t="s">
        <v>1</v>
      </c>
      <c r="F248" s="264" t="s">
        <v>1174</v>
      </c>
      <c r="G248" s="262"/>
      <c r="H248" s="265">
        <v>10</v>
      </c>
      <c r="I248" s="266"/>
      <c r="J248" s="262"/>
      <c r="K248" s="262"/>
      <c r="L248" s="267"/>
      <c r="M248" s="268"/>
      <c r="N248" s="269"/>
      <c r="O248" s="269"/>
      <c r="P248" s="269"/>
      <c r="Q248" s="269"/>
      <c r="R248" s="269"/>
      <c r="S248" s="269"/>
      <c r="T248" s="270"/>
      <c r="U248" s="13"/>
      <c r="V248" s="13"/>
      <c r="W248" s="13"/>
      <c r="X248" s="13"/>
      <c r="Y248" s="13"/>
      <c r="Z248" s="13"/>
      <c r="AA248" s="13"/>
      <c r="AB248" s="13"/>
      <c r="AC248" s="13"/>
      <c r="AD248" s="13"/>
      <c r="AE248" s="13"/>
      <c r="AT248" s="271" t="s">
        <v>165</v>
      </c>
      <c r="AU248" s="271" t="s">
        <v>87</v>
      </c>
      <c r="AV248" s="13" t="s">
        <v>87</v>
      </c>
      <c r="AW248" s="13" t="s">
        <v>34</v>
      </c>
      <c r="AX248" s="13" t="s">
        <v>85</v>
      </c>
      <c r="AY248" s="271" t="s">
        <v>152</v>
      </c>
    </row>
    <row r="249" s="2" customFormat="1" ht="16.5" customHeight="1">
      <c r="A249" s="38"/>
      <c r="B249" s="39"/>
      <c r="C249" s="283" t="s">
        <v>518</v>
      </c>
      <c r="D249" s="283" t="s">
        <v>262</v>
      </c>
      <c r="E249" s="284" t="s">
        <v>1066</v>
      </c>
      <c r="F249" s="285" t="s">
        <v>1067</v>
      </c>
      <c r="G249" s="286" t="s">
        <v>330</v>
      </c>
      <c r="H249" s="287">
        <v>20</v>
      </c>
      <c r="I249" s="288"/>
      <c r="J249" s="289">
        <f>ROUND(I249*H249,2)</f>
        <v>0</v>
      </c>
      <c r="K249" s="285" t="s">
        <v>1</v>
      </c>
      <c r="L249" s="290"/>
      <c r="M249" s="291" t="s">
        <v>1</v>
      </c>
      <c r="N249" s="292" t="s">
        <v>43</v>
      </c>
      <c r="O249" s="91"/>
      <c r="P249" s="252">
        <f>O249*H249</f>
        <v>0</v>
      </c>
      <c r="Q249" s="252">
        <v>0</v>
      </c>
      <c r="R249" s="252">
        <f>Q249*H249</f>
        <v>0</v>
      </c>
      <c r="S249" s="252">
        <v>0</v>
      </c>
      <c r="T249" s="253">
        <f>S249*H249</f>
        <v>0</v>
      </c>
      <c r="U249" s="38"/>
      <c r="V249" s="38"/>
      <c r="W249" s="38"/>
      <c r="X249" s="38"/>
      <c r="Y249" s="38"/>
      <c r="Z249" s="38"/>
      <c r="AA249" s="38"/>
      <c r="AB249" s="38"/>
      <c r="AC249" s="38"/>
      <c r="AD249" s="38"/>
      <c r="AE249" s="38"/>
      <c r="AR249" s="254" t="s">
        <v>377</v>
      </c>
      <c r="AT249" s="254" t="s">
        <v>262</v>
      </c>
      <c r="AU249" s="254" t="s">
        <v>87</v>
      </c>
      <c r="AY249" s="17" t="s">
        <v>152</v>
      </c>
      <c r="BE249" s="255">
        <f>IF(N249="základní",J249,0)</f>
        <v>0</v>
      </c>
      <c r="BF249" s="255">
        <f>IF(N249="snížená",J249,0)</f>
        <v>0</v>
      </c>
      <c r="BG249" s="255">
        <f>IF(N249="zákl. přenesená",J249,0)</f>
        <v>0</v>
      </c>
      <c r="BH249" s="255">
        <f>IF(N249="sníž. přenesená",J249,0)</f>
        <v>0</v>
      </c>
      <c r="BI249" s="255">
        <f>IF(N249="nulová",J249,0)</f>
        <v>0</v>
      </c>
      <c r="BJ249" s="17" t="s">
        <v>85</v>
      </c>
      <c r="BK249" s="255">
        <f>ROUND(I249*H249,2)</f>
        <v>0</v>
      </c>
      <c r="BL249" s="17" t="s">
        <v>270</v>
      </c>
      <c r="BM249" s="254" t="s">
        <v>1220</v>
      </c>
    </row>
    <row r="250" s="2" customFormat="1">
      <c r="A250" s="38"/>
      <c r="B250" s="39"/>
      <c r="C250" s="40"/>
      <c r="D250" s="256" t="s">
        <v>161</v>
      </c>
      <c r="E250" s="40"/>
      <c r="F250" s="257" t="s">
        <v>1067</v>
      </c>
      <c r="G250" s="40"/>
      <c r="H250" s="40"/>
      <c r="I250" s="154"/>
      <c r="J250" s="40"/>
      <c r="K250" s="40"/>
      <c r="L250" s="44"/>
      <c r="M250" s="258"/>
      <c r="N250" s="259"/>
      <c r="O250" s="91"/>
      <c r="P250" s="91"/>
      <c r="Q250" s="91"/>
      <c r="R250" s="91"/>
      <c r="S250" s="91"/>
      <c r="T250" s="92"/>
      <c r="U250" s="38"/>
      <c r="V250" s="38"/>
      <c r="W250" s="38"/>
      <c r="X250" s="38"/>
      <c r="Y250" s="38"/>
      <c r="Z250" s="38"/>
      <c r="AA250" s="38"/>
      <c r="AB250" s="38"/>
      <c r="AC250" s="38"/>
      <c r="AD250" s="38"/>
      <c r="AE250" s="38"/>
      <c r="AT250" s="17" t="s">
        <v>161</v>
      </c>
      <c r="AU250" s="17" t="s">
        <v>87</v>
      </c>
    </row>
    <row r="251" s="13" customFormat="1">
      <c r="A251" s="13"/>
      <c r="B251" s="261"/>
      <c r="C251" s="262"/>
      <c r="D251" s="256" t="s">
        <v>165</v>
      </c>
      <c r="E251" s="263" t="s">
        <v>1</v>
      </c>
      <c r="F251" s="264" t="s">
        <v>1216</v>
      </c>
      <c r="G251" s="262"/>
      <c r="H251" s="265">
        <v>20</v>
      </c>
      <c r="I251" s="266"/>
      <c r="J251" s="262"/>
      <c r="K251" s="262"/>
      <c r="L251" s="267"/>
      <c r="M251" s="268"/>
      <c r="N251" s="269"/>
      <c r="O251" s="269"/>
      <c r="P251" s="269"/>
      <c r="Q251" s="269"/>
      <c r="R251" s="269"/>
      <c r="S251" s="269"/>
      <c r="T251" s="270"/>
      <c r="U251" s="13"/>
      <c r="V251" s="13"/>
      <c r="W251" s="13"/>
      <c r="X251" s="13"/>
      <c r="Y251" s="13"/>
      <c r="Z251" s="13"/>
      <c r="AA251" s="13"/>
      <c r="AB251" s="13"/>
      <c r="AC251" s="13"/>
      <c r="AD251" s="13"/>
      <c r="AE251" s="13"/>
      <c r="AT251" s="271" t="s">
        <v>165</v>
      </c>
      <c r="AU251" s="271" t="s">
        <v>87</v>
      </c>
      <c r="AV251" s="13" t="s">
        <v>87</v>
      </c>
      <c r="AW251" s="13" t="s">
        <v>34</v>
      </c>
      <c r="AX251" s="13" t="s">
        <v>85</v>
      </c>
      <c r="AY251" s="271" t="s">
        <v>152</v>
      </c>
    </row>
    <row r="252" s="2" customFormat="1" ht="16.5" customHeight="1">
      <c r="A252" s="38"/>
      <c r="B252" s="39"/>
      <c r="C252" s="283" t="s">
        <v>524</v>
      </c>
      <c r="D252" s="283" t="s">
        <v>262</v>
      </c>
      <c r="E252" s="284" t="s">
        <v>1069</v>
      </c>
      <c r="F252" s="285" t="s">
        <v>1070</v>
      </c>
      <c r="G252" s="286" t="s">
        <v>191</v>
      </c>
      <c r="H252" s="287">
        <v>0.01</v>
      </c>
      <c r="I252" s="288"/>
      <c r="J252" s="289">
        <f>ROUND(I252*H252,2)</f>
        <v>0</v>
      </c>
      <c r="K252" s="285" t="s">
        <v>1</v>
      </c>
      <c r="L252" s="290"/>
      <c r="M252" s="291" t="s">
        <v>1</v>
      </c>
      <c r="N252" s="292" t="s">
        <v>43</v>
      </c>
      <c r="O252" s="91"/>
      <c r="P252" s="252">
        <f>O252*H252</f>
        <v>0</v>
      </c>
      <c r="Q252" s="252">
        <v>0</v>
      </c>
      <c r="R252" s="252">
        <f>Q252*H252</f>
        <v>0</v>
      </c>
      <c r="S252" s="252">
        <v>0</v>
      </c>
      <c r="T252" s="253">
        <f>S252*H252</f>
        <v>0</v>
      </c>
      <c r="U252" s="38"/>
      <c r="V252" s="38"/>
      <c r="W252" s="38"/>
      <c r="X252" s="38"/>
      <c r="Y252" s="38"/>
      <c r="Z252" s="38"/>
      <c r="AA252" s="38"/>
      <c r="AB252" s="38"/>
      <c r="AC252" s="38"/>
      <c r="AD252" s="38"/>
      <c r="AE252" s="38"/>
      <c r="AR252" s="254" t="s">
        <v>377</v>
      </c>
      <c r="AT252" s="254" t="s">
        <v>262</v>
      </c>
      <c r="AU252" s="254" t="s">
        <v>87</v>
      </c>
      <c r="AY252" s="17" t="s">
        <v>152</v>
      </c>
      <c r="BE252" s="255">
        <f>IF(N252="základní",J252,0)</f>
        <v>0</v>
      </c>
      <c r="BF252" s="255">
        <f>IF(N252="snížená",J252,0)</f>
        <v>0</v>
      </c>
      <c r="BG252" s="255">
        <f>IF(N252="zákl. přenesená",J252,0)</f>
        <v>0</v>
      </c>
      <c r="BH252" s="255">
        <f>IF(N252="sníž. přenesená",J252,0)</f>
        <v>0</v>
      </c>
      <c r="BI252" s="255">
        <f>IF(N252="nulová",J252,0)</f>
        <v>0</v>
      </c>
      <c r="BJ252" s="17" t="s">
        <v>85</v>
      </c>
      <c r="BK252" s="255">
        <f>ROUND(I252*H252,2)</f>
        <v>0</v>
      </c>
      <c r="BL252" s="17" t="s">
        <v>270</v>
      </c>
      <c r="BM252" s="254" t="s">
        <v>1221</v>
      </c>
    </row>
    <row r="253" s="2" customFormat="1">
      <c r="A253" s="38"/>
      <c r="B253" s="39"/>
      <c r="C253" s="40"/>
      <c r="D253" s="256" t="s">
        <v>161</v>
      </c>
      <c r="E253" s="40"/>
      <c r="F253" s="257" t="s">
        <v>1070</v>
      </c>
      <c r="G253" s="40"/>
      <c r="H253" s="40"/>
      <c r="I253" s="154"/>
      <c r="J253" s="40"/>
      <c r="K253" s="40"/>
      <c r="L253" s="44"/>
      <c r="M253" s="258"/>
      <c r="N253" s="259"/>
      <c r="O253" s="91"/>
      <c r="P253" s="91"/>
      <c r="Q253" s="91"/>
      <c r="R253" s="91"/>
      <c r="S253" s="91"/>
      <c r="T253" s="92"/>
      <c r="U253" s="38"/>
      <c r="V253" s="38"/>
      <c r="W253" s="38"/>
      <c r="X253" s="38"/>
      <c r="Y253" s="38"/>
      <c r="Z253" s="38"/>
      <c r="AA253" s="38"/>
      <c r="AB253" s="38"/>
      <c r="AC253" s="38"/>
      <c r="AD253" s="38"/>
      <c r="AE253" s="38"/>
      <c r="AT253" s="17" t="s">
        <v>161</v>
      </c>
      <c r="AU253" s="17" t="s">
        <v>87</v>
      </c>
    </row>
    <row r="254" s="2" customFormat="1" ht="21.75" customHeight="1">
      <c r="A254" s="38"/>
      <c r="B254" s="39"/>
      <c r="C254" s="243" t="s">
        <v>529</v>
      </c>
      <c r="D254" s="243" t="s">
        <v>154</v>
      </c>
      <c r="E254" s="244" t="s">
        <v>1222</v>
      </c>
      <c r="F254" s="245" t="s">
        <v>1223</v>
      </c>
      <c r="G254" s="246" t="s">
        <v>330</v>
      </c>
      <c r="H254" s="247">
        <v>3</v>
      </c>
      <c r="I254" s="248"/>
      <c r="J254" s="249">
        <f>ROUND(I254*H254,2)</f>
        <v>0</v>
      </c>
      <c r="K254" s="245" t="s">
        <v>1</v>
      </c>
      <c r="L254" s="44"/>
      <c r="M254" s="250" t="s">
        <v>1</v>
      </c>
      <c r="N254" s="251" t="s">
        <v>43</v>
      </c>
      <c r="O254" s="91"/>
      <c r="P254" s="252">
        <f>O254*H254</f>
        <v>0</v>
      </c>
      <c r="Q254" s="252">
        <v>0</v>
      </c>
      <c r="R254" s="252">
        <f>Q254*H254</f>
        <v>0</v>
      </c>
      <c r="S254" s="252">
        <v>0</v>
      </c>
      <c r="T254" s="253">
        <f>S254*H254</f>
        <v>0</v>
      </c>
      <c r="U254" s="38"/>
      <c r="V254" s="38"/>
      <c r="W254" s="38"/>
      <c r="X254" s="38"/>
      <c r="Y254" s="38"/>
      <c r="Z254" s="38"/>
      <c r="AA254" s="38"/>
      <c r="AB254" s="38"/>
      <c r="AC254" s="38"/>
      <c r="AD254" s="38"/>
      <c r="AE254" s="38"/>
      <c r="AR254" s="254" t="s">
        <v>270</v>
      </c>
      <c r="AT254" s="254" t="s">
        <v>154</v>
      </c>
      <c r="AU254" s="254" t="s">
        <v>87</v>
      </c>
      <c r="AY254" s="17" t="s">
        <v>152</v>
      </c>
      <c r="BE254" s="255">
        <f>IF(N254="základní",J254,0)</f>
        <v>0</v>
      </c>
      <c r="BF254" s="255">
        <f>IF(N254="snížená",J254,0)</f>
        <v>0</v>
      </c>
      <c r="BG254" s="255">
        <f>IF(N254="zákl. přenesená",J254,0)</f>
        <v>0</v>
      </c>
      <c r="BH254" s="255">
        <f>IF(N254="sníž. přenesená",J254,0)</f>
        <v>0</v>
      </c>
      <c r="BI254" s="255">
        <f>IF(N254="nulová",J254,0)</f>
        <v>0</v>
      </c>
      <c r="BJ254" s="17" t="s">
        <v>85</v>
      </c>
      <c r="BK254" s="255">
        <f>ROUND(I254*H254,2)</f>
        <v>0</v>
      </c>
      <c r="BL254" s="17" t="s">
        <v>270</v>
      </c>
      <c r="BM254" s="254" t="s">
        <v>1224</v>
      </c>
    </row>
    <row r="255" s="2" customFormat="1">
      <c r="A255" s="38"/>
      <c r="B255" s="39"/>
      <c r="C255" s="40"/>
      <c r="D255" s="256" t="s">
        <v>161</v>
      </c>
      <c r="E255" s="40"/>
      <c r="F255" s="257" t="s">
        <v>1223</v>
      </c>
      <c r="G255" s="40"/>
      <c r="H255" s="40"/>
      <c r="I255" s="154"/>
      <c r="J255" s="40"/>
      <c r="K255" s="40"/>
      <c r="L255" s="44"/>
      <c r="M255" s="258"/>
      <c r="N255" s="259"/>
      <c r="O255" s="91"/>
      <c r="P255" s="91"/>
      <c r="Q255" s="91"/>
      <c r="R255" s="91"/>
      <c r="S255" s="91"/>
      <c r="T255" s="92"/>
      <c r="U255" s="38"/>
      <c r="V255" s="38"/>
      <c r="W255" s="38"/>
      <c r="X255" s="38"/>
      <c r="Y255" s="38"/>
      <c r="Z255" s="38"/>
      <c r="AA255" s="38"/>
      <c r="AB255" s="38"/>
      <c r="AC255" s="38"/>
      <c r="AD255" s="38"/>
      <c r="AE255" s="38"/>
      <c r="AT255" s="17" t="s">
        <v>161</v>
      </c>
      <c r="AU255" s="17" t="s">
        <v>87</v>
      </c>
    </row>
    <row r="256" s="2" customFormat="1" ht="21.75" customHeight="1">
      <c r="A256" s="38"/>
      <c r="B256" s="39"/>
      <c r="C256" s="243" t="s">
        <v>536</v>
      </c>
      <c r="D256" s="243" t="s">
        <v>154</v>
      </c>
      <c r="E256" s="244" t="s">
        <v>1072</v>
      </c>
      <c r="F256" s="245" t="s">
        <v>1073</v>
      </c>
      <c r="G256" s="246" t="s">
        <v>330</v>
      </c>
      <c r="H256" s="247">
        <v>10</v>
      </c>
      <c r="I256" s="248"/>
      <c r="J256" s="249">
        <f>ROUND(I256*H256,2)</f>
        <v>0</v>
      </c>
      <c r="K256" s="245" t="s">
        <v>1</v>
      </c>
      <c r="L256" s="44"/>
      <c r="M256" s="250" t="s">
        <v>1</v>
      </c>
      <c r="N256" s="251" t="s">
        <v>43</v>
      </c>
      <c r="O256" s="91"/>
      <c r="P256" s="252">
        <f>O256*H256</f>
        <v>0</v>
      </c>
      <c r="Q256" s="252">
        <v>0</v>
      </c>
      <c r="R256" s="252">
        <f>Q256*H256</f>
        <v>0</v>
      </c>
      <c r="S256" s="252">
        <v>0</v>
      </c>
      <c r="T256" s="253">
        <f>S256*H256</f>
        <v>0</v>
      </c>
      <c r="U256" s="38"/>
      <c r="V256" s="38"/>
      <c r="W256" s="38"/>
      <c r="X256" s="38"/>
      <c r="Y256" s="38"/>
      <c r="Z256" s="38"/>
      <c r="AA256" s="38"/>
      <c r="AB256" s="38"/>
      <c r="AC256" s="38"/>
      <c r="AD256" s="38"/>
      <c r="AE256" s="38"/>
      <c r="AR256" s="254" t="s">
        <v>270</v>
      </c>
      <c r="AT256" s="254" t="s">
        <v>154</v>
      </c>
      <c r="AU256" s="254" t="s">
        <v>87</v>
      </c>
      <c r="AY256" s="17" t="s">
        <v>152</v>
      </c>
      <c r="BE256" s="255">
        <f>IF(N256="základní",J256,0)</f>
        <v>0</v>
      </c>
      <c r="BF256" s="255">
        <f>IF(N256="snížená",J256,0)</f>
        <v>0</v>
      </c>
      <c r="BG256" s="255">
        <f>IF(N256="zákl. přenesená",J256,0)</f>
        <v>0</v>
      </c>
      <c r="BH256" s="255">
        <f>IF(N256="sníž. přenesená",J256,0)</f>
        <v>0</v>
      </c>
      <c r="BI256" s="255">
        <f>IF(N256="nulová",J256,0)</f>
        <v>0</v>
      </c>
      <c r="BJ256" s="17" t="s">
        <v>85</v>
      </c>
      <c r="BK256" s="255">
        <f>ROUND(I256*H256,2)</f>
        <v>0</v>
      </c>
      <c r="BL256" s="17" t="s">
        <v>270</v>
      </c>
      <c r="BM256" s="254" t="s">
        <v>1225</v>
      </c>
    </row>
    <row r="257" s="2" customFormat="1">
      <c r="A257" s="38"/>
      <c r="B257" s="39"/>
      <c r="C257" s="40"/>
      <c r="D257" s="256" t="s">
        <v>161</v>
      </c>
      <c r="E257" s="40"/>
      <c r="F257" s="257" t="s">
        <v>1073</v>
      </c>
      <c r="G257" s="40"/>
      <c r="H257" s="40"/>
      <c r="I257" s="154"/>
      <c r="J257" s="40"/>
      <c r="K257" s="40"/>
      <c r="L257" s="44"/>
      <c r="M257" s="258"/>
      <c r="N257" s="259"/>
      <c r="O257" s="91"/>
      <c r="P257" s="91"/>
      <c r="Q257" s="91"/>
      <c r="R257" s="91"/>
      <c r="S257" s="91"/>
      <c r="T257" s="92"/>
      <c r="U257" s="38"/>
      <c r="V257" s="38"/>
      <c r="W257" s="38"/>
      <c r="X257" s="38"/>
      <c r="Y257" s="38"/>
      <c r="Z257" s="38"/>
      <c r="AA257" s="38"/>
      <c r="AB257" s="38"/>
      <c r="AC257" s="38"/>
      <c r="AD257" s="38"/>
      <c r="AE257" s="38"/>
      <c r="AT257" s="17" t="s">
        <v>161</v>
      </c>
      <c r="AU257" s="17" t="s">
        <v>87</v>
      </c>
    </row>
    <row r="258" s="13" customFormat="1">
      <c r="A258" s="13"/>
      <c r="B258" s="261"/>
      <c r="C258" s="262"/>
      <c r="D258" s="256" t="s">
        <v>165</v>
      </c>
      <c r="E258" s="263" t="s">
        <v>1</v>
      </c>
      <c r="F258" s="264" t="s">
        <v>1174</v>
      </c>
      <c r="G258" s="262"/>
      <c r="H258" s="265">
        <v>10</v>
      </c>
      <c r="I258" s="266"/>
      <c r="J258" s="262"/>
      <c r="K258" s="262"/>
      <c r="L258" s="267"/>
      <c r="M258" s="268"/>
      <c r="N258" s="269"/>
      <c r="O258" s="269"/>
      <c r="P258" s="269"/>
      <c r="Q258" s="269"/>
      <c r="R258" s="269"/>
      <c r="S258" s="269"/>
      <c r="T258" s="270"/>
      <c r="U258" s="13"/>
      <c r="V258" s="13"/>
      <c r="W258" s="13"/>
      <c r="X258" s="13"/>
      <c r="Y258" s="13"/>
      <c r="Z258" s="13"/>
      <c r="AA258" s="13"/>
      <c r="AB258" s="13"/>
      <c r="AC258" s="13"/>
      <c r="AD258" s="13"/>
      <c r="AE258" s="13"/>
      <c r="AT258" s="271" t="s">
        <v>165</v>
      </c>
      <c r="AU258" s="271" t="s">
        <v>87</v>
      </c>
      <c r="AV258" s="13" t="s">
        <v>87</v>
      </c>
      <c r="AW258" s="13" t="s">
        <v>34</v>
      </c>
      <c r="AX258" s="13" t="s">
        <v>85</v>
      </c>
      <c r="AY258" s="271" t="s">
        <v>152</v>
      </c>
    </row>
    <row r="259" s="2" customFormat="1" ht="16.5" customHeight="1">
      <c r="A259" s="38"/>
      <c r="B259" s="39"/>
      <c r="C259" s="243" t="s">
        <v>543</v>
      </c>
      <c r="D259" s="243" t="s">
        <v>154</v>
      </c>
      <c r="E259" s="244" t="s">
        <v>1075</v>
      </c>
      <c r="F259" s="245" t="s">
        <v>1076</v>
      </c>
      <c r="G259" s="246" t="s">
        <v>157</v>
      </c>
      <c r="H259" s="247">
        <v>8.3200000000000003</v>
      </c>
      <c r="I259" s="248"/>
      <c r="J259" s="249">
        <f>ROUND(I259*H259,2)</f>
        <v>0</v>
      </c>
      <c r="K259" s="245" t="s">
        <v>1</v>
      </c>
      <c r="L259" s="44"/>
      <c r="M259" s="250" t="s">
        <v>1</v>
      </c>
      <c r="N259" s="251" t="s">
        <v>43</v>
      </c>
      <c r="O259" s="91"/>
      <c r="P259" s="252">
        <f>O259*H259</f>
        <v>0</v>
      </c>
      <c r="Q259" s="252">
        <v>0</v>
      </c>
      <c r="R259" s="252">
        <f>Q259*H259</f>
        <v>0</v>
      </c>
      <c r="S259" s="252">
        <v>0</v>
      </c>
      <c r="T259" s="253">
        <f>S259*H259</f>
        <v>0</v>
      </c>
      <c r="U259" s="38"/>
      <c r="V259" s="38"/>
      <c r="W259" s="38"/>
      <c r="X259" s="38"/>
      <c r="Y259" s="38"/>
      <c r="Z259" s="38"/>
      <c r="AA259" s="38"/>
      <c r="AB259" s="38"/>
      <c r="AC259" s="38"/>
      <c r="AD259" s="38"/>
      <c r="AE259" s="38"/>
      <c r="AR259" s="254" t="s">
        <v>270</v>
      </c>
      <c r="AT259" s="254" t="s">
        <v>154</v>
      </c>
      <c r="AU259" s="254" t="s">
        <v>87</v>
      </c>
      <c r="AY259" s="17" t="s">
        <v>152</v>
      </c>
      <c r="BE259" s="255">
        <f>IF(N259="základní",J259,0)</f>
        <v>0</v>
      </c>
      <c r="BF259" s="255">
        <f>IF(N259="snížená",J259,0)</f>
        <v>0</v>
      </c>
      <c r="BG259" s="255">
        <f>IF(N259="zákl. přenesená",J259,0)</f>
        <v>0</v>
      </c>
      <c r="BH259" s="255">
        <f>IF(N259="sníž. přenesená",J259,0)</f>
        <v>0</v>
      </c>
      <c r="BI259" s="255">
        <f>IF(N259="nulová",J259,0)</f>
        <v>0</v>
      </c>
      <c r="BJ259" s="17" t="s">
        <v>85</v>
      </c>
      <c r="BK259" s="255">
        <f>ROUND(I259*H259,2)</f>
        <v>0</v>
      </c>
      <c r="BL259" s="17" t="s">
        <v>270</v>
      </c>
      <c r="BM259" s="254" t="s">
        <v>1226</v>
      </c>
    </row>
    <row r="260" s="2" customFormat="1">
      <c r="A260" s="38"/>
      <c r="B260" s="39"/>
      <c r="C260" s="40"/>
      <c r="D260" s="256" t="s">
        <v>161</v>
      </c>
      <c r="E260" s="40"/>
      <c r="F260" s="257" t="s">
        <v>1076</v>
      </c>
      <c r="G260" s="40"/>
      <c r="H260" s="40"/>
      <c r="I260" s="154"/>
      <c r="J260" s="40"/>
      <c r="K260" s="40"/>
      <c r="L260" s="44"/>
      <c r="M260" s="258"/>
      <c r="N260" s="259"/>
      <c r="O260" s="91"/>
      <c r="P260" s="91"/>
      <c r="Q260" s="91"/>
      <c r="R260" s="91"/>
      <c r="S260" s="91"/>
      <c r="T260" s="92"/>
      <c r="U260" s="38"/>
      <c r="V260" s="38"/>
      <c r="W260" s="38"/>
      <c r="X260" s="38"/>
      <c r="Y260" s="38"/>
      <c r="Z260" s="38"/>
      <c r="AA260" s="38"/>
      <c r="AB260" s="38"/>
      <c r="AC260" s="38"/>
      <c r="AD260" s="38"/>
      <c r="AE260" s="38"/>
      <c r="AT260" s="17" t="s">
        <v>161</v>
      </c>
      <c r="AU260" s="17" t="s">
        <v>87</v>
      </c>
    </row>
    <row r="261" s="13" customFormat="1">
      <c r="A261" s="13"/>
      <c r="B261" s="261"/>
      <c r="C261" s="262"/>
      <c r="D261" s="256" t="s">
        <v>165</v>
      </c>
      <c r="E261" s="263" t="s">
        <v>1</v>
      </c>
      <c r="F261" s="264" t="s">
        <v>1227</v>
      </c>
      <c r="G261" s="262"/>
      <c r="H261" s="265">
        <v>8.3200000000000003</v>
      </c>
      <c r="I261" s="266"/>
      <c r="J261" s="262"/>
      <c r="K261" s="262"/>
      <c r="L261" s="267"/>
      <c r="M261" s="268"/>
      <c r="N261" s="269"/>
      <c r="O261" s="269"/>
      <c r="P261" s="269"/>
      <c r="Q261" s="269"/>
      <c r="R261" s="269"/>
      <c r="S261" s="269"/>
      <c r="T261" s="270"/>
      <c r="U261" s="13"/>
      <c r="V261" s="13"/>
      <c r="W261" s="13"/>
      <c r="X261" s="13"/>
      <c r="Y261" s="13"/>
      <c r="Z261" s="13"/>
      <c r="AA261" s="13"/>
      <c r="AB261" s="13"/>
      <c r="AC261" s="13"/>
      <c r="AD261" s="13"/>
      <c r="AE261" s="13"/>
      <c r="AT261" s="271" t="s">
        <v>165</v>
      </c>
      <c r="AU261" s="271" t="s">
        <v>87</v>
      </c>
      <c r="AV261" s="13" t="s">
        <v>87</v>
      </c>
      <c r="AW261" s="13" t="s">
        <v>34</v>
      </c>
      <c r="AX261" s="13" t="s">
        <v>85</v>
      </c>
      <c r="AY261" s="271" t="s">
        <v>152</v>
      </c>
    </row>
    <row r="262" s="2" customFormat="1" ht="21.75" customHeight="1">
      <c r="A262" s="38"/>
      <c r="B262" s="39"/>
      <c r="C262" s="243" t="s">
        <v>548</v>
      </c>
      <c r="D262" s="243" t="s">
        <v>154</v>
      </c>
      <c r="E262" s="244" t="s">
        <v>1228</v>
      </c>
      <c r="F262" s="245" t="s">
        <v>1229</v>
      </c>
      <c r="G262" s="246" t="s">
        <v>157</v>
      </c>
      <c r="H262" s="247">
        <v>2.2559999999999998</v>
      </c>
      <c r="I262" s="248"/>
      <c r="J262" s="249">
        <f>ROUND(I262*H262,2)</f>
        <v>0</v>
      </c>
      <c r="K262" s="245" t="s">
        <v>1</v>
      </c>
      <c r="L262" s="44"/>
      <c r="M262" s="250" t="s">
        <v>1</v>
      </c>
      <c r="N262" s="251" t="s">
        <v>43</v>
      </c>
      <c r="O262" s="91"/>
      <c r="P262" s="252">
        <f>O262*H262</f>
        <v>0</v>
      </c>
      <c r="Q262" s="252">
        <v>0</v>
      </c>
      <c r="R262" s="252">
        <f>Q262*H262</f>
        <v>0</v>
      </c>
      <c r="S262" s="252">
        <v>0</v>
      </c>
      <c r="T262" s="253">
        <f>S262*H262</f>
        <v>0</v>
      </c>
      <c r="U262" s="38"/>
      <c r="V262" s="38"/>
      <c r="W262" s="38"/>
      <c r="X262" s="38"/>
      <c r="Y262" s="38"/>
      <c r="Z262" s="38"/>
      <c r="AA262" s="38"/>
      <c r="AB262" s="38"/>
      <c r="AC262" s="38"/>
      <c r="AD262" s="38"/>
      <c r="AE262" s="38"/>
      <c r="AR262" s="254" t="s">
        <v>270</v>
      </c>
      <c r="AT262" s="254" t="s">
        <v>154</v>
      </c>
      <c r="AU262" s="254" t="s">
        <v>87</v>
      </c>
      <c r="AY262" s="17" t="s">
        <v>152</v>
      </c>
      <c r="BE262" s="255">
        <f>IF(N262="základní",J262,0)</f>
        <v>0</v>
      </c>
      <c r="BF262" s="255">
        <f>IF(N262="snížená",J262,0)</f>
        <v>0</v>
      </c>
      <c r="BG262" s="255">
        <f>IF(N262="zákl. přenesená",J262,0)</f>
        <v>0</v>
      </c>
      <c r="BH262" s="255">
        <f>IF(N262="sníž. přenesená",J262,0)</f>
        <v>0</v>
      </c>
      <c r="BI262" s="255">
        <f>IF(N262="nulová",J262,0)</f>
        <v>0</v>
      </c>
      <c r="BJ262" s="17" t="s">
        <v>85</v>
      </c>
      <c r="BK262" s="255">
        <f>ROUND(I262*H262,2)</f>
        <v>0</v>
      </c>
      <c r="BL262" s="17" t="s">
        <v>270</v>
      </c>
      <c r="BM262" s="254" t="s">
        <v>1230</v>
      </c>
    </row>
    <row r="263" s="2" customFormat="1">
      <c r="A263" s="38"/>
      <c r="B263" s="39"/>
      <c r="C263" s="40"/>
      <c r="D263" s="256" t="s">
        <v>161</v>
      </c>
      <c r="E263" s="40"/>
      <c r="F263" s="257" t="s">
        <v>1229</v>
      </c>
      <c r="G263" s="40"/>
      <c r="H263" s="40"/>
      <c r="I263" s="154"/>
      <c r="J263" s="40"/>
      <c r="K263" s="40"/>
      <c r="L263" s="44"/>
      <c r="M263" s="258"/>
      <c r="N263" s="259"/>
      <c r="O263" s="91"/>
      <c r="P263" s="91"/>
      <c r="Q263" s="91"/>
      <c r="R263" s="91"/>
      <c r="S263" s="91"/>
      <c r="T263" s="92"/>
      <c r="U263" s="38"/>
      <c r="V263" s="38"/>
      <c r="W263" s="38"/>
      <c r="X263" s="38"/>
      <c r="Y263" s="38"/>
      <c r="Z263" s="38"/>
      <c r="AA263" s="38"/>
      <c r="AB263" s="38"/>
      <c r="AC263" s="38"/>
      <c r="AD263" s="38"/>
      <c r="AE263" s="38"/>
      <c r="AT263" s="17" t="s">
        <v>161</v>
      </c>
      <c r="AU263" s="17" t="s">
        <v>87</v>
      </c>
    </row>
    <row r="264" s="2" customFormat="1" ht="21.75" customHeight="1">
      <c r="A264" s="38"/>
      <c r="B264" s="39"/>
      <c r="C264" s="243" t="s">
        <v>554</v>
      </c>
      <c r="D264" s="243" t="s">
        <v>154</v>
      </c>
      <c r="E264" s="244" t="s">
        <v>1078</v>
      </c>
      <c r="F264" s="245" t="s">
        <v>1079</v>
      </c>
      <c r="G264" s="246" t="s">
        <v>199</v>
      </c>
      <c r="H264" s="247">
        <v>41.600000000000001</v>
      </c>
      <c r="I264" s="248"/>
      <c r="J264" s="249">
        <f>ROUND(I264*H264,2)</f>
        <v>0</v>
      </c>
      <c r="K264" s="245" t="s">
        <v>1</v>
      </c>
      <c r="L264" s="44"/>
      <c r="M264" s="250" t="s">
        <v>1</v>
      </c>
      <c r="N264" s="251" t="s">
        <v>43</v>
      </c>
      <c r="O264" s="91"/>
      <c r="P264" s="252">
        <f>O264*H264</f>
        <v>0</v>
      </c>
      <c r="Q264" s="252">
        <v>0</v>
      </c>
      <c r="R264" s="252">
        <f>Q264*H264</f>
        <v>0</v>
      </c>
      <c r="S264" s="252">
        <v>0</v>
      </c>
      <c r="T264" s="253">
        <f>S264*H264</f>
        <v>0</v>
      </c>
      <c r="U264" s="38"/>
      <c r="V264" s="38"/>
      <c r="W264" s="38"/>
      <c r="X264" s="38"/>
      <c r="Y264" s="38"/>
      <c r="Z264" s="38"/>
      <c r="AA264" s="38"/>
      <c r="AB264" s="38"/>
      <c r="AC264" s="38"/>
      <c r="AD264" s="38"/>
      <c r="AE264" s="38"/>
      <c r="AR264" s="254" t="s">
        <v>270</v>
      </c>
      <c r="AT264" s="254" t="s">
        <v>154</v>
      </c>
      <c r="AU264" s="254" t="s">
        <v>87</v>
      </c>
      <c r="AY264" s="17" t="s">
        <v>152</v>
      </c>
      <c r="BE264" s="255">
        <f>IF(N264="základní",J264,0)</f>
        <v>0</v>
      </c>
      <c r="BF264" s="255">
        <f>IF(N264="snížená",J264,0)</f>
        <v>0</v>
      </c>
      <c r="BG264" s="255">
        <f>IF(N264="zákl. přenesená",J264,0)</f>
        <v>0</v>
      </c>
      <c r="BH264" s="255">
        <f>IF(N264="sníž. přenesená",J264,0)</f>
        <v>0</v>
      </c>
      <c r="BI264" s="255">
        <f>IF(N264="nulová",J264,0)</f>
        <v>0</v>
      </c>
      <c r="BJ264" s="17" t="s">
        <v>85</v>
      </c>
      <c r="BK264" s="255">
        <f>ROUND(I264*H264,2)</f>
        <v>0</v>
      </c>
      <c r="BL264" s="17" t="s">
        <v>270</v>
      </c>
      <c r="BM264" s="254" t="s">
        <v>1231</v>
      </c>
    </row>
    <row r="265" s="2" customFormat="1">
      <c r="A265" s="38"/>
      <c r="B265" s="39"/>
      <c r="C265" s="40"/>
      <c r="D265" s="256" t="s">
        <v>161</v>
      </c>
      <c r="E265" s="40"/>
      <c r="F265" s="257" t="s">
        <v>1079</v>
      </c>
      <c r="G265" s="40"/>
      <c r="H265" s="40"/>
      <c r="I265" s="154"/>
      <c r="J265" s="40"/>
      <c r="K265" s="40"/>
      <c r="L265" s="44"/>
      <c r="M265" s="258"/>
      <c r="N265" s="259"/>
      <c r="O265" s="91"/>
      <c r="P265" s="91"/>
      <c r="Q265" s="91"/>
      <c r="R265" s="91"/>
      <c r="S265" s="91"/>
      <c r="T265" s="92"/>
      <c r="U265" s="38"/>
      <c r="V265" s="38"/>
      <c r="W265" s="38"/>
      <c r="X265" s="38"/>
      <c r="Y265" s="38"/>
      <c r="Z265" s="38"/>
      <c r="AA265" s="38"/>
      <c r="AB265" s="38"/>
      <c r="AC265" s="38"/>
      <c r="AD265" s="38"/>
      <c r="AE265" s="38"/>
      <c r="AT265" s="17" t="s">
        <v>161</v>
      </c>
      <c r="AU265" s="17" t="s">
        <v>87</v>
      </c>
    </row>
    <row r="266" s="13" customFormat="1">
      <c r="A266" s="13"/>
      <c r="B266" s="261"/>
      <c r="C266" s="262"/>
      <c r="D266" s="256" t="s">
        <v>165</v>
      </c>
      <c r="E266" s="263" t="s">
        <v>1</v>
      </c>
      <c r="F266" s="264" t="s">
        <v>1232</v>
      </c>
      <c r="G266" s="262"/>
      <c r="H266" s="265">
        <v>41.600000000000001</v>
      </c>
      <c r="I266" s="266"/>
      <c r="J266" s="262"/>
      <c r="K266" s="262"/>
      <c r="L266" s="267"/>
      <c r="M266" s="268"/>
      <c r="N266" s="269"/>
      <c r="O266" s="269"/>
      <c r="P266" s="269"/>
      <c r="Q266" s="269"/>
      <c r="R266" s="269"/>
      <c r="S266" s="269"/>
      <c r="T266" s="270"/>
      <c r="U266" s="13"/>
      <c r="V266" s="13"/>
      <c r="W266" s="13"/>
      <c r="X266" s="13"/>
      <c r="Y266" s="13"/>
      <c r="Z266" s="13"/>
      <c r="AA266" s="13"/>
      <c r="AB266" s="13"/>
      <c r="AC266" s="13"/>
      <c r="AD266" s="13"/>
      <c r="AE266" s="13"/>
      <c r="AT266" s="271" t="s">
        <v>165</v>
      </c>
      <c r="AU266" s="271" t="s">
        <v>87</v>
      </c>
      <c r="AV266" s="13" t="s">
        <v>87</v>
      </c>
      <c r="AW266" s="13" t="s">
        <v>34</v>
      </c>
      <c r="AX266" s="13" t="s">
        <v>85</v>
      </c>
      <c r="AY266" s="271" t="s">
        <v>152</v>
      </c>
    </row>
    <row r="267" s="2" customFormat="1" ht="21.75" customHeight="1">
      <c r="A267" s="38"/>
      <c r="B267" s="39"/>
      <c r="C267" s="243" t="s">
        <v>566</v>
      </c>
      <c r="D267" s="243" t="s">
        <v>154</v>
      </c>
      <c r="E267" s="244" t="s">
        <v>1081</v>
      </c>
      <c r="F267" s="245" t="s">
        <v>1082</v>
      </c>
      <c r="G267" s="246" t="s">
        <v>199</v>
      </c>
      <c r="H267" s="247">
        <v>41.600000000000001</v>
      </c>
      <c r="I267" s="248"/>
      <c r="J267" s="249">
        <f>ROUND(I267*H267,2)</f>
        <v>0</v>
      </c>
      <c r="K267" s="245" t="s">
        <v>1</v>
      </c>
      <c r="L267" s="44"/>
      <c r="M267" s="250" t="s">
        <v>1</v>
      </c>
      <c r="N267" s="251" t="s">
        <v>43</v>
      </c>
      <c r="O267" s="91"/>
      <c r="P267" s="252">
        <f>O267*H267</f>
        <v>0</v>
      </c>
      <c r="Q267" s="252">
        <v>0</v>
      </c>
      <c r="R267" s="252">
        <f>Q267*H267</f>
        <v>0</v>
      </c>
      <c r="S267" s="252">
        <v>0</v>
      </c>
      <c r="T267" s="253">
        <f>S267*H267</f>
        <v>0</v>
      </c>
      <c r="U267" s="38"/>
      <c r="V267" s="38"/>
      <c r="W267" s="38"/>
      <c r="X267" s="38"/>
      <c r="Y267" s="38"/>
      <c r="Z267" s="38"/>
      <c r="AA267" s="38"/>
      <c r="AB267" s="38"/>
      <c r="AC267" s="38"/>
      <c r="AD267" s="38"/>
      <c r="AE267" s="38"/>
      <c r="AR267" s="254" t="s">
        <v>270</v>
      </c>
      <c r="AT267" s="254" t="s">
        <v>154</v>
      </c>
      <c r="AU267" s="254" t="s">
        <v>87</v>
      </c>
      <c r="AY267" s="17" t="s">
        <v>152</v>
      </c>
      <c r="BE267" s="255">
        <f>IF(N267="základní",J267,0)</f>
        <v>0</v>
      </c>
      <c r="BF267" s="255">
        <f>IF(N267="snížená",J267,0)</f>
        <v>0</v>
      </c>
      <c r="BG267" s="255">
        <f>IF(N267="zákl. přenesená",J267,0)</f>
        <v>0</v>
      </c>
      <c r="BH267" s="255">
        <f>IF(N267="sníž. přenesená",J267,0)</f>
        <v>0</v>
      </c>
      <c r="BI267" s="255">
        <f>IF(N267="nulová",J267,0)</f>
        <v>0</v>
      </c>
      <c r="BJ267" s="17" t="s">
        <v>85</v>
      </c>
      <c r="BK267" s="255">
        <f>ROUND(I267*H267,2)</f>
        <v>0</v>
      </c>
      <c r="BL267" s="17" t="s">
        <v>270</v>
      </c>
      <c r="BM267" s="254" t="s">
        <v>1233</v>
      </c>
    </row>
    <row r="268" s="2" customFormat="1">
      <c r="A268" s="38"/>
      <c r="B268" s="39"/>
      <c r="C268" s="40"/>
      <c r="D268" s="256" t="s">
        <v>161</v>
      </c>
      <c r="E268" s="40"/>
      <c r="F268" s="257" t="s">
        <v>1082</v>
      </c>
      <c r="G268" s="40"/>
      <c r="H268" s="40"/>
      <c r="I268" s="154"/>
      <c r="J268" s="40"/>
      <c r="K268" s="40"/>
      <c r="L268" s="44"/>
      <c r="M268" s="258"/>
      <c r="N268" s="259"/>
      <c r="O268" s="91"/>
      <c r="P268" s="91"/>
      <c r="Q268" s="91"/>
      <c r="R268" s="91"/>
      <c r="S268" s="91"/>
      <c r="T268" s="92"/>
      <c r="U268" s="38"/>
      <c r="V268" s="38"/>
      <c r="W268" s="38"/>
      <c r="X268" s="38"/>
      <c r="Y268" s="38"/>
      <c r="Z268" s="38"/>
      <c r="AA268" s="38"/>
      <c r="AB268" s="38"/>
      <c r="AC268" s="38"/>
      <c r="AD268" s="38"/>
      <c r="AE268" s="38"/>
      <c r="AT268" s="17" t="s">
        <v>161</v>
      </c>
      <c r="AU268" s="17" t="s">
        <v>87</v>
      </c>
    </row>
    <row r="269" s="13" customFormat="1">
      <c r="A269" s="13"/>
      <c r="B269" s="261"/>
      <c r="C269" s="262"/>
      <c r="D269" s="256" t="s">
        <v>165</v>
      </c>
      <c r="E269" s="263" t="s">
        <v>1</v>
      </c>
      <c r="F269" s="264" t="s">
        <v>1234</v>
      </c>
      <c r="G269" s="262"/>
      <c r="H269" s="265">
        <v>41.600000000000001</v>
      </c>
      <c r="I269" s="266"/>
      <c r="J269" s="262"/>
      <c r="K269" s="262"/>
      <c r="L269" s="267"/>
      <c r="M269" s="268"/>
      <c r="N269" s="269"/>
      <c r="O269" s="269"/>
      <c r="P269" s="269"/>
      <c r="Q269" s="269"/>
      <c r="R269" s="269"/>
      <c r="S269" s="269"/>
      <c r="T269" s="270"/>
      <c r="U269" s="13"/>
      <c r="V269" s="13"/>
      <c r="W269" s="13"/>
      <c r="X269" s="13"/>
      <c r="Y269" s="13"/>
      <c r="Z269" s="13"/>
      <c r="AA269" s="13"/>
      <c r="AB269" s="13"/>
      <c r="AC269" s="13"/>
      <c r="AD269" s="13"/>
      <c r="AE269" s="13"/>
      <c r="AT269" s="271" t="s">
        <v>165</v>
      </c>
      <c r="AU269" s="271" t="s">
        <v>87</v>
      </c>
      <c r="AV269" s="13" t="s">
        <v>87</v>
      </c>
      <c r="AW269" s="13" t="s">
        <v>34</v>
      </c>
      <c r="AX269" s="13" t="s">
        <v>85</v>
      </c>
      <c r="AY269" s="271" t="s">
        <v>152</v>
      </c>
    </row>
    <row r="270" s="2" customFormat="1" ht="16.5" customHeight="1">
      <c r="A270" s="38"/>
      <c r="B270" s="39"/>
      <c r="C270" s="243" t="s">
        <v>573</v>
      </c>
      <c r="D270" s="243" t="s">
        <v>154</v>
      </c>
      <c r="E270" s="244" t="s">
        <v>1235</v>
      </c>
      <c r="F270" s="245" t="s">
        <v>1236</v>
      </c>
      <c r="G270" s="246" t="s">
        <v>157</v>
      </c>
      <c r="H270" s="247">
        <v>2.5499999999999998</v>
      </c>
      <c r="I270" s="248"/>
      <c r="J270" s="249">
        <f>ROUND(I270*H270,2)</f>
        <v>0</v>
      </c>
      <c r="K270" s="245" t="s">
        <v>1</v>
      </c>
      <c r="L270" s="44"/>
      <c r="M270" s="250" t="s">
        <v>1</v>
      </c>
      <c r="N270" s="251" t="s">
        <v>43</v>
      </c>
      <c r="O270" s="91"/>
      <c r="P270" s="252">
        <f>O270*H270</f>
        <v>0</v>
      </c>
      <c r="Q270" s="252">
        <v>0</v>
      </c>
      <c r="R270" s="252">
        <f>Q270*H270</f>
        <v>0</v>
      </c>
      <c r="S270" s="252">
        <v>0</v>
      </c>
      <c r="T270" s="253">
        <f>S270*H270</f>
        <v>0</v>
      </c>
      <c r="U270" s="38"/>
      <c r="V270" s="38"/>
      <c r="W270" s="38"/>
      <c r="X270" s="38"/>
      <c r="Y270" s="38"/>
      <c r="Z270" s="38"/>
      <c r="AA270" s="38"/>
      <c r="AB270" s="38"/>
      <c r="AC270" s="38"/>
      <c r="AD270" s="38"/>
      <c r="AE270" s="38"/>
      <c r="AR270" s="254" t="s">
        <v>270</v>
      </c>
      <c r="AT270" s="254" t="s">
        <v>154</v>
      </c>
      <c r="AU270" s="254" t="s">
        <v>87</v>
      </c>
      <c r="AY270" s="17" t="s">
        <v>152</v>
      </c>
      <c r="BE270" s="255">
        <f>IF(N270="základní",J270,0)</f>
        <v>0</v>
      </c>
      <c r="BF270" s="255">
        <f>IF(N270="snížená",J270,0)</f>
        <v>0</v>
      </c>
      <c r="BG270" s="255">
        <f>IF(N270="zákl. přenesená",J270,0)</f>
        <v>0</v>
      </c>
      <c r="BH270" s="255">
        <f>IF(N270="sníž. přenesená",J270,0)</f>
        <v>0</v>
      </c>
      <c r="BI270" s="255">
        <f>IF(N270="nulová",J270,0)</f>
        <v>0</v>
      </c>
      <c r="BJ270" s="17" t="s">
        <v>85</v>
      </c>
      <c r="BK270" s="255">
        <f>ROUND(I270*H270,2)</f>
        <v>0</v>
      </c>
      <c r="BL270" s="17" t="s">
        <v>270</v>
      </c>
      <c r="BM270" s="254" t="s">
        <v>1237</v>
      </c>
    </row>
    <row r="271" s="2" customFormat="1">
      <c r="A271" s="38"/>
      <c r="B271" s="39"/>
      <c r="C271" s="40"/>
      <c r="D271" s="256" t="s">
        <v>161</v>
      </c>
      <c r="E271" s="40"/>
      <c r="F271" s="257" t="s">
        <v>1236</v>
      </c>
      <c r="G271" s="40"/>
      <c r="H271" s="40"/>
      <c r="I271" s="154"/>
      <c r="J271" s="40"/>
      <c r="K271" s="40"/>
      <c r="L271" s="44"/>
      <c r="M271" s="258"/>
      <c r="N271" s="259"/>
      <c r="O271" s="91"/>
      <c r="P271" s="91"/>
      <c r="Q271" s="91"/>
      <c r="R271" s="91"/>
      <c r="S271" s="91"/>
      <c r="T271" s="92"/>
      <c r="U271" s="38"/>
      <c r="V271" s="38"/>
      <c r="W271" s="38"/>
      <c r="X271" s="38"/>
      <c r="Y271" s="38"/>
      <c r="Z271" s="38"/>
      <c r="AA271" s="38"/>
      <c r="AB271" s="38"/>
      <c r="AC271" s="38"/>
      <c r="AD271" s="38"/>
      <c r="AE271" s="38"/>
      <c r="AT271" s="17" t="s">
        <v>161</v>
      </c>
      <c r="AU271" s="17" t="s">
        <v>87</v>
      </c>
    </row>
    <row r="272" s="2" customFormat="1" ht="16.5" customHeight="1">
      <c r="A272" s="38"/>
      <c r="B272" s="39"/>
      <c r="C272" s="243" t="s">
        <v>580</v>
      </c>
      <c r="D272" s="243" t="s">
        <v>154</v>
      </c>
      <c r="E272" s="244" t="s">
        <v>1141</v>
      </c>
      <c r="F272" s="245" t="s">
        <v>1142</v>
      </c>
      <c r="G272" s="246" t="s">
        <v>191</v>
      </c>
      <c r="H272" s="247">
        <v>4.7519999999999998</v>
      </c>
      <c r="I272" s="248"/>
      <c r="J272" s="249">
        <f>ROUND(I272*H272,2)</f>
        <v>0</v>
      </c>
      <c r="K272" s="245" t="s">
        <v>1</v>
      </c>
      <c r="L272" s="44"/>
      <c r="M272" s="250" t="s">
        <v>1</v>
      </c>
      <c r="N272" s="251" t="s">
        <v>43</v>
      </c>
      <c r="O272" s="91"/>
      <c r="P272" s="252">
        <f>O272*H272</f>
        <v>0</v>
      </c>
      <c r="Q272" s="252">
        <v>0</v>
      </c>
      <c r="R272" s="252">
        <f>Q272*H272</f>
        <v>0</v>
      </c>
      <c r="S272" s="252">
        <v>0</v>
      </c>
      <c r="T272" s="253">
        <f>S272*H272</f>
        <v>0</v>
      </c>
      <c r="U272" s="38"/>
      <c r="V272" s="38"/>
      <c r="W272" s="38"/>
      <c r="X272" s="38"/>
      <c r="Y272" s="38"/>
      <c r="Z272" s="38"/>
      <c r="AA272" s="38"/>
      <c r="AB272" s="38"/>
      <c r="AC272" s="38"/>
      <c r="AD272" s="38"/>
      <c r="AE272" s="38"/>
      <c r="AR272" s="254" t="s">
        <v>270</v>
      </c>
      <c r="AT272" s="254" t="s">
        <v>154</v>
      </c>
      <c r="AU272" s="254" t="s">
        <v>87</v>
      </c>
      <c r="AY272" s="17" t="s">
        <v>152</v>
      </c>
      <c r="BE272" s="255">
        <f>IF(N272="základní",J272,0)</f>
        <v>0</v>
      </c>
      <c r="BF272" s="255">
        <f>IF(N272="snížená",J272,0)</f>
        <v>0</v>
      </c>
      <c r="BG272" s="255">
        <f>IF(N272="zákl. přenesená",J272,0)</f>
        <v>0</v>
      </c>
      <c r="BH272" s="255">
        <f>IF(N272="sníž. přenesená",J272,0)</f>
        <v>0</v>
      </c>
      <c r="BI272" s="255">
        <f>IF(N272="nulová",J272,0)</f>
        <v>0</v>
      </c>
      <c r="BJ272" s="17" t="s">
        <v>85</v>
      </c>
      <c r="BK272" s="255">
        <f>ROUND(I272*H272,2)</f>
        <v>0</v>
      </c>
      <c r="BL272" s="17" t="s">
        <v>270</v>
      </c>
      <c r="BM272" s="254" t="s">
        <v>1238</v>
      </c>
    </row>
    <row r="273" s="2" customFormat="1">
      <c r="A273" s="38"/>
      <c r="B273" s="39"/>
      <c r="C273" s="40"/>
      <c r="D273" s="256" t="s">
        <v>161</v>
      </c>
      <c r="E273" s="40"/>
      <c r="F273" s="257" t="s">
        <v>1142</v>
      </c>
      <c r="G273" s="40"/>
      <c r="H273" s="40"/>
      <c r="I273" s="154"/>
      <c r="J273" s="40"/>
      <c r="K273" s="40"/>
      <c r="L273" s="44"/>
      <c r="M273" s="258"/>
      <c r="N273" s="259"/>
      <c r="O273" s="91"/>
      <c r="P273" s="91"/>
      <c r="Q273" s="91"/>
      <c r="R273" s="91"/>
      <c r="S273" s="91"/>
      <c r="T273" s="92"/>
      <c r="U273" s="38"/>
      <c r="V273" s="38"/>
      <c r="W273" s="38"/>
      <c r="X273" s="38"/>
      <c r="Y273" s="38"/>
      <c r="Z273" s="38"/>
      <c r="AA273" s="38"/>
      <c r="AB273" s="38"/>
      <c r="AC273" s="38"/>
      <c r="AD273" s="38"/>
      <c r="AE273" s="38"/>
      <c r="AT273" s="17" t="s">
        <v>161</v>
      </c>
      <c r="AU273" s="17" t="s">
        <v>87</v>
      </c>
    </row>
    <row r="274" s="2" customFormat="1" ht="21.75" customHeight="1">
      <c r="A274" s="38"/>
      <c r="B274" s="39"/>
      <c r="C274" s="243" t="s">
        <v>587</v>
      </c>
      <c r="D274" s="243" t="s">
        <v>154</v>
      </c>
      <c r="E274" s="244" t="s">
        <v>1239</v>
      </c>
      <c r="F274" s="245" t="s">
        <v>1240</v>
      </c>
      <c r="G274" s="246" t="s">
        <v>380</v>
      </c>
      <c r="H274" s="247">
        <v>40</v>
      </c>
      <c r="I274" s="248"/>
      <c r="J274" s="249">
        <f>ROUND(I274*H274,2)</f>
        <v>0</v>
      </c>
      <c r="K274" s="245" t="s">
        <v>1</v>
      </c>
      <c r="L274" s="44"/>
      <c r="M274" s="250" t="s">
        <v>1</v>
      </c>
      <c r="N274" s="251" t="s">
        <v>43</v>
      </c>
      <c r="O274" s="91"/>
      <c r="P274" s="252">
        <f>O274*H274</f>
        <v>0</v>
      </c>
      <c r="Q274" s="252">
        <v>0</v>
      </c>
      <c r="R274" s="252">
        <f>Q274*H274</f>
        <v>0</v>
      </c>
      <c r="S274" s="252">
        <v>0</v>
      </c>
      <c r="T274" s="253">
        <f>S274*H274</f>
        <v>0</v>
      </c>
      <c r="U274" s="38"/>
      <c r="V274" s="38"/>
      <c r="W274" s="38"/>
      <c r="X274" s="38"/>
      <c r="Y274" s="38"/>
      <c r="Z274" s="38"/>
      <c r="AA274" s="38"/>
      <c r="AB274" s="38"/>
      <c r="AC274" s="38"/>
      <c r="AD274" s="38"/>
      <c r="AE274" s="38"/>
      <c r="AR274" s="254" t="s">
        <v>270</v>
      </c>
      <c r="AT274" s="254" t="s">
        <v>154</v>
      </c>
      <c r="AU274" s="254" t="s">
        <v>87</v>
      </c>
      <c r="AY274" s="17" t="s">
        <v>152</v>
      </c>
      <c r="BE274" s="255">
        <f>IF(N274="základní",J274,0)</f>
        <v>0</v>
      </c>
      <c r="BF274" s="255">
        <f>IF(N274="snížená",J274,0)</f>
        <v>0</v>
      </c>
      <c r="BG274" s="255">
        <f>IF(N274="zákl. přenesená",J274,0)</f>
        <v>0</v>
      </c>
      <c r="BH274" s="255">
        <f>IF(N274="sníž. přenesená",J274,0)</f>
        <v>0</v>
      </c>
      <c r="BI274" s="255">
        <f>IF(N274="nulová",J274,0)</f>
        <v>0</v>
      </c>
      <c r="BJ274" s="17" t="s">
        <v>85</v>
      </c>
      <c r="BK274" s="255">
        <f>ROUND(I274*H274,2)</f>
        <v>0</v>
      </c>
      <c r="BL274" s="17" t="s">
        <v>270</v>
      </c>
      <c r="BM274" s="254" t="s">
        <v>1241</v>
      </c>
    </row>
    <row r="275" s="2" customFormat="1">
      <c r="A275" s="38"/>
      <c r="B275" s="39"/>
      <c r="C275" s="40"/>
      <c r="D275" s="256" t="s">
        <v>161</v>
      </c>
      <c r="E275" s="40"/>
      <c r="F275" s="257" t="s">
        <v>1240</v>
      </c>
      <c r="G275" s="40"/>
      <c r="H275" s="40"/>
      <c r="I275" s="154"/>
      <c r="J275" s="40"/>
      <c r="K275" s="40"/>
      <c r="L275" s="44"/>
      <c r="M275" s="258"/>
      <c r="N275" s="259"/>
      <c r="O275" s="91"/>
      <c r="P275" s="91"/>
      <c r="Q275" s="91"/>
      <c r="R275" s="91"/>
      <c r="S275" s="91"/>
      <c r="T275" s="92"/>
      <c r="U275" s="38"/>
      <c r="V275" s="38"/>
      <c r="W275" s="38"/>
      <c r="X275" s="38"/>
      <c r="Y275" s="38"/>
      <c r="Z275" s="38"/>
      <c r="AA275" s="38"/>
      <c r="AB275" s="38"/>
      <c r="AC275" s="38"/>
      <c r="AD275" s="38"/>
      <c r="AE275" s="38"/>
      <c r="AT275" s="17" t="s">
        <v>161</v>
      </c>
      <c r="AU275" s="17" t="s">
        <v>87</v>
      </c>
    </row>
    <row r="276" s="2" customFormat="1" ht="21.75" customHeight="1">
      <c r="A276" s="38"/>
      <c r="B276" s="39"/>
      <c r="C276" s="283" t="s">
        <v>593</v>
      </c>
      <c r="D276" s="283" t="s">
        <v>262</v>
      </c>
      <c r="E276" s="284" t="s">
        <v>1156</v>
      </c>
      <c r="F276" s="285" t="s">
        <v>1157</v>
      </c>
      <c r="G276" s="286" t="s">
        <v>380</v>
      </c>
      <c r="H276" s="287">
        <v>42</v>
      </c>
      <c r="I276" s="288"/>
      <c r="J276" s="289">
        <f>ROUND(I276*H276,2)</f>
        <v>0</v>
      </c>
      <c r="K276" s="285" t="s">
        <v>1</v>
      </c>
      <c r="L276" s="290"/>
      <c r="M276" s="291" t="s">
        <v>1</v>
      </c>
      <c r="N276" s="292" t="s">
        <v>43</v>
      </c>
      <c r="O276" s="91"/>
      <c r="P276" s="252">
        <f>O276*H276</f>
        <v>0</v>
      </c>
      <c r="Q276" s="252">
        <v>0</v>
      </c>
      <c r="R276" s="252">
        <f>Q276*H276</f>
        <v>0</v>
      </c>
      <c r="S276" s="252">
        <v>0</v>
      </c>
      <c r="T276" s="253">
        <f>S276*H276</f>
        <v>0</v>
      </c>
      <c r="U276" s="38"/>
      <c r="V276" s="38"/>
      <c r="W276" s="38"/>
      <c r="X276" s="38"/>
      <c r="Y276" s="38"/>
      <c r="Z276" s="38"/>
      <c r="AA276" s="38"/>
      <c r="AB276" s="38"/>
      <c r="AC276" s="38"/>
      <c r="AD276" s="38"/>
      <c r="AE276" s="38"/>
      <c r="AR276" s="254" t="s">
        <v>377</v>
      </c>
      <c r="AT276" s="254" t="s">
        <v>262</v>
      </c>
      <c r="AU276" s="254" t="s">
        <v>87</v>
      </c>
      <c r="AY276" s="17" t="s">
        <v>152</v>
      </c>
      <c r="BE276" s="255">
        <f>IF(N276="základní",J276,0)</f>
        <v>0</v>
      </c>
      <c r="BF276" s="255">
        <f>IF(N276="snížená",J276,0)</f>
        <v>0</v>
      </c>
      <c r="BG276" s="255">
        <f>IF(N276="zákl. přenesená",J276,0)</f>
        <v>0</v>
      </c>
      <c r="BH276" s="255">
        <f>IF(N276="sníž. přenesená",J276,0)</f>
        <v>0</v>
      </c>
      <c r="BI276" s="255">
        <f>IF(N276="nulová",J276,0)</f>
        <v>0</v>
      </c>
      <c r="BJ276" s="17" t="s">
        <v>85</v>
      </c>
      <c r="BK276" s="255">
        <f>ROUND(I276*H276,2)</f>
        <v>0</v>
      </c>
      <c r="BL276" s="17" t="s">
        <v>270</v>
      </c>
      <c r="BM276" s="254" t="s">
        <v>1242</v>
      </c>
    </row>
    <row r="277" s="2" customFormat="1">
      <c r="A277" s="38"/>
      <c r="B277" s="39"/>
      <c r="C277" s="40"/>
      <c r="D277" s="256" t="s">
        <v>161</v>
      </c>
      <c r="E277" s="40"/>
      <c r="F277" s="257" t="s">
        <v>1157</v>
      </c>
      <c r="G277" s="40"/>
      <c r="H277" s="40"/>
      <c r="I277" s="154"/>
      <c r="J277" s="40"/>
      <c r="K277" s="40"/>
      <c r="L277" s="44"/>
      <c r="M277" s="258"/>
      <c r="N277" s="259"/>
      <c r="O277" s="91"/>
      <c r="P277" s="91"/>
      <c r="Q277" s="91"/>
      <c r="R277" s="91"/>
      <c r="S277" s="91"/>
      <c r="T277" s="92"/>
      <c r="U277" s="38"/>
      <c r="V277" s="38"/>
      <c r="W277" s="38"/>
      <c r="X277" s="38"/>
      <c r="Y277" s="38"/>
      <c r="Z277" s="38"/>
      <c r="AA277" s="38"/>
      <c r="AB277" s="38"/>
      <c r="AC277" s="38"/>
      <c r="AD277" s="38"/>
      <c r="AE277" s="38"/>
      <c r="AT277" s="17" t="s">
        <v>161</v>
      </c>
      <c r="AU277" s="17" t="s">
        <v>87</v>
      </c>
    </row>
    <row r="278" s="2" customFormat="1" ht="21.75" customHeight="1">
      <c r="A278" s="38"/>
      <c r="B278" s="39"/>
      <c r="C278" s="243" t="s">
        <v>599</v>
      </c>
      <c r="D278" s="243" t="s">
        <v>154</v>
      </c>
      <c r="E278" s="244" t="s">
        <v>1084</v>
      </c>
      <c r="F278" s="245" t="s">
        <v>1085</v>
      </c>
      <c r="G278" s="246" t="s">
        <v>380</v>
      </c>
      <c r="H278" s="247">
        <v>100</v>
      </c>
      <c r="I278" s="248"/>
      <c r="J278" s="249">
        <f>ROUND(I278*H278,2)</f>
        <v>0</v>
      </c>
      <c r="K278" s="245" t="s">
        <v>1</v>
      </c>
      <c r="L278" s="44"/>
      <c r="M278" s="250" t="s">
        <v>1</v>
      </c>
      <c r="N278" s="251" t="s">
        <v>43</v>
      </c>
      <c r="O278" s="91"/>
      <c r="P278" s="252">
        <f>O278*H278</f>
        <v>0</v>
      </c>
      <c r="Q278" s="252">
        <v>0</v>
      </c>
      <c r="R278" s="252">
        <f>Q278*H278</f>
        <v>0</v>
      </c>
      <c r="S278" s="252">
        <v>0</v>
      </c>
      <c r="T278" s="253">
        <f>S278*H278</f>
        <v>0</v>
      </c>
      <c r="U278" s="38"/>
      <c r="V278" s="38"/>
      <c r="W278" s="38"/>
      <c r="X278" s="38"/>
      <c r="Y278" s="38"/>
      <c r="Z278" s="38"/>
      <c r="AA278" s="38"/>
      <c r="AB278" s="38"/>
      <c r="AC278" s="38"/>
      <c r="AD278" s="38"/>
      <c r="AE278" s="38"/>
      <c r="AR278" s="254" t="s">
        <v>270</v>
      </c>
      <c r="AT278" s="254" t="s">
        <v>154</v>
      </c>
      <c r="AU278" s="254" t="s">
        <v>87</v>
      </c>
      <c r="AY278" s="17" t="s">
        <v>152</v>
      </c>
      <c r="BE278" s="255">
        <f>IF(N278="základní",J278,0)</f>
        <v>0</v>
      </c>
      <c r="BF278" s="255">
        <f>IF(N278="snížená",J278,0)</f>
        <v>0</v>
      </c>
      <c r="BG278" s="255">
        <f>IF(N278="zákl. přenesená",J278,0)</f>
        <v>0</v>
      </c>
      <c r="BH278" s="255">
        <f>IF(N278="sníž. přenesená",J278,0)</f>
        <v>0</v>
      </c>
      <c r="BI278" s="255">
        <f>IF(N278="nulová",J278,0)</f>
        <v>0</v>
      </c>
      <c r="BJ278" s="17" t="s">
        <v>85</v>
      </c>
      <c r="BK278" s="255">
        <f>ROUND(I278*H278,2)</f>
        <v>0</v>
      </c>
      <c r="BL278" s="17" t="s">
        <v>270</v>
      </c>
      <c r="BM278" s="254" t="s">
        <v>1243</v>
      </c>
    </row>
    <row r="279" s="2" customFormat="1">
      <c r="A279" s="38"/>
      <c r="B279" s="39"/>
      <c r="C279" s="40"/>
      <c r="D279" s="256" t="s">
        <v>161</v>
      </c>
      <c r="E279" s="40"/>
      <c r="F279" s="257" t="s">
        <v>1085</v>
      </c>
      <c r="G279" s="40"/>
      <c r="H279" s="40"/>
      <c r="I279" s="154"/>
      <c r="J279" s="40"/>
      <c r="K279" s="40"/>
      <c r="L279" s="44"/>
      <c r="M279" s="258"/>
      <c r="N279" s="259"/>
      <c r="O279" s="91"/>
      <c r="P279" s="91"/>
      <c r="Q279" s="91"/>
      <c r="R279" s="91"/>
      <c r="S279" s="91"/>
      <c r="T279" s="92"/>
      <c r="U279" s="38"/>
      <c r="V279" s="38"/>
      <c r="W279" s="38"/>
      <c r="X279" s="38"/>
      <c r="Y279" s="38"/>
      <c r="Z279" s="38"/>
      <c r="AA279" s="38"/>
      <c r="AB279" s="38"/>
      <c r="AC279" s="38"/>
      <c r="AD279" s="38"/>
      <c r="AE279" s="38"/>
      <c r="AT279" s="17" t="s">
        <v>161</v>
      </c>
      <c r="AU279" s="17" t="s">
        <v>87</v>
      </c>
    </row>
    <row r="280" s="13" customFormat="1">
      <c r="A280" s="13"/>
      <c r="B280" s="261"/>
      <c r="C280" s="262"/>
      <c r="D280" s="256" t="s">
        <v>165</v>
      </c>
      <c r="E280" s="263" t="s">
        <v>1</v>
      </c>
      <c r="F280" s="264" t="s">
        <v>1244</v>
      </c>
      <c r="G280" s="262"/>
      <c r="H280" s="265">
        <v>100</v>
      </c>
      <c r="I280" s="266"/>
      <c r="J280" s="262"/>
      <c r="K280" s="262"/>
      <c r="L280" s="267"/>
      <c r="M280" s="268"/>
      <c r="N280" s="269"/>
      <c r="O280" s="269"/>
      <c r="P280" s="269"/>
      <c r="Q280" s="269"/>
      <c r="R280" s="269"/>
      <c r="S280" s="269"/>
      <c r="T280" s="270"/>
      <c r="U280" s="13"/>
      <c r="V280" s="13"/>
      <c r="W280" s="13"/>
      <c r="X280" s="13"/>
      <c r="Y280" s="13"/>
      <c r="Z280" s="13"/>
      <c r="AA280" s="13"/>
      <c r="AB280" s="13"/>
      <c r="AC280" s="13"/>
      <c r="AD280" s="13"/>
      <c r="AE280" s="13"/>
      <c r="AT280" s="271" t="s">
        <v>165</v>
      </c>
      <c r="AU280" s="271" t="s">
        <v>87</v>
      </c>
      <c r="AV280" s="13" t="s">
        <v>87</v>
      </c>
      <c r="AW280" s="13" t="s">
        <v>34</v>
      </c>
      <c r="AX280" s="13" t="s">
        <v>85</v>
      </c>
      <c r="AY280" s="271" t="s">
        <v>152</v>
      </c>
    </row>
    <row r="281" s="2" customFormat="1" ht="16.5" customHeight="1">
      <c r="A281" s="38"/>
      <c r="B281" s="39"/>
      <c r="C281" s="283" t="s">
        <v>605</v>
      </c>
      <c r="D281" s="283" t="s">
        <v>262</v>
      </c>
      <c r="E281" s="284" t="s">
        <v>1087</v>
      </c>
      <c r="F281" s="285" t="s">
        <v>1088</v>
      </c>
      <c r="G281" s="286" t="s">
        <v>380</v>
      </c>
      <c r="H281" s="287">
        <v>110</v>
      </c>
      <c r="I281" s="288"/>
      <c r="J281" s="289">
        <f>ROUND(I281*H281,2)</f>
        <v>0</v>
      </c>
      <c r="K281" s="285" t="s">
        <v>1</v>
      </c>
      <c r="L281" s="290"/>
      <c r="M281" s="291" t="s">
        <v>1</v>
      </c>
      <c r="N281" s="292" t="s">
        <v>43</v>
      </c>
      <c r="O281" s="91"/>
      <c r="P281" s="252">
        <f>O281*H281</f>
        <v>0</v>
      </c>
      <c r="Q281" s="252">
        <v>0</v>
      </c>
      <c r="R281" s="252">
        <f>Q281*H281</f>
        <v>0</v>
      </c>
      <c r="S281" s="252">
        <v>0</v>
      </c>
      <c r="T281" s="253">
        <f>S281*H281</f>
        <v>0</v>
      </c>
      <c r="U281" s="38"/>
      <c r="V281" s="38"/>
      <c r="W281" s="38"/>
      <c r="X281" s="38"/>
      <c r="Y281" s="38"/>
      <c r="Z281" s="38"/>
      <c r="AA281" s="38"/>
      <c r="AB281" s="38"/>
      <c r="AC281" s="38"/>
      <c r="AD281" s="38"/>
      <c r="AE281" s="38"/>
      <c r="AR281" s="254" t="s">
        <v>377</v>
      </c>
      <c r="AT281" s="254" t="s">
        <v>262</v>
      </c>
      <c r="AU281" s="254" t="s">
        <v>87</v>
      </c>
      <c r="AY281" s="17" t="s">
        <v>152</v>
      </c>
      <c r="BE281" s="255">
        <f>IF(N281="základní",J281,0)</f>
        <v>0</v>
      </c>
      <c r="BF281" s="255">
        <f>IF(N281="snížená",J281,0)</f>
        <v>0</v>
      </c>
      <c r="BG281" s="255">
        <f>IF(N281="zákl. přenesená",J281,0)</f>
        <v>0</v>
      </c>
      <c r="BH281" s="255">
        <f>IF(N281="sníž. přenesená",J281,0)</f>
        <v>0</v>
      </c>
      <c r="BI281" s="255">
        <f>IF(N281="nulová",J281,0)</f>
        <v>0</v>
      </c>
      <c r="BJ281" s="17" t="s">
        <v>85</v>
      </c>
      <c r="BK281" s="255">
        <f>ROUND(I281*H281,2)</f>
        <v>0</v>
      </c>
      <c r="BL281" s="17" t="s">
        <v>270</v>
      </c>
      <c r="BM281" s="254" t="s">
        <v>1245</v>
      </c>
    </row>
    <row r="282" s="2" customFormat="1">
      <c r="A282" s="38"/>
      <c r="B282" s="39"/>
      <c r="C282" s="40"/>
      <c r="D282" s="256" t="s">
        <v>161</v>
      </c>
      <c r="E282" s="40"/>
      <c r="F282" s="257" t="s">
        <v>1088</v>
      </c>
      <c r="G282" s="40"/>
      <c r="H282" s="40"/>
      <c r="I282" s="154"/>
      <c r="J282" s="40"/>
      <c r="K282" s="40"/>
      <c r="L282" s="44"/>
      <c r="M282" s="258"/>
      <c r="N282" s="259"/>
      <c r="O282" s="91"/>
      <c r="P282" s="91"/>
      <c r="Q282" s="91"/>
      <c r="R282" s="91"/>
      <c r="S282" s="91"/>
      <c r="T282" s="92"/>
      <c r="U282" s="38"/>
      <c r="V282" s="38"/>
      <c r="W282" s="38"/>
      <c r="X282" s="38"/>
      <c r="Y282" s="38"/>
      <c r="Z282" s="38"/>
      <c r="AA282" s="38"/>
      <c r="AB282" s="38"/>
      <c r="AC282" s="38"/>
      <c r="AD282" s="38"/>
      <c r="AE282" s="38"/>
      <c r="AT282" s="17" t="s">
        <v>161</v>
      </c>
      <c r="AU282" s="17" t="s">
        <v>87</v>
      </c>
    </row>
    <row r="283" s="13" customFormat="1">
      <c r="A283" s="13"/>
      <c r="B283" s="261"/>
      <c r="C283" s="262"/>
      <c r="D283" s="256" t="s">
        <v>165</v>
      </c>
      <c r="E283" s="263" t="s">
        <v>1</v>
      </c>
      <c r="F283" s="264" t="s">
        <v>1246</v>
      </c>
      <c r="G283" s="262"/>
      <c r="H283" s="265">
        <v>110</v>
      </c>
      <c r="I283" s="266"/>
      <c r="J283" s="262"/>
      <c r="K283" s="262"/>
      <c r="L283" s="267"/>
      <c r="M283" s="268"/>
      <c r="N283" s="269"/>
      <c r="O283" s="269"/>
      <c r="P283" s="269"/>
      <c r="Q283" s="269"/>
      <c r="R283" s="269"/>
      <c r="S283" s="269"/>
      <c r="T283" s="270"/>
      <c r="U283" s="13"/>
      <c r="V283" s="13"/>
      <c r="W283" s="13"/>
      <c r="X283" s="13"/>
      <c r="Y283" s="13"/>
      <c r="Z283" s="13"/>
      <c r="AA283" s="13"/>
      <c r="AB283" s="13"/>
      <c r="AC283" s="13"/>
      <c r="AD283" s="13"/>
      <c r="AE283" s="13"/>
      <c r="AT283" s="271" t="s">
        <v>165</v>
      </c>
      <c r="AU283" s="271" t="s">
        <v>87</v>
      </c>
      <c r="AV283" s="13" t="s">
        <v>87</v>
      </c>
      <c r="AW283" s="13" t="s">
        <v>34</v>
      </c>
      <c r="AX283" s="13" t="s">
        <v>85</v>
      </c>
      <c r="AY283" s="271" t="s">
        <v>152</v>
      </c>
    </row>
    <row r="284" s="2" customFormat="1" ht="21.75" customHeight="1">
      <c r="A284" s="38"/>
      <c r="B284" s="39"/>
      <c r="C284" s="243" t="s">
        <v>612</v>
      </c>
      <c r="D284" s="243" t="s">
        <v>154</v>
      </c>
      <c r="E284" s="244" t="s">
        <v>1247</v>
      </c>
      <c r="F284" s="245" t="s">
        <v>1248</v>
      </c>
      <c r="G284" s="246" t="s">
        <v>380</v>
      </c>
      <c r="H284" s="247">
        <v>464</v>
      </c>
      <c r="I284" s="248"/>
      <c r="J284" s="249">
        <f>ROUND(I284*H284,2)</f>
        <v>0</v>
      </c>
      <c r="K284" s="245" t="s">
        <v>1</v>
      </c>
      <c r="L284" s="44"/>
      <c r="M284" s="250" t="s">
        <v>1</v>
      </c>
      <c r="N284" s="251" t="s">
        <v>43</v>
      </c>
      <c r="O284" s="91"/>
      <c r="P284" s="252">
        <f>O284*H284</f>
        <v>0</v>
      </c>
      <c r="Q284" s="252">
        <v>0</v>
      </c>
      <c r="R284" s="252">
        <f>Q284*H284</f>
        <v>0</v>
      </c>
      <c r="S284" s="252">
        <v>0</v>
      </c>
      <c r="T284" s="253">
        <f>S284*H284</f>
        <v>0</v>
      </c>
      <c r="U284" s="38"/>
      <c r="V284" s="38"/>
      <c r="W284" s="38"/>
      <c r="X284" s="38"/>
      <c r="Y284" s="38"/>
      <c r="Z284" s="38"/>
      <c r="AA284" s="38"/>
      <c r="AB284" s="38"/>
      <c r="AC284" s="38"/>
      <c r="AD284" s="38"/>
      <c r="AE284" s="38"/>
      <c r="AR284" s="254" t="s">
        <v>270</v>
      </c>
      <c r="AT284" s="254" t="s">
        <v>154</v>
      </c>
      <c r="AU284" s="254" t="s">
        <v>87</v>
      </c>
      <c r="AY284" s="17" t="s">
        <v>152</v>
      </c>
      <c r="BE284" s="255">
        <f>IF(N284="základní",J284,0)</f>
        <v>0</v>
      </c>
      <c r="BF284" s="255">
        <f>IF(N284="snížená",J284,0)</f>
        <v>0</v>
      </c>
      <c r="BG284" s="255">
        <f>IF(N284="zákl. přenesená",J284,0)</f>
        <v>0</v>
      </c>
      <c r="BH284" s="255">
        <f>IF(N284="sníž. přenesená",J284,0)</f>
        <v>0</v>
      </c>
      <c r="BI284" s="255">
        <f>IF(N284="nulová",J284,0)</f>
        <v>0</v>
      </c>
      <c r="BJ284" s="17" t="s">
        <v>85</v>
      </c>
      <c r="BK284" s="255">
        <f>ROUND(I284*H284,2)</f>
        <v>0</v>
      </c>
      <c r="BL284" s="17" t="s">
        <v>270</v>
      </c>
      <c r="BM284" s="254" t="s">
        <v>1249</v>
      </c>
    </row>
    <row r="285" s="2" customFormat="1">
      <c r="A285" s="38"/>
      <c r="B285" s="39"/>
      <c r="C285" s="40"/>
      <c r="D285" s="256" t="s">
        <v>161</v>
      </c>
      <c r="E285" s="40"/>
      <c r="F285" s="257" t="s">
        <v>1248</v>
      </c>
      <c r="G285" s="40"/>
      <c r="H285" s="40"/>
      <c r="I285" s="154"/>
      <c r="J285" s="40"/>
      <c r="K285" s="40"/>
      <c r="L285" s="44"/>
      <c r="M285" s="258"/>
      <c r="N285" s="259"/>
      <c r="O285" s="91"/>
      <c r="P285" s="91"/>
      <c r="Q285" s="91"/>
      <c r="R285" s="91"/>
      <c r="S285" s="91"/>
      <c r="T285" s="92"/>
      <c r="U285" s="38"/>
      <c r="V285" s="38"/>
      <c r="W285" s="38"/>
      <c r="X285" s="38"/>
      <c r="Y285" s="38"/>
      <c r="Z285" s="38"/>
      <c r="AA285" s="38"/>
      <c r="AB285" s="38"/>
      <c r="AC285" s="38"/>
      <c r="AD285" s="38"/>
      <c r="AE285" s="38"/>
      <c r="AT285" s="17" t="s">
        <v>161</v>
      </c>
      <c r="AU285" s="17" t="s">
        <v>87</v>
      </c>
    </row>
    <row r="286" s="2" customFormat="1" ht="16.5" customHeight="1">
      <c r="A286" s="38"/>
      <c r="B286" s="39"/>
      <c r="C286" s="283" t="s">
        <v>618</v>
      </c>
      <c r="D286" s="283" t="s">
        <v>262</v>
      </c>
      <c r="E286" s="284" t="s">
        <v>1250</v>
      </c>
      <c r="F286" s="285" t="s">
        <v>1251</v>
      </c>
      <c r="G286" s="286" t="s">
        <v>380</v>
      </c>
      <c r="H286" s="287">
        <v>464</v>
      </c>
      <c r="I286" s="288"/>
      <c r="J286" s="289">
        <f>ROUND(I286*H286,2)</f>
        <v>0</v>
      </c>
      <c r="K286" s="285" t="s">
        <v>1</v>
      </c>
      <c r="L286" s="290"/>
      <c r="M286" s="291" t="s">
        <v>1</v>
      </c>
      <c r="N286" s="292" t="s">
        <v>43</v>
      </c>
      <c r="O286" s="91"/>
      <c r="P286" s="252">
        <f>O286*H286</f>
        <v>0</v>
      </c>
      <c r="Q286" s="252">
        <v>0</v>
      </c>
      <c r="R286" s="252">
        <f>Q286*H286</f>
        <v>0</v>
      </c>
      <c r="S286" s="252">
        <v>0</v>
      </c>
      <c r="T286" s="253">
        <f>S286*H286</f>
        <v>0</v>
      </c>
      <c r="U286" s="38"/>
      <c r="V286" s="38"/>
      <c r="W286" s="38"/>
      <c r="X286" s="38"/>
      <c r="Y286" s="38"/>
      <c r="Z286" s="38"/>
      <c r="AA286" s="38"/>
      <c r="AB286" s="38"/>
      <c r="AC286" s="38"/>
      <c r="AD286" s="38"/>
      <c r="AE286" s="38"/>
      <c r="AR286" s="254" t="s">
        <v>377</v>
      </c>
      <c r="AT286" s="254" t="s">
        <v>262</v>
      </c>
      <c r="AU286" s="254" t="s">
        <v>87</v>
      </c>
      <c r="AY286" s="17" t="s">
        <v>152</v>
      </c>
      <c r="BE286" s="255">
        <f>IF(N286="základní",J286,0)</f>
        <v>0</v>
      </c>
      <c r="BF286" s="255">
        <f>IF(N286="snížená",J286,0)</f>
        <v>0</v>
      </c>
      <c r="BG286" s="255">
        <f>IF(N286="zákl. přenesená",J286,0)</f>
        <v>0</v>
      </c>
      <c r="BH286" s="255">
        <f>IF(N286="sníž. přenesená",J286,0)</f>
        <v>0</v>
      </c>
      <c r="BI286" s="255">
        <f>IF(N286="nulová",J286,0)</f>
        <v>0</v>
      </c>
      <c r="BJ286" s="17" t="s">
        <v>85</v>
      </c>
      <c r="BK286" s="255">
        <f>ROUND(I286*H286,2)</f>
        <v>0</v>
      </c>
      <c r="BL286" s="17" t="s">
        <v>270</v>
      </c>
      <c r="BM286" s="254" t="s">
        <v>1252</v>
      </c>
    </row>
    <row r="287" s="2" customFormat="1">
      <c r="A287" s="38"/>
      <c r="B287" s="39"/>
      <c r="C287" s="40"/>
      <c r="D287" s="256" t="s">
        <v>161</v>
      </c>
      <c r="E287" s="40"/>
      <c r="F287" s="257" t="s">
        <v>1251</v>
      </c>
      <c r="G287" s="40"/>
      <c r="H287" s="40"/>
      <c r="I287" s="154"/>
      <c r="J287" s="40"/>
      <c r="K287" s="40"/>
      <c r="L287" s="44"/>
      <c r="M287" s="258"/>
      <c r="N287" s="259"/>
      <c r="O287" s="91"/>
      <c r="P287" s="91"/>
      <c r="Q287" s="91"/>
      <c r="R287" s="91"/>
      <c r="S287" s="91"/>
      <c r="T287" s="92"/>
      <c r="U287" s="38"/>
      <c r="V287" s="38"/>
      <c r="W287" s="38"/>
      <c r="X287" s="38"/>
      <c r="Y287" s="38"/>
      <c r="Z287" s="38"/>
      <c r="AA287" s="38"/>
      <c r="AB287" s="38"/>
      <c r="AC287" s="38"/>
      <c r="AD287" s="38"/>
      <c r="AE287" s="38"/>
      <c r="AT287" s="17" t="s">
        <v>161</v>
      </c>
      <c r="AU287" s="17" t="s">
        <v>87</v>
      </c>
    </row>
    <row r="288" s="2" customFormat="1" ht="21.75" customHeight="1">
      <c r="A288" s="38"/>
      <c r="B288" s="39"/>
      <c r="C288" s="243" t="s">
        <v>625</v>
      </c>
      <c r="D288" s="243" t="s">
        <v>154</v>
      </c>
      <c r="E288" s="244" t="s">
        <v>1159</v>
      </c>
      <c r="F288" s="245" t="s">
        <v>1160</v>
      </c>
      <c r="G288" s="246" t="s">
        <v>380</v>
      </c>
      <c r="H288" s="247">
        <v>40</v>
      </c>
      <c r="I288" s="248"/>
      <c r="J288" s="249">
        <f>ROUND(I288*H288,2)</f>
        <v>0</v>
      </c>
      <c r="K288" s="245" t="s">
        <v>1</v>
      </c>
      <c r="L288" s="44"/>
      <c r="M288" s="250" t="s">
        <v>1</v>
      </c>
      <c r="N288" s="251" t="s">
        <v>43</v>
      </c>
      <c r="O288" s="91"/>
      <c r="P288" s="252">
        <f>O288*H288</f>
        <v>0</v>
      </c>
      <c r="Q288" s="252">
        <v>0</v>
      </c>
      <c r="R288" s="252">
        <f>Q288*H288</f>
        <v>0</v>
      </c>
      <c r="S288" s="252">
        <v>0</v>
      </c>
      <c r="T288" s="253">
        <f>S288*H288</f>
        <v>0</v>
      </c>
      <c r="U288" s="38"/>
      <c r="V288" s="38"/>
      <c r="W288" s="38"/>
      <c r="X288" s="38"/>
      <c r="Y288" s="38"/>
      <c r="Z288" s="38"/>
      <c r="AA288" s="38"/>
      <c r="AB288" s="38"/>
      <c r="AC288" s="38"/>
      <c r="AD288" s="38"/>
      <c r="AE288" s="38"/>
      <c r="AR288" s="254" t="s">
        <v>270</v>
      </c>
      <c r="AT288" s="254" t="s">
        <v>154</v>
      </c>
      <c r="AU288" s="254" t="s">
        <v>87</v>
      </c>
      <c r="AY288" s="17" t="s">
        <v>152</v>
      </c>
      <c r="BE288" s="255">
        <f>IF(N288="základní",J288,0)</f>
        <v>0</v>
      </c>
      <c r="BF288" s="255">
        <f>IF(N288="snížená",J288,0)</f>
        <v>0</v>
      </c>
      <c r="BG288" s="255">
        <f>IF(N288="zákl. přenesená",J288,0)</f>
        <v>0</v>
      </c>
      <c r="BH288" s="255">
        <f>IF(N288="sníž. přenesená",J288,0)</f>
        <v>0</v>
      </c>
      <c r="BI288" s="255">
        <f>IF(N288="nulová",J288,0)</f>
        <v>0</v>
      </c>
      <c r="BJ288" s="17" t="s">
        <v>85</v>
      </c>
      <c r="BK288" s="255">
        <f>ROUND(I288*H288,2)</f>
        <v>0</v>
      </c>
      <c r="BL288" s="17" t="s">
        <v>270</v>
      </c>
      <c r="BM288" s="254" t="s">
        <v>1253</v>
      </c>
    </row>
    <row r="289" s="2" customFormat="1">
      <c r="A289" s="38"/>
      <c r="B289" s="39"/>
      <c r="C289" s="40"/>
      <c r="D289" s="256" t="s">
        <v>161</v>
      </c>
      <c r="E289" s="40"/>
      <c r="F289" s="257" t="s">
        <v>1160</v>
      </c>
      <c r="G289" s="40"/>
      <c r="H289" s="40"/>
      <c r="I289" s="154"/>
      <c r="J289" s="40"/>
      <c r="K289" s="40"/>
      <c r="L289" s="44"/>
      <c r="M289" s="258"/>
      <c r="N289" s="259"/>
      <c r="O289" s="91"/>
      <c r="P289" s="91"/>
      <c r="Q289" s="91"/>
      <c r="R289" s="91"/>
      <c r="S289" s="91"/>
      <c r="T289" s="92"/>
      <c r="U289" s="38"/>
      <c r="V289" s="38"/>
      <c r="W289" s="38"/>
      <c r="X289" s="38"/>
      <c r="Y289" s="38"/>
      <c r="Z289" s="38"/>
      <c r="AA289" s="38"/>
      <c r="AB289" s="38"/>
      <c r="AC289" s="38"/>
      <c r="AD289" s="38"/>
      <c r="AE289" s="38"/>
      <c r="AT289" s="17" t="s">
        <v>161</v>
      </c>
      <c r="AU289" s="17" t="s">
        <v>87</v>
      </c>
    </row>
    <row r="290" s="2" customFormat="1" ht="16.5" customHeight="1">
      <c r="A290" s="38"/>
      <c r="B290" s="39"/>
      <c r="C290" s="243" t="s">
        <v>635</v>
      </c>
      <c r="D290" s="243" t="s">
        <v>154</v>
      </c>
      <c r="E290" s="244" t="s">
        <v>1162</v>
      </c>
      <c r="F290" s="245" t="s">
        <v>1163</v>
      </c>
      <c r="G290" s="246" t="s">
        <v>330</v>
      </c>
      <c r="H290" s="247">
        <v>18</v>
      </c>
      <c r="I290" s="248"/>
      <c r="J290" s="249">
        <f>ROUND(I290*H290,2)</f>
        <v>0</v>
      </c>
      <c r="K290" s="245" t="s">
        <v>1</v>
      </c>
      <c r="L290" s="44"/>
      <c r="M290" s="250" t="s">
        <v>1</v>
      </c>
      <c r="N290" s="251" t="s">
        <v>43</v>
      </c>
      <c r="O290" s="91"/>
      <c r="P290" s="252">
        <f>O290*H290</f>
        <v>0</v>
      </c>
      <c r="Q290" s="252">
        <v>0</v>
      </c>
      <c r="R290" s="252">
        <f>Q290*H290</f>
        <v>0</v>
      </c>
      <c r="S290" s="252">
        <v>0</v>
      </c>
      <c r="T290" s="253">
        <f>S290*H290</f>
        <v>0</v>
      </c>
      <c r="U290" s="38"/>
      <c r="V290" s="38"/>
      <c r="W290" s="38"/>
      <c r="X290" s="38"/>
      <c r="Y290" s="38"/>
      <c r="Z290" s="38"/>
      <c r="AA290" s="38"/>
      <c r="AB290" s="38"/>
      <c r="AC290" s="38"/>
      <c r="AD290" s="38"/>
      <c r="AE290" s="38"/>
      <c r="AR290" s="254" t="s">
        <v>270</v>
      </c>
      <c r="AT290" s="254" t="s">
        <v>154</v>
      </c>
      <c r="AU290" s="254" t="s">
        <v>87</v>
      </c>
      <c r="AY290" s="17" t="s">
        <v>152</v>
      </c>
      <c r="BE290" s="255">
        <f>IF(N290="základní",J290,0)</f>
        <v>0</v>
      </c>
      <c r="BF290" s="255">
        <f>IF(N290="snížená",J290,0)</f>
        <v>0</v>
      </c>
      <c r="BG290" s="255">
        <f>IF(N290="zákl. přenesená",J290,0)</f>
        <v>0</v>
      </c>
      <c r="BH290" s="255">
        <f>IF(N290="sníž. přenesená",J290,0)</f>
        <v>0</v>
      </c>
      <c r="BI290" s="255">
        <f>IF(N290="nulová",J290,0)</f>
        <v>0</v>
      </c>
      <c r="BJ290" s="17" t="s">
        <v>85</v>
      </c>
      <c r="BK290" s="255">
        <f>ROUND(I290*H290,2)</f>
        <v>0</v>
      </c>
      <c r="BL290" s="17" t="s">
        <v>270</v>
      </c>
      <c r="BM290" s="254" t="s">
        <v>1254</v>
      </c>
    </row>
    <row r="291" s="2" customFormat="1">
      <c r="A291" s="38"/>
      <c r="B291" s="39"/>
      <c r="C291" s="40"/>
      <c r="D291" s="256" t="s">
        <v>161</v>
      </c>
      <c r="E291" s="40"/>
      <c r="F291" s="257" t="s">
        <v>1163</v>
      </c>
      <c r="G291" s="40"/>
      <c r="H291" s="40"/>
      <c r="I291" s="154"/>
      <c r="J291" s="40"/>
      <c r="K291" s="40"/>
      <c r="L291" s="44"/>
      <c r="M291" s="258"/>
      <c r="N291" s="259"/>
      <c r="O291" s="91"/>
      <c r="P291" s="91"/>
      <c r="Q291" s="91"/>
      <c r="R291" s="91"/>
      <c r="S291" s="91"/>
      <c r="T291" s="92"/>
      <c r="U291" s="38"/>
      <c r="V291" s="38"/>
      <c r="W291" s="38"/>
      <c r="X291" s="38"/>
      <c r="Y291" s="38"/>
      <c r="Z291" s="38"/>
      <c r="AA291" s="38"/>
      <c r="AB291" s="38"/>
      <c r="AC291" s="38"/>
      <c r="AD291" s="38"/>
      <c r="AE291" s="38"/>
      <c r="AT291" s="17" t="s">
        <v>161</v>
      </c>
      <c r="AU291" s="17" t="s">
        <v>87</v>
      </c>
    </row>
    <row r="292" s="2" customFormat="1" ht="16.5" customHeight="1">
      <c r="A292" s="38"/>
      <c r="B292" s="39"/>
      <c r="C292" s="243" t="s">
        <v>643</v>
      </c>
      <c r="D292" s="243" t="s">
        <v>154</v>
      </c>
      <c r="E292" s="244" t="s">
        <v>1162</v>
      </c>
      <c r="F292" s="245" t="s">
        <v>1163</v>
      </c>
      <c r="G292" s="246" t="s">
        <v>330</v>
      </c>
      <c r="H292" s="247">
        <v>256</v>
      </c>
      <c r="I292" s="248"/>
      <c r="J292" s="249">
        <f>ROUND(I292*H292,2)</f>
        <v>0</v>
      </c>
      <c r="K292" s="245" t="s">
        <v>1</v>
      </c>
      <c r="L292" s="44"/>
      <c r="M292" s="250" t="s">
        <v>1</v>
      </c>
      <c r="N292" s="251" t="s">
        <v>43</v>
      </c>
      <c r="O292" s="91"/>
      <c r="P292" s="252">
        <f>O292*H292</f>
        <v>0</v>
      </c>
      <c r="Q292" s="252">
        <v>0</v>
      </c>
      <c r="R292" s="252">
        <f>Q292*H292</f>
        <v>0</v>
      </c>
      <c r="S292" s="252">
        <v>0</v>
      </c>
      <c r="T292" s="253">
        <f>S292*H292</f>
        <v>0</v>
      </c>
      <c r="U292" s="38"/>
      <c r="V292" s="38"/>
      <c r="W292" s="38"/>
      <c r="X292" s="38"/>
      <c r="Y292" s="38"/>
      <c r="Z292" s="38"/>
      <c r="AA292" s="38"/>
      <c r="AB292" s="38"/>
      <c r="AC292" s="38"/>
      <c r="AD292" s="38"/>
      <c r="AE292" s="38"/>
      <c r="AR292" s="254" t="s">
        <v>270</v>
      </c>
      <c r="AT292" s="254" t="s">
        <v>154</v>
      </c>
      <c r="AU292" s="254" t="s">
        <v>87</v>
      </c>
      <c r="AY292" s="17" t="s">
        <v>152</v>
      </c>
      <c r="BE292" s="255">
        <f>IF(N292="základní",J292,0)</f>
        <v>0</v>
      </c>
      <c r="BF292" s="255">
        <f>IF(N292="snížená",J292,0)</f>
        <v>0</v>
      </c>
      <c r="BG292" s="255">
        <f>IF(N292="zákl. přenesená",J292,0)</f>
        <v>0</v>
      </c>
      <c r="BH292" s="255">
        <f>IF(N292="sníž. přenesená",J292,0)</f>
        <v>0</v>
      </c>
      <c r="BI292" s="255">
        <f>IF(N292="nulová",J292,0)</f>
        <v>0</v>
      </c>
      <c r="BJ292" s="17" t="s">
        <v>85</v>
      </c>
      <c r="BK292" s="255">
        <f>ROUND(I292*H292,2)</f>
        <v>0</v>
      </c>
      <c r="BL292" s="17" t="s">
        <v>270</v>
      </c>
      <c r="BM292" s="254" t="s">
        <v>1255</v>
      </c>
    </row>
    <row r="293" s="2" customFormat="1">
      <c r="A293" s="38"/>
      <c r="B293" s="39"/>
      <c r="C293" s="40"/>
      <c r="D293" s="256" t="s">
        <v>161</v>
      </c>
      <c r="E293" s="40"/>
      <c r="F293" s="257" t="s">
        <v>1163</v>
      </c>
      <c r="G293" s="40"/>
      <c r="H293" s="40"/>
      <c r="I293" s="154"/>
      <c r="J293" s="40"/>
      <c r="K293" s="40"/>
      <c r="L293" s="44"/>
      <c r="M293" s="258"/>
      <c r="N293" s="259"/>
      <c r="O293" s="91"/>
      <c r="P293" s="91"/>
      <c r="Q293" s="91"/>
      <c r="R293" s="91"/>
      <c r="S293" s="91"/>
      <c r="T293" s="92"/>
      <c r="U293" s="38"/>
      <c r="V293" s="38"/>
      <c r="W293" s="38"/>
      <c r="X293" s="38"/>
      <c r="Y293" s="38"/>
      <c r="Z293" s="38"/>
      <c r="AA293" s="38"/>
      <c r="AB293" s="38"/>
      <c r="AC293" s="38"/>
      <c r="AD293" s="38"/>
      <c r="AE293" s="38"/>
      <c r="AT293" s="17" t="s">
        <v>161</v>
      </c>
      <c r="AU293" s="17" t="s">
        <v>87</v>
      </c>
    </row>
    <row r="294" s="2" customFormat="1" ht="16.5" customHeight="1">
      <c r="A294" s="38"/>
      <c r="B294" s="39"/>
      <c r="C294" s="243" t="s">
        <v>649</v>
      </c>
      <c r="D294" s="243" t="s">
        <v>154</v>
      </c>
      <c r="E294" s="244" t="s">
        <v>1090</v>
      </c>
      <c r="F294" s="245" t="s">
        <v>1091</v>
      </c>
      <c r="G294" s="246" t="s">
        <v>330</v>
      </c>
      <c r="H294" s="247">
        <v>24</v>
      </c>
      <c r="I294" s="248"/>
      <c r="J294" s="249">
        <f>ROUND(I294*H294,2)</f>
        <v>0</v>
      </c>
      <c r="K294" s="245" t="s">
        <v>1</v>
      </c>
      <c r="L294" s="44"/>
      <c r="M294" s="250" t="s">
        <v>1</v>
      </c>
      <c r="N294" s="251" t="s">
        <v>43</v>
      </c>
      <c r="O294" s="91"/>
      <c r="P294" s="252">
        <f>O294*H294</f>
        <v>0</v>
      </c>
      <c r="Q294" s="252">
        <v>0</v>
      </c>
      <c r="R294" s="252">
        <f>Q294*H294</f>
        <v>0</v>
      </c>
      <c r="S294" s="252">
        <v>0</v>
      </c>
      <c r="T294" s="253">
        <f>S294*H294</f>
        <v>0</v>
      </c>
      <c r="U294" s="38"/>
      <c r="V294" s="38"/>
      <c r="W294" s="38"/>
      <c r="X294" s="38"/>
      <c r="Y294" s="38"/>
      <c r="Z294" s="38"/>
      <c r="AA294" s="38"/>
      <c r="AB294" s="38"/>
      <c r="AC294" s="38"/>
      <c r="AD294" s="38"/>
      <c r="AE294" s="38"/>
      <c r="AR294" s="254" t="s">
        <v>270</v>
      </c>
      <c r="AT294" s="254" t="s">
        <v>154</v>
      </c>
      <c r="AU294" s="254" t="s">
        <v>87</v>
      </c>
      <c r="AY294" s="17" t="s">
        <v>152</v>
      </c>
      <c r="BE294" s="255">
        <f>IF(N294="základní",J294,0)</f>
        <v>0</v>
      </c>
      <c r="BF294" s="255">
        <f>IF(N294="snížená",J294,0)</f>
        <v>0</v>
      </c>
      <c r="BG294" s="255">
        <f>IF(N294="zákl. přenesená",J294,0)</f>
        <v>0</v>
      </c>
      <c r="BH294" s="255">
        <f>IF(N294="sníž. přenesená",J294,0)</f>
        <v>0</v>
      </c>
      <c r="BI294" s="255">
        <f>IF(N294="nulová",J294,0)</f>
        <v>0</v>
      </c>
      <c r="BJ294" s="17" t="s">
        <v>85</v>
      </c>
      <c r="BK294" s="255">
        <f>ROUND(I294*H294,2)</f>
        <v>0</v>
      </c>
      <c r="BL294" s="17" t="s">
        <v>270</v>
      </c>
      <c r="BM294" s="254" t="s">
        <v>1256</v>
      </c>
    </row>
    <row r="295" s="2" customFormat="1">
      <c r="A295" s="38"/>
      <c r="B295" s="39"/>
      <c r="C295" s="40"/>
      <c r="D295" s="256" t="s">
        <v>161</v>
      </c>
      <c r="E295" s="40"/>
      <c r="F295" s="257" t="s">
        <v>1091</v>
      </c>
      <c r="G295" s="40"/>
      <c r="H295" s="40"/>
      <c r="I295" s="154"/>
      <c r="J295" s="40"/>
      <c r="K295" s="40"/>
      <c r="L295" s="44"/>
      <c r="M295" s="258"/>
      <c r="N295" s="259"/>
      <c r="O295" s="91"/>
      <c r="P295" s="91"/>
      <c r="Q295" s="91"/>
      <c r="R295" s="91"/>
      <c r="S295" s="91"/>
      <c r="T295" s="92"/>
      <c r="U295" s="38"/>
      <c r="V295" s="38"/>
      <c r="W295" s="38"/>
      <c r="X295" s="38"/>
      <c r="Y295" s="38"/>
      <c r="Z295" s="38"/>
      <c r="AA295" s="38"/>
      <c r="AB295" s="38"/>
      <c r="AC295" s="38"/>
      <c r="AD295" s="38"/>
      <c r="AE295" s="38"/>
      <c r="AT295" s="17" t="s">
        <v>161</v>
      </c>
      <c r="AU295" s="17" t="s">
        <v>87</v>
      </c>
    </row>
    <row r="296" s="2" customFormat="1" ht="16.5" customHeight="1">
      <c r="A296" s="38"/>
      <c r="B296" s="39"/>
      <c r="C296" s="243" t="s">
        <v>656</v>
      </c>
      <c r="D296" s="243" t="s">
        <v>154</v>
      </c>
      <c r="E296" s="244" t="s">
        <v>1090</v>
      </c>
      <c r="F296" s="245" t="s">
        <v>1091</v>
      </c>
      <c r="G296" s="246" t="s">
        <v>330</v>
      </c>
      <c r="H296" s="247">
        <v>80</v>
      </c>
      <c r="I296" s="248"/>
      <c r="J296" s="249">
        <f>ROUND(I296*H296,2)</f>
        <v>0</v>
      </c>
      <c r="K296" s="245" t="s">
        <v>1</v>
      </c>
      <c r="L296" s="44"/>
      <c r="M296" s="250" t="s">
        <v>1</v>
      </c>
      <c r="N296" s="251" t="s">
        <v>43</v>
      </c>
      <c r="O296" s="91"/>
      <c r="P296" s="252">
        <f>O296*H296</f>
        <v>0</v>
      </c>
      <c r="Q296" s="252">
        <v>0</v>
      </c>
      <c r="R296" s="252">
        <f>Q296*H296</f>
        <v>0</v>
      </c>
      <c r="S296" s="252">
        <v>0</v>
      </c>
      <c r="T296" s="253">
        <f>S296*H296</f>
        <v>0</v>
      </c>
      <c r="U296" s="38"/>
      <c r="V296" s="38"/>
      <c r="W296" s="38"/>
      <c r="X296" s="38"/>
      <c r="Y296" s="38"/>
      <c r="Z296" s="38"/>
      <c r="AA296" s="38"/>
      <c r="AB296" s="38"/>
      <c r="AC296" s="38"/>
      <c r="AD296" s="38"/>
      <c r="AE296" s="38"/>
      <c r="AR296" s="254" t="s">
        <v>270</v>
      </c>
      <c r="AT296" s="254" t="s">
        <v>154</v>
      </c>
      <c r="AU296" s="254" t="s">
        <v>87</v>
      </c>
      <c r="AY296" s="17" t="s">
        <v>152</v>
      </c>
      <c r="BE296" s="255">
        <f>IF(N296="základní",J296,0)</f>
        <v>0</v>
      </c>
      <c r="BF296" s="255">
        <f>IF(N296="snížená",J296,0)</f>
        <v>0</v>
      </c>
      <c r="BG296" s="255">
        <f>IF(N296="zákl. přenesená",J296,0)</f>
        <v>0</v>
      </c>
      <c r="BH296" s="255">
        <f>IF(N296="sníž. přenesená",J296,0)</f>
        <v>0</v>
      </c>
      <c r="BI296" s="255">
        <f>IF(N296="nulová",J296,0)</f>
        <v>0</v>
      </c>
      <c r="BJ296" s="17" t="s">
        <v>85</v>
      </c>
      <c r="BK296" s="255">
        <f>ROUND(I296*H296,2)</f>
        <v>0</v>
      </c>
      <c r="BL296" s="17" t="s">
        <v>270</v>
      </c>
      <c r="BM296" s="254" t="s">
        <v>1257</v>
      </c>
    </row>
    <row r="297" s="2" customFormat="1">
      <c r="A297" s="38"/>
      <c r="B297" s="39"/>
      <c r="C297" s="40"/>
      <c r="D297" s="256" t="s">
        <v>161</v>
      </c>
      <c r="E297" s="40"/>
      <c r="F297" s="257" t="s">
        <v>1091</v>
      </c>
      <c r="G297" s="40"/>
      <c r="H297" s="40"/>
      <c r="I297" s="154"/>
      <c r="J297" s="40"/>
      <c r="K297" s="40"/>
      <c r="L297" s="44"/>
      <c r="M297" s="258"/>
      <c r="N297" s="259"/>
      <c r="O297" s="91"/>
      <c r="P297" s="91"/>
      <c r="Q297" s="91"/>
      <c r="R297" s="91"/>
      <c r="S297" s="91"/>
      <c r="T297" s="92"/>
      <c r="U297" s="38"/>
      <c r="V297" s="38"/>
      <c r="W297" s="38"/>
      <c r="X297" s="38"/>
      <c r="Y297" s="38"/>
      <c r="Z297" s="38"/>
      <c r="AA297" s="38"/>
      <c r="AB297" s="38"/>
      <c r="AC297" s="38"/>
      <c r="AD297" s="38"/>
      <c r="AE297" s="38"/>
      <c r="AT297" s="17" t="s">
        <v>161</v>
      </c>
      <c r="AU297" s="17" t="s">
        <v>87</v>
      </c>
    </row>
    <row r="298" s="13" customFormat="1">
      <c r="A298" s="13"/>
      <c r="B298" s="261"/>
      <c r="C298" s="262"/>
      <c r="D298" s="256" t="s">
        <v>165</v>
      </c>
      <c r="E298" s="263" t="s">
        <v>1</v>
      </c>
      <c r="F298" s="264" t="s">
        <v>1258</v>
      </c>
      <c r="G298" s="262"/>
      <c r="H298" s="265">
        <v>80</v>
      </c>
      <c r="I298" s="266"/>
      <c r="J298" s="262"/>
      <c r="K298" s="262"/>
      <c r="L298" s="267"/>
      <c r="M298" s="268"/>
      <c r="N298" s="269"/>
      <c r="O298" s="269"/>
      <c r="P298" s="269"/>
      <c r="Q298" s="269"/>
      <c r="R298" s="269"/>
      <c r="S298" s="269"/>
      <c r="T298" s="270"/>
      <c r="U298" s="13"/>
      <c r="V298" s="13"/>
      <c r="W298" s="13"/>
      <c r="X298" s="13"/>
      <c r="Y298" s="13"/>
      <c r="Z298" s="13"/>
      <c r="AA298" s="13"/>
      <c r="AB298" s="13"/>
      <c r="AC298" s="13"/>
      <c r="AD298" s="13"/>
      <c r="AE298" s="13"/>
      <c r="AT298" s="271" t="s">
        <v>165</v>
      </c>
      <c r="AU298" s="271" t="s">
        <v>87</v>
      </c>
      <c r="AV298" s="13" t="s">
        <v>87</v>
      </c>
      <c r="AW298" s="13" t="s">
        <v>34</v>
      </c>
      <c r="AX298" s="13" t="s">
        <v>85</v>
      </c>
      <c r="AY298" s="271" t="s">
        <v>152</v>
      </c>
    </row>
    <row r="299" s="2" customFormat="1" ht="16.5" customHeight="1">
      <c r="A299" s="38"/>
      <c r="B299" s="39"/>
      <c r="C299" s="243" t="s">
        <v>662</v>
      </c>
      <c r="D299" s="243" t="s">
        <v>154</v>
      </c>
      <c r="E299" s="244" t="s">
        <v>1093</v>
      </c>
      <c r="F299" s="245" t="s">
        <v>1094</v>
      </c>
      <c r="G299" s="246" t="s">
        <v>330</v>
      </c>
      <c r="H299" s="247">
        <v>10</v>
      </c>
      <c r="I299" s="248"/>
      <c r="J299" s="249">
        <f>ROUND(I299*H299,2)</f>
        <v>0</v>
      </c>
      <c r="K299" s="245" t="s">
        <v>1</v>
      </c>
      <c r="L299" s="44"/>
      <c r="M299" s="250" t="s">
        <v>1</v>
      </c>
      <c r="N299" s="251" t="s">
        <v>43</v>
      </c>
      <c r="O299" s="91"/>
      <c r="P299" s="252">
        <f>O299*H299</f>
        <v>0</v>
      </c>
      <c r="Q299" s="252">
        <v>0</v>
      </c>
      <c r="R299" s="252">
        <f>Q299*H299</f>
        <v>0</v>
      </c>
      <c r="S299" s="252">
        <v>0</v>
      </c>
      <c r="T299" s="253">
        <f>S299*H299</f>
        <v>0</v>
      </c>
      <c r="U299" s="38"/>
      <c r="V299" s="38"/>
      <c r="W299" s="38"/>
      <c r="X299" s="38"/>
      <c r="Y299" s="38"/>
      <c r="Z299" s="38"/>
      <c r="AA299" s="38"/>
      <c r="AB299" s="38"/>
      <c r="AC299" s="38"/>
      <c r="AD299" s="38"/>
      <c r="AE299" s="38"/>
      <c r="AR299" s="254" t="s">
        <v>270</v>
      </c>
      <c r="AT299" s="254" t="s">
        <v>154</v>
      </c>
      <c r="AU299" s="254" t="s">
        <v>87</v>
      </c>
      <c r="AY299" s="17" t="s">
        <v>152</v>
      </c>
      <c r="BE299" s="255">
        <f>IF(N299="základní",J299,0)</f>
        <v>0</v>
      </c>
      <c r="BF299" s="255">
        <f>IF(N299="snížená",J299,0)</f>
        <v>0</v>
      </c>
      <c r="BG299" s="255">
        <f>IF(N299="zákl. přenesená",J299,0)</f>
        <v>0</v>
      </c>
      <c r="BH299" s="255">
        <f>IF(N299="sníž. přenesená",J299,0)</f>
        <v>0</v>
      </c>
      <c r="BI299" s="255">
        <f>IF(N299="nulová",J299,0)</f>
        <v>0</v>
      </c>
      <c r="BJ299" s="17" t="s">
        <v>85</v>
      </c>
      <c r="BK299" s="255">
        <f>ROUND(I299*H299,2)</f>
        <v>0</v>
      </c>
      <c r="BL299" s="17" t="s">
        <v>270</v>
      </c>
      <c r="BM299" s="254" t="s">
        <v>1259</v>
      </c>
    </row>
    <row r="300" s="2" customFormat="1">
      <c r="A300" s="38"/>
      <c r="B300" s="39"/>
      <c r="C300" s="40"/>
      <c r="D300" s="256" t="s">
        <v>161</v>
      </c>
      <c r="E300" s="40"/>
      <c r="F300" s="257" t="s">
        <v>1094</v>
      </c>
      <c r="G300" s="40"/>
      <c r="H300" s="40"/>
      <c r="I300" s="154"/>
      <c r="J300" s="40"/>
      <c r="K300" s="40"/>
      <c r="L300" s="44"/>
      <c r="M300" s="258"/>
      <c r="N300" s="259"/>
      <c r="O300" s="91"/>
      <c r="P300" s="91"/>
      <c r="Q300" s="91"/>
      <c r="R300" s="91"/>
      <c r="S300" s="91"/>
      <c r="T300" s="92"/>
      <c r="U300" s="38"/>
      <c r="V300" s="38"/>
      <c r="W300" s="38"/>
      <c r="X300" s="38"/>
      <c r="Y300" s="38"/>
      <c r="Z300" s="38"/>
      <c r="AA300" s="38"/>
      <c r="AB300" s="38"/>
      <c r="AC300" s="38"/>
      <c r="AD300" s="38"/>
      <c r="AE300" s="38"/>
      <c r="AT300" s="17" t="s">
        <v>161</v>
      </c>
      <c r="AU300" s="17" t="s">
        <v>87</v>
      </c>
    </row>
    <row r="301" s="13" customFormat="1">
      <c r="A301" s="13"/>
      <c r="B301" s="261"/>
      <c r="C301" s="262"/>
      <c r="D301" s="256" t="s">
        <v>165</v>
      </c>
      <c r="E301" s="263" t="s">
        <v>1</v>
      </c>
      <c r="F301" s="264" t="s">
        <v>1174</v>
      </c>
      <c r="G301" s="262"/>
      <c r="H301" s="265">
        <v>10</v>
      </c>
      <c r="I301" s="266"/>
      <c r="J301" s="262"/>
      <c r="K301" s="262"/>
      <c r="L301" s="267"/>
      <c r="M301" s="268"/>
      <c r="N301" s="269"/>
      <c r="O301" s="269"/>
      <c r="P301" s="269"/>
      <c r="Q301" s="269"/>
      <c r="R301" s="269"/>
      <c r="S301" s="269"/>
      <c r="T301" s="270"/>
      <c r="U301" s="13"/>
      <c r="V301" s="13"/>
      <c r="W301" s="13"/>
      <c r="X301" s="13"/>
      <c r="Y301" s="13"/>
      <c r="Z301" s="13"/>
      <c r="AA301" s="13"/>
      <c r="AB301" s="13"/>
      <c r="AC301" s="13"/>
      <c r="AD301" s="13"/>
      <c r="AE301" s="13"/>
      <c r="AT301" s="271" t="s">
        <v>165</v>
      </c>
      <c r="AU301" s="271" t="s">
        <v>87</v>
      </c>
      <c r="AV301" s="13" t="s">
        <v>87</v>
      </c>
      <c r="AW301" s="13" t="s">
        <v>34</v>
      </c>
      <c r="AX301" s="13" t="s">
        <v>85</v>
      </c>
      <c r="AY301" s="271" t="s">
        <v>152</v>
      </c>
    </row>
    <row r="302" s="2" customFormat="1" ht="16.5" customHeight="1">
      <c r="A302" s="38"/>
      <c r="B302" s="39"/>
      <c r="C302" s="283" t="s">
        <v>669</v>
      </c>
      <c r="D302" s="283" t="s">
        <v>262</v>
      </c>
      <c r="E302" s="284" t="s">
        <v>1260</v>
      </c>
      <c r="F302" s="285" t="s">
        <v>1261</v>
      </c>
      <c r="G302" s="286" t="s">
        <v>1098</v>
      </c>
      <c r="H302" s="287">
        <v>10</v>
      </c>
      <c r="I302" s="288"/>
      <c r="J302" s="289">
        <f>ROUND(I302*H302,2)</f>
        <v>0</v>
      </c>
      <c r="K302" s="285" t="s">
        <v>1</v>
      </c>
      <c r="L302" s="290"/>
      <c r="M302" s="291" t="s">
        <v>1</v>
      </c>
      <c r="N302" s="292" t="s">
        <v>43</v>
      </c>
      <c r="O302" s="91"/>
      <c r="P302" s="252">
        <f>O302*H302</f>
        <v>0</v>
      </c>
      <c r="Q302" s="252">
        <v>0</v>
      </c>
      <c r="R302" s="252">
        <f>Q302*H302</f>
        <v>0</v>
      </c>
      <c r="S302" s="252">
        <v>0</v>
      </c>
      <c r="T302" s="253">
        <f>S302*H302</f>
        <v>0</v>
      </c>
      <c r="U302" s="38"/>
      <c r="V302" s="38"/>
      <c r="W302" s="38"/>
      <c r="X302" s="38"/>
      <c r="Y302" s="38"/>
      <c r="Z302" s="38"/>
      <c r="AA302" s="38"/>
      <c r="AB302" s="38"/>
      <c r="AC302" s="38"/>
      <c r="AD302" s="38"/>
      <c r="AE302" s="38"/>
      <c r="AR302" s="254" t="s">
        <v>377</v>
      </c>
      <c r="AT302" s="254" t="s">
        <v>262</v>
      </c>
      <c r="AU302" s="254" t="s">
        <v>87</v>
      </c>
      <c r="AY302" s="17" t="s">
        <v>152</v>
      </c>
      <c r="BE302" s="255">
        <f>IF(N302="základní",J302,0)</f>
        <v>0</v>
      </c>
      <c r="BF302" s="255">
        <f>IF(N302="snížená",J302,0)</f>
        <v>0</v>
      </c>
      <c r="BG302" s="255">
        <f>IF(N302="zákl. přenesená",J302,0)</f>
        <v>0</v>
      </c>
      <c r="BH302" s="255">
        <f>IF(N302="sníž. přenesená",J302,0)</f>
        <v>0</v>
      </c>
      <c r="BI302" s="255">
        <f>IF(N302="nulová",J302,0)</f>
        <v>0</v>
      </c>
      <c r="BJ302" s="17" t="s">
        <v>85</v>
      </c>
      <c r="BK302" s="255">
        <f>ROUND(I302*H302,2)</f>
        <v>0</v>
      </c>
      <c r="BL302" s="17" t="s">
        <v>270</v>
      </c>
      <c r="BM302" s="254" t="s">
        <v>1262</v>
      </c>
    </row>
    <row r="303" s="2" customFormat="1">
      <c r="A303" s="38"/>
      <c r="B303" s="39"/>
      <c r="C303" s="40"/>
      <c r="D303" s="256" t="s">
        <v>161</v>
      </c>
      <c r="E303" s="40"/>
      <c r="F303" s="257" t="s">
        <v>1261</v>
      </c>
      <c r="G303" s="40"/>
      <c r="H303" s="40"/>
      <c r="I303" s="154"/>
      <c r="J303" s="40"/>
      <c r="K303" s="40"/>
      <c r="L303" s="44"/>
      <c r="M303" s="258"/>
      <c r="N303" s="259"/>
      <c r="O303" s="91"/>
      <c r="P303" s="91"/>
      <c r="Q303" s="91"/>
      <c r="R303" s="91"/>
      <c r="S303" s="91"/>
      <c r="T303" s="92"/>
      <c r="U303" s="38"/>
      <c r="V303" s="38"/>
      <c r="W303" s="38"/>
      <c r="X303" s="38"/>
      <c r="Y303" s="38"/>
      <c r="Z303" s="38"/>
      <c r="AA303" s="38"/>
      <c r="AB303" s="38"/>
      <c r="AC303" s="38"/>
      <c r="AD303" s="38"/>
      <c r="AE303" s="38"/>
      <c r="AT303" s="17" t="s">
        <v>161</v>
      </c>
      <c r="AU303" s="17" t="s">
        <v>87</v>
      </c>
    </row>
    <row r="304" s="2" customFormat="1" ht="21.75" customHeight="1">
      <c r="A304" s="38"/>
      <c r="B304" s="39"/>
      <c r="C304" s="283" t="s">
        <v>675</v>
      </c>
      <c r="D304" s="283" t="s">
        <v>262</v>
      </c>
      <c r="E304" s="284" t="s">
        <v>1263</v>
      </c>
      <c r="F304" s="285" t="s">
        <v>1264</v>
      </c>
      <c r="G304" s="286" t="s">
        <v>1098</v>
      </c>
      <c r="H304" s="287">
        <v>7</v>
      </c>
      <c r="I304" s="288"/>
      <c r="J304" s="289">
        <f>ROUND(I304*H304,2)</f>
        <v>0</v>
      </c>
      <c r="K304" s="285" t="s">
        <v>1</v>
      </c>
      <c r="L304" s="290"/>
      <c r="M304" s="291" t="s">
        <v>1</v>
      </c>
      <c r="N304" s="292" t="s">
        <v>43</v>
      </c>
      <c r="O304" s="91"/>
      <c r="P304" s="252">
        <f>O304*H304</f>
        <v>0</v>
      </c>
      <c r="Q304" s="252">
        <v>0</v>
      </c>
      <c r="R304" s="252">
        <f>Q304*H304</f>
        <v>0</v>
      </c>
      <c r="S304" s="252">
        <v>0</v>
      </c>
      <c r="T304" s="253">
        <f>S304*H304</f>
        <v>0</v>
      </c>
      <c r="U304" s="38"/>
      <c r="V304" s="38"/>
      <c r="W304" s="38"/>
      <c r="X304" s="38"/>
      <c r="Y304" s="38"/>
      <c r="Z304" s="38"/>
      <c r="AA304" s="38"/>
      <c r="AB304" s="38"/>
      <c r="AC304" s="38"/>
      <c r="AD304" s="38"/>
      <c r="AE304" s="38"/>
      <c r="AR304" s="254" t="s">
        <v>377</v>
      </c>
      <c r="AT304" s="254" t="s">
        <v>262</v>
      </c>
      <c r="AU304" s="254" t="s">
        <v>87</v>
      </c>
      <c r="AY304" s="17" t="s">
        <v>152</v>
      </c>
      <c r="BE304" s="255">
        <f>IF(N304="základní",J304,0)</f>
        <v>0</v>
      </c>
      <c r="BF304" s="255">
        <f>IF(N304="snížená",J304,0)</f>
        <v>0</v>
      </c>
      <c r="BG304" s="255">
        <f>IF(N304="zákl. přenesená",J304,0)</f>
        <v>0</v>
      </c>
      <c r="BH304" s="255">
        <f>IF(N304="sníž. přenesená",J304,0)</f>
        <v>0</v>
      </c>
      <c r="BI304" s="255">
        <f>IF(N304="nulová",J304,0)</f>
        <v>0</v>
      </c>
      <c r="BJ304" s="17" t="s">
        <v>85</v>
      </c>
      <c r="BK304" s="255">
        <f>ROUND(I304*H304,2)</f>
        <v>0</v>
      </c>
      <c r="BL304" s="17" t="s">
        <v>270</v>
      </c>
      <c r="BM304" s="254" t="s">
        <v>1265</v>
      </c>
    </row>
    <row r="305" s="2" customFormat="1">
      <c r="A305" s="38"/>
      <c r="B305" s="39"/>
      <c r="C305" s="40"/>
      <c r="D305" s="256" t="s">
        <v>161</v>
      </c>
      <c r="E305" s="40"/>
      <c r="F305" s="257" t="s">
        <v>1264</v>
      </c>
      <c r="G305" s="40"/>
      <c r="H305" s="40"/>
      <c r="I305" s="154"/>
      <c r="J305" s="40"/>
      <c r="K305" s="40"/>
      <c r="L305" s="44"/>
      <c r="M305" s="258"/>
      <c r="N305" s="259"/>
      <c r="O305" s="91"/>
      <c r="P305" s="91"/>
      <c r="Q305" s="91"/>
      <c r="R305" s="91"/>
      <c r="S305" s="91"/>
      <c r="T305" s="92"/>
      <c r="U305" s="38"/>
      <c r="V305" s="38"/>
      <c r="W305" s="38"/>
      <c r="X305" s="38"/>
      <c r="Y305" s="38"/>
      <c r="Z305" s="38"/>
      <c r="AA305" s="38"/>
      <c r="AB305" s="38"/>
      <c r="AC305" s="38"/>
      <c r="AD305" s="38"/>
      <c r="AE305" s="38"/>
      <c r="AT305" s="17" t="s">
        <v>161</v>
      </c>
      <c r="AU305" s="17" t="s">
        <v>87</v>
      </c>
    </row>
    <row r="306" s="2" customFormat="1" ht="21.75" customHeight="1">
      <c r="A306" s="38"/>
      <c r="B306" s="39"/>
      <c r="C306" s="283" t="s">
        <v>682</v>
      </c>
      <c r="D306" s="283" t="s">
        <v>262</v>
      </c>
      <c r="E306" s="284" t="s">
        <v>1266</v>
      </c>
      <c r="F306" s="285" t="s">
        <v>1267</v>
      </c>
      <c r="G306" s="286" t="s">
        <v>1098</v>
      </c>
      <c r="H306" s="287">
        <v>3</v>
      </c>
      <c r="I306" s="288"/>
      <c r="J306" s="289">
        <f>ROUND(I306*H306,2)</f>
        <v>0</v>
      </c>
      <c r="K306" s="285" t="s">
        <v>1</v>
      </c>
      <c r="L306" s="290"/>
      <c r="M306" s="291" t="s">
        <v>1</v>
      </c>
      <c r="N306" s="292" t="s">
        <v>43</v>
      </c>
      <c r="O306" s="91"/>
      <c r="P306" s="252">
        <f>O306*H306</f>
        <v>0</v>
      </c>
      <c r="Q306" s="252">
        <v>0</v>
      </c>
      <c r="R306" s="252">
        <f>Q306*H306</f>
        <v>0</v>
      </c>
      <c r="S306" s="252">
        <v>0</v>
      </c>
      <c r="T306" s="253">
        <f>S306*H306</f>
        <v>0</v>
      </c>
      <c r="U306" s="38"/>
      <c r="V306" s="38"/>
      <c r="W306" s="38"/>
      <c r="X306" s="38"/>
      <c r="Y306" s="38"/>
      <c r="Z306" s="38"/>
      <c r="AA306" s="38"/>
      <c r="AB306" s="38"/>
      <c r="AC306" s="38"/>
      <c r="AD306" s="38"/>
      <c r="AE306" s="38"/>
      <c r="AR306" s="254" t="s">
        <v>377</v>
      </c>
      <c r="AT306" s="254" t="s">
        <v>262</v>
      </c>
      <c r="AU306" s="254" t="s">
        <v>87</v>
      </c>
      <c r="AY306" s="17" t="s">
        <v>152</v>
      </c>
      <c r="BE306" s="255">
        <f>IF(N306="základní",J306,0)</f>
        <v>0</v>
      </c>
      <c r="BF306" s="255">
        <f>IF(N306="snížená",J306,0)</f>
        <v>0</v>
      </c>
      <c r="BG306" s="255">
        <f>IF(N306="zákl. přenesená",J306,0)</f>
        <v>0</v>
      </c>
      <c r="BH306" s="255">
        <f>IF(N306="sníž. přenesená",J306,0)</f>
        <v>0</v>
      </c>
      <c r="BI306" s="255">
        <f>IF(N306="nulová",J306,0)</f>
        <v>0</v>
      </c>
      <c r="BJ306" s="17" t="s">
        <v>85</v>
      </c>
      <c r="BK306" s="255">
        <f>ROUND(I306*H306,2)</f>
        <v>0</v>
      </c>
      <c r="BL306" s="17" t="s">
        <v>270</v>
      </c>
      <c r="BM306" s="254" t="s">
        <v>1268</v>
      </c>
    </row>
    <row r="307" s="2" customFormat="1">
      <c r="A307" s="38"/>
      <c r="B307" s="39"/>
      <c r="C307" s="40"/>
      <c r="D307" s="256" t="s">
        <v>161</v>
      </c>
      <c r="E307" s="40"/>
      <c r="F307" s="257" t="s">
        <v>1267</v>
      </c>
      <c r="G307" s="40"/>
      <c r="H307" s="40"/>
      <c r="I307" s="154"/>
      <c r="J307" s="40"/>
      <c r="K307" s="40"/>
      <c r="L307" s="44"/>
      <c r="M307" s="303"/>
      <c r="N307" s="304"/>
      <c r="O307" s="305"/>
      <c r="P307" s="305"/>
      <c r="Q307" s="305"/>
      <c r="R307" s="305"/>
      <c r="S307" s="305"/>
      <c r="T307" s="306"/>
      <c r="U307" s="38"/>
      <c r="V307" s="38"/>
      <c r="W307" s="38"/>
      <c r="X307" s="38"/>
      <c r="Y307" s="38"/>
      <c r="Z307" s="38"/>
      <c r="AA307" s="38"/>
      <c r="AB307" s="38"/>
      <c r="AC307" s="38"/>
      <c r="AD307" s="38"/>
      <c r="AE307" s="38"/>
      <c r="AT307" s="17" t="s">
        <v>161</v>
      </c>
      <c r="AU307" s="17" t="s">
        <v>87</v>
      </c>
    </row>
    <row r="308" s="2" customFormat="1" ht="6.96" customHeight="1">
      <c r="A308" s="38"/>
      <c r="B308" s="66"/>
      <c r="C308" s="67"/>
      <c r="D308" s="67"/>
      <c r="E308" s="67"/>
      <c r="F308" s="67"/>
      <c r="G308" s="67"/>
      <c r="H308" s="67"/>
      <c r="I308" s="192"/>
      <c r="J308" s="67"/>
      <c r="K308" s="67"/>
      <c r="L308" s="44"/>
      <c r="M308" s="38"/>
      <c r="O308" s="38"/>
      <c r="P308" s="38"/>
      <c r="Q308" s="38"/>
      <c r="R308" s="38"/>
      <c r="S308" s="38"/>
      <c r="T308" s="38"/>
      <c r="U308" s="38"/>
      <c r="V308" s="38"/>
      <c r="W308" s="38"/>
      <c r="X308" s="38"/>
      <c r="Y308" s="38"/>
      <c r="Z308" s="38"/>
      <c r="AA308" s="38"/>
      <c r="AB308" s="38"/>
      <c r="AC308" s="38"/>
      <c r="AD308" s="38"/>
      <c r="AE308" s="38"/>
    </row>
  </sheetData>
  <sheetProtection sheet="1" autoFilter="0" formatColumns="0" formatRows="0" objects="1" scenarios="1" spinCount="100000" saltValue="HhzCm8DPqxyENIfDGV5t5Yp84trUnb519GAfXd3UXf5+BcpF6Ho82H4RpvuGhIEKN/cTe9Y1n1+X2oJlnfE4pg==" hashValue="1DYvfdjeLfbHdaHlTa90O0xscdq5AvQPaxcvn909P30Fmt088nz3dTVTc/5uQoIGl034YEcrc68KzG06Yufbag==" algorithmName="SHA-512" password="CC35"/>
  <autoFilter ref="C126:K307"/>
  <mergeCells count="12">
    <mergeCell ref="E7:H7"/>
    <mergeCell ref="E9:H9"/>
    <mergeCell ref="E11:H11"/>
    <mergeCell ref="E20:H20"/>
    <mergeCell ref="E29:H29"/>
    <mergeCell ref="E85:H85"/>
    <mergeCell ref="E87:H87"/>
    <mergeCell ref="E89:H89"/>
    <mergeCell ref="E115:H115"/>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115</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1269</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1270</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19</v>
      </c>
      <c r="G13" s="38"/>
      <c r="H13" s="38"/>
      <c r="I13" s="156" t="s">
        <v>20</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
        <v>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33</v>
      </c>
      <c r="F23" s="38"/>
      <c r="G23" s="38"/>
      <c r="H23" s="38"/>
      <c r="I23" s="156" t="s">
        <v>29</v>
      </c>
      <c r="J23" s="141" t="s">
        <v>1</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ROUND(J123,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ROUND((SUM(BE123:BE132)),  2)</f>
        <v>0</v>
      </c>
      <c r="G35" s="38"/>
      <c r="H35" s="38"/>
      <c r="I35" s="171">
        <v>0.20999999999999999</v>
      </c>
      <c r="J35" s="170">
        <f>ROUND(((SUM(BE123:BE132))*I35),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ROUND((SUM(BF123:BF132)),  2)</f>
        <v>0</v>
      </c>
      <c r="G36" s="38"/>
      <c r="H36" s="38"/>
      <c r="I36" s="171">
        <v>0.14999999999999999</v>
      </c>
      <c r="J36" s="170">
        <f>ROUND(((SUM(BF123:BF132))*I36),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ROUND((SUM(BG123:BG132)),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ROUND((SUM(BH123:BH132)),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ROUND((SUM(BI123:BI132)),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1269</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VRN - A - 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J123</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1271</v>
      </c>
      <c r="E99" s="205"/>
      <c r="F99" s="205"/>
      <c r="G99" s="205"/>
      <c r="H99" s="205"/>
      <c r="I99" s="206"/>
      <c r="J99" s="207">
        <f>J124</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1272</v>
      </c>
      <c r="E100" s="211"/>
      <c r="F100" s="211"/>
      <c r="G100" s="211"/>
      <c r="H100" s="211"/>
      <c r="I100" s="212"/>
      <c r="J100" s="213">
        <f>J125</f>
        <v>0</v>
      </c>
      <c r="K100" s="133"/>
      <c r="L100" s="214"/>
      <c r="S100" s="10"/>
      <c r="T100" s="10"/>
      <c r="U100" s="10"/>
      <c r="V100" s="10"/>
      <c r="W100" s="10"/>
      <c r="X100" s="10"/>
      <c r="Y100" s="10"/>
      <c r="Z100" s="10"/>
      <c r="AA100" s="10"/>
      <c r="AB100" s="10"/>
      <c r="AC100" s="10"/>
      <c r="AD100" s="10"/>
      <c r="AE100" s="10"/>
    </row>
    <row r="101" hidden="1" s="10" customFormat="1" ht="19.92" customHeight="1">
      <c r="A101" s="10"/>
      <c r="B101" s="209"/>
      <c r="C101" s="133"/>
      <c r="D101" s="210" t="s">
        <v>1273</v>
      </c>
      <c r="E101" s="211"/>
      <c r="F101" s="211"/>
      <c r="G101" s="211"/>
      <c r="H101" s="211"/>
      <c r="I101" s="212"/>
      <c r="J101" s="213">
        <f>J128</f>
        <v>0</v>
      </c>
      <c r="K101" s="133"/>
      <c r="L101" s="214"/>
      <c r="S101" s="10"/>
      <c r="T101" s="10"/>
      <c r="U101" s="10"/>
      <c r="V101" s="10"/>
      <c r="W101" s="10"/>
      <c r="X101" s="10"/>
      <c r="Y101" s="10"/>
      <c r="Z101" s="10"/>
      <c r="AA101" s="10"/>
      <c r="AB101" s="10"/>
      <c r="AC101" s="10"/>
      <c r="AD101" s="10"/>
      <c r="AE101" s="10"/>
    </row>
    <row r="102" hidden="1" s="2" customFormat="1" ht="21.84" customHeight="1">
      <c r="A102" s="38"/>
      <c r="B102" s="39"/>
      <c r="C102" s="40"/>
      <c r="D102" s="40"/>
      <c r="E102" s="40"/>
      <c r="F102" s="40"/>
      <c r="G102" s="40"/>
      <c r="H102" s="40"/>
      <c r="I102" s="154"/>
      <c r="J102" s="40"/>
      <c r="K102" s="40"/>
      <c r="L102" s="63"/>
      <c r="S102" s="38"/>
      <c r="T102" s="38"/>
      <c r="U102" s="38"/>
      <c r="V102" s="38"/>
      <c r="W102" s="38"/>
      <c r="X102" s="38"/>
      <c r="Y102" s="38"/>
      <c r="Z102" s="38"/>
      <c r="AA102" s="38"/>
      <c r="AB102" s="38"/>
      <c r="AC102" s="38"/>
      <c r="AD102" s="38"/>
      <c r="AE102" s="38"/>
    </row>
    <row r="103" hidden="1" s="2" customFormat="1" ht="6.96" customHeight="1">
      <c r="A103" s="38"/>
      <c r="B103" s="66"/>
      <c r="C103" s="67"/>
      <c r="D103" s="67"/>
      <c r="E103" s="67"/>
      <c r="F103" s="67"/>
      <c r="G103" s="67"/>
      <c r="H103" s="67"/>
      <c r="I103" s="192"/>
      <c r="J103" s="67"/>
      <c r="K103" s="67"/>
      <c r="L103" s="63"/>
      <c r="S103" s="38"/>
      <c r="T103" s="38"/>
      <c r="U103" s="38"/>
      <c r="V103" s="38"/>
      <c r="W103" s="38"/>
      <c r="X103" s="38"/>
      <c r="Y103" s="38"/>
      <c r="Z103" s="38"/>
      <c r="AA103" s="38"/>
      <c r="AB103" s="38"/>
      <c r="AC103" s="38"/>
      <c r="AD103" s="38"/>
      <c r="AE103" s="38"/>
    </row>
    <row r="104" hidden="1"/>
    <row r="105" hidden="1"/>
    <row r="106" hidden="1"/>
    <row r="107" s="2" customFormat="1" ht="6.96" customHeight="1">
      <c r="A107" s="38"/>
      <c r="B107" s="68"/>
      <c r="C107" s="69"/>
      <c r="D107" s="69"/>
      <c r="E107" s="69"/>
      <c r="F107" s="69"/>
      <c r="G107" s="69"/>
      <c r="H107" s="69"/>
      <c r="I107" s="195"/>
      <c r="J107" s="69"/>
      <c r="K107" s="69"/>
      <c r="L107" s="63"/>
      <c r="S107" s="38"/>
      <c r="T107" s="38"/>
      <c r="U107" s="38"/>
      <c r="V107" s="38"/>
      <c r="W107" s="38"/>
      <c r="X107" s="38"/>
      <c r="Y107" s="38"/>
      <c r="Z107" s="38"/>
      <c r="AA107" s="38"/>
      <c r="AB107" s="38"/>
      <c r="AC107" s="38"/>
      <c r="AD107" s="38"/>
      <c r="AE107" s="38"/>
    </row>
    <row r="108" s="2" customFormat="1" ht="24.96" customHeight="1">
      <c r="A108" s="38"/>
      <c r="B108" s="39"/>
      <c r="C108" s="23" t="s">
        <v>137</v>
      </c>
      <c r="D108" s="40"/>
      <c r="E108" s="40"/>
      <c r="F108" s="40"/>
      <c r="G108" s="40"/>
      <c r="H108" s="40"/>
      <c r="I108" s="154"/>
      <c r="J108" s="40"/>
      <c r="K108" s="40"/>
      <c r="L108" s="63"/>
      <c r="S108" s="38"/>
      <c r="T108" s="38"/>
      <c r="U108" s="38"/>
      <c r="V108" s="38"/>
      <c r="W108" s="38"/>
      <c r="X108" s="38"/>
      <c r="Y108" s="38"/>
      <c r="Z108" s="38"/>
      <c r="AA108" s="38"/>
      <c r="AB108" s="38"/>
      <c r="AC108" s="38"/>
      <c r="AD108" s="38"/>
      <c r="AE108" s="38"/>
    </row>
    <row r="109" s="2" customFormat="1" ht="6.96" customHeight="1">
      <c r="A109" s="38"/>
      <c r="B109" s="39"/>
      <c r="C109" s="40"/>
      <c r="D109" s="40"/>
      <c r="E109" s="40"/>
      <c r="F109" s="40"/>
      <c r="G109" s="40"/>
      <c r="H109" s="40"/>
      <c r="I109" s="154"/>
      <c r="J109" s="40"/>
      <c r="K109" s="40"/>
      <c r="L109" s="63"/>
      <c r="S109" s="38"/>
      <c r="T109" s="38"/>
      <c r="U109" s="38"/>
      <c r="V109" s="38"/>
      <c r="W109" s="38"/>
      <c r="X109" s="38"/>
      <c r="Y109" s="38"/>
      <c r="Z109" s="38"/>
      <c r="AA109" s="38"/>
      <c r="AB109" s="38"/>
      <c r="AC109" s="38"/>
      <c r="AD109" s="38"/>
      <c r="AE109" s="38"/>
    </row>
    <row r="110" s="2" customFormat="1" ht="12" customHeight="1">
      <c r="A110" s="38"/>
      <c r="B110" s="39"/>
      <c r="C110" s="32" t="s">
        <v>16</v>
      </c>
      <c r="D110" s="40"/>
      <c r="E110" s="40"/>
      <c r="F110" s="40"/>
      <c r="G110" s="40"/>
      <c r="H110" s="40"/>
      <c r="I110" s="154"/>
      <c r="J110" s="40"/>
      <c r="K110" s="40"/>
      <c r="L110" s="63"/>
      <c r="S110" s="38"/>
      <c r="T110" s="38"/>
      <c r="U110" s="38"/>
      <c r="V110" s="38"/>
      <c r="W110" s="38"/>
      <c r="X110" s="38"/>
      <c r="Y110" s="38"/>
      <c r="Z110" s="38"/>
      <c r="AA110" s="38"/>
      <c r="AB110" s="38"/>
      <c r="AC110" s="38"/>
      <c r="AD110" s="38"/>
      <c r="AE110" s="38"/>
    </row>
    <row r="111" s="2" customFormat="1" ht="16.5" customHeight="1">
      <c r="A111" s="38"/>
      <c r="B111" s="39"/>
      <c r="C111" s="40"/>
      <c r="D111" s="40"/>
      <c r="E111" s="196" t="str">
        <f>E7</f>
        <v>Velká Dobrá - zklidnění dopravy na průtahových komunikacích</v>
      </c>
      <c r="F111" s="32"/>
      <c r="G111" s="32"/>
      <c r="H111" s="32"/>
      <c r="I111" s="154"/>
      <c r="J111" s="40"/>
      <c r="K111" s="40"/>
      <c r="L111" s="63"/>
      <c r="S111" s="38"/>
      <c r="T111" s="38"/>
      <c r="U111" s="38"/>
      <c r="V111" s="38"/>
      <c r="W111" s="38"/>
      <c r="X111" s="38"/>
      <c r="Y111" s="38"/>
      <c r="Z111" s="38"/>
      <c r="AA111" s="38"/>
      <c r="AB111" s="38"/>
      <c r="AC111" s="38"/>
      <c r="AD111" s="38"/>
      <c r="AE111" s="38"/>
    </row>
    <row r="112" s="1" customFormat="1" ht="12" customHeight="1">
      <c r="B112" s="21"/>
      <c r="C112" s="32" t="s">
        <v>119</v>
      </c>
      <c r="D112" s="22"/>
      <c r="E112" s="22"/>
      <c r="F112" s="22"/>
      <c r="G112" s="22"/>
      <c r="H112" s="22"/>
      <c r="I112" s="146"/>
      <c r="J112" s="22"/>
      <c r="K112" s="22"/>
      <c r="L112" s="20"/>
    </row>
    <row r="113" s="2" customFormat="1" ht="16.5" customHeight="1">
      <c r="A113" s="38"/>
      <c r="B113" s="39"/>
      <c r="C113" s="40"/>
      <c r="D113" s="40"/>
      <c r="E113" s="196" t="s">
        <v>1269</v>
      </c>
      <c r="F113" s="40"/>
      <c r="G113" s="40"/>
      <c r="H113" s="40"/>
      <c r="I113" s="154"/>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121</v>
      </c>
      <c r="D114" s="40"/>
      <c r="E114" s="40"/>
      <c r="F114" s="40"/>
      <c r="G114" s="40"/>
      <c r="H114" s="40"/>
      <c r="I114" s="154"/>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E11</f>
        <v>VRN - A - Uznatelné náklady</v>
      </c>
      <c r="F115" s="40"/>
      <c r="G115" s="40"/>
      <c r="H115" s="40"/>
      <c r="I115" s="154"/>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54"/>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22</v>
      </c>
      <c r="D117" s="40"/>
      <c r="E117" s="40"/>
      <c r="F117" s="27" t="str">
        <f>F14</f>
        <v>Velká Dobrá</v>
      </c>
      <c r="G117" s="40"/>
      <c r="H117" s="40"/>
      <c r="I117" s="156" t="s">
        <v>24</v>
      </c>
      <c r="J117" s="79" t="str">
        <f>IF(J14="","",J14)</f>
        <v>12. 12. 2020</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54"/>
      <c r="J118" s="40"/>
      <c r="K118" s="40"/>
      <c r="L118" s="63"/>
      <c r="S118" s="38"/>
      <c r="T118" s="38"/>
      <c r="U118" s="38"/>
      <c r="V118" s="38"/>
      <c r="W118" s="38"/>
      <c r="X118" s="38"/>
      <c r="Y118" s="38"/>
      <c r="Z118" s="38"/>
      <c r="AA118" s="38"/>
      <c r="AB118" s="38"/>
      <c r="AC118" s="38"/>
      <c r="AD118" s="38"/>
      <c r="AE118" s="38"/>
    </row>
    <row r="119" s="2" customFormat="1" ht="25.65" customHeight="1">
      <c r="A119" s="38"/>
      <c r="B119" s="39"/>
      <c r="C119" s="32" t="s">
        <v>26</v>
      </c>
      <c r="D119" s="40"/>
      <c r="E119" s="40"/>
      <c r="F119" s="27" t="str">
        <f>E17</f>
        <v xml:space="preserve"> </v>
      </c>
      <c r="G119" s="40"/>
      <c r="H119" s="40"/>
      <c r="I119" s="156" t="s">
        <v>32</v>
      </c>
      <c r="J119" s="36" t="str">
        <f>E23</f>
        <v>Projekce dopravní Filip, s.r.o.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30</v>
      </c>
      <c r="D120" s="40"/>
      <c r="E120" s="40"/>
      <c r="F120" s="27" t="str">
        <f>IF(E20="","",E20)</f>
        <v>Vyplň údaj</v>
      </c>
      <c r="G120" s="40"/>
      <c r="H120" s="40"/>
      <c r="I120" s="156" t="s">
        <v>35</v>
      </c>
      <c r="J120" s="36" t="str">
        <f>E26</f>
        <v xml:space="preserve"> </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154"/>
      <c r="J121" s="40"/>
      <c r="K121" s="40"/>
      <c r="L121" s="63"/>
      <c r="S121" s="38"/>
      <c r="T121" s="38"/>
      <c r="U121" s="38"/>
      <c r="V121" s="38"/>
      <c r="W121" s="38"/>
      <c r="X121" s="38"/>
      <c r="Y121" s="38"/>
      <c r="Z121" s="38"/>
      <c r="AA121" s="38"/>
      <c r="AB121" s="38"/>
      <c r="AC121" s="38"/>
      <c r="AD121" s="38"/>
      <c r="AE121" s="38"/>
    </row>
    <row r="122" s="11" customFormat="1" ht="29.28" customHeight="1">
      <c r="A122" s="215"/>
      <c r="B122" s="216"/>
      <c r="C122" s="217" t="s">
        <v>138</v>
      </c>
      <c r="D122" s="218" t="s">
        <v>63</v>
      </c>
      <c r="E122" s="218" t="s">
        <v>59</v>
      </c>
      <c r="F122" s="218" t="s">
        <v>60</v>
      </c>
      <c r="G122" s="218" t="s">
        <v>139</v>
      </c>
      <c r="H122" s="218" t="s">
        <v>140</v>
      </c>
      <c r="I122" s="219" t="s">
        <v>141</v>
      </c>
      <c r="J122" s="218" t="s">
        <v>125</v>
      </c>
      <c r="K122" s="220" t="s">
        <v>142</v>
      </c>
      <c r="L122" s="221"/>
      <c r="M122" s="100" t="s">
        <v>1</v>
      </c>
      <c r="N122" s="101" t="s">
        <v>42</v>
      </c>
      <c r="O122" s="101" t="s">
        <v>143</v>
      </c>
      <c r="P122" s="101" t="s">
        <v>144</v>
      </c>
      <c r="Q122" s="101" t="s">
        <v>145</v>
      </c>
      <c r="R122" s="101" t="s">
        <v>146</v>
      </c>
      <c r="S122" s="101" t="s">
        <v>147</v>
      </c>
      <c r="T122" s="102" t="s">
        <v>148</v>
      </c>
      <c r="U122" s="215"/>
      <c r="V122" s="215"/>
      <c r="W122" s="215"/>
      <c r="X122" s="215"/>
      <c r="Y122" s="215"/>
      <c r="Z122" s="215"/>
      <c r="AA122" s="215"/>
      <c r="AB122" s="215"/>
      <c r="AC122" s="215"/>
      <c r="AD122" s="215"/>
      <c r="AE122" s="215"/>
    </row>
    <row r="123" s="2" customFormat="1" ht="22.8" customHeight="1">
      <c r="A123" s="38"/>
      <c r="B123" s="39"/>
      <c r="C123" s="107" t="s">
        <v>149</v>
      </c>
      <c r="D123" s="40"/>
      <c r="E123" s="40"/>
      <c r="F123" s="40"/>
      <c r="G123" s="40"/>
      <c r="H123" s="40"/>
      <c r="I123" s="154"/>
      <c r="J123" s="222">
        <f>BK123</f>
        <v>0</v>
      </c>
      <c r="K123" s="40"/>
      <c r="L123" s="44"/>
      <c r="M123" s="103"/>
      <c r="N123" s="223"/>
      <c r="O123" s="104"/>
      <c r="P123" s="224">
        <f>P124</f>
        <v>0</v>
      </c>
      <c r="Q123" s="104"/>
      <c r="R123" s="224">
        <f>R124</f>
        <v>0</v>
      </c>
      <c r="S123" s="104"/>
      <c r="T123" s="225">
        <f>T124</f>
        <v>0</v>
      </c>
      <c r="U123" s="38"/>
      <c r="V123" s="38"/>
      <c r="W123" s="38"/>
      <c r="X123" s="38"/>
      <c r="Y123" s="38"/>
      <c r="Z123" s="38"/>
      <c r="AA123" s="38"/>
      <c r="AB123" s="38"/>
      <c r="AC123" s="38"/>
      <c r="AD123" s="38"/>
      <c r="AE123" s="38"/>
      <c r="AT123" s="17" t="s">
        <v>77</v>
      </c>
      <c r="AU123" s="17" t="s">
        <v>127</v>
      </c>
      <c r="BK123" s="226">
        <f>BK124</f>
        <v>0</v>
      </c>
    </row>
    <row r="124" s="12" customFormat="1" ht="25.92" customHeight="1">
      <c r="A124" s="12"/>
      <c r="B124" s="227"/>
      <c r="C124" s="228"/>
      <c r="D124" s="229" t="s">
        <v>77</v>
      </c>
      <c r="E124" s="230" t="s">
        <v>110</v>
      </c>
      <c r="F124" s="230" t="s">
        <v>110</v>
      </c>
      <c r="G124" s="228"/>
      <c r="H124" s="228"/>
      <c r="I124" s="231"/>
      <c r="J124" s="232">
        <f>BK124</f>
        <v>0</v>
      </c>
      <c r="K124" s="228"/>
      <c r="L124" s="233"/>
      <c r="M124" s="234"/>
      <c r="N124" s="235"/>
      <c r="O124" s="235"/>
      <c r="P124" s="236">
        <f>P125+P128</f>
        <v>0</v>
      </c>
      <c r="Q124" s="235"/>
      <c r="R124" s="236">
        <f>R125+R128</f>
        <v>0</v>
      </c>
      <c r="S124" s="235"/>
      <c r="T124" s="237">
        <f>T125+T128</f>
        <v>0</v>
      </c>
      <c r="U124" s="12"/>
      <c r="V124" s="12"/>
      <c r="W124" s="12"/>
      <c r="X124" s="12"/>
      <c r="Y124" s="12"/>
      <c r="Z124" s="12"/>
      <c r="AA124" s="12"/>
      <c r="AB124" s="12"/>
      <c r="AC124" s="12"/>
      <c r="AD124" s="12"/>
      <c r="AE124" s="12"/>
      <c r="AR124" s="238" t="s">
        <v>85</v>
      </c>
      <c r="AT124" s="239" t="s">
        <v>77</v>
      </c>
      <c r="AU124" s="239" t="s">
        <v>78</v>
      </c>
      <c r="AY124" s="238" t="s">
        <v>152</v>
      </c>
      <c r="BK124" s="240">
        <f>BK125+BK128</f>
        <v>0</v>
      </c>
    </row>
    <row r="125" s="12" customFormat="1" ht="22.8" customHeight="1">
      <c r="A125" s="12"/>
      <c r="B125" s="227"/>
      <c r="C125" s="228"/>
      <c r="D125" s="229" t="s">
        <v>77</v>
      </c>
      <c r="E125" s="241" t="s">
        <v>1274</v>
      </c>
      <c r="F125" s="241" t="s">
        <v>1275</v>
      </c>
      <c r="G125" s="228"/>
      <c r="H125" s="228"/>
      <c r="I125" s="231"/>
      <c r="J125" s="242">
        <f>BK125</f>
        <v>0</v>
      </c>
      <c r="K125" s="228"/>
      <c r="L125" s="233"/>
      <c r="M125" s="234"/>
      <c r="N125" s="235"/>
      <c r="O125" s="235"/>
      <c r="P125" s="236">
        <f>SUM(P126:P127)</f>
        <v>0</v>
      </c>
      <c r="Q125" s="235"/>
      <c r="R125" s="236">
        <f>SUM(R126:R127)</f>
        <v>0</v>
      </c>
      <c r="S125" s="235"/>
      <c r="T125" s="237">
        <f>SUM(T126:T127)</f>
        <v>0</v>
      </c>
      <c r="U125" s="12"/>
      <c r="V125" s="12"/>
      <c r="W125" s="12"/>
      <c r="X125" s="12"/>
      <c r="Y125" s="12"/>
      <c r="Z125" s="12"/>
      <c r="AA125" s="12"/>
      <c r="AB125" s="12"/>
      <c r="AC125" s="12"/>
      <c r="AD125" s="12"/>
      <c r="AE125" s="12"/>
      <c r="AR125" s="238" t="s">
        <v>188</v>
      </c>
      <c r="AT125" s="239" t="s">
        <v>77</v>
      </c>
      <c r="AU125" s="239" t="s">
        <v>85</v>
      </c>
      <c r="AY125" s="238" t="s">
        <v>152</v>
      </c>
      <c r="BK125" s="240">
        <f>SUM(BK126:BK127)</f>
        <v>0</v>
      </c>
    </row>
    <row r="126" s="2" customFormat="1" ht="16.5" customHeight="1">
      <c r="A126" s="38"/>
      <c r="B126" s="39"/>
      <c r="C126" s="243" t="s">
        <v>85</v>
      </c>
      <c r="D126" s="243" t="s">
        <v>154</v>
      </c>
      <c r="E126" s="244" t="s">
        <v>1276</v>
      </c>
      <c r="F126" s="245" t="s">
        <v>1277</v>
      </c>
      <c r="G126" s="246" t="s">
        <v>1278</v>
      </c>
      <c r="H126" s="247">
        <v>1</v>
      </c>
      <c r="I126" s="248"/>
      <c r="J126" s="249">
        <f>ROUND(I126*H126,2)</f>
        <v>0</v>
      </c>
      <c r="K126" s="245" t="s">
        <v>1</v>
      </c>
      <c r="L126" s="44"/>
      <c r="M126" s="250" t="s">
        <v>1</v>
      </c>
      <c r="N126" s="251" t="s">
        <v>43</v>
      </c>
      <c r="O126" s="91"/>
      <c r="P126" s="252">
        <f>O126*H126</f>
        <v>0</v>
      </c>
      <c r="Q126" s="252">
        <v>0</v>
      </c>
      <c r="R126" s="252">
        <f>Q126*H126</f>
        <v>0</v>
      </c>
      <c r="S126" s="252">
        <v>0</v>
      </c>
      <c r="T126" s="253">
        <f>S126*H126</f>
        <v>0</v>
      </c>
      <c r="U126" s="38"/>
      <c r="V126" s="38"/>
      <c r="W126" s="38"/>
      <c r="X126" s="38"/>
      <c r="Y126" s="38"/>
      <c r="Z126" s="38"/>
      <c r="AA126" s="38"/>
      <c r="AB126" s="38"/>
      <c r="AC126" s="38"/>
      <c r="AD126" s="38"/>
      <c r="AE126" s="38"/>
      <c r="AR126" s="254" t="s">
        <v>159</v>
      </c>
      <c r="AT126" s="254" t="s">
        <v>154</v>
      </c>
      <c r="AU126" s="254" t="s">
        <v>87</v>
      </c>
      <c r="AY126" s="17" t="s">
        <v>152</v>
      </c>
      <c r="BE126" s="255">
        <f>IF(N126="základní",J126,0)</f>
        <v>0</v>
      </c>
      <c r="BF126" s="255">
        <f>IF(N126="snížená",J126,0)</f>
        <v>0</v>
      </c>
      <c r="BG126" s="255">
        <f>IF(N126="zákl. přenesená",J126,0)</f>
        <v>0</v>
      </c>
      <c r="BH126" s="255">
        <f>IF(N126="sníž. přenesená",J126,0)</f>
        <v>0</v>
      </c>
      <c r="BI126" s="255">
        <f>IF(N126="nulová",J126,0)</f>
        <v>0</v>
      </c>
      <c r="BJ126" s="17" t="s">
        <v>85</v>
      </c>
      <c r="BK126" s="255">
        <f>ROUND(I126*H126,2)</f>
        <v>0</v>
      </c>
      <c r="BL126" s="17" t="s">
        <v>159</v>
      </c>
      <c r="BM126" s="254" t="s">
        <v>1279</v>
      </c>
    </row>
    <row r="127" s="2" customFormat="1">
      <c r="A127" s="38"/>
      <c r="B127" s="39"/>
      <c r="C127" s="40"/>
      <c r="D127" s="256" t="s">
        <v>161</v>
      </c>
      <c r="E127" s="40"/>
      <c r="F127" s="257" t="s">
        <v>1277</v>
      </c>
      <c r="G127" s="40"/>
      <c r="H127" s="40"/>
      <c r="I127" s="154"/>
      <c r="J127" s="40"/>
      <c r="K127" s="40"/>
      <c r="L127" s="44"/>
      <c r="M127" s="258"/>
      <c r="N127" s="259"/>
      <c r="O127" s="91"/>
      <c r="P127" s="91"/>
      <c r="Q127" s="91"/>
      <c r="R127" s="91"/>
      <c r="S127" s="91"/>
      <c r="T127" s="92"/>
      <c r="U127" s="38"/>
      <c r="V127" s="38"/>
      <c r="W127" s="38"/>
      <c r="X127" s="38"/>
      <c r="Y127" s="38"/>
      <c r="Z127" s="38"/>
      <c r="AA127" s="38"/>
      <c r="AB127" s="38"/>
      <c r="AC127" s="38"/>
      <c r="AD127" s="38"/>
      <c r="AE127" s="38"/>
      <c r="AT127" s="17" t="s">
        <v>161</v>
      </c>
      <c r="AU127" s="17" t="s">
        <v>87</v>
      </c>
    </row>
    <row r="128" s="12" customFormat="1" ht="22.8" customHeight="1">
      <c r="A128" s="12"/>
      <c r="B128" s="227"/>
      <c r="C128" s="228"/>
      <c r="D128" s="229" t="s">
        <v>77</v>
      </c>
      <c r="E128" s="241" t="s">
        <v>1280</v>
      </c>
      <c r="F128" s="241" t="s">
        <v>1281</v>
      </c>
      <c r="G128" s="228"/>
      <c r="H128" s="228"/>
      <c r="I128" s="231"/>
      <c r="J128" s="242">
        <f>BK128</f>
        <v>0</v>
      </c>
      <c r="K128" s="228"/>
      <c r="L128" s="233"/>
      <c r="M128" s="234"/>
      <c r="N128" s="235"/>
      <c r="O128" s="235"/>
      <c r="P128" s="236">
        <f>SUM(P129:P132)</f>
        <v>0</v>
      </c>
      <c r="Q128" s="235"/>
      <c r="R128" s="236">
        <f>SUM(R129:R132)</f>
        <v>0</v>
      </c>
      <c r="S128" s="235"/>
      <c r="T128" s="237">
        <f>SUM(T129:T132)</f>
        <v>0</v>
      </c>
      <c r="U128" s="12"/>
      <c r="V128" s="12"/>
      <c r="W128" s="12"/>
      <c r="X128" s="12"/>
      <c r="Y128" s="12"/>
      <c r="Z128" s="12"/>
      <c r="AA128" s="12"/>
      <c r="AB128" s="12"/>
      <c r="AC128" s="12"/>
      <c r="AD128" s="12"/>
      <c r="AE128" s="12"/>
      <c r="AR128" s="238" t="s">
        <v>188</v>
      </c>
      <c r="AT128" s="239" t="s">
        <v>77</v>
      </c>
      <c r="AU128" s="239" t="s">
        <v>85</v>
      </c>
      <c r="AY128" s="238" t="s">
        <v>152</v>
      </c>
      <c r="BK128" s="240">
        <f>SUM(BK129:BK132)</f>
        <v>0</v>
      </c>
    </row>
    <row r="129" s="2" customFormat="1" ht="16.5" customHeight="1">
      <c r="A129" s="38"/>
      <c r="B129" s="39"/>
      <c r="C129" s="243" t="s">
        <v>87</v>
      </c>
      <c r="D129" s="243" t="s">
        <v>154</v>
      </c>
      <c r="E129" s="244" t="s">
        <v>1282</v>
      </c>
      <c r="F129" s="245" t="s">
        <v>1281</v>
      </c>
      <c r="G129" s="246" t="s">
        <v>330</v>
      </c>
      <c r="H129" s="247">
        <v>1</v>
      </c>
      <c r="I129" s="248"/>
      <c r="J129" s="249">
        <f>ROUND(I129*H129,2)</f>
        <v>0</v>
      </c>
      <c r="K129" s="245" t="s">
        <v>158</v>
      </c>
      <c r="L129" s="44"/>
      <c r="M129" s="250" t="s">
        <v>1</v>
      </c>
      <c r="N129" s="251" t="s">
        <v>43</v>
      </c>
      <c r="O129" s="91"/>
      <c r="P129" s="252">
        <f>O129*H129</f>
        <v>0</v>
      </c>
      <c r="Q129" s="252">
        <v>0</v>
      </c>
      <c r="R129" s="252">
        <f>Q129*H129</f>
        <v>0</v>
      </c>
      <c r="S129" s="252">
        <v>0</v>
      </c>
      <c r="T129" s="253">
        <f>S129*H129</f>
        <v>0</v>
      </c>
      <c r="U129" s="38"/>
      <c r="V129" s="38"/>
      <c r="W129" s="38"/>
      <c r="X129" s="38"/>
      <c r="Y129" s="38"/>
      <c r="Z129" s="38"/>
      <c r="AA129" s="38"/>
      <c r="AB129" s="38"/>
      <c r="AC129" s="38"/>
      <c r="AD129" s="38"/>
      <c r="AE129" s="38"/>
      <c r="AR129" s="254" t="s">
        <v>1283</v>
      </c>
      <c r="AT129" s="254" t="s">
        <v>154</v>
      </c>
      <c r="AU129" s="254" t="s">
        <v>87</v>
      </c>
      <c r="AY129" s="17" t="s">
        <v>152</v>
      </c>
      <c r="BE129" s="255">
        <f>IF(N129="základní",J129,0)</f>
        <v>0</v>
      </c>
      <c r="BF129" s="255">
        <f>IF(N129="snížená",J129,0)</f>
        <v>0</v>
      </c>
      <c r="BG129" s="255">
        <f>IF(N129="zákl. přenesená",J129,0)</f>
        <v>0</v>
      </c>
      <c r="BH129" s="255">
        <f>IF(N129="sníž. přenesená",J129,0)</f>
        <v>0</v>
      </c>
      <c r="BI129" s="255">
        <f>IF(N129="nulová",J129,0)</f>
        <v>0</v>
      </c>
      <c r="BJ129" s="17" t="s">
        <v>85</v>
      </c>
      <c r="BK129" s="255">
        <f>ROUND(I129*H129,2)</f>
        <v>0</v>
      </c>
      <c r="BL129" s="17" t="s">
        <v>1283</v>
      </c>
      <c r="BM129" s="254" t="s">
        <v>1284</v>
      </c>
    </row>
    <row r="130" s="2" customFormat="1">
      <c r="A130" s="38"/>
      <c r="B130" s="39"/>
      <c r="C130" s="40"/>
      <c r="D130" s="256" t="s">
        <v>161</v>
      </c>
      <c r="E130" s="40"/>
      <c r="F130" s="257" t="s">
        <v>1281</v>
      </c>
      <c r="G130" s="40"/>
      <c r="H130" s="40"/>
      <c r="I130" s="154"/>
      <c r="J130" s="40"/>
      <c r="K130" s="40"/>
      <c r="L130" s="44"/>
      <c r="M130" s="258"/>
      <c r="N130" s="259"/>
      <c r="O130" s="91"/>
      <c r="P130" s="91"/>
      <c r="Q130" s="91"/>
      <c r="R130" s="91"/>
      <c r="S130" s="91"/>
      <c r="T130" s="92"/>
      <c r="U130" s="38"/>
      <c r="V130" s="38"/>
      <c r="W130" s="38"/>
      <c r="X130" s="38"/>
      <c r="Y130" s="38"/>
      <c r="Z130" s="38"/>
      <c r="AA130" s="38"/>
      <c r="AB130" s="38"/>
      <c r="AC130" s="38"/>
      <c r="AD130" s="38"/>
      <c r="AE130" s="38"/>
      <c r="AT130" s="17" t="s">
        <v>161</v>
      </c>
      <c r="AU130" s="17" t="s">
        <v>87</v>
      </c>
    </row>
    <row r="131" s="2" customFormat="1" ht="16.5" customHeight="1">
      <c r="A131" s="38"/>
      <c r="B131" s="39"/>
      <c r="C131" s="243" t="s">
        <v>177</v>
      </c>
      <c r="D131" s="243" t="s">
        <v>154</v>
      </c>
      <c r="E131" s="244" t="s">
        <v>1285</v>
      </c>
      <c r="F131" s="245" t="s">
        <v>1286</v>
      </c>
      <c r="G131" s="246" t="s">
        <v>330</v>
      </c>
      <c r="H131" s="247">
        <v>1</v>
      </c>
      <c r="I131" s="248"/>
      <c r="J131" s="249">
        <f>ROUND(I131*H131,2)</f>
        <v>0</v>
      </c>
      <c r="K131" s="245" t="s">
        <v>158</v>
      </c>
      <c r="L131" s="44"/>
      <c r="M131" s="250" t="s">
        <v>1</v>
      </c>
      <c r="N131" s="251" t="s">
        <v>43</v>
      </c>
      <c r="O131" s="91"/>
      <c r="P131" s="252">
        <f>O131*H131</f>
        <v>0</v>
      </c>
      <c r="Q131" s="252">
        <v>0</v>
      </c>
      <c r="R131" s="252">
        <f>Q131*H131</f>
        <v>0</v>
      </c>
      <c r="S131" s="252">
        <v>0</v>
      </c>
      <c r="T131" s="253">
        <f>S131*H131</f>
        <v>0</v>
      </c>
      <c r="U131" s="38"/>
      <c r="V131" s="38"/>
      <c r="W131" s="38"/>
      <c r="X131" s="38"/>
      <c r="Y131" s="38"/>
      <c r="Z131" s="38"/>
      <c r="AA131" s="38"/>
      <c r="AB131" s="38"/>
      <c r="AC131" s="38"/>
      <c r="AD131" s="38"/>
      <c r="AE131" s="38"/>
      <c r="AR131" s="254" t="s">
        <v>1283</v>
      </c>
      <c r="AT131" s="254" t="s">
        <v>154</v>
      </c>
      <c r="AU131" s="254" t="s">
        <v>87</v>
      </c>
      <c r="AY131" s="17" t="s">
        <v>152</v>
      </c>
      <c r="BE131" s="255">
        <f>IF(N131="základní",J131,0)</f>
        <v>0</v>
      </c>
      <c r="BF131" s="255">
        <f>IF(N131="snížená",J131,0)</f>
        <v>0</v>
      </c>
      <c r="BG131" s="255">
        <f>IF(N131="zákl. přenesená",J131,0)</f>
        <v>0</v>
      </c>
      <c r="BH131" s="255">
        <f>IF(N131="sníž. přenesená",J131,0)</f>
        <v>0</v>
      </c>
      <c r="BI131" s="255">
        <f>IF(N131="nulová",J131,0)</f>
        <v>0</v>
      </c>
      <c r="BJ131" s="17" t="s">
        <v>85</v>
      </c>
      <c r="BK131" s="255">
        <f>ROUND(I131*H131,2)</f>
        <v>0</v>
      </c>
      <c r="BL131" s="17" t="s">
        <v>1283</v>
      </c>
      <c r="BM131" s="254" t="s">
        <v>1287</v>
      </c>
    </row>
    <row r="132" s="2" customFormat="1">
      <c r="A132" s="38"/>
      <c r="B132" s="39"/>
      <c r="C132" s="40"/>
      <c r="D132" s="256" t="s">
        <v>161</v>
      </c>
      <c r="E132" s="40"/>
      <c r="F132" s="257" t="s">
        <v>1288</v>
      </c>
      <c r="G132" s="40"/>
      <c r="H132" s="40"/>
      <c r="I132" s="154"/>
      <c r="J132" s="40"/>
      <c r="K132" s="40"/>
      <c r="L132" s="44"/>
      <c r="M132" s="303"/>
      <c r="N132" s="304"/>
      <c r="O132" s="305"/>
      <c r="P132" s="305"/>
      <c r="Q132" s="305"/>
      <c r="R132" s="305"/>
      <c r="S132" s="305"/>
      <c r="T132" s="306"/>
      <c r="U132" s="38"/>
      <c r="V132" s="38"/>
      <c r="W132" s="38"/>
      <c r="X132" s="38"/>
      <c r="Y132" s="38"/>
      <c r="Z132" s="38"/>
      <c r="AA132" s="38"/>
      <c r="AB132" s="38"/>
      <c r="AC132" s="38"/>
      <c r="AD132" s="38"/>
      <c r="AE132" s="38"/>
      <c r="AT132" s="17" t="s">
        <v>161</v>
      </c>
      <c r="AU132" s="17" t="s">
        <v>87</v>
      </c>
    </row>
    <row r="133" s="2" customFormat="1" ht="6.96" customHeight="1">
      <c r="A133" s="38"/>
      <c r="B133" s="66"/>
      <c r="C133" s="67"/>
      <c r="D133" s="67"/>
      <c r="E133" s="67"/>
      <c r="F133" s="67"/>
      <c r="G133" s="67"/>
      <c r="H133" s="67"/>
      <c r="I133" s="192"/>
      <c r="J133" s="67"/>
      <c r="K133" s="67"/>
      <c r="L133" s="44"/>
      <c r="M133" s="38"/>
      <c r="O133" s="38"/>
      <c r="P133" s="38"/>
      <c r="Q133" s="38"/>
      <c r="R133" s="38"/>
      <c r="S133" s="38"/>
      <c r="T133" s="38"/>
      <c r="U133" s="38"/>
      <c r="V133" s="38"/>
      <c r="W133" s="38"/>
      <c r="X133" s="38"/>
      <c r="Y133" s="38"/>
      <c r="Z133" s="38"/>
      <c r="AA133" s="38"/>
      <c r="AB133" s="38"/>
      <c r="AC133" s="38"/>
      <c r="AD133" s="38"/>
      <c r="AE133" s="38"/>
    </row>
  </sheetData>
  <sheetProtection sheet="1" autoFilter="0" formatColumns="0" formatRows="0" objects="1" scenarios="1" spinCount="100000" saltValue="/W87EoPtZdstlqovfixARWvnz6grH12hCyFTd0AxHNAwSieSBbEu1ETISx2Z3W9YsM2B32PZVeUTfPYzeOR0iQ==" hashValue="FE/MP7khmz97DOi4am0p9Z/iO8fyqarD6Ygub6LwlLVvxu8fXxNoxZlcmd8PC9Vl3uGmpId7AeQRkz8cRO6iUg==" algorithmName="SHA-512" password="CC35"/>
  <autoFilter ref="C122:K132"/>
  <mergeCells count="12">
    <mergeCell ref="E7:H7"/>
    <mergeCell ref="E9:H9"/>
    <mergeCell ref="E11:H11"/>
    <mergeCell ref="E20:H20"/>
    <mergeCell ref="E29:H29"/>
    <mergeCell ref="E85:H85"/>
    <mergeCell ref="E87:H87"/>
    <mergeCell ref="E89:H89"/>
    <mergeCell ref="E111:H111"/>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6"/>
      <c r="L2" s="1"/>
      <c r="M2" s="1"/>
      <c r="N2" s="1"/>
      <c r="O2" s="1"/>
      <c r="P2" s="1"/>
      <c r="Q2" s="1"/>
      <c r="R2" s="1"/>
      <c r="S2" s="1"/>
      <c r="T2" s="1"/>
      <c r="U2" s="1"/>
      <c r="V2" s="1"/>
      <c r="AT2" s="17" t="s">
        <v>117</v>
      </c>
    </row>
    <row r="3" s="1" customFormat="1" ht="6.96" customHeight="1">
      <c r="B3" s="147"/>
      <c r="C3" s="148"/>
      <c r="D3" s="148"/>
      <c r="E3" s="148"/>
      <c r="F3" s="148"/>
      <c r="G3" s="148"/>
      <c r="H3" s="148"/>
      <c r="I3" s="149"/>
      <c r="J3" s="148"/>
      <c r="K3" s="148"/>
      <c r="L3" s="20"/>
      <c r="AT3" s="17" t="s">
        <v>87</v>
      </c>
    </row>
    <row r="4" s="1" customFormat="1" ht="24.96" customHeight="1">
      <c r="B4" s="20"/>
      <c r="D4" s="150" t="s">
        <v>118</v>
      </c>
      <c r="I4" s="146"/>
      <c r="L4" s="20"/>
      <c r="M4" s="151" t="s">
        <v>10</v>
      </c>
      <c r="AT4" s="17" t="s">
        <v>4</v>
      </c>
    </row>
    <row r="5" s="1" customFormat="1" ht="6.96" customHeight="1">
      <c r="B5" s="20"/>
      <c r="I5" s="146"/>
      <c r="L5" s="20"/>
    </row>
    <row r="6" s="1" customFormat="1" ht="12" customHeight="1">
      <c r="B6" s="20"/>
      <c r="D6" s="152" t="s">
        <v>16</v>
      </c>
      <c r="I6" s="146"/>
      <c r="L6" s="20"/>
    </row>
    <row r="7" s="1" customFormat="1" ht="16.5" customHeight="1">
      <c r="B7" s="20"/>
      <c r="E7" s="153" t="str">
        <f>'Rekapitulace stavby'!K6</f>
        <v>Velká Dobrá - zklidnění dopravy na průtahových komunikacích</v>
      </c>
      <c r="F7" s="152"/>
      <c r="G7" s="152"/>
      <c r="H7" s="152"/>
      <c r="I7" s="146"/>
      <c r="L7" s="20"/>
    </row>
    <row r="8" s="1" customFormat="1" ht="12" customHeight="1">
      <c r="B8" s="20"/>
      <c r="D8" s="152" t="s">
        <v>119</v>
      </c>
      <c r="I8" s="146"/>
      <c r="L8" s="20"/>
    </row>
    <row r="9" s="2" customFormat="1" ht="16.5" customHeight="1">
      <c r="A9" s="38"/>
      <c r="B9" s="44"/>
      <c r="C9" s="38"/>
      <c r="D9" s="38"/>
      <c r="E9" s="153" t="s">
        <v>1269</v>
      </c>
      <c r="F9" s="38"/>
      <c r="G9" s="38"/>
      <c r="H9" s="38"/>
      <c r="I9" s="154"/>
      <c r="J9" s="38"/>
      <c r="K9" s="38"/>
      <c r="L9" s="63"/>
      <c r="S9" s="38"/>
      <c r="T9" s="38"/>
      <c r="U9" s="38"/>
      <c r="V9" s="38"/>
      <c r="W9" s="38"/>
      <c r="X9" s="38"/>
      <c r="Y9" s="38"/>
      <c r="Z9" s="38"/>
      <c r="AA9" s="38"/>
      <c r="AB9" s="38"/>
      <c r="AC9" s="38"/>
      <c r="AD9" s="38"/>
      <c r="AE9" s="38"/>
    </row>
    <row r="10" s="2" customFormat="1" ht="12" customHeight="1">
      <c r="A10" s="38"/>
      <c r="B10" s="44"/>
      <c r="C10" s="38"/>
      <c r="D10" s="152" t="s">
        <v>121</v>
      </c>
      <c r="E10" s="38"/>
      <c r="F10" s="38"/>
      <c r="G10" s="38"/>
      <c r="H10" s="38"/>
      <c r="I10" s="154"/>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5" t="s">
        <v>1289</v>
      </c>
      <c r="F11" s="38"/>
      <c r="G11" s="38"/>
      <c r="H11" s="38"/>
      <c r="I11" s="154"/>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4"/>
      <c r="J12" s="38"/>
      <c r="K12" s="38"/>
      <c r="L12" s="63"/>
      <c r="S12" s="38"/>
      <c r="T12" s="38"/>
      <c r="U12" s="38"/>
      <c r="V12" s="38"/>
      <c r="W12" s="38"/>
      <c r="X12" s="38"/>
      <c r="Y12" s="38"/>
      <c r="Z12" s="38"/>
      <c r="AA12" s="38"/>
      <c r="AB12" s="38"/>
      <c r="AC12" s="38"/>
      <c r="AD12" s="38"/>
      <c r="AE12" s="38"/>
    </row>
    <row r="13" s="2" customFormat="1" ht="12" customHeight="1">
      <c r="A13" s="38"/>
      <c r="B13" s="44"/>
      <c r="C13" s="38"/>
      <c r="D13" s="152" t="s">
        <v>18</v>
      </c>
      <c r="E13" s="38"/>
      <c r="F13" s="141" t="s">
        <v>19</v>
      </c>
      <c r="G13" s="38"/>
      <c r="H13" s="38"/>
      <c r="I13" s="156" t="s">
        <v>20</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2" t="s">
        <v>22</v>
      </c>
      <c r="E14" s="38"/>
      <c r="F14" s="141" t="s">
        <v>23</v>
      </c>
      <c r="G14" s="38"/>
      <c r="H14" s="38"/>
      <c r="I14" s="156" t="s">
        <v>24</v>
      </c>
      <c r="J14" s="157" t="str">
        <f>'Rekapitulace stavby'!AN8</f>
        <v>12. 12. 2020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4"/>
      <c r="J15" s="38"/>
      <c r="K15" s="38"/>
      <c r="L15" s="63"/>
      <c r="S15" s="38"/>
      <c r="T15" s="38"/>
      <c r="U15" s="38"/>
      <c r="V15" s="38"/>
      <c r="W15" s="38"/>
      <c r="X15" s="38"/>
      <c r="Y15" s="38"/>
      <c r="Z15" s="38"/>
      <c r="AA15" s="38"/>
      <c r="AB15" s="38"/>
      <c r="AC15" s="38"/>
      <c r="AD15" s="38"/>
      <c r="AE15" s="38"/>
    </row>
    <row r="16" s="2" customFormat="1" ht="12" customHeight="1">
      <c r="A16" s="38"/>
      <c r="B16" s="44"/>
      <c r="C16" s="38"/>
      <c r="D16" s="152" t="s">
        <v>26</v>
      </c>
      <c r="E16" s="38"/>
      <c r="F16" s="38"/>
      <c r="G16" s="38"/>
      <c r="H16" s="38"/>
      <c r="I16" s="156" t="s">
        <v>27</v>
      </c>
      <c r="J16" s="141" t="str">
        <f>IF('Rekapitulace stavby'!AN10="","",'Rekapitulace stavby'!AN10)</f>
        <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tr">
        <f>IF('Rekapitulace stavby'!E11="","",'Rekapitulace stavby'!E11)</f>
        <v xml:space="preserve"> </v>
      </c>
      <c r="F17" s="38"/>
      <c r="G17" s="38"/>
      <c r="H17" s="38"/>
      <c r="I17" s="156" t="s">
        <v>29</v>
      </c>
      <c r="J17" s="141" t="str">
        <f>IF('Rekapitulace stavby'!AN11="","",'Rekapitulace stavby'!AN11)</f>
        <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4"/>
      <c r="J18" s="38"/>
      <c r="K18" s="38"/>
      <c r="L18" s="63"/>
      <c r="S18" s="38"/>
      <c r="T18" s="38"/>
      <c r="U18" s="38"/>
      <c r="V18" s="38"/>
      <c r="W18" s="38"/>
      <c r="X18" s="38"/>
      <c r="Y18" s="38"/>
      <c r="Z18" s="38"/>
      <c r="AA18" s="38"/>
      <c r="AB18" s="38"/>
      <c r="AC18" s="38"/>
      <c r="AD18" s="38"/>
      <c r="AE18" s="38"/>
    </row>
    <row r="19" s="2" customFormat="1" ht="12" customHeight="1">
      <c r="A19" s="38"/>
      <c r="B19" s="44"/>
      <c r="C19" s="38"/>
      <c r="D19" s="152" t="s">
        <v>30</v>
      </c>
      <c r="E19" s="38"/>
      <c r="F19" s="38"/>
      <c r="G19" s="38"/>
      <c r="H19" s="38"/>
      <c r="I19" s="156" t="s">
        <v>27</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6" t="s">
        <v>29</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4"/>
      <c r="J21" s="38"/>
      <c r="K21" s="38"/>
      <c r="L21" s="63"/>
      <c r="S21" s="38"/>
      <c r="T21" s="38"/>
      <c r="U21" s="38"/>
      <c r="V21" s="38"/>
      <c r="W21" s="38"/>
      <c r="X21" s="38"/>
      <c r="Y21" s="38"/>
      <c r="Z21" s="38"/>
      <c r="AA21" s="38"/>
      <c r="AB21" s="38"/>
      <c r="AC21" s="38"/>
      <c r="AD21" s="38"/>
      <c r="AE21" s="38"/>
    </row>
    <row r="22" s="2" customFormat="1" ht="12" customHeight="1">
      <c r="A22" s="38"/>
      <c r="B22" s="44"/>
      <c r="C22" s="38"/>
      <c r="D22" s="152" t="s">
        <v>32</v>
      </c>
      <c r="E22" s="38"/>
      <c r="F22" s="38"/>
      <c r="G22" s="38"/>
      <c r="H22" s="38"/>
      <c r="I22" s="156" t="s">
        <v>27</v>
      </c>
      <c r="J22" s="141" t="s">
        <v>1</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33</v>
      </c>
      <c r="F23" s="38"/>
      <c r="G23" s="38"/>
      <c r="H23" s="38"/>
      <c r="I23" s="156" t="s">
        <v>29</v>
      </c>
      <c r="J23" s="141" t="s">
        <v>1</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4"/>
      <c r="J24" s="38"/>
      <c r="K24" s="38"/>
      <c r="L24" s="63"/>
      <c r="S24" s="38"/>
      <c r="T24" s="38"/>
      <c r="U24" s="38"/>
      <c r="V24" s="38"/>
      <c r="W24" s="38"/>
      <c r="X24" s="38"/>
      <c r="Y24" s="38"/>
      <c r="Z24" s="38"/>
      <c r="AA24" s="38"/>
      <c r="AB24" s="38"/>
      <c r="AC24" s="38"/>
      <c r="AD24" s="38"/>
      <c r="AE24" s="38"/>
    </row>
    <row r="25" s="2" customFormat="1" ht="12" customHeight="1">
      <c r="A25" s="38"/>
      <c r="B25" s="44"/>
      <c r="C25" s="38"/>
      <c r="D25" s="152" t="s">
        <v>35</v>
      </c>
      <c r="E25" s="38"/>
      <c r="F25" s="38"/>
      <c r="G25" s="38"/>
      <c r="H25" s="38"/>
      <c r="I25" s="156" t="s">
        <v>27</v>
      </c>
      <c r="J25" s="141" t="str">
        <f>IF('Rekapitulace stavby'!AN19="","",'Rekapitulace stavby'!AN19)</f>
        <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tr">
        <f>IF('Rekapitulace stavby'!E20="","",'Rekapitulace stavby'!E20)</f>
        <v xml:space="preserve"> </v>
      </c>
      <c r="F26" s="38"/>
      <c r="G26" s="38"/>
      <c r="H26" s="38"/>
      <c r="I26" s="156" t="s">
        <v>29</v>
      </c>
      <c r="J26" s="141" t="str">
        <f>IF('Rekapitulace stavby'!AN20="","",'Rekapitulace stavby'!AN20)</f>
        <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4"/>
      <c r="J27" s="38"/>
      <c r="K27" s="38"/>
      <c r="L27" s="63"/>
      <c r="S27" s="38"/>
      <c r="T27" s="38"/>
      <c r="U27" s="38"/>
      <c r="V27" s="38"/>
      <c r="W27" s="38"/>
      <c r="X27" s="38"/>
      <c r="Y27" s="38"/>
      <c r="Z27" s="38"/>
      <c r="AA27" s="38"/>
      <c r="AB27" s="38"/>
      <c r="AC27" s="38"/>
      <c r="AD27" s="38"/>
      <c r="AE27" s="38"/>
    </row>
    <row r="28" s="2" customFormat="1" ht="12" customHeight="1">
      <c r="A28" s="38"/>
      <c r="B28" s="44"/>
      <c r="C28" s="38"/>
      <c r="D28" s="152" t="s">
        <v>36</v>
      </c>
      <c r="E28" s="38"/>
      <c r="F28" s="38"/>
      <c r="G28" s="38"/>
      <c r="H28" s="38"/>
      <c r="I28" s="154"/>
      <c r="J28" s="38"/>
      <c r="K28" s="38"/>
      <c r="L28" s="63"/>
      <c r="S28" s="38"/>
      <c r="T28" s="38"/>
      <c r="U28" s="38"/>
      <c r="V28" s="38"/>
      <c r="W28" s="38"/>
      <c r="X28" s="38"/>
      <c r="Y28" s="38"/>
      <c r="Z28" s="38"/>
      <c r="AA28" s="38"/>
      <c r="AB28" s="38"/>
      <c r="AC28" s="38"/>
      <c r="AD28" s="38"/>
      <c r="AE28" s="38"/>
    </row>
    <row r="29" s="8" customFormat="1" ht="16.5" customHeight="1">
      <c r="A29" s="158"/>
      <c r="B29" s="159"/>
      <c r="C29" s="158"/>
      <c r="D29" s="158"/>
      <c r="E29" s="160" t="s">
        <v>1</v>
      </c>
      <c r="F29" s="160"/>
      <c r="G29" s="160"/>
      <c r="H29" s="160"/>
      <c r="I29" s="161"/>
      <c r="J29" s="158"/>
      <c r="K29" s="158"/>
      <c r="L29" s="162"/>
      <c r="S29" s="158"/>
      <c r="T29" s="158"/>
      <c r="U29" s="158"/>
      <c r="V29" s="158"/>
      <c r="W29" s="158"/>
      <c r="X29" s="158"/>
      <c r="Y29" s="158"/>
      <c r="Z29" s="158"/>
      <c r="AA29" s="158"/>
      <c r="AB29" s="158"/>
      <c r="AC29" s="158"/>
      <c r="AD29" s="158"/>
      <c r="AE29" s="158"/>
    </row>
    <row r="30" s="2" customFormat="1" ht="6.96" customHeight="1">
      <c r="A30" s="38"/>
      <c r="B30" s="44"/>
      <c r="C30" s="38"/>
      <c r="D30" s="38"/>
      <c r="E30" s="38"/>
      <c r="F30" s="38"/>
      <c r="G30" s="38"/>
      <c r="H30" s="38"/>
      <c r="I30" s="154"/>
      <c r="J30" s="38"/>
      <c r="K30" s="38"/>
      <c r="L30" s="63"/>
      <c r="S30" s="38"/>
      <c r="T30" s="38"/>
      <c r="U30" s="38"/>
      <c r="V30" s="38"/>
      <c r="W30" s="38"/>
      <c r="X30" s="38"/>
      <c r="Y30" s="38"/>
      <c r="Z30" s="38"/>
      <c r="AA30" s="38"/>
      <c r="AB30" s="38"/>
      <c r="AC30" s="38"/>
      <c r="AD30" s="38"/>
      <c r="AE30" s="38"/>
    </row>
    <row r="31" s="2" customFormat="1" ht="6.96" customHeight="1">
      <c r="A31" s="38"/>
      <c r="B31" s="44"/>
      <c r="C31" s="38"/>
      <c r="D31" s="163"/>
      <c r="E31" s="163"/>
      <c r="F31" s="163"/>
      <c r="G31" s="163"/>
      <c r="H31" s="163"/>
      <c r="I31" s="164"/>
      <c r="J31" s="163"/>
      <c r="K31" s="163"/>
      <c r="L31" s="63"/>
      <c r="S31" s="38"/>
      <c r="T31" s="38"/>
      <c r="U31" s="38"/>
      <c r="V31" s="38"/>
      <c r="W31" s="38"/>
      <c r="X31" s="38"/>
      <c r="Y31" s="38"/>
      <c r="Z31" s="38"/>
      <c r="AA31" s="38"/>
      <c r="AB31" s="38"/>
      <c r="AC31" s="38"/>
      <c r="AD31" s="38"/>
      <c r="AE31" s="38"/>
    </row>
    <row r="32" s="2" customFormat="1" ht="25.44" customHeight="1">
      <c r="A32" s="38"/>
      <c r="B32" s="44"/>
      <c r="C32" s="38"/>
      <c r="D32" s="165" t="s">
        <v>38</v>
      </c>
      <c r="E32" s="38"/>
      <c r="F32" s="38"/>
      <c r="G32" s="38"/>
      <c r="H32" s="38"/>
      <c r="I32" s="154"/>
      <c r="J32" s="166">
        <f>ROUND(J124, 2)</f>
        <v>0</v>
      </c>
      <c r="K32" s="38"/>
      <c r="L32" s="63"/>
      <c r="S32" s="38"/>
      <c r="T32" s="38"/>
      <c r="U32" s="38"/>
      <c r="V32" s="38"/>
      <c r="W32" s="38"/>
      <c r="X32" s="38"/>
      <c r="Y32" s="38"/>
      <c r="Z32" s="38"/>
      <c r="AA32" s="38"/>
      <c r="AB32" s="38"/>
      <c r="AC32" s="38"/>
      <c r="AD32" s="38"/>
      <c r="AE32" s="38"/>
    </row>
    <row r="33" s="2" customFormat="1" ht="6.96" customHeight="1">
      <c r="A33" s="38"/>
      <c r="B33" s="44"/>
      <c r="C33" s="38"/>
      <c r="D33" s="163"/>
      <c r="E33" s="163"/>
      <c r="F33" s="163"/>
      <c r="G33" s="163"/>
      <c r="H33" s="163"/>
      <c r="I33" s="164"/>
      <c r="J33" s="163"/>
      <c r="K33" s="163"/>
      <c r="L33" s="63"/>
      <c r="S33" s="38"/>
      <c r="T33" s="38"/>
      <c r="U33" s="38"/>
      <c r="V33" s="38"/>
      <c r="W33" s="38"/>
      <c r="X33" s="38"/>
      <c r="Y33" s="38"/>
      <c r="Z33" s="38"/>
      <c r="AA33" s="38"/>
      <c r="AB33" s="38"/>
      <c r="AC33" s="38"/>
      <c r="AD33" s="38"/>
      <c r="AE33" s="38"/>
    </row>
    <row r="34" s="2" customFormat="1" ht="14.4" customHeight="1">
      <c r="A34" s="38"/>
      <c r="B34" s="44"/>
      <c r="C34" s="38"/>
      <c r="D34" s="38"/>
      <c r="E34" s="38"/>
      <c r="F34" s="167" t="s">
        <v>40</v>
      </c>
      <c r="G34" s="38"/>
      <c r="H34" s="38"/>
      <c r="I34" s="168" t="s">
        <v>39</v>
      </c>
      <c r="J34" s="167" t="s">
        <v>41</v>
      </c>
      <c r="K34" s="38"/>
      <c r="L34" s="63"/>
      <c r="S34" s="38"/>
      <c r="T34" s="38"/>
      <c r="U34" s="38"/>
      <c r="V34" s="38"/>
      <c r="W34" s="38"/>
      <c r="X34" s="38"/>
      <c r="Y34" s="38"/>
      <c r="Z34" s="38"/>
      <c r="AA34" s="38"/>
      <c r="AB34" s="38"/>
      <c r="AC34" s="38"/>
      <c r="AD34" s="38"/>
      <c r="AE34" s="38"/>
    </row>
    <row r="35" s="2" customFormat="1" ht="14.4" customHeight="1">
      <c r="A35" s="38"/>
      <c r="B35" s="44"/>
      <c r="C35" s="38"/>
      <c r="D35" s="169" t="s">
        <v>42</v>
      </c>
      <c r="E35" s="152" t="s">
        <v>43</v>
      </c>
      <c r="F35" s="170">
        <f>ROUND((SUM(BE124:BE153)),  2)</f>
        <v>0</v>
      </c>
      <c r="G35" s="38"/>
      <c r="H35" s="38"/>
      <c r="I35" s="171">
        <v>0.20999999999999999</v>
      </c>
      <c r="J35" s="170">
        <f>ROUND(((SUM(BE124:BE153))*I35),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2" t="s">
        <v>44</v>
      </c>
      <c r="F36" s="170">
        <f>ROUND((SUM(BF124:BF153)),  2)</f>
        <v>0</v>
      </c>
      <c r="G36" s="38"/>
      <c r="H36" s="38"/>
      <c r="I36" s="171">
        <v>0.14999999999999999</v>
      </c>
      <c r="J36" s="170">
        <f>ROUND(((SUM(BF124:BF153))*I36),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2" t="s">
        <v>45</v>
      </c>
      <c r="F37" s="170">
        <f>ROUND((SUM(BG124:BG153)),  2)</f>
        <v>0</v>
      </c>
      <c r="G37" s="38"/>
      <c r="H37" s="38"/>
      <c r="I37" s="171">
        <v>0.20999999999999999</v>
      </c>
      <c r="J37" s="170">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2" t="s">
        <v>46</v>
      </c>
      <c r="F38" s="170">
        <f>ROUND((SUM(BH124:BH153)),  2)</f>
        <v>0</v>
      </c>
      <c r="G38" s="38"/>
      <c r="H38" s="38"/>
      <c r="I38" s="171">
        <v>0.14999999999999999</v>
      </c>
      <c r="J38" s="170">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2" t="s">
        <v>47</v>
      </c>
      <c r="F39" s="170">
        <f>ROUND((SUM(BI124:BI153)),  2)</f>
        <v>0</v>
      </c>
      <c r="G39" s="38"/>
      <c r="H39" s="38"/>
      <c r="I39" s="171">
        <v>0</v>
      </c>
      <c r="J39" s="170">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4"/>
      <c r="J40" s="38"/>
      <c r="K40" s="38"/>
      <c r="L40" s="63"/>
      <c r="S40" s="38"/>
      <c r="T40" s="38"/>
      <c r="U40" s="38"/>
      <c r="V40" s="38"/>
      <c r="W40" s="38"/>
      <c r="X40" s="38"/>
      <c r="Y40" s="38"/>
      <c r="Z40" s="38"/>
      <c r="AA40" s="38"/>
      <c r="AB40" s="38"/>
      <c r="AC40" s="38"/>
      <c r="AD40" s="38"/>
      <c r="AE40" s="38"/>
    </row>
    <row r="41" s="2" customFormat="1" ht="25.44" customHeight="1">
      <c r="A41" s="38"/>
      <c r="B41" s="44"/>
      <c r="C41" s="172"/>
      <c r="D41" s="173" t="s">
        <v>48</v>
      </c>
      <c r="E41" s="174"/>
      <c r="F41" s="174"/>
      <c r="G41" s="175" t="s">
        <v>49</v>
      </c>
      <c r="H41" s="176" t="s">
        <v>50</v>
      </c>
      <c r="I41" s="177"/>
      <c r="J41" s="178">
        <f>SUM(J32:J39)</f>
        <v>0</v>
      </c>
      <c r="K41" s="179"/>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4"/>
      <c r="J42" s="38"/>
      <c r="K42" s="38"/>
      <c r="L42" s="63"/>
      <c r="S42" s="38"/>
      <c r="T42" s="38"/>
      <c r="U42" s="38"/>
      <c r="V42" s="38"/>
      <c r="W42" s="38"/>
      <c r="X42" s="38"/>
      <c r="Y42" s="38"/>
      <c r="Z42" s="38"/>
      <c r="AA42" s="38"/>
      <c r="AB42" s="38"/>
      <c r="AC42" s="38"/>
      <c r="AD42" s="38"/>
      <c r="AE42" s="38"/>
    </row>
    <row r="43" s="1" customFormat="1" ht="14.4" customHeight="1">
      <c r="B43" s="20"/>
      <c r="I43" s="146"/>
      <c r="L43" s="20"/>
    </row>
    <row r="44" s="1" customFormat="1" ht="14.4" customHeight="1">
      <c r="B44" s="20"/>
      <c r="I44" s="146"/>
      <c r="L44" s="20"/>
    </row>
    <row r="45" s="1" customFormat="1" ht="14.4" customHeight="1">
      <c r="B45" s="20"/>
      <c r="I45" s="146"/>
      <c r="L45" s="20"/>
    </row>
    <row r="46" s="1" customFormat="1" ht="14.4" customHeight="1">
      <c r="B46" s="20"/>
      <c r="I46" s="146"/>
      <c r="L46" s="20"/>
    </row>
    <row r="47" s="1" customFormat="1" ht="14.4" customHeight="1">
      <c r="B47" s="20"/>
      <c r="I47" s="146"/>
      <c r="L47" s="20"/>
    </row>
    <row r="48" s="1" customFormat="1" ht="14.4" customHeight="1">
      <c r="B48" s="20"/>
      <c r="I48" s="146"/>
      <c r="L48" s="20"/>
    </row>
    <row r="49" s="1" customFormat="1" ht="14.4" customHeight="1">
      <c r="B49" s="20"/>
      <c r="I49" s="146"/>
      <c r="L49" s="20"/>
    </row>
    <row r="50" s="2" customFormat="1" ht="14.4" customHeight="1">
      <c r="B50" s="63"/>
      <c r="D50" s="180" t="s">
        <v>51</v>
      </c>
      <c r="E50" s="181"/>
      <c r="F50" s="181"/>
      <c r="G50" s="180" t="s">
        <v>52</v>
      </c>
      <c r="H50" s="181"/>
      <c r="I50" s="182"/>
      <c r="J50" s="181"/>
      <c r="K50" s="181"/>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3" t="s">
        <v>53</v>
      </c>
      <c r="E61" s="184"/>
      <c r="F61" s="185" t="s">
        <v>54</v>
      </c>
      <c r="G61" s="183" t="s">
        <v>53</v>
      </c>
      <c r="H61" s="184"/>
      <c r="I61" s="186"/>
      <c r="J61" s="187" t="s">
        <v>54</v>
      </c>
      <c r="K61" s="184"/>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0" t="s">
        <v>55</v>
      </c>
      <c r="E65" s="188"/>
      <c r="F65" s="188"/>
      <c r="G65" s="180" t="s">
        <v>56</v>
      </c>
      <c r="H65" s="188"/>
      <c r="I65" s="189"/>
      <c r="J65" s="188"/>
      <c r="K65" s="188"/>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3" t="s">
        <v>53</v>
      </c>
      <c r="E76" s="184"/>
      <c r="F76" s="185" t="s">
        <v>54</v>
      </c>
      <c r="G76" s="183" t="s">
        <v>53</v>
      </c>
      <c r="H76" s="184"/>
      <c r="I76" s="186"/>
      <c r="J76" s="187" t="s">
        <v>54</v>
      </c>
      <c r="K76" s="184"/>
      <c r="L76" s="63"/>
      <c r="S76" s="38"/>
      <c r="T76" s="38"/>
      <c r="U76" s="38"/>
      <c r="V76" s="38"/>
      <c r="W76" s="38"/>
      <c r="X76" s="38"/>
      <c r="Y76" s="38"/>
      <c r="Z76" s="38"/>
      <c r="AA76" s="38"/>
      <c r="AB76" s="38"/>
      <c r="AC76" s="38"/>
      <c r="AD76" s="38"/>
      <c r="AE76" s="38"/>
    </row>
    <row r="77" s="2" customFormat="1" ht="14.4" customHeight="1">
      <c r="A77" s="38"/>
      <c r="B77" s="190"/>
      <c r="C77" s="191"/>
      <c r="D77" s="191"/>
      <c r="E77" s="191"/>
      <c r="F77" s="191"/>
      <c r="G77" s="191"/>
      <c r="H77" s="191"/>
      <c r="I77" s="192"/>
      <c r="J77" s="191"/>
      <c r="K77" s="191"/>
      <c r="L77" s="63"/>
      <c r="S77" s="38"/>
      <c r="T77" s="38"/>
      <c r="U77" s="38"/>
      <c r="V77" s="38"/>
      <c r="W77" s="38"/>
      <c r="X77" s="38"/>
      <c r="Y77" s="38"/>
      <c r="Z77" s="38"/>
      <c r="AA77" s="38"/>
      <c r="AB77" s="38"/>
      <c r="AC77" s="38"/>
      <c r="AD77" s="38"/>
      <c r="AE77" s="38"/>
    </row>
    <row r="81" hidden="1" s="2" customFormat="1" ht="6.96" customHeight="1">
      <c r="A81" s="38"/>
      <c r="B81" s="193"/>
      <c r="C81" s="194"/>
      <c r="D81" s="194"/>
      <c r="E81" s="194"/>
      <c r="F81" s="194"/>
      <c r="G81" s="194"/>
      <c r="H81" s="194"/>
      <c r="I81" s="195"/>
      <c r="J81" s="194"/>
      <c r="K81" s="194"/>
      <c r="L81" s="63"/>
      <c r="S81" s="38"/>
      <c r="T81" s="38"/>
      <c r="U81" s="38"/>
      <c r="V81" s="38"/>
      <c r="W81" s="38"/>
      <c r="X81" s="38"/>
      <c r="Y81" s="38"/>
      <c r="Z81" s="38"/>
      <c r="AA81" s="38"/>
      <c r="AB81" s="38"/>
      <c r="AC81" s="38"/>
      <c r="AD81" s="38"/>
      <c r="AE81" s="38"/>
    </row>
    <row r="82" hidden="1" s="2" customFormat="1" ht="24.96" customHeight="1">
      <c r="A82" s="38"/>
      <c r="B82" s="39"/>
      <c r="C82" s="23" t="s">
        <v>123</v>
      </c>
      <c r="D82" s="40"/>
      <c r="E82" s="40"/>
      <c r="F82" s="40"/>
      <c r="G82" s="40"/>
      <c r="H82" s="40"/>
      <c r="I82" s="154"/>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154"/>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154"/>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96" t="str">
        <f>E7</f>
        <v>Velká Dobrá - zklidnění dopravy na průtahových komunikacích</v>
      </c>
      <c r="F85" s="32"/>
      <c r="G85" s="32"/>
      <c r="H85" s="32"/>
      <c r="I85" s="154"/>
      <c r="J85" s="40"/>
      <c r="K85" s="40"/>
      <c r="L85" s="63"/>
      <c r="S85" s="38"/>
      <c r="T85" s="38"/>
      <c r="U85" s="38"/>
      <c r="V85" s="38"/>
      <c r="W85" s="38"/>
      <c r="X85" s="38"/>
      <c r="Y85" s="38"/>
      <c r="Z85" s="38"/>
      <c r="AA85" s="38"/>
      <c r="AB85" s="38"/>
      <c r="AC85" s="38"/>
      <c r="AD85" s="38"/>
      <c r="AE85" s="38"/>
    </row>
    <row r="86" hidden="1" s="1" customFormat="1" ht="12" customHeight="1">
      <c r="B86" s="21"/>
      <c r="C86" s="32" t="s">
        <v>119</v>
      </c>
      <c r="D86" s="22"/>
      <c r="E86" s="22"/>
      <c r="F86" s="22"/>
      <c r="G86" s="22"/>
      <c r="H86" s="22"/>
      <c r="I86" s="146"/>
      <c r="J86" s="22"/>
      <c r="K86" s="22"/>
      <c r="L86" s="20"/>
    </row>
    <row r="87" hidden="1" s="2" customFormat="1" ht="16.5" customHeight="1">
      <c r="A87" s="38"/>
      <c r="B87" s="39"/>
      <c r="C87" s="40"/>
      <c r="D87" s="40"/>
      <c r="E87" s="196" t="s">
        <v>1269</v>
      </c>
      <c r="F87" s="40"/>
      <c r="G87" s="40"/>
      <c r="H87" s="40"/>
      <c r="I87" s="154"/>
      <c r="J87" s="40"/>
      <c r="K87" s="40"/>
      <c r="L87" s="63"/>
      <c r="S87" s="38"/>
      <c r="T87" s="38"/>
      <c r="U87" s="38"/>
      <c r="V87" s="38"/>
      <c r="W87" s="38"/>
      <c r="X87" s="38"/>
      <c r="Y87" s="38"/>
      <c r="Z87" s="38"/>
      <c r="AA87" s="38"/>
      <c r="AB87" s="38"/>
      <c r="AC87" s="38"/>
      <c r="AD87" s="38"/>
      <c r="AE87" s="38"/>
    </row>
    <row r="88" hidden="1" s="2" customFormat="1" ht="12" customHeight="1">
      <c r="A88" s="38"/>
      <c r="B88" s="39"/>
      <c r="C88" s="32" t="s">
        <v>121</v>
      </c>
      <c r="D88" s="40"/>
      <c r="E88" s="40"/>
      <c r="F88" s="40"/>
      <c r="G88" s="40"/>
      <c r="H88" s="40"/>
      <c r="I88" s="154"/>
      <c r="J88" s="40"/>
      <c r="K88" s="40"/>
      <c r="L88" s="63"/>
      <c r="S88" s="38"/>
      <c r="T88" s="38"/>
      <c r="U88" s="38"/>
      <c r="V88" s="38"/>
      <c r="W88" s="38"/>
      <c r="X88" s="38"/>
      <c r="Y88" s="38"/>
      <c r="Z88" s="38"/>
      <c r="AA88" s="38"/>
      <c r="AB88" s="38"/>
      <c r="AC88" s="38"/>
      <c r="AD88" s="38"/>
      <c r="AE88" s="38"/>
    </row>
    <row r="89" hidden="1" s="2" customFormat="1" ht="16.5" customHeight="1">
      <c r="A89" s="38"/>
      <c r="B89" s="39"/>
      <c r="C89" s="40"/>
      <c r="D89" s="40"/>
      <c r="E89" s="76" t="str">
        <f>E11</f>
        <v>VRN - B - Neuznatelné náklady</v>
      </c>
      <c r="F89" s="40"/>
      <c r="G89" s="40"/>
      <c r="H89" s="40"/>
      <c r="I89" s="154"/>
      <c r="J89" s="40"/>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154"/>
      <c r="J90" s="40"/>
      <c r="K90" s="40"/>
      <c r="L90" s="63"/>
      <c r="S90" s="38"/>
      <c r="T90" s="38"/>
      <c r="U90" s="38"/>
      <c r="V90" s="38"/>
      <c r="W90" s="38"/>
      <c r="X90" s="38"/>
      <c r="Y90" s="38"/>
      <c r="Z90" s="38"/>
      <c r="AA90" s="38"/>
      <c r="AB90" s="38"/>
      <c r="AC90" s="38"/>
      <c r="AD90" s="38"/>
      <c r="AE90" s="38"/>
    </row>
    <row r="91" hidden="1" s="2" customFormat="1" ht="12" customHeight="1">
      <c r="A91" s="38"/>
      <c r="B91" s="39"/>
      <c r="C91" s="32" t="s">
        <v>22</v>
      </c>
      <c r="D91" s="40"/>
      <c r="E91" s="40"/>
      <c r="F91" s="27" t="str">
        <f>F14</f>
        <v>Velká Dobrá</v>
      </c>
      <c r="G91" s="40"/>
      <c r="H91" s="40"/>
      <c r="I91" s="156" t="s">
        <v>24</v>
      </c>
      <c r="J91" s="79" t="str">
        <f>IF(J14="","",J14)</f>
        <v>12. 12. 2020</v>
      </c>
      <c r="K91" s="40"/>
      <c r="L91" s="63"/>
      <c r="S91" s="38"/>
      <c r="T91" s="38"/>
      <c r="U91" s="38"/>
      <c r="V91" s="38"/>
      <c r="W91" s="38"/>
      <c r="X91" s="38"/>
      <c r="Y91" s="38"/>
      <c r="Z91" s="38"/>
      <c r="AA91" s="38"/>
      <c r="AB91" s="38"/>
      <c r="AC91" s="38"/>
      <c r="AD91" s="38"/>
      <c r="AE91" s="38"/>
    </row>
    <row r="92" hidden="1" s="2" customFormat="1" ht="6.96" customHeight="1">
      <c r="A92" s="38"/>
      <c r="B92" s="39"/>
      <c r="C92" s="40"/>
      <c r="D92" s="40"/>
      <c r="E92" s="40"/>
      <c r="F92" s="40"/>
      <c r="G92" s="40"/>
      <c r="H92" s="40"/>
      <c r="I92" s="154"/>
      <c r="J92" s="40"/>
      <c r="K92" s="40"/>
      <c r="L92" s="63"/>
      <c r="S92" s="38"/>
      <c r="T92" s="38"/>
      <c r="U92" s="38"/>
      <c r="V92" s="38"/>
      <c r="W92" s="38"/>
      <c r="X92" s="38"/>
      <c r="Y92" s="38"/>
      <c r="Z92" s="38"/>
      <c r="AA92" s="38"/>
      <c r="AB92" s="38"/>
      <c r="AC92" s="38"/>
      <c r="AD92" s="38"/>
      <c r="AE92" s="38"/>
    </row>
    <row r="93" hidden="1" s="2" customFormat="1" ht="25.65" customHeight="1">
      <c r="A93" s="38"/>
      <c r="B93" s="39"/>
      <c r="C93" s="32" t="s">
        <v>26</v>
      </c>
      <c r="D93" s="40"/>
      <c r="E93" s="40"/>
      <c r="F93" s="27" t="str">
        <f>E17</f>
        <v xml:space="preserve"> </v>
      </c>
      <c r="G93" s="40"/>
      <c r="H93" s="40"/>
      <c r="I93" s="156" t="s">
        <v>32</v>
      </c>
      <c r="J93" s="36" t="str">
        <f>E23</f>
        <v>Projekce dopravní Filip, s.r.o.</v>
      </c>
      <c r="K93" s="40"/>
      <c r="L93" s="63"/>
      <c r="S93" s="38"/>
      <c r="T93" s="38"/>
      <c r="U93" s="38"/>
      <c r="V93" s="38"/>
      <c r="W93" s="38"/>
      <c r="X93" s="38"/>
      <c r="Y93" s="38"/>
      <c r="Z93" s="38"/>
      <c r="AA93" s="38"/>
      <c r="AB93" s="38"/>
      <c r="AC93" s="38"/>
      <c r="AD93" s="38"/>
      <c r="AE93" s="38"/>
    </row>
    <row r="94" hidden="1" s="2" customFormat="1" ht="15.15" customHeight="1">
      <c r="A94" s="38"/>
      <c r="B94" s="39"/>
      <c r="C94" s="32" t="s">
        <v>30</v>
      </c>
      <c r="D94" s="40"/>
      <c r="E94" s="40"/>
      <c r="F94" s="27" t="str">
        <f>IF(E20="","",E20)</f>
        <v>Vyplň údaj</v>
      </c>
      <c r="G94" s="40"/>
      <c r="H94" s="40"/>
      <c r="I94" s="156" t="s">
        <v>35</v>
      </c>
      <c r="J94" s="36" t="str">
        <f>E26</f>
        <v xml:space="preserve"> </v>
      </c>
      <c r="K94" s="40"/>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154"/>
      <c r="J95" s="40"/>
      <c r="K95" s="40"/>
      <c r="L95" s="63"/>
      <c r="S95" s="38"/>
      <c r="T95" s="38"/>
      <c r="U95" s="38"/>
      <c r="V95" s="38"/>
      <c r="W95" s="38"/>
      <c r="X95" s="38"/>
      <c r="Y95" s="38"/>
      <c r="Z95" s="38"/>
      <c r="AA95" s="38"/>
      <c r="AB95" s="38"/>
      <c r="AC95" s="38"/>
      <c r="AD95" s="38"/>
      <c r="AE95" s="38"/>
    </row>
    <row r="96" hidden="1" s="2" customFormat="1" ht="29.28" customHeight="1">
      <c r="A96" s="38"/>
      <c r="B96" s="39"/>
      <c r="C96" s="197" t="s">
        <v>124</v>
      </c>
      <c r="D96" s="198"/>
      <c r="E96" s="198"/>
      <c r="F96" s="198"/>
      <c r="G96" s="198"/>
      <c r="H96" s="198"/>
      <c r="I96" s="199"/>
      <c r="J96" s="200" t="s">
        <v>125</v>
      </c>
      <c r="K96" s="198"/>
      <c r="L96" s="63"/>
      <c r="S96" s="38"/>
      <c r="T96" s="38"/>
      <c r="U96" s="38"/>
      <c r="V96" s="38"/>
      <c r="W96" s="38"/>
      <c r="X96" s="38"/>
      <c r="Y96" s="38"/>
      <c r="Z96" s="38"/>
      <c r="AA96" s="38"/>
      <c r="AB96" s="38"/>
      <c r="AC96" s="38"/>
      <c r="AD96" s="38"/>
      <c r="AE96" s="38"/>
    </row>
    <row r="97" hidden="1" s="2" customFormat="1" ht="10.32" customHeight="1">
      <c r="A97" s="38"/>
      <c r="B97" s="39"/>
      <c r="C97" s="40"/>
      <c r="D97" s="40"/>
      <c r="E97" s="40"/>
      <c r="F97" s="40"/>
      <c r="G97" s="40"/>
      <c r="H97" s="40"/>
      <c r="I97" s="154"/>
      <c r="J97" s="40"/>
      <c r="K97" s="40"/>
      <c r="L97" s="63"/>
      <c r="S97" s="38"/>
      <c r="T97" s="38"/>
      <c r="U97" s="38"/>
      <c r="V97" s="38"/>
      <c r="W97" s="38"/>
      <c r="X97" s="38"/>
      <c r="Y97" s="38"/>
      <c r="Z97" s="38"/>
      <c r="AA97" s="38"/>
      <c r="AB97" s="38"/>
      <c r="AC97" s="38"/>
      <c r="AD97" s="38"/>
      <c r="AE97" s="38"/>
    </row>
    <row r="98" hidden="1" s="2" customFormat="1" ht="22.8" customHeight="1">
      <c r="A98" s="38"/>
      <c r="B98" s="39"/>
      <c r="C98" s="201" t="s">
        <v>126</v>
      </c>
      <c r="D98" s="40"/>
      <c r="E98" s="40"/>
      <c r="F98" s="40"/>
      <c r="G98" s="40"/>
      <c r="H98" s="40"/>
      <c r="I98" s="154"/>
      <c r="J98" s="110">
        <f>J124</f>
        <v>0</v>
      </c>
      <c r="K98" s="40"/>
      <c r="L98" s="63"/>
      <c r="S98" s="38"/>
      <c r="T98" s="38"/>
      <c r="U98" s="38"/>
      <c r="V98" s="38"/>
      <c r="W98" s="38"/>
      <c r="X98" s="38"/>
      <c r="Y98" s="38"/>
      <c r="Z98" s="38"/>
      <c r="AA98" s="38"/>
      <c r="AB98" s="38"/>
      <c r="AC98" s="38"/>
      <c r="AD98" s="38"/>
      <c r="AE98" s="38"/>
      <c r="AU98" s="17" t="s">
        <v>127</v>
      </c>
    </row>
    <row r="99" hidden="1" s="9" customFormat="1" ht="24.96" customHeight="1">
      <c r="A99" s="9"/>
      <c r="B99" s="202"/>
      <c r="C99" s="203"/>
      <c r="D99" s="204" t="s">
        <v>1269</v>
      </c>
      <c r="E99" s="205"/>
      <c r="F99" s="205"/>
      <c r="G99" s="205"/>
      <c r="H99" s="205"/>
      <c r="I99" s="206"/>
      <c r="J99" s="207">
        <f>J125</f>
        <v>0</v>
      </c>
      <c r="K99" s="203"/>
      <c r="L99" s="208"/>
      <c r="S99" s="9"/>
      <c r="T99" s="9"/>
      <c r="U99" s="9"/>
      <c r="V99" s="9"/>
      <c r="W99" s="9"/>
      <c r="X99" s="9"/>
      <c r="Y99" s="9"/>
      <c r="Z99" s="9"/>
      <c r="AA99" s="9"/>
      <c r="AB99" s="9"/>
      <c r="AC99" s="9"/>
      <c r="AD99" s="9"/>
      <c r="AE99" s="9"/>
    </row>
    <row r="100" hidden="1" s="10" customFormat="1" ht="19.92" customHeight="1">
      <c r="A100" s="10"/>
      <c r="B100" s="209"/>
      <c r="C100" s="133"/>
      <c r="D100" s="210" t="s">
        <v>1272</v>
      </c>
      <c r="E100" s="211"/>
      <c r="F100" s="211"/>
      <c r="G100" s="211"/>
      <c r="H100" s="211"/>
      <c r="I100" s="212"/>
      <c r="J100" s="213">
        <f>J126</f>
        <v>0</v>
      </c>
      <c r="K100" s="133"/>
      <c r="L100" s="214"/>
      <c r="S100" s="10"/>
      <c r="T100" s="10"/>
      <c r="U100" s="10"/>
      <c r="V100" s="10"/>
      <c r="W100" s="10"/>
      <c r="X100" s="10"/>
      <c r="Y100" s="10"/>
      <c r="Z100" s="10"/>
      <c r="AA100" s="10"/>
      <c r="AB100" s="10"/>
      <c r="AC100" s="10"/>
      <c r="AD100" s="10"/>
      <c r="AE100" s="10"/>
    </row>
    <row r="101" hidden="1" s="10" customFormat="1" ht="19.92" customHeight="1">
      <c r="A101" s="10"/>
      <c r="B101" s="209"/>
      <c r="C101" s="133"/>
      <c r="D101" s="210" t="s">
        <v>1290</v>
      </c>
      <c r="E101" s="211"/>
      <c r="F101" s="211"/>
      <c r="G101" s="211"/>
      <c r="H101" s="211"/>
      <c r="I101" s="212"/>
      <c r="J101" s="213">
        <f>J131</f>
        <v>0</v>
      </c>
      <c r="K101" s="133"/>
      <c r="L101" s="214"/>
      <c r="S101" s="10"/>
      <c r="T101" s="10"/>
      <c r="U101" s="10"/>
      <c r="V101" s="10"/>
      <c r="W101" s="10"/>
      <c r="X101" s="10"/>
      <c r="Y101" s="10"/>
      <c r="Z101" s="10"/>
      <c r="AA101" s="10"/>
      <c r="AB101" s="10"/>
      <c r="AC101" s="10"/>
      <c r="AD101" s="10"/>
      <c r="AE101" s="10"/>
    </row>
    <row r="102" hidden="1" s="9" customFormat="1" ht="24.96" customHeight="1">
      <c r="A102" s="9"/>
      <c r="B102" s="202"/>
      <c r="C102" s="203"/>
      <c r="D102" s="204" t="s">
        <v>1291</v>
      </c>
      <c r="E102" s="205"/>
      <c r="F102" s="205"/>
      <c r="G102" s="205"/>
      <c r="H102" s="205"/>
      <c r="I102" s="206"/>
      <c r="J102" s="207">
        <f>J135</f>
        <v>0</v>
      </c>
      <c r="K102" s="203"/>
      <c r="L102" s="208"/>
      <c r="S102" s="9"/>
      <c r="T102" s="9"/>
      <c r="U102" s="9"/>
      <c r="V102" s="9"/>
      <c r="W102" s="9"/>
      <c r="X102" s="9"/>
      <c r="Y102" s="9"/>
      <c r="Z102" s="9"/>
      <c r="AA102" s="9"/>
      <c r="AB102" s="9"/>
      <c r="AC102" s="9"/>
      <c r="AD102" s="9"/>
      <c r="AE102" s="9"/>
    </row>
    <row r="103" hidden="1" s="2" customFormat="1" ht="21.84" customHeight="1">
      <c r="A103" s="38"/>
      <c r="B103" s="39"/>
      <c r="C103" s="40"/>
      <c r="D103" s="40"/>
      <c r="E103" s="40"/>
      <c r="F103" s="40"/>
      <c r="G103" s="40"/>
      <c r="H103" s="40"/>
      <c r="I103" s="154"/>
      <c r="J103" s="40"/>
      <c r="K103" s="40"/>
      <c r="L103" s="63"/>
      <c r="S103" s="38"/>
      <c r="T103" s="38"/>
      <c r="U103" s="38"/>
      <c r="V103" s="38"/>
      <c r="W103" s="38"/>
      <c r="X103" s="38"/>
      <c r="Y103" s="38"/>
      <c r="Z103" s="38"/>
      <c r="AA103" s="38"/>
      <c r="AB103" s="38"/>
      <c r="AC103" s="38"/>
      <c r="AD103" s="38"/>
      <c r="AE103" s="38"/>
    </row>
    <row r="104" hidden="1" s="2" customFormat="1" ht="6.96" customHeight="1">
      <c r="A104" s="38"/>
      <c r="B104" s="66"/>
      <c r="C104" s="67"/>
      <c r="D104" s="67"/>
      <c r="E104" s="67"/>
      <c r="F104" s="67"/>
      <c r="G104" s="67"/>
      <c r="H104" s="67"/>
      <c r="I104" s="192"/>
      <c r="J104" s="67"/>
      <c r="K104" s="67"/>
      <c r="L104" s="63"/>
      <c r="S104" s="38"/>
      <c r="T104" s="38"/>
      <c r="U104" s="38"/>
      <c r="V104" s="38"/>
      <c r="W104" s="38"/>
      <c r="X104" s="38"/>
      <c r="Y104" s="38"/>
      <c r="Z104" s="38"/>
      <c r="AA104" s="38"/>
      <c r="AB104" s="38"/>
      <c r="AC104" s="38"/>
      <c r="AD104" s="38"/>
      <c r="AE104" s="38"/>
    </row>
    <row r="105" hidden="1"/>
    <row r="106" hidden="1"/>
    <row r="107" hidden="1"/>
    <row r="108" s="2" customFormat="1" ht="6.96" customHeight="1">
      <c r="A108" s="38"/>
      <c r="B108" s="68"/>
      <c r="C108" s="69"/>
      <c r="D108" s="69"/>
      <c r="E108" s="69"/>
      <c r="F108" s="69"/>
      <c r="G108" s="69"/>
      <c r="H108" s="69"/>
      <c r="I108" s="195"/>
      <c r="J108" s="69"/>
      <c r="K108" s="69"/>
      <c r="L108" s="63"/>
      <c r="S108" s="38"/>
      <c r="T108" s="38"/>
      <c r="U108" s="38"/>
      <c r="V108" s="38"/>
      <c r="W108" s="38"/>
      <c r="X108" s="38"/>
      <c r="Y108" s="38"/>
      <c r="Z108" s="38"/>
      <c r="AA108" s="38"/>
      <c r="AB108" s="38"/>
      <c r="AC108" s="38"/>
      <c r="AD108" s="38"/>
      <c r="AE108" s="38"/>
    </row>
    <row r="109" s="2" customFormat="1" ht="24.96" customHeight="1">
      <c r="A109" s="38"/>
      <c r="B109" s="39"/>
      <c r="C109" s="23" t="s">
        <v>137</v>
      </c>
      <c r="D109" s="40"/>
      <c r="E109" s="40"/>
      <c r="F109" s="40"/>
      <c r="G109" s="40"/>
      <c r="H109" s="40"/>
      <c r="I109" s="154"/>
      <c r="J109" s="40"/>
      <c r="K109" s="40"/>
      <c r="L109" s="63"/>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154"/>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16</v>
      </c>
      <c r="D111" s="40"/>
      <c r="E111" s="40"/>
      <c r="F111" s="40"/>
      <c r="G111" s="40"/>
      <c r="H111" s="40"/>
      <c r="I111" s="154"/>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196" t="str">
        <f>E7</f>
        <v>Velká Dobrá - zklidnění dopravy na průtahových komunikacích</v>
      </c>
      <c r="F112" s="32"/>
      <c r="G112" s="32"/>
      <c r="H112" s="32"/>
      <c r="I112" s="154"/>
      <c r="J112" s="40"/>
      <c r="K112" s="40"/>
      <c r="L112" s="63"/>
      <c r="S112" s="38"/>
      <c r="T112" s="38"/>
      <c r="U112" s="38"/>
      <c r="V112" s="38"/>
      <c r="W112" s="38"/>
      <c r="X112" s="38"/>
      <c r="Y112" s="38"/>
      <c r="Z112" s="38"/>
      <c r="AA112" s="38"/>
      <c r="AB112" s="38"/>
      <c r="AC112" s="38"/>
      <c r="AD112" s="38"/>
      <c r="AE112" s="38"/>
    </row>
    <row r="113" s="1" customFormat="1" ht="12" customHeight="1">
      <c r="B113" s="21"/>
      <c r="C113" s="32" t="s">
        <v>119</v>
      </c>
      <c r="D113" s="22"/>
      <c r="E113" s="22"/>
      <c r="F113" s="22"/>
      <c r="G113" s="22"/>
      <c r="H113" s="22"/>
      <c r="I113" s="146"/>
      <c r="J113" s="22"/>
      <c r="K113" s="22"/>
      <c r="L113" s="20"/>
    </row>
    <row r="114" s="2" customFormat="1" ht="16.5" customHeight="1">
      <c r="A114" s="38"/>
      <c r="B114" s="39"/>
      <c r="C114" s="40"/>
      <c r="D114" s="40"/>
      <c r="E114" s="196" t="s">
        <v>1269</v>
      </c>
      <c r="F114" s="40"/>
      <c r="G114" s="40"/>
      <c r="H114" s="40"/>
      <c r="I114" s="154"/>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121</v>
      </c>
      <c r="D115" s="40"/>
      <c r="E115" s="40"/>
      <c r="F115" s="40"/>
      <c r="G115" s="40"/>
      <c r="H115" s="40"/>
      <c r="I115" s="154"/>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76" t="str">
        <f>E11</f>
        <v>VRN - B - Neuznatelné náklady</v>
      </c>
      <c r="F116" s="40"/>
      <c r="G116" s="40"/>
      <c r="H116" s="40"/>
      <c r="I116" s="154"/>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154"/>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22</v>
      </c>
      <c r="D118" s="40"/>
      <c r="E118" s="40"/>
      <c r="F118" s="27" t="str">
        <f>F14</f>
        <v>Velká Dobrá</v>
      </c>
      <c r="G118" s="40"/>
      <c r="H118" s="40"/>
      <c r="I118" s="156" t="s">
        <v>24</v>
      </c>
      <c r="J118" s="79" t="str">
        <f>IF(J14="","",J14)</f>
        <v>12. 12. 2020</v>
      </c>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154"/>
      <c r="J119" s="40"/>
      <c r="K119" s="40"/>
      <c r="L119" s="63"/>
      <c r="S119" s="38"/>
      <c r="T119" s="38"/>
      <c r="U119" s="38"/>
      <c r="V119" s="38"/>
      <c r="W119" s="38"/>
      <c r="X119" s="38"/>
      <c r="Y119" s="38"/>
      <c r="Z119" s="38"/>
      <c r="AA119" s="38"/>
      <c r="AB119" s="38"/>
      <c r="AC119" s="38"/>
      <c r="AD119" s="38"/>
      <c r="AE119" s="38"/>
    </row>
    <row r="120" s="2" customFormat="1" ht="25.65" customHeight="1">
      <c r="A120" s="38"/>
      <c r="B120" s="39"/>
      <c r="C120" s="32" t="s">
        <v>26</v>
      </c>
      <c r="D120" s="40"/>
      <c r="E120" s="40"/>
      <c r="F120" s="27" t="str">
        <f>E17</f>
        <v xml:space="preserve"> </v>
      </c>
      <c r="G120" s="40"/>
      <c r="H120" s="40"/>
      <c r="I120" s="156" t="s">
        <v>32</v>
      </c>
      <c r="J120" s="36" t="str">
        <f>E23</f>
        <v>Projekce dopravní Filip, s.r.o.</v>
      </c>
      <c r="K120" s="40"/>
      <c r="L120" s="63"/>
      <c r="S120" s="38"/>
      <c r="T120" s="38"/>
      <c r="U120" s="38"/>
      <c r="V120" s="38"/>
      <c r="W120" s="38"/>
      <c r="X120" s="38"/>
      <c r="Y120" s="38"/>
      <c r="Z120" s="38"/>
      <c r="AA120" s="38"/>
      <c r="AB120" s="38"/>
      <c r="AC120" s="38"/>
      <c r="AD120" s="38"/>
      <c r="AE120" s="38"/>
    </row>
    <row r="121" s="2" customFormat="1" ht="15.15" customHeight="1">
      <c r="A121" s="38"/>
      <c r="B121" s="39"/>
      <c r="C121" s="32" t="s">
        <v>30</v>
      </c>
      <c r="D121" s="40"/>
      <c r="E121" s="40"/>
      <c r="F121" s="27" t="str">
        <f>IF(E20="","",E20)</f>
        <v>Vyplň údaj</v>
      </c>
      <c r="G121" s="40"/>
      <c r="H121" s="40"/>
      <c r="I121" s="156" t="s">
        <v>35</v>
      </c>
      <c r="J121" s="36" t="str">
        <f>E26</f>
        <v xml:space="preserve"> </v>
      </c>
      <c r="K121" s="40"/>
      <c r="L121" s="63"/>
      <c r="S121" s="38"/>
      <c r="T121" s="38"/>
      <c r="U121" s="38"/>
      <c r="V121" s="38"/>
      <c r="W121" s="38"/>
      <c r="X121" s="38"/>
      <c r="Y121" s="38"/>
      <c r="Z121" s="38"/>
      <c r="AA121" s="38"/>
      <c r="AB121" s="38"/>
      <c r="AC121" s="38"/>
      <c r="AD121" s="38"/>
      <c r="AE121" s="38"/>
    </row>
    <row r="122" s="2" customFormat="1" ht="10.32" customHeight="1">
      <c r="A122" s="38"/>
      <c r="B122" s="39"/>
      <c r="C122" s="40"/>
      <c r="D122" s="40"/>
      <c r="E122" s="40"/>
      <c r="F122" s="40"/>
      <c r="G122" s="40"/>
      <c r="H122" s="40"/>
      <c r="I122" s="154"/>
      <c r="J122" s="40"/>
      <c r="K122" s="40"/>
      <c r="L122" s="63"/>
      <c r="S122" s="38"/>
      <c r="T122" s="38"/>
      <c r="U122" s="38"/>
      <c r="V122" s="38"/>
      <c r="W122" s="38"/>
      <c r="X122" s="38"/>
      <c r="Y122" s="38"/>
      <c r="Z122" s="38"/>
      <c r="AA122" s="38"/>
      <c r="AB122" s="38"/>
      <c r="AC122" s="38"/>
      <c r="AD122" s="38"/>
      <c r="AE122" s="38"/>
    </row>
    <row r="123" s="11" customFormat="1" ht="29.28" customHeight="1">
      <c r="A123" s="215"/>
      <c r="B123" s="216"/>
      <c r="C123" s="217" t="s">
        <v>138</v>
      </c>
      <c r="D123" s="218" t="s">
        <v>63</v>
      </c>
      <c r="E123" s="218" t="s">
        <v>59</v>
      </c>
      <c r="F123" s="218" t="s">
        <v>60</v>
      </c>
      <c r="G123" s="218" t="s">
        <v>139</v>
      </c>
      <c r="H123" s="218" t="s">
        <v>140</v>
      </c>
      <c r="I123" s="219" t="s">
        <v>141</v>
      </c>
      <c r="J123" s="218" t="s">
        <v>125</v>
      </c>
      <c r="K123" s="220" t="s">
        <v>142</v>
      </c>
      <c r="L123" s="221"/>
      <c r="M123" s="100" t="s">
        <v>1</v>
      </c>
      <c r="N123" s="101" t="s">
        <v>42</v>
      </c>
      <c r="O123" s="101" t="s">
        <v>143</v>
      </c>
      <c r="P123" s="101" t="s">
        <v>144</v>
      </c>
      <c r="Q123" s="101" t="s">
        <v>145</v>
      </c>
      <c r="R123" s="101" t="s">
        <v>146</v>
      </c>
      <c r="S123" s="101" t="s">
        <v>147</v>
      </c>
      <c r="T123" s="102" t="s">
        <v>148</v>
      </c>
      <c r="U123" s="215"/>
      <c r="V123" s="215"/>
      <c r="W123" s="215"/>
      <c r="X123" s="215"/>
      <c r="Y123" s="215"/>
      <c r="Z123" s="215"/>
      <c r="AA123" s="215"/>
      <c r="AB123" s="215"/>
      <c r="AC123" s="215"/>
      <c r="AD123" s="215"/>
      <c r="AE123" s="215"/>
    </row>
    <row r="124" s="2" customFormat="1" ht="22.8" customHeight="1">
      <c r="A124" s="38"/>
      <c r="B124" s="39"/>
      <c r="C124" s="107" t="s">
        <v>149</v>
      </c>
      <c r="D124" s="40"/>
      <c r="E124" s="40"/>
      <c r="F124" s="40"/>
      <c r="G124" s="40"/>
      <c r="H124" s="40"/>
      <c r="I124" s="154"/>
      <c r="J124" s="222">
        <f>BK124</f>
        <v>0</v>
      </c>
      <c r="K124" s="40"/>
      <c r="L124" s="44"/>
      <c r="M124" s="103"/>
      <c r="N124" s="223"/>
      <c r="O124" s="104"/>
      <c r="P124" s="224">
        <f>P125+P135</f>
        <v>0</v>
      </c>
      <c r="Q124" s="104"/>
      <c r="R124" s="224">
        <f>R125+R135</f>
        <v>0</v>
      </c>
      <c r="S124" s="104"/>
      <c r="T124" s="225">
        <f>T125+T135</f>
        <v>0</v>
      </c>
      <c r="U124" s="38"/>
      <c r="V124" s="38"/>
      <c r="W124" s="38"/>
      <c r="X124" s="38"/>
      <c r="Y124" s="38"/>
      <c r="Z124" s="38"/>
      <c r="AA124" s="38"/>
      <c r="AB124" s="38"/>
      <c r="AC124" s="38"/>
      <c r="AD124" s="38"/>
      <c r="AE124" s="38"/>
      <c r="AT124" s="17" t="s">
        <v>77</v>
      </c>
      <c r="AU124" s="17" t="s">
        <v>127</v>
      </c>
      <c r="BK124" s="226">
        <f>BK125+BK135</f>
        <v>0</v>
      </c>
    </row>
    <row r="125" s="12" customFormat="1" ht="25.92" customHeight="1">
      <c r="A125" s="12"/>
      <c r="B125" s="227"/>
      <c r="C125" s="228"/>
      <c r="D125" s="229" t="s">
        <v>77</v>
      </c>
      <c r="E125" s="230" t="s">
        <v>110</v>
      </c>
      <c r="F125" s="230" t="s">
        <v>111</v>
      </c>
      <c r="G125" s="228"/>
      <c r="H125" s="228"/>
      <c r="I125" s="231"/>
      <c r="J125" s="232">
        <f>BK125</f>
        <v>0</v>
      </c>
      <c r="K125" s="228"/>
      <c r="L125" s="233"/>
      <c r="M125" s="234"/>
      <c r="N125" s="235"/>
      <c r="O125" s="235"/>
      <c r="P125" s="236">
        <f>P126+P131</f>
        <v>0</v>
      </c>
      <c r="Q125" s="235"/>
      <c r="R125" s="236">
        <f>R126+R131</f>
        <v>0</v>
      </c>
      <c r="S125" s="235"/>
      <c r="T125" s="237">
        <f>T126+T131</f>
        <v>0</v>
      </c>
      <c r="U125" s="12"/>
      <c r="V125" s="12"/>
      <c r="W125" s="12"/>
      <c r="X125" s="12"/>
      <c r="Y125" s="12"/>
      <c r="Z125" s="12"/>
      <c r="AA125" s="12"/>
      <c r="AB125" s="12"/>
      <c r="AC125" s="12"/>
      <c r="AD125" s="12"/>
      <c r="AE125" s="12"/>
      <c r="AR125" s="238" t="s">
        <v>188</v>
      </c>
      <c r="AT125" s="239" t="s">
        <v>77</v>
      </c>
      <c r="AU125" s="239" t="s">
        <v>78</v>
      </c>
      <c r="AY125" s="238" t="s">
        <v>152</v>
      </c>
      <c r="BK125" s="240">
        <f>BK126+BK131</f>
        <v>0</v>
      </c>
    </row>
    <row r="126" s="12" customFormat="1" ht="22.8" customHeight="1">
      <c r="A126" s="12"/>
      <c r="B126" s="227"/>
      <c r="C126" s="228"/>
      <c r="D126" s="229" t="s">
        <v>77</v>
      </c>
      <c r="E126" s="241" t="s">
        <v>1274</v>
      </c>
      <c r="F126" s="241" t="s">
        <v>1275</v>
      </c>
      <c r="G126" s="228"/>
      <c r="H126" s="228"/>
      <c r="I126" s="231"/>
      <c r="J126" s="242">
        <f>BK126</f>
        <v>0</v>
      </c>
      <c r="K126" s="228"/>
      <c r="L126" s="233"/>
      <c r="M126" s="234"/>
      <c r="N126" s="235"/>
      <c r="O126" s="235"/>
      <c r="P126" s="236">
        <f>SUM(P127:P130)</f>
        <v>0</v>
      </c>
      <c r="Q126" s="235"/>
      <c r="R126" s="236">
        <f>SUM(R127:R130)</f>
        <v>0</v>
      </c>
      <c r="S126" s="235"/>
      <c r="T126" s="237">
        <f>SUM(T127:T130)</f>
        <v>0</v>
      </c>
      <c r="U126" s="12"/>
      <c r="V126" s="12"/>
      <c r="W126" s="12"/>
      <c r="X126" s="12"/>
      <c r="Y126" s="12"/>
      <c r="Z126" s="12"/>
      <c r="AA126" s="12"/>
      <c r="AB126" s="12"/>
      <c r="AC126" s="12"/>
      <c r="AD126" s="12"/>
      <c r="AE126" s="12"/>
      <c r="AR126" s="238" t="s">
        <v>188</v>
      </c>
      <c r="AT126" s="239" t="s">
        <v>77</v>
      </c>
      <c r="AU126" s="239" t="s">
        <v>85</v>
      </c>
      <c r="AY126" s="238" t="s">
        <v>152</v>
      </c>
      <c r="BK126" s="240">
        <f>SUM(BK127:BK130)</f>
        <v>0</v>
      </c>
    </row>
    <row r="127" s="2" customFormat="1" ht="16.5" customHeight="1">
      <c r="A127" s="38"/>
      <c r="B127" s="39"/>
      <c r="C127" s="243" t="s">
        <v>85</v>
      </c>
      <c r="D127" s="243" t="s">
        <v>154</v>
      </c>
      <c r="E127" s="244" t="s">
        <v>1292</v>
      </c>
      <c r="F127" s="245" t="s">
        <v>1293</v>
      </c>
      <c r="G127" s="246" t="s">
        <v>330</v>
      </c>
      <c r="H127" s="247">
        <v>1</v>
      </c>
      <c r="I127" s="248"/>
      <c r="J127" s="249">
        <f>ROUND(I127*H127,2)</f>
        <v>0</v>
      </c>
      <c r="K127" s="245" t="s">
        <v>158</v>
      </c>
      <c r="L127" s="44"/>
      <c r="M127" s="250" t="s">
        <v>1</v>
      </c>
      <c r="N127" s="251" t="s">
        <v>43</v>
      </c>
      <c r="O127" s="91"/>
      <c r="P127" s="252">
        <f>O127*H127</f>
        <v>0</v>
      </c>
      <c r="Q127" s="252">
        <v>0</v>
      </c>
      <c r="R127" s="252">
        <f>Q127*H127</f>
        <v>0</v>
      </c>
      <c r="S127" s="252">
        <v>0</v>
      </c>
      <c r="T127" s="253">
        <f>S127*H127</f>
        <v>0</v>
      </c>
      <c r="U127" s="38"/>
      <c r="V127" s="38"/>
      <c r="W127" s="38"/>
      <c r="X127" s="38"/>
      <c r="Y127" s="38"/>
      <c r="Z127" s="38"/>
      <c r="AA127" s="38"/>
      <c r="AB127" s="38"/>
      <c r="AC127" s="38"/>
      <c r="AD127" s="38"/>
      <c r="AE127" s="38"/>
      <c r="AR127" s="254" t="s">
        <v>1283</v>
      </c>
      <c r="AT127" s="254" t="s">
        <v>154</v>
      </c>
      <c r="AU127" s="254" t="s">
        <v>87</v>
      </c>
      <c r="AY127" s="17" t="s">
        <v>152</v>
      </c>
      <c r="BE127" s="255">
        <f>IF(N127="základní",J127,0)</f>
        <v>0</v>
      </c>
      <c r="BF127" s="255">
        <f>IF(N127="snížená",J127,0)</f>
        <v>0</v>
      </c>
      <c r="BG127" s="255">
        <f>IF(N127="zákl. přenesená",J127,0)</f>
        <v>0</v>
      </c>
      <c r="BH127" s="255">
        <f>IF(N127="sníž. přenesená",J127,0)</f>
        <v>0</v>
      </c>
      <c r="BI127" s="255">
        <f>IF(N127="nulová",J127,0)</f>
        <v>0</v>
      </c>
      <c r="BJ127" s="17" t="s">
        <v>85</v>
      </c>
      <c r="BK127" s="255">
        <f>ROUND(I127*H127,2)</f>
        <v>0</v>
      </c>
      <c r="BL127" s="17" t="s">
        <v>1283</v>
      </c>
      <c r="BM127" s="254" t="s">
        <v>1294</v>
      </c>
    </row>
    <row r="128" s="2" customFormat="1">
      <c r="A128" s="38"/>
      <c r="B128" s="39"/>
      <c r="C128" s="40"/>
      <c r="D128" s="256" t="s">
        <v>161</v>
      </c>
      <c r="E128" s="40"/>
      <c r="F128" s="257" t="s">
        <v>1293</v>
      </c>
      <c r="G128" s="40"/>
      <c r="H128" s="40"/>
      <c r="I128" s="154"/>
      <c r="J128" s="40"/>
      <c r="K128" s="40"/>
      <c r="L128" s="44"/>
      <c r="M128" s="258"/>
      <c r="N128" s="259"/>
      <c r="O128" s="91"/>
      <c r="P128" s="91"/>
      <c r="Q128" s="91"/>
      <c r="R128" s="91"/>
      <c r="S128" s="91"/>
      <c r="T128" s="92"/>
      <c r="U128" s="38"/>
      <c r="V128" s="38"/>
      <c r="W128" s="38"/>
      <c r="X128" s="38"/>
      <c r="Y128" s="38"/>
      <c r="Z128" s="38"/>
      <c r="AA128" s="38"/>
      <c r="AB128" s="38"/>
      <c r="AC128" s="38"/>
      <c r="AD128" s="38"/>
      <c r="AE128" s="38"/>
      <c r="AT128" s="17" t="s">
        <v>161</v>
      </c>
      <c r="AU128" s="17" t="s">
        <v>87</v>
      </c>
    </row>
    <row r="129" s="2" customFormat="1" ht="16.5" customHeight="1">
      <c r="A129" s="38"/>
      <c r="B129" s="39"/>
      <c r="C129" s="243" t="s">
        <v>87</v>
      </c>
      <c r="D129" s="243" t="s">
        <v>154</v>
      </c>
      <c r="E129" s="244" t="s">
        <v>1295</v>
      </c>
      <c r="F129" s="245" t="s">
        <v>1296</v>
      </c>
      <c r="G129" s="246" t="s">
        <v>330</v>
      </c>
      <c r="H129" s="247">
        <v>1</v>
      </c>
      <c r="I129" s="248"/>
      <c r="J129" s="249">
        <f>ROUND(I129*H129,2)</f>
        <v>0</v>
      </c>
      <c r="K129" s="245" t="s">
        <v>1</v>
      </c>
      <c r="L129" s="44"/>
      <c r="M129" s="250" t="s">
        <v>1</v>
      </c>
      <c r="N129" s="251" t="s">
        <v>43</v>
      </c>
      <c r="O129" s="91"/>
      <c r="P129" s="252">
        <f>O129*H129</f>
        <v>0</v>
      </c>
      <c r="Q129" s="252">
        <v>0</v>
      </c>
      <c r="R129" s="252">
        <f>Q129*H129</f>
        <v>0</v>
      </c>
      <c r="S129" s="252">
        <v>0</v>
      </c>
      <c r="T129" s="253">
        <f>S129*H129</f>
        <v>0</v>
      </c>
      <c r="U129" s="38"/>
      <c r="V129" s="38"/>
      <c r="W129" s="38"/>
      <c r="X129" s="38"/>
      <c r="Y129" s="38"/>
      <c r="Z129" s="38"/>
      <c r="AA129" s="38"/>
      <c r="AB129" s="38"/>
      <c r="AC129" s="38"/>
      <c r="AD129" s="38"/>
      <c r="AE129" s="38"/>
      <c r="AR129" s="254" t="s">
        <v>1283</v>
      </c>
      <c r="AT129" s="254" t="s">
        <v>154</v>
      </c>
      <c r="AU129" s="254" t="s">
        <v>87</v>
      </c>
      <c r="AY129" s="17" t="s">
        <v>152</v>
      </c>
      <c r="BE129" s="255">
        <f>IF(N129="základní",J129,0)</f>
        <v>0</v>
      </c>
      <c r="BF129" s="255">
        <f>IF(N129="snížená",J129,0)</f>
        <v>0</v>
      </c>
      <c r="BG129" s="255">
        <f>IF(N129="zákl. přenesená",J129,0)</f>
        <v>0</v>
      </c>
      <c r="BH129" s="255">
        <f>IF(N129="sníž. přenesená",J129,0)</f>
        <v>0</v>
      </c>
      <c r="BI129" s="255">
        <f>IF(N129="nulová",J129,0)</f>
        <v>0</v>
      </c>
      <c r="BJ129" s="17" t="s">
        <v>85</v>
      </c>
      <c r="BK129" s="255">
        <f>ROUND(I129*H129,2)</f>
        <v>0</v>
      </c>
      <c r="BL129" s="17" t="s">
        <v>1283</v>
      </c>
      <c r="BM129" s="254" t="s">
        <v>1297</v>
      </c>
    </row>
    <row r="130" s="2" customFormat="1">
      <c r="A130" s="38"/>
      <c r="B130" s="39"/>
      <c r="C130" s="40"/>
      <c r="D130" s="256" t="s">
        <v>161</v>
      </c>
      <c r="E130" s="40"/>
      <c r="F130" s="257" t="s">
        <v>1296</v>
      </c>
      <c r="G130" s="40"/>
      <c r="H130" s="40"/>
      <c r="I130" s="154"/>
      <c r="J130" s="40"/>
      <c r="K130" s="40"/>
      <c r="L130" s="44"/>
      <c r="M130" s="258"/>
      <c r="N130" s="259"/>
      <c r="O130" s="91"/>
      <c r="P130" s="91"/>
      <c r="Q130" s="91"/>
      <c r="R130" s="91"/>
      <c r="S130" s="91"/>
      <c r="T130" s="92"/>
      <c r="U130" s="38"/>
      <c r="V130" s="38"/>
      <c r="W130" s="38"/>
      <c r="X130" s="38"/>
      <c r="Y130" s="38"/>
      <c r="Z130" s="38"/>
      <c r="AA130" s="38"/>
      <c r="AB130" s="38"/>
      <c r="AC130" s="38"/>
      <c r="AD130" s="38"/>
      <c r="AE130" s="38"/>
      <c r="AT130" s="17" t="s">
        <v>161</v>
      </c>
      <c r="AU130" s="17" t="s">
        <v>87</v>
      </c>
    </row>
    <row r="131" s="12" customFormat="1" ht="22.8" customHeight="1">
      <c r="A131" s="12"/>
      <c r="B131" s="227"/>
      <c r="C131" s="228"/>
      <c r="D131" s="229" t="s">
        <v>77</v>
      </c>
      <c r="E131" s="241" t="s">
        <v>1298</v>
      </c>
      <c r="F131" s="241" t="s">
        <v>1299</v>
      </c>
      <c r="G131" s="228"/>
      <c r="H131" s="228"/>
      <c r="I131" s="231"/>
      <c r="J131" s="242">
        <f>BK131</f>
        <v>0</v>
      </c>
      <c r="K131" s="228"/>
      <c r="L131" s="233"/>
      <c r="M131" s="234"/>
      <c r="N131" s="235"/>
      <c r="O131" s="235"/>
      <c r="P131" s="236">
        <f>SUM(P132:P134)</f>
        <v>0</v>
      </c>
      <c r="Q131" s="235"/>
      <c r="R131" s="236">
        <f>SUM(R132:R134)</f>
        <v>0</v>
      </c>
      <c r="S131" s="235"/>
      <c r="T131" s="237">
        <f>SUM(T132:T134)</f>
        <v>0</v>
      </c>
      <c r="U131" s="12"/>
      <c r="V131" s="12"/>
      <c r="W131" s="12"/>
      <c r="X131" s="12"/>
      <c r="Y131" s="12"/>
      <c r="Z131" s="12"/>
      <c r="AA131" s="12"/>
      <c r="AB131" s="12"/>
      <c r="AC131" s="12"/>
      <c r="AD131" s="12"/>
      <c r="AE131" s="12"/>
      <c r="AR131" s="238" t="s">
        <v>188</v>
      </c>
      <c r="AT131" s="239" t="s">
        <v>77</v>
      </c>
      <c r="AU131" s="239" t="s">
        <v>85</v>
      </c>
      <c r="AY131" s="238" t="s">
        <v>152</v>
      </c>
      <c r="BK131" s="240">
        <f>SUM(BK132:BK134)</f>
        <v>0</v>
      </c>
    </row>
    <row r="132" s="2" customFormat="1" ht="16.5" customHeight="1">
      <c r="A132" s="38"/>
      <c r="B132" s="39"/>
      <c r="C132" s="243" t="s">
        <v>177</v>
      </c>
      <c r="D132" s="243" t="s">
        <v>154</v>
      </c>
      <c r="E132" s="244" t="s">
        <v>1300</v>
      </c>
      <c r="F132" s="245" t="s">
        <v>1301</v>
      </c>
      <c r="G132" s="246" t="s">
        <v>330</v>
      </c>
      <c r="H132" s="247">
        <v>1</v>
      </c>
      <c r="I132" s="248"/>
      <c r="J132" s="249">
        <f>ROUND(I132*H132,2)</f>
        <v>0</v>
      </c>
      <c r="K132" s="245" t="s">
        <v>158</v>
      </c>
      <c r="L132" s="44"/>
      <c r="M132" s="250" t="s">
        <v>1</v>
      </c>
      <c r="N132" s="251" t="s">
        <v>43</v>
      </c>
      <c r="O132" s="91"/>
      <c r="P132" s="252">
        <f>O132*H132</f>
        <v>0</v>
      </c>
      <c r="Q132" s="252">
        <v>0</v>
      </c>
      <c r="R132" s="252">
        <f>Q132*H132</f>
        <v>0</v>
      </c>
      <c r="S132" s="252">
        <v>0</v>
      </c>
      <c r="T132" s="253">
        <f>S132*H132</f>
        <v>0</v>
      </c>
      <c r="U132" s="38"/>
      <c r="V132" s="38"/>
      <c r="W132" s="38"/>
      <c r="X132" s="38"/>
      <c r="Y132" s="38"/>
      <c r="Z132" s="38"/>
      <c r="AA132" s="38"/>
      <c r="AB132" s="38"/>
      <c r="AC132" s="38"/>
      <c r="AD132" s="38"/>
      <c r="AE132" s="38"/>
      <c r="AR132" s="254" t="s">
        <v>1283</v>
      </c>
      <c r="AT132" s="254" t="s">
        <v>154</v>
      </c>
      <c r="AU132" s="254" t="s">
        <v>87</v>
      </c>
      <c r="AY132" s="17" t="s">
        <v>152</v>
      </c>
      <c r="BE132" s="255">
        <f>IF(N132="základní",J132,0)</f>
        <v>0</v>
      </c>
      <c r="BF132" s="255">
        <f>IF(N132="snížená",J132,0)</f>
        <v>0</v>
      </c>
      <c r="BG132" s="255">
        <f>IF(N132="zákl. přenesená",J132,0)</f>
        <v>0</v>
      </c>
      <c r="BH132" s="255">
        <f>IF(N132="sníž. přenesená",J132,0)</f>
        <v>0</v>
      </c>
      <c r="BI132" s="255">
        <f>IF(N132="nulová",J132,0)</f>
        <v>0</v>
      </c>
      <c r="BJ132" s="17" t="s">
        <v>85</v>
      </c>
      <c r="BK132" s="255">
        <f>ROUND(I132*H132,2)</f>
        <v>0</v>
      </c>
      <c r="BL132" s="17" t="s">
        <v>1283</v>
      </c>
      <c r="BM132" s="254" t="s">
        <v>1302</v>
      </c>
    </row>
    <row r="133" s="2" customFormat="1">
      <c r="A133" s="38"/>
      <c r="B133" s="39"/>
      <c r="C133" s="40"/>
      <c r="D133" s="256" t="s">
        <v>161</v>
      </c>
      <c r="E133" s="40"/>
      <c r="F133" s="257" t="s">
        <v>1301</v>
      </c>
      <c r="G133" s="40"/>
      <c r="H133" s="40"/>
      <c r="I133" s="154"/>
      <c r="J133" s="40"/>
      <c r="K133" s="40"/>
      <c r="L133" s="44"/>
      <c r="M133" s="258"/>
      <c r="N133" s="259"/>
      <c r="O133" s="91"/>
      <c r="P133" s="91"/>
      <c r="Q133" s="91"/>
      <c r="R133" s="91"/>
      <c r="S133" s="91"/>
      <c r="T133" s="92"/>
      <c r="U133" s="38"/>
      <c r="V133" s="38"/>
      <c r="W133" s="38"/>
      <c r="X133" s="38"/>
      <c r="Y133" s="38"/>
      <c r="Z133" s="38"/>
      <c r="AA133" s="38"/>
      <c r="AB133" s="38"/>
      <c r="AC133" s="38"/>
      <c r="AD133" s="38"/>
      <c r="AE133" s="38"/>
      <c r="AT133" s="17" t="s">
        <v>161</v>
      </c>
      <c r="AU133" s="17" t="s">
        <v>87</v>
      </c>
    </row>
    <row r="134" s="2" customFormat="1">
      <c r="A134" s="38"/>
      <c r="B134" s="39"/>
      <c r="C134" s="40"/>
      <c r="D134" s="256" t="s">
        <v>203</v>
      </c>
      <c r="E134" s="40"/>
      <c r="F134" s="260" t="s">
        <v>1303</v>
      </c>
      <c r="G134" s="40"/>
      <c r="H134" s="40"/>
      <c r="I134" s="154"/>
      <c r="J134" s="40"/>
      <c r="K134" s="40"/>
      <c r="L134" s="44"/>
      <c r="M134" s="258"/>
      <c r="N134" s="259"/>
      <c r="O134" s="91"/>
      <c r="P134" s="91"/>
      <c r="Q134" s="91"/>
      <c r="R134" s="91"/>
      <c r="S134" s="91"/>
      <c r="T134" s="92"/>
      <c r="U134" s="38"/>
      <c r="V134" s="38"/>
      <c r="W134" s="38"/>
      <c r="X134" s="38"/>
      <c r="Y134" s="38"/>
      <c r="Z134" s="38"/>
      <c r="AA134" s="38"/>
      <c r="AB134" s="38"/>
      <c r="AC134" s="38"/>
      <c r="AD134" s="38"/>
      <c r="AE134" s="38"/>
      <c r="AT134" s="17" t="s">
        <v>203</v>
      </c>
      <c r="AU134" s="17" t="s">
        <v>87</v>
      </c>
    </row>
    <row r="135" s="12" customFormat="1" ht="25.92" customHeight="1">
      <c r="A135" s="12"/>
      <c r="B135" s="227"/>
      <c r="C135" s="228"/>
      <c r="D135" s="229" t="s">
        <v>77</v>
      </c>
      <c r="E135" s="230" t="s">
        <v>1304</v>
      </c>
      <c r="F135" s="230" t="s">
        <v>1305</v>
      </c>
      <c r="G135" s="228"/>
      <c r="H135" s="228"/>
      <c r="I135" s="231"/>
      <c r="J135" s="232">
        <f>BK135</f>
        <v>0</v>
      </c>
      <c r="K135" s="228"/>
      <c r="L135" s="233"/>
      <c r="M135" s="234"/>
      <c r="N135" s="235"/>
      <c r="O135" s="235"/>
      <c r="P135" s="236">
        <f>SUM(P136:P153)</f>
        <v>0</v>
      </c>
      <c r="Q135" s="235"/>
      <c r="R135" s="236">
        <f>SUM(R136:R153)</f>
        <v>0</v>
      </c>
      <c r="S135" s="235"/>
      <c r="T135" s="237">
        <f>SUM(T136:T153)</f>
        <v>0</v>
      </c>
      <c r="U135" s="12"/>
      <c r="V135" s="12"/>
      <c r="W135" s="12"/>
      <c r="X135" s="12"/>
      <c r="Y135" s="12"/>
      <c r="Z135" s="12"/>
      <c r="AA135" s="12"/>
      <c r="AB135" s="12"/>
      <c r="AC135" s="12"/>
      <c r="AD135" s="12"/>
      <c r="AE135" s="12"/>
      <c r="AR135" s="238" t="s">
        <v>85</v>
      </c>
      <c r="AT135" s="239" t="s">
        <v>77</v>
      </c>
      <c r="AU135" s="239" t="s">
        <v>78</v>
      </c>
      <c r="AY135" s="238" t="s">
        <v>152</v>
      </c>
      <c r="BK135" s="240">
        <f>SUM(BK136:BK153)</f>
        <v>0</v>
      </c>
    </row>
    <row r="136" s="2" customFormat="1" ht="16.5" customHeight="1">
      <c r="A136" s="38"/>
      <c r="B136" s="39"/>
      <c r="C136" s="243" t="s">
        <v>159</v>
      </c>
      <c r="D136" s="243" t="s">
        <v>154</v>
      </c>
      <c r="E136" s="244" t="s">
        <v>1306</v>
      </c>
      <c r="F136" s="245" t="s">
        <v>1307</v>
      </c>
      <c r="G136" s="246" t="s">
        <v>1308</v>
      </c>
      <c r="H136" s="247">
        <v>16</v>
      </c>
      <c r="I136" s="248"/>
      <c r="J136" s="249">
        <f>ROUND(I136*H136,2)</f>
        <v>0</v>
      </c>
      <c r="K136" s="245" t="s">
        <v>1</v>
      </c>
      <c r="L136" s="44"/>
      <c r="M136" s="250" t="s">
        <v>1</v>
      </c>
      <c r="N136" s="251" t="s">
        <v>43</v>
      </c>
      <c r="O136" s="91"/>
      <c r="P136" s="252">
        <f>O136*H136</f>
        <v>0</v>
      </c>
      <c r="Q136" s="252">
        <v>0</v>
      </c>
      <c r="R136" s="252">
        <f>Q136*H136</f>
        <v>0</v>
      </c>
      <c r="S136" s="252">
        <v>0</v>
      </c>
      <c r="T136" s="253">
        <f>S136*H136</f>
        <v>0</v>
      </c>
      <c r="U136" s="38"/>
      <c r="V136" s="38"/>
      <c r="W136" s="38"/>
      <c r="X136" s="38"/>
      <c r="Y136" s="38"/>
      <c r="Z136" s="38"/>
      <c r="AA136" s="38"/>
      <c r="AB136" s="38"/>
      <c r="AC136" s="38"/>
      <c r="AD136" s="38"/>
      <c r="AE136" s="38"/>
      <c r="AR136" s="254" t="s">
        <v>1283</v>
      </c>
      <c r="AT136" s="254" t="s">
        <v>154</v>
      </c>
      <c r="AU136" s="254" t="s">
        <v>85</v>
      </c>
      <c r="AY136" s="17" t="s">
        <v>152</v>
      </c>
      <c r="BE136" s="255">
        <f>IF(N136="základní",J136,0)</f>
        <v>0</v>
      </c>
      <c r="BF136" s="255">
        <f>IF(N136="snížená",J136,0)</f>
        <v>0</v>
      </c>
      <c r="BG136" s="255">
        <f>IF(N136="zákl. přenesená",J136,0)</f>
        <v>0</v>
      </c>
      <c r="BH136" s="255">
        <f>IF(N136="sníž. přenesená",J136,0)</f>
        <v>0</v>
      </c>
      <c r="BI136" s="255">
        <f>IF(N136="nulová",J136,0)</f>
        <v>0</v>
      </c>
      <c r="BJ136" s="17" t="s">
        <v>85</v>
      </c>
      <c r="BK136" s="255">
        <f>ROUND(I136*H136,2)</f>
        <v>0</v>
      </c>
      <c r="BL136" s="17" t="s">
        <v>1283</v>
      </c>
      <c r="BM136" s="254" t="s">
        <v>1309</v>
      </c>
    </row>
    <row r="137" s="2" customFormat="1">
      <c r="A137" s="38"/>
      <c r="B137" s="39"/>
      <c r="C137" s="40"/>
      <c r="D137" s="256" t="s">
        <v>161</v>
      </c>
      <c r="E137" s="40"/>
      <c r="F137" s="257" t="s">
        <v>1307</v>
      </c>
      <c r="G137" s="40"/>
      <c r="H137" s="40"/>
      <c r="I137" s="154"/>
      <c r="J137" s="40"/>
      <c r="K137" s="40"/>
      <c r="L137" s="44"/>
      <c r="M137" s="258"/>
      <c r="N137" s="259"/>
      <c r="O137" s="91"/>
      <c r="P137" s="91"/>
      <c r="Q137" s="91"/>
      <c r="R137" s="91"/>
      <c r="S137" s="91"/>
      <c r="T137" s="92"/>
      <c r="U137" s="38"/>
      <c r="V137" s="38"/>
      <c r="W137" s="38"/>
      <c r="X137" s="38"/>
      <c r="Y137" s="38"/>
      <c r="Z137" s="38"/>
      <c r="AA137" s="38"/>
      <c r="AB137" s="38"/>
      <c r="AC137" s="38"/>
      <c r="AD137" s="38"/>
      <c r="AE137" s="38"/>
      <c r="AT137" s="17" t="s">
        <v>161</v>
      </c>
      <c r="AU137" s="17" t="s">
        <v>85</v>
      </c>
    </row>
    <row r="138" s="2" customFormat="1" ht="16.5" customHeight="1">
      <c r="A138" s="38"/>
      <c r="B138" s="39"/>
      <c r="C138" s="243" t="s">
        <v>188</v>
      </c>
      <c r="D138" s="243" t="s">
        <v>154</v>
      </c>
      <c r="E138" s="244" t="s">
        <v>1310</v>
      </c>
      <c r="F138" s="245" t="s">
        <v>1311</v>
      </c>
      <c r="G138" s="246" t="s">
        <v>1278</v>
      </c>
      <c r="H138" s="247">
        <v>0.40000000000000002</v>
      </c>
      <c r="I138" s="248"/>
      <c r="J138" s="249">
        <f>ROUND(I138*H138,2)</f>
        <v>0</v>
      </c>
      <c r="K138" s="245" t="s">
        <v>1</v>
      </c>
      <c r="L138" s="44"/>
      <c r="M138" s="250" t="s">
        <v>1</v>
      </c>
      <c r="N138" s="251" t="s">
        <v>43</v>
      </c>
      <c r="O138" s="91"/>
      <c r="P138" s="252">
        <f>O138*H138</f>
        <v>0</v>
      </c>
      <c r="Q138" s="252">
        <v>0</v>
      </c>
      <c r="R138" s="252">
        <f>Q138*H138</f>
        <v>0</v>
      </c>
      <c r="S138" s="252">
        <v>0</v>
      </c>
      <c r="T138" s="253">
        <f>S138*H138</f>
        <v>0</v>
      </c>
      <c r="U138" s="38"/>
      <c r="V138" s="38"/>
      <c r="W138" s="38"/>
      <c r="X138" s="38"/>
      <c r="Y138" s="38"/>
      <c r="Z138" s="38"/>
      <c r="AA138" s="38"/>
      <c r="AB138" s="38"/>
      <c r="AC138" s="38"/>
      <c r="AD138" s="38"/>
      <c r="AE138" s="38"/>
      <c r="AR138" s="254" t="s">
        <v>1283</v>
      </c>
      <c r="AT138" s="254" t="s">
        <v>154</v>
      </c>
      <c r="AU138" s="254" t="s">
        <v>85</v>
      </c>
      <c r="AY138" s="17" t="s">
        <v>152</v>
      </c>
      <c r="BE138" s="255">
        <f>IF(N138="základní",J138,0)</f>
        <v>0</v>
      </c>
      <c r="BF138" s="255">
        <f>IF(N138="snížená",J138,0)</f>
        <v>0</v>
      </c>
      <c r="BG138" s="255">
        <f>IF(N138="zákl. přenesená",J138,0)</f>
        <v>0</v>
      </c>
      <c r="BH138" s="255">
        <f>IF(N138="sníž. přenesená",J138,0)</f>
        <v>0</v>
      </c>
      <c r="BI138" s="255">
        <f>IF(N138="nulová",J138,0)</f>
        <v>0</v>
      </c>
      <c r="BJ138" s="17" t="s">
        <v>85</v>
      </c>
      <c r="BK138" s="255">
        <f>ROUND(I138*H138,2)</f>
        <v>0</v>
      </c>
      <c r="BL138" s="17" t="s">
        <v>1283</v>
      </c>
      <c r="BM138" s="254" t="s">
        <v>1312</v>
      </c>
    </row>
    <row r="139" s="2" customFormat="1">
      <c r="A139" s="38"/>
      <c r="B139" s="39"/>
      <c r="C139" s="40"/>
      <c r="D139" s="256" t="s">
        <v>161</v>
      </c>
      <c r="E139" s="40"/>
      <c r="F139" s="257" t="s">
        <v>1311</v>
      </c>
      <c r="G139" s="40"/>
      <c r="H139" s="40"/>
      <c r="I139" s="154"/>
      <c r="J139" s="40"/>
      <c r="K139" s="40"/>
      <c r="L139" s="44"/>
      <c r="M139" s="258"/>
      <c r="N139" s="259"/>
      <c r="O139" s="91"/>
      <c r="P139" s="91"/>
      <c r="Q139" s="91"/>
      <c r="R139" s="91"/>
      <c r="S139" s="91"/>
      <c r="T139" s="92"/>
      <c r="U139" s="38"/>
      <c r="V139" s="38"/>
      <c r="W139" s="38"/>
      <c r="X139" s="38"/>
      <c r="Y139" s="38"/>
      <c r="Z139" s="38"/>
      <c r="AA139" s="38"/>
      <c r="AB139" s="38"/>
      <c r="AC139" s="38"/>
      <c r="AD139" s="38"/>
      <c r="AE139" s="38"/>
      <c r="AT139" s="17" t="s">
        <v>161</v>
      </c>
      <c r="AU139" s="17" t="s">
        <v>85</v>
      </c>
    </row>
    <row r="140" s="2" customFormat="1" ht="16.5" customHeight="1">
      <c r="A140" s="38"/>
      <c r="B140" s="39"/>
      <c r="C140" s="243" t="s">
        <v>196</v>
      </c>
      <c r="D140" s="243" t="s">
        <v>154</v>
      </c>
      <c r="E140" s="244" t="s">
        <v>1276</v>
      </c>
      <c r="F140" s="245" t="s">
        <v>1277</v>
      </c>
      <c r="G140" s="246" t="s">
        <v>1278</v>
      </c>
      <c r="H140" s="247">
        <v>0.40000000000000002</v>
      </c>
      <c r="I140" s="248"/>
      <c r="J140" s="249">
        <f>ROUND(I140*H140,2)</f>
        <v>0</v>
      </c>
      <c r="K140" s="245" t="s">
        <v>1</v>
      </c>
      <c r="L140" s="44"/>
      <c r="M140" s="250" t="s">
        <v>1</v>
      </c>
      <c r="N140" s="251" t="s">
        <v>43</v>
      </c>
      <c r="O140" s="91"/>
      <c r="P140" s="252">
        <f>O140*H140</f>
        <v>0</v>
      </c>
      <c r="Q140" s="252">
        <v>0</v>
      </c>
      <c r="R140" s="252">
        <f>Q140*H140</f>
        <v>0</v>
      </c>
      <c r="S140" s="252">
        <v>0</v>
      </c>
      <c r="T140" s="253">
        <f>S140*H140</f>
        <v>0</v>
      </c>
      <c r="U140" s="38"/>
      <c r="V140" s="38"/>
      <c r="W140" s="38"/>
      <c r="X140" s="38"/>
      <c r="Y140" s="38"/>
      <c r="Z140" s="38"/>
      <c r="AA140" s="38"/>
      <c r="AB140" s="38"/>
      <c r="AC140" s="38"/>
      <c r="AD140" s="38"/>
      <c r="AE140" s="38"/>
      <c r="AR140" s="254" t="s">
        <v>1283</v>
      </c>
      <c r="AT140" s="254" t="s">
        <v>154</v>
      </c>
      <c r="AU140" s="254" t="s">
        <v>85</v>
      </c>
      <c r="AY140" s="17" t="s">
        <v>152</v>
      </c>
      <c r="BE140" s="255">
        <f>IF(N140="základní",J140,0)</f>
        <v>0</v>
      </c>
      <c r="BF140" s="255">
        <f>IF(N140="snížená",J140,0)</f>
        <v>0</v>
      </c>
      <c r="BG140" s="255">
        <f>IF(N140="zákl. přenesená",J140,0)</f>
        <v>0</v>
      </c>
      <c r="BH140" s="255">
        <f>IF(N140="sníž. přenesená",J140,0)</f>
        <v>0</v>
      </c>
      <c r="BI140" s="255">
        <f>IF(N140="nulová",J140,0)</f>
        <v>0</v>
      </c>
      <c r="BJ140" s="17" t="s">
        <v>85</v>
      </c>
      <c r="BK140" s="255">
        <f>ROUND(I140*H140,2)</f>
        <v>0</v>
      </c>
      <c r="BL140" s="17" t="s">
        <v>1283</v>
      </c>
      <c r="BM140" s="254" t="s">
        <v>1313</v>
      </c>
    </row>
    <row r="141" s="2" customFormat="1">
      <c r="A141" s="38"/>
      <c r="B141" s="39"/>
      <c r="C141" s="40"/>
      <c r="D141" s="256" t="s">
        <v>161</v>
      </c>
      <c r="E141" s="40"/>
      <c r="F141" s="257" t="s">
        <v>1277</v>
      </c>
      <c r="G141" s="40"/>
      <c r="H141" s="40"/>
      <c r="I141" s="154"/>
      <c r="J141" s="40"/>
      <c r="K141" s="40"/>
      <c r="L141" s="44"/>
      <c r="M141" s="258"/>
      <c r="N141" s="259"/>
      <c r="O141" s="91"/>
      <c r="P141" s="91"/>
      <c r="Q141" s="91"/>
      <c r="R141" s="91"/>
      <c r="S141" s="91"/>
      <c r="T141" s="92"/>
      <c r="U141" s="38"/>
      <c r="V141" s="38"/>
      <c r="W141" s="38"/>
      <c r="X141" s="38"/>
      <c r="Y141" s="38"/>
      <c r="Z141" s="38"/>
      <c r="AA141" s="38"/>
      <c r="AB141" s="38"/>
      <c r="AC141" s="38"/>
      <c r="AD141" s="38"/>
      <c r="AE141" s="38"/>
      <c r="AT141" s="17" t="s">
        <v>161</v>
      </c>
      <c r="AU141" s="17" t="s">
        <v>85</v>
      </c>
    </row>
    <row r="142" s="2" customFormat="1" ht="16.5" customHeight="1">
      <c r="A142" s="38"/>
      <c r="B142" s="39"/>
      <c r="C142" s="243" t="s">
        <v>210</v>
      </c>
      <c r="D142" s="243" t="s">
        <v>154</v>
      </c>
      <c r="E142" s="244" t="s">
        <v>1314</v>
      </c>
      <c r="F142" s="245" t="s">
        <v>1315</v>
      </c>
      <c r="G142" s="246" t="s">
        <v>1278</v>
      </c>
      <c r="H142" s="247">
        <v>0.40000000000000002</v>
      </c>
      <c r="I142" s="248"/>
      <c r="J142" s="249">
        <f>ROUND(I142*H142,2)</f>
        <v>0</v>
      </c>
      <c r="K142" s="245" t="s">
        <v>1</v>
      </c>
      <c r="L142" s="44"/>
      <c r="M142" s="250" t="s">
        <v>1</v>
      </c>
      <c r="N142" s="251" t="s">
        <v>43</v>
      </c>
      <c r="O142" s="91"/>
      <c r="P142" s="252">
        <f>O142*H142</f>
        <v>0</v>
      </c>
      <c r="Q142" s="252">
        <v>0</v>
      </c>
      <c r="R142" s="252">
        <f>Q142*H142</f>
        <v>0</v>
      </c>
      <c r="S142" s="252">
        <v>0</v>
      </c>
      <c r="T142" s="253">
        <f>S142*H142</f>
        <v>0</v>
      </c>
      <c r="U142" s="38"/>
      <c r="V142" s="38"/>
      <c r="W142" s="38"/>
      <c r="X142" s="38"/>
      <c r="Y142" s="38"/>
      <c r="Z142" s="38"/>
      <c r="AA142" s="38"/>
      <c r="AB142" s="38"/>
      <c r="AC142" s="38"/>
      <c r="AD142" s="38"/>
      <c r="AE142" s="38"/>
      <c r="AR142" s="254" t="s">
        <v>1283</v>
      </c>
      <c r="AT142" s="254" t="s">
        <v>154</v>
      </c>
      <c r="AU142" s="254" t="s">
        <v>85</v>
      </c>
      <c r="AY142" s="17" t="s">
        <v>152</v>
      </c>
      <c r="BE142" s="255">
        <f>IF(N142="základní",J142,0)</f>
        <v>0</v>
      </c>
      <c r="BF142" s="255">
        <f>IF(N142="snížená",J142,0)</f>
        <v>0</v>
      </c>
      <c r="BG142" s="255">
        <f>IF(N142="zákl. přenesená",J142,0)</f>
        <v>0</v>
      </c>
      <c r="BH142" s="255">
        <f>IF(N142="sníž. přenesená",J142,0)</f>
        <v>0</v>
      </c>
      <c r="BI142" s="255">
        <f>IF(N142="nulová",J142,0)</f>
        <v>0</v>
      </c>
      <c r="BJ142" s="17" t="s">
        <v>85</v>
      </c>
      <c r="BK142" s="255">
        <f>ROUND(I142*H142,2)</f>
        <v>0</v>
      </c>
      <c r="BL142" s="17" t="s">
        <v>1283</v>
      </c>
      <c r="BM142" s="254" t="s">
        <v>1316</v>
      </c>
    </row>
    <row r="143" s="2" customFormat="1">
      <c r="A143" s="38"/>
      <c r="B143" s="39"/>
      <c r="C143" s="40"/>
      <c r="D143" s="256" t="s">
        <v>161</v>
      </c>
      <c r="E143" s="40"/>
      <c r="F143" s="257" t="s">
        <v>1315</v>
      </c>
      <c r="G143" s="40"/>
      <c r="H143" s="40"/>
      <c r="I143" s="154"/>
      <c r="J143" s="40"/>
      <c r="K143" s="40"/>
      <c r="L143" s="44"/>
      <c r="M143" s="258"/>
      <c r="N143" s="259"/>
      <c r="O143" s="91"/>
      <c r="P143" s="91"/>
      <c r="Q143" s="91"/>
      <c r="R143" s="91"/>
      <c r="S143" s="91"/>
      <c r="T143" s="92"/>
      <c r="U143" s="38"/>
      <c r="V143" s="38"/>
      <c r="W143" s="38"/>
      <c r="X143" s="38"/>
      <c r="Y143" s="38"/>
      <c r="Z143" s="38"/>
      <c r="AA143" s="38"/>
      <c r="AB143" s="38"/>
      <c r="AC143" s="38"/>
      <c r="AD143" s="38"/>
      <c r="AE143" s="38"/>
      <c r="AT143" s="17" t="s">
        <v>161</v>
      </c>
      <c r="AU143" s="17" t="s">
        <v>85</v>
      </c>
    </row>
    <row r="144" s="2" customFormat="1" ht="16.5" customHeight="1">
      <c r="A144" s="38"/>
      <c r="B144" s="39"/>
      <c r="C144" s="243" t="s">
        <v>216</v>
      </c>
      <c r="D144" s="243" t="s">
        <v>154</v>
      </c>
      <c r="E144" s="244" t="s">
        <v>1317</v>
      </c>
      <c r="F144" s="245" t="s">
        <v>1318</v>
      </c>
      <c r="G144" s="246" t="s">
        <v>1278</v>
      </c>
      <c r="H144" s="247">
        <v>0.40000000000000002</v>
      </c>
      <c r="I144" s="248"/>
      <c r="J144" s="249">
        <f>ROUND(I144*H144,2)</f>
        <v>0</v>
      </c>
      <c r="K144" s="245" t="s">
        <v>1</v>
      </c>
      <c r="L144" s="44"/>
      <c r="M144" s="250" t="s">
        <v>1</v>
      </c>
      <c r="N144" s="251" t="s">
        <v>43</v>
      </c>
      <c r="O144" s="91"/>
      <c r="P144" s="252">
        <f>O144*H144</f>
        <v>0</v>
      </c>
      <c r="Q144" s="252">
        <v>0</v>
      </c>
      <c r="R144" s="252">
        <f>Q144*H144</f>
        <v>0</v>
      </c>
      <c r="S144" s="252">
        <v>0</v>
      </c>
      <c r="T144" s="253">
        <f>S144*H144</f>
        <v>0</v>
      </c>
      <c r="U144" s="38"/>
      <c r="V144" s="38"/>
      <c r="W144" s="38"/>
      <c r="X144" s="38"/>
      <c r="Y144" s="38"/>
      <c r="Z144" s="38"/>
      <c r="AA144" s="38"/>
      <c r="AB144" s="38"/>
      <c r="AC144" s="38"/>
      <c r="AD144" s="38"/>
      <c r="AE144" s="38"/>
      <c r="AR144" s="254" t="s">
        <v>1283</v>
      </c>
      <c r="AT144" s="254" t="s">
        <v>154</v>
      </c>
      <c r="AU144" s="254" t="s">
        <v>85</v>
      </c>
      <c r="AY144" s="17" t="s">
        <v>152</v>
      </c>
      <c r="BE144" s="255">
        <f>IF(N144="základní",J144,0)</f>
        <v>0</v>
      </c>
      <c r="BF144" s="255">
        <f>IF(N144="snížená",J144,0)</f>
        <v>0</v>
      </c>
      <c r="BG144" s="255">
        <f>IF(N144="zákl. přenesená",J144,0)</f>
        <v>0</v>
      </c>
      <c r="BH144" s="255">
        <f>IF(N144="sníž. přenesená",J144,0)</f>
        <v>0</v>
      </c>
      <c r="BI144" s="255">
        <f>IF(N144="nulová",J144,0)</f>
        <v>0</v>
      </c>
      <c r="BJ144" s="17" t="s">
        <v>85</v>
      </c>
      <c r="BK144" s="255">
        <f>ROUND(I144*H144,2)</f>
        <v>0</v>
      </c>
      <c r="BL144" s="17" t="s">
        <v>1283</v>
      </c>
      <c r="BM144" s="254" t="s">
        <v>1319</v>
      </c>
    </row>
    <row r="145" s="2" customFormat="1">
      <c r="A145" s="38"/>
      <c r="B145" s="39"/>
      <c r="C145" s="40"/>
      <c r="D145" s="256" t="s">
        <v>161</v>
      </c>
      <c r="E145" s="40"/>
      <c r="F145" s="257" t="s">
        <v>1318</v>
      </c>
      <c r="G145" s="40"/>
      <c r="H145" s="40"/>
      <c r="I145" s="154"/>
      <c r="J145" s="40"/>
      <c r="K145" s="40"/>
      <c r="L145" s="44"/>
      <c r="M145" s="258"/>
      <c r="N145" s="259"/>
      <c r="O145" s="91"/>
      <c r="P145" s="91"/>
      <c r="Q145" s="91"/>
      <c r="R145" s="91"/>
      <c r="S145" s="91"/>
      <c r="T145" s="92"/>
      <c r="U145" s="38"/>
      <c r="V145" s="38"/>
      <c r="W145" s="38"/>
      <c r="X145" s="38"/>
      <c r="Y145" s="38"/>
      <c r="Z145" s="38"/>
      <c r="AA145" s="38"/>
      <c r="AB145" s="38"/>
      <c r="AC145" s="38"/>
      <c r="AD145" s="38"/>
      <c r="AE145" s="38"/>
      <c r="AT145" s="17" t="s">
        <v>161</v>
      </c>
      <c r="AU145" s="17" t="s">
        <v>85</v>
      </c>
    </row>
    <row r="146" s="2" customFormat="1" ht="16.5" customHeight="1">
      <c r="A146" s="38"/>
      <c r="B146" s="39"/>
      <c r="C146" s="243" t="s">
        <v>224</v>
      </c>
      <c r="D146" s="243" t="s">
        <v>154</v>
      </c>
      <c r="E146" s="244" t="s">
        <v>1320</v>
      </c>
      <c r="F146" s="245" t="s">
        <v>1321</v>
      </c>
      <c r="G146" s="246" t="s">
        <v>1278</v>
      </c>
      <c r="H146" s="247">
        <v>0.40000000000000002</v>
      </c>
      <c r="I146" s="248"/>
      <c r="J146" s="249">
        <f>ROUND(I146*H146,2)</f>
        <v>0</v>
      </c>
      <c r="K146" s="245" t="s">
        <v>1</v>
      </c>
      <c r="L146" s="44"/>
      <c r="M146" s="250" t="s">
        <v>1</v>
      </c>
      <c r="N146" s="251" t="s">
        <v>43</v>
      </c>
      <c r="O146" s="91"/>
      <c r="P146" s="252">
        <f>O146*H146</f>
        <v>0</v>
      </c>
      <c r="Q146" s="252">
        <v>0</v>
      </c>
      <c r="R146" s="252">
        <f>Q146*H146</f>
        <v>0</v>
      </c>
      <c r="S146" s="252">
        <v>0</v>
      </c>
      <c r="T146" s="253">
        <f>S146*H146</f>
        <v>0</v>
      </c>
      <c r="U146" s="38"/>
      <c r="V146" s="38"/>
      <c r="W146" s="38"/>
      <c r="X146" s="38"/>
      <c r="Y146" s="38"/>
      <c r="Z146" s="38"/>
      <c r="AA146" s="38"/>
      <c r="AB146" s="38"/>
      <c r="AC146" s="38"/>
      <c r="AD146" s="38"/>
      <c r="AE146" s="38"/>
      <c r="AR146" s="254" t="s">
        <v>1283</v>
      </c>
      <c r="AT146" s="254" t="s">
        <v>154</v>
      </c>
      <c r="AU146" s="254" t="s">
        <v>85</v>
      </c>
      <c r="AY146" s="17" t="s">
        <v>152</v>
      </c>
      <c r="BE146" s="255">
        <f>IF(N146="základní",J146,0)</f>
        <v>0</v>
      </c>
      <c r="BF146" s="255">
        <f>IF(N146="snížená",J146,0)</f>
        <v>0</v>
      </c>
      <c r="BG146" s="255">
        <f>IF(N146="zákl. přenesená",J146,0)</f>
        <v>0</v>
      </c>
      <c r="BH146" s="255">
        <f>IF(N146="sníž. přenesená",J146,0)</f>
        <v>0</v>
      </c>
      <c r="BI146" s="255">
        <f>IF(N146="nulová",J146,0)</f>
        <v>0</v>
      </c>
      <c r="BJ146" s="17" t="s">
        <v>85</v>
      </c>
      <c r="BK146" s="255">
        <f>ROUND(I146*H146,2)</f>
        <v>0</v>
      </c>
      <c r="BL146" s="17" t="s">
        <v>1283</v>
      </c>
      <c r="BM146" s="254" t="s">
        <v>1322</v>
      </c>
    </row>
    <row r="147" s="2" customFormat="1">
      <c r="A147" s="38"/>
      <c r="B147" s="39"/>
      <c r="C147" s="40"/>
      <c r="D147" s="256" t="s">
        <v>161</v>
      </c>
      <c r="E147" s="40"/>
      <c r="F147" s="257" t="s">
        <v>1321</v>
      </c>
      <c r="G147" s="40"/>
      <c r="H147" s="40"/>
      <c r="I147" s="154"/>
      <c r="J147" s="40"/>
      <c r="K147" s="40"/>
      <c r="L147" s="44"/>
      <c r="M147" s="258"/>
      <c r="N147" s="259"/>
      <c r="O147" s="91"/>
      <c r="P147" s="91"/>
      <c r="Q147" s="91"/>
      <c r="R147" s="91"/>
      <c r="S147" s="91"/>
      <c r="T147" s="92"/>
      <c r="U147" s="38"/>
      <c r="V147" s="38"/>
      <c r="W147" s="38"/>
      <c r="X147" s="38"/>
      <c r="Y147" s="38"/>
      <c r="Z147" s="38"/>
      <c r="AA147" s="38"/>
      <c r="AB147" s="38"/>
      <c r="AC147" s="38"/>
      <c r="AD147" s="38"/>
      <c r="AE147" s="38"/>
      <c r="AT147" s="17" t="s">
        <v>161</v>
      </c>
      <c r="AU147" s="17" t="s">
        <v>85</v>
      </c>
    </row>
    <row r="148" s="2" customFormat="1" ht="16.5" customHeight="1">
      <c r="A148" s="38"/>
      <c r="B148" s="39"/>
      <c r="C148" s="243" t="s">
        <v>230</v>
      </c>
      <c r="D148" s="243" t="s">
        <v>154</v>
      </c>
      <c r="E148" s="244" t="s">
        <v>1285</v>
      </c>
      <c r="F148" s="245" t="s">
        <v>1288</v>
      </c>
      <c r="G148" s="246" t="s">
        <v>1278</v>
      </c>
      <c r="H148" s="247">
        <v>0.40000000000000002</v>
      </c>
      <c r="I148" s="248"/>
      <c r="J148" s="249">
        <f>ROUND(I148*H148,2)</f>
        <v>0</v>
      </c>
      <c r="K148" s="245" t="s">
        <v>1</v>
      </c>
      <c r="L148" s="44"/>
      <c r="M148" s="250" t="s">
        <v>1</v>
      </c>
      <c r="N148" s="251" t="s">
        <v>43</v>
      </c>
      <c r="O148" s="91"/>
      <c r="P148" s="252">
        <f>O148*H148</f>
        <v>0</v>
      </c>
      <c r="Q148" s="252">
        <v>0</v>
      </c>
      <c r="R148" s="252">
        <f>Q148*H148</f>
        <v>0</v>
      </c>
      <c r="S148" s="252">
        <v>0</v>
      </c>
      <c r="T148" s="253">
        <f>S148*H148</f>
        <v>0</v>
      </c>
      <c r="U148" s="38"/>
      <c r="V148" s="38"/>
      <c r="W148" s="38"/>
      <c r="X148" s="38"/>
      <c r="Y148" s="38"/>
      <c r="Z148" s="38"/>
      <c r="AA148" s="38"/>
      <c r="AB148" s="38"/>
      <c r="AC148" s="38"/>
      <c r="AD148" s="38"/>
      <c r="AE148" s="38"/>
      <c r="AR148" s="254" t="s">
        <v>1283</v>
      </c>
      <c r="AT148" s="254" t="s">
        <v>154</v>
      </c>
      <c r="AU148" s="254" t="s">
        <v>85</v>
      </c>
      <c r="AY148" s="17" t="s">
        <v>152</v>
      </c>
      <c r="BE148" s="255">
        <f>IF(N148="základní",J148,0)</f>
        <v>0</v>
      </c>
      <c r="BF148" s="255">
        <f>IF(N148="snížená",J148,0)</f>
        <v>0</v>
      </c>
      <c r="BG148" s="255">
        <f>IF(N148="zákl. přenesená",J148,0)</f>
        <v>0</v>
      </c>
      <c r="BH148" s="255">
        <f>IF(N148="sníž. přenesená",J148,0)</f>
        <v>0</v>
      </c>
      <c r="BI148" s="255">
        <f>IF(N148="nulová",J148,0)</f>
        <v>0</v>
      </c>
      <c r="BJ148" s="17" t="s">
        <v>85</v>
      </c>
      <c r="BK148" s="255">
        <f>ROUND(I148*H148,2)</f>
        <v>0</v>
      </c>
      <c r="BL148" s="17" t="s">
        <v>1283</v>
      </c>
      <c r="BM148" s="254" t="s">
        <v>1323</v>
      </c>
    </row>
    <row r="149" s="2" customFormat="1">
      <c r="A149" s="38"/>
      <c r="B149" s="39"/>
      <c r="C149" s="40"/>
      <c r="D149" s="256" t="s">
        <v>161</v>
      </c>
      <c r="E149" s="40"/>
      <c r="F149" s="257" t="s">
        <v>1288</v>
      </c>
      <c r="G149" s="40"/>
      <c r="H149" s="40"/>
      <c r="I149" s="154"/>
      <c r="J149" s="40"/>
      <c r="K149" s="40"/>
      <c r="L149" s="44"/>
      <c r="M149" s="258"/>
      <c r="N149" s="259"/>
      <c r="O149" s="91"/>
      <c r="P149" s="91"/>
      <c r="Q149" s="91"/>
      <c r="R149" s="91"/>
      <c r="S149" s="91"/>
      <c r="T149" s="92"/>
      <c r="U149" s="38"/>
      <c r="V149" s="38"/>
      <c r="W149" s="38"/>
      <c r="X149" s="38"/>
      <c r="Y149" s="38"/>
      <c r="Z149" s="38"/>
      <c r="AA149" s="38"/>
      <c r="AB149" s="38"/>
      <c r="AC149" s="38"/>
      <c r="AD149" s="38"/>
      <c r="AE149" s="38"/>
      <c r="AT149" s="17" t="s">
        <v>161</v>
      </c>
      <c r="AU149" s="17" t="s">
        <v>85</v>
      </c>
    </row>
    <row r="150" s="2" customFormat="1" ht="16.5" customHeight="1">
      <c r="A150" s="38"/>
      <c r="B150" s="39"/>
      <c r="C150" s="243" t="s">
        <v>236</v>
      </c>
      <c r="D150" s="243" t="s">
        <v>154</v>
      </c>
      <c r="E150" s="244" t="s">
        <v>1324</v>
      </c>
      <c r="F150" s="245" t="s">
        <v>1325</v>
      </c>
      <c r="G150" s="246" t="s">
        <v>1278</v>
      </c>
      <c r="H150" s="247">
        <v>0.40000000000000002</v>
      </c>
      <c r="I150" s="248"/>
      <c r="J150" s="249">
        <f>ROUND(I150*H150,2)</f>
        <v>0</v>
      </c>
      <c r="K150" s="245" t="s">
        <v>1</v>
      </c>
      <c r="L150" s="44"/>
      <c r="M150" s="250" t="s">
        <v>1</v>
      </c>
      <c r="N150" s="251" t="s">
        <v>43</v>
      </c>
      <c r="O150" s="91"/>
      <c r="P150" s="252">
        <f>O150*H150</f>
        <v>0</v>
      </c>
      <c r="Q150" s="252">
        <v>0</v>
      </c>
      <c r="R150" s="252">
        <f>Q150*H150</f>
        <v>0</v>
      </c>
      <c r="S150" s="252">
        <v>0</v>
      </c>
      <c r="T150" s="253">
        <f>S150*H150</f>
        <v>0</v>
      </c>
      <c r="U150" s="38"/>
      <c r="V150" s="38"/>
      <c r="W150" s="38"/>
      <c r="X150" s="38"/>
      <c r="Y150" s="38"/>
      <c r="Z150" s="38"/>
      <c r="AA150" s="38"/>
      <c r="AB150" s="38"/>
      <c r="AC150" s="38"/>
      <c r="AD150" s="38"/>
      <c r="AE150" s="38"/>
      <c r="AR150" s="254" t="s">
        <v>1283</v>
      </c>
      <c r="AT150" s="254" t="s">
        <v>154</v>
      </c>
      <c r="AU150" s="254" t="s">
        <v>85</v>
      </c>
      <c r="AY150" s="17" t="s">
        <v>152</v>
      </c>
      <c r="BE150" s="255">
        <f>IF(N150="základní",J150,0)</f>
        <v>0</v>
      </c>
      <c r="BF150" s="255">
        <f>IF(N150="snížená",J150,0)</f>
        <v>0</v>
      </c>
      <c r="BG150" s="255">
        <f>IF(N150="zákl. přenesená",J150,0)</f>
        <v>0</v>
      </c>
      <c r="BH150" s="255">
        <f>IF(N150="sníž. přenesená",J150,0)</f>
        <v>0</v>
      </c>
      <c r="BI150" s="255">
        <f>IF(N150="nulová",J150,0)</f>
        <v>0</v>
      </c>
      <c r="BJ150" s="17" t="s">
        <v>85</v>
      </c>
      <c r="BK150" s="255">
        <f>ROUND(I150*H150,2)</f>
        <v>0</v>
      </c>
      <c r="BL150" s="17" t="s">
        <v>1283</v>
      </c>
      <c r="BM150" s="254" t="s">
        <v>1326</v>
      </c>
    </row>
    <row r="151" s="2" customFormat="1">
      <c r="A151" s="38"/>
      <c r="B151" s="39"/>
      <c r="C151" s="40"/>
      <c r="D151" s="256" t="s">
        <v>161</v>
      </c>
      <c r="E151" s="40"/>
      <c r="F151" s="257" t="s">
        <v>1325</v>
      </c>
      <c r="G151" s="40"/>
      <c r="H151" s="40"/>
      <c r="I151" s="154"/>
      <c r="J151" s="40"/>
      <c r="K151" s="40"/>
      <c r="L151" s="44"/>
      <c r="M151" s="258"/>
      <c r="N151" s="259"/>
      <c r="O151" s="91"/>
      <c r="P151" s="91"/>
      <c r="Q151" s="91"/>
      <c r="R151" s="91"/>
      <c r="S151" s="91"/>
      <c r="T151" s="92"/>
      <c r="U151" s="38"/>
      <c r="V151" s="38"/>
      <c r="W151" s="38"/>
      <c r="X151" s="38"/>
      <c r="Y151" s="38"/>
      <c r="Z151" s="38"/>
      <c r="AA151" s="38"/>
      <c r="AB151" s="38"/>
      <c r="AC151" s="38"/>
      <c r="AD151" s="38"/>
      <c r="AE151" s="38"/>
      <c r="AT151" s="17" t="s">
        <v>161</v>
      </c>
      <c r="AU151" s="17" t="s">
        <v>85</v>
      </c>
    </row>
    <row r="152" s="2" customFormat="1" ht="16.5" customHeight="1">
      <c r="A152" s="38"/>
      <c r="B152" s="39"/>
      <c r="C152" s="243" t="s">
        <v>242</v>
      </c>
      <c r="D152" s="243" t="s">
        <v>154</v>
      </c>
      <c r="E152" s="244" t="s">
        <v>1327</v>
      </c>
      <c r="F152" s="245" t="s">
        <v>1328</v>
      </c>
      <c r="G152" s="246" t="s">
        <v>1098</v>
      </c>
      <c r="H152" s="247">
        <v>1</v>
      </c>
      <c r="I152" s="248"/>
      <c r="J152" s="249">
        <f>ROUND(I152*H152,2)</f>
        <v>0</v>
      </c>
      <c r="K152" s="245" t="s">
        <v>1</v>
      </c>
      <c r="L152" s="44"/>
      <c r="M152" s="250" t="s">
        <v>1</v>
      </c>
      <c r="N152" s="251" t="s">
        <v>43</v>
      </c>
      <c r="O152" s="91"/>
      <c r="P152" s="252">
        <f>O152*H152</f>
        <v>0</v>
      </c>
      <c r="Q152" s="252">
        <v>0</v>
      </c>
      <c r="R152" s="252">
        <f>Q152*H152</f>
        <v>0</v>
      </c>
      <c r="S152" s="252">
        <v>0</v>
      </c>
      <c r="T152" s="253">
        <f>S152*H152</f>
        <v>0</v>
      </c>
      <c r="U152" s="38"/>
      <c r="V152" s="38"/>
      <c r="W152" s="38"/>
      <c r="X152" s="38"/>
      <c r="Y152" s="38"/>
      <c r="Z152" s="38"/>
      <c r="AA152" s="38"/>
      <c r="AB152" s="38"/>
      <c r="AC152" s="38"/>
      <c r="AD152" s="38"/>
      <c r="AE152" s="38"/>
      <c r="AR152" s="254" t="s">
        <v>1283</v>
      </c>
      <c r="AT152" s="254" t="s">
        <v>154</v>
      </c>
      <c r="AU152" s="254" t="s">
        <v>85</v>
      </c>
      <c r="AY152" s="17" t="s">
        <v>152</v>
      </c>
      <c r="BE152" s="255">
        <f>IF(N152="základní",J152,0)</f>
        <v>0</v>
      </c>
      <c r="BF152" s="255">
        <f>IF(N152="snížená",J152,0)</f>
        <v>0</v>
      </c>
      <c r="BG152" s="255">
        <f>IF(N152="zákl. přenesená",J152,0)</f>
        <v>0</v>
      </c>
      <c r="BH152" s="255">
        <f>IF(N152="sníž. přenesená",J152,0)</f>
        <v>0</v>
      </c>
      <c r="BI152" s="255">
        <f>IF(N152="nulová",J152,0)</f>
        <v>0</v>
      </c>
      <c r="BJ152" s="17" t="s">
        <v>85</v>
      </c>
      <c r="BK152" s="255">
        <f>ROUND(I152*H152,2)</f>
        <v>0</v>
      </c>
      <c r="BL152" s="17" t="s">
        <v>1283</v>
      </c>
      <c r="BM152" s="254" t="s">
        <v>1329</v>
      </c>
    </row>
    <row r="153" s="2" customFormat="1">
      <c r="A153" s="38"/>
      <c r="B153" s="39"/>
      <c r="C153" s="40"/>
      <c r="D153" s="256" t="s">
        <v>161</v>
      </c>
      <c r="E153" s="40"/>
      <c r="F153" s="257" t="s">
        <v>1328</v>
      </c>
      <c r="G153" s="40"/>
      <c r="H153" s="40"/>
      <c r="I153" s="154"/>
      <c r="J153" s="40"/>
      <c r="K153" s="40"/>
      <c r="L153" s="44"/>
      <c r="M153" s="303"/>
      <c r="N153" s="304"/>
      <c r="O153" s="305"/>
      <c r="P153" s="305"/>
      <c r="Q153" s="305"/>
      <c r="R153" s="305"/>
      <c r="S153" s="305"/>
      <c r="T153" s="306"/>
      <c r="U153" s="38"/>
      <c r="V153" s="38"/>
      <c r="W153" s="38"/>
      <c r="X153" s="38"/>
      <c r="Y153" s="38"/>
      <c r="Z153" s="38"/>
      <c r="AA153" s="38"/>
      <c r="AB153" s="38"/>
      <c r="AC153" s="38"/>
      <c r="AD153" s="38"/>
      <c r="AE153" s="38"/>
      <c r="AT153" s="17" t="s">
        <v>161</v>
      </c>
      <c r="AU153" s="17" t="s">
        <v>85</v>
      </c>
    </row>
    <row r="154" s="2" customFormat="1" ht="6.96" customHeight="1">
      <c r="A154" s="38"/>
      <c r="B154" s="66"/>
      <c r="C154" s="67"/>
      <c r="D154" s="67"/>
      <c r="E154" s="67"/>
      <c r="F154" s="67"/>
      <c r="G154" s="67"/>
      <c r="H154" s="67"/>
      <c r="I154" s="192"/>
      <c r="J154" s="67"/>
      <c r="K154" s="67"/>
      <c r="L154" s="44"/>
      <c r="M154" s="38"/>
      <c r="O154" s="38"/>
      <c r="P154" s="38"/>
      <c r="Q154" s="38"/>
      <c r="R154" s="38"/>
      <c r="S154" s="38"/>
      <c r="T154" s="38"/>
      <c r="U154" s="38"/>
      <c r="V154" s="38"/>
      <c r="W154" s="38"/>
      <c r="X154" s="38"/>
      <c r="Y154" s="38"/>
      <c r="Z154" s="38"/>
      <c r="AA154" s="38"/>
      <c r="AB154" s="38"/>
      <c r="AC154" s="38"/>
      <c r="AD154" s="38"/>
      <c r="AE154" s="38"/>
    </row>
  </sheetData>
  <sheetProtection sheet="1" autoFilter="0" formatColumns="0" formatRows="0" objects="1" scenarios="1" spinCount="100000" saltValue="3jbtv+NNhhuPYWD+74iSiow0U2GFl94FtlDPYgy+Ej0/nZm7YomKn+jhU2jjtfDlJn4FxVyhp+tnqUAwsGbH4w==" hashValue="U/AP5fPrE3GVbZVSEr8q3tv7VemOK5isNT4UPsu0WUZaAriKtaTnunJWCRlRqmpEGE+bzRDptgMCGQu8Y0OK2Q==" algorithmName="SHA-512" password="CC35"/>
  <autoFilter ref="C123:K153"/>
  <mergeCells count="12">
    <mergeCell ref="E7:H7"/>
    <mergeCell ref="E9:H9"/>
    <mergeCell ref="E11:H11"/>
    <mergeCell ref="E20:H20"/>
    <mergeCell ref="E29:H29"/>
    <mergeCell ref="E85:H85"/>
    <mergeCell ref="E87:H87"/>
    <mergeCell ref="E89:H89"/>
    <mergeCell ref="E112:H112"/>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NOOTEBOOK\HONZAS</dc:creator>
  <cp:lastModifiedBy>NOOTEBOOK\HONZAS</cp:lastModifiedBy>
  <dcterms:created xsi:type="dcterms:W3CDTF">2020-12-13T21:22:21Z</dcterms:created>
  <dcterms:modified xsi:type="dcterms:W3CDTF">2020-12-13T21:22:40Z</dcterms:modified>
</cp:coreProperties>
</file>