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Komunikace a zpe..." sheetId="2" r:id="rId2"/>
    <sheet name="SO 101s - Sanace zemní pláně" sheetId="3" r:id="rId3"/>
    <sheet name="SO 401 - Veřejné osvětlení" sheetId="4" r:id="rId4"/>
    <sheet name="OST - Pasportizace objízd..." sheetId="5" r:id="rId5"/>
    <sheet name="VRN - Vedlejší rozpočtové..." sheetId="6" r:id="rId6"/>
  </sheets>
  <definedNames>
    <definedName name="_xlnm.Print_Area" localSheetId="0">'Rekapitulace stavby'!$D$4:$AO$76,'Rekapitulace stavby'!$C$82:$AQ$100</definedName>
    <definedName name="_xlnm._FilterDatabase" localSheetId="1" hidden="1">'SO 101 - Komunikace a zpe...'!$C$128:$K$816</definedName>
    <definedName name="_xlnm.Print_Area" localSheetId="1">'SO 101 - Komunikace a zpe...'!$C$4:$J$76,'SO 101 - Komunikace a zpe...'!$C$116:$K$816</definedName>
    <definedName name="_xlnm._FilterDatabase" localSheetId="2" hidden="1">'SO 101s - Sanace zemní pláně'!$C$120:$K$153</definedName>
    <definedName name="_xlnm.Print_Area" localSheetId="2">'SO 101s - Sanace zemní pláně'!$C$4:$J$76,'SO 101s - Sanace zemní pláně'!$C$108:$K$153</definedName>
    <definedName name="_xlnm._FilterDatabase" localSheetId="3" hidden="1">'SO 401 - Veřejné osvětlení'!$C$123:$K$366</definedName>
    <definedName name="_xlnm.Print_Area" localSheetId="3">'SO 401 - Veřejné osvětlení'!$C$4:$J$76,'SO 401 - Veřejné osvětlení'!$C$111:$K$366</definedName>
    <definedName name="_xlnm._FilterDatabase" localSheetId="4" hidden="1">'OST - Pasportizace objízd...'!$C$118:$K$131</definedName>
    <definedName name="_xlnm.Print_Area" localSheetId="4">'OST - Pasportizace objízd...'!$C$4:$J$76,'OST - Pasportizace objízd...'!$C$106:$K$131</definedName>
    <definedName name="_xlnm._FilterDatabase" localSheetId="5" hidden="1">'VRN - Vedlejší rozpočtové...'!$C$119:$K$142</definedName>
    <definedName name="_xlnm.Print_Area" localSheetId="5">'VRN - Vedlejší rozpočtové...'!$C$4:$J$76,'VRN - Vedlejší rozpočtové...'!$C$107:$K$142</definedName>
    <definedName name="_xlnm.Print_Titles" localSheetId="0">'Rekapitulace stavby'!$92:$92</definedName>
    <definedName name="_xlnm.Print_Titles" localSheetId="1">'SO 101 - Komunikace a zpe...'!$128:$128</definedName>
    <definedName name="_xlnm.Print_Titles" localSheetId="2">'SO 101s - Sanace zemní pláně'!$120:$120</definedName>
    <definedName name="_xlnm.Print_Titles" localSheetId="3">'SO 401 - Veřejné osvětlení'!$123:$123</definedName>
    <definedName name="_xlnm.Print_Titles" localSheetId="4">'OST - Pasportizace objízd...'!$118:$118</definedName>
    <definedName name="_xlnm.Print_Titles" localSheetId="5">'VRN - Vedlejší rozpočtové...'!$119:$119</definedName>
  </definedNames>
  <calcPr fullCalcOnLoad="1"/>
</workbook>
</file>

<file path=xl/sharedStrings.xml><?xml version="1.0" encoding="utf-8"?>
<sst xmlns="http://schemas.openxmlformats.org/spreadsheetml/2006/main" count="9619" uniqueCount="1410">
  <si>
    <t>Export Komplet</t>
  </si>
  <si>
    <t/>
  </si>
  <si>
    <t>2.0</t>
  </si>
  <si>
    <t>ZAMOK</t>
  </si>
  <si>
    <t>False</t>
  </si>
  <si>
    <t>{9fc3e6fc-f74c-4a67-ab5f-abde4d9ce924}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</si>
  <si>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</si>
  <si>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</si>
  <si>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</si>
  <si>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</si>
  <si>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</si>
  <si>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</si>
  <si>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</si>
  <si>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</si>
  <si>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058-1-22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</si>
  <si>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</si>
  <si>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</si>
  <si>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Velká Dobrá - Okružní křižovatka Berounská</t>
  </si>
  <si>
    <t>KSO:</t>
  </si>
  <si>
    <t>822 2</t>
  </si>
  <si>
    <t>CC-CZ:</t>
  </si>
  <si>
    <t>2112</t>
  </si>
  <si>
    <t>Místo:</t>
  </si>
  <si>
    <t>Velká Dobrá</t>
  </si>
  <si>
    <t>Datum:</t>
  </si>
  <si>
    <t>3. 1. 2023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</si>
  <si>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</si>
  <si>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</si>
  <si>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</si>
  <si>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</si>
  <si>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</si>
  <si>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</si>
  <si>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</si>
  <si>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Projekce dopravní Filip, s.r.o.</t>
  </si>
  <si>
    <t>True</t>
  </si>
  <si>
    <t>Zpracovatel: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</si>
  <si>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</si>
  <si>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 Povinností dodavatele je překontrolovat specifikaci materiálu a případný chybějící materiál nebo výkony doplnit a ocenit. Součástí ceny musí být veškeré náklady, aby cena byla konečná a zahrnovala veškerý materiál a práce potřebné k dokončení díla. Výkazy výměr byly změřeny digitálně v dwg. Pro výběr zhotovitele je soupis prací nedílnou součástí projektové dokumentace a nesmí být použit samostatně.
Pro potřeby zpracování rozpočtu a výkazu výměr byla použita projektová dokumentace „Velká Dobrá - Okružní křižovatka Berounská“. Z jejích příloh byly odměřeny a zjištěny údaje uvedené v tomto výkazu výměr. Jde především o výměry zpevněných ploch, objemy zemních a bouracích prací, výměry nezpevněných ploch, objemy a výměry použitých stavebních prvků, a dále další nezbytné části nutné k dokončení stavby.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</si>
  <si>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</si>
  <si>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</si>
  <si>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</si>
  <si>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</si>
  <si>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</si>
  <si>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</si>
  <si>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</si>
  <si>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</si>
  <si>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</si>
  <si>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</si>
  <si>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</si>
  <si>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</si>
  <si>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</si>
  <si>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</si>
  <si>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</si>
  <si>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</si>
  <si>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</si>
  <si>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</si>
  <si>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</si>
  <si>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</si>
  <si>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</si>
  <si>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</si>
  <si>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</si>
  <si>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</si>
  <si>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</si>
  <si>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</si>
  <si>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</si>
  <si>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</si>
  <si>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</si>
  <si>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</si>
  <si>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</si>
  <si>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</si>
  <si>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</si>
  <si>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</si>
  <si>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</si>
  <si>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</si>
  <si>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</si>
  <si>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</si>
  <si>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</si>
  <si>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</si>
  <si>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</si>
  <si>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</si>
  <si>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</si>
  <si>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</si>
  <si>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</si>
  <si>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</si>
  <si>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a zpevněné plochy</t>
  </si>
  <si>
    <t>ING</t>
  </si>
  <si>
    <t>1</t>
  </si>
  <si>
    <t>{9eb40424-45a1-474b-bda5-8ed160f8ae43}</t>
  </si>
  <si>
    <t>2</t>
  </si>
  <si>
    <t>SO 101s</t>
  </si>
  <si>
    <t>Sanace zemní pláně</t>
  </si>
  <si>
    <t>{308737a8-23f6-4e60-aa2e-91eb80580bb6}</t>
  </si>
  <si>
    <t>SO 401</t>
  </si>
  <si>
    <t>Veřejné osvětlení</t>
  </si>
  <si>
    <t>{b54b596c-a20c-4992-95c0-a5cc0b768f8f}</t>
  </si>
  <si>
    <t>OST</t>
  </si>
  <si>
    <t>Pasportizace objízdných tras a komunikací dotčených stavbou vč. jejich oprav</t>
  </si>
  <si>
    <t>{f8bd0ac7-ea80-4d05-8d21-5822aee05f49}</t>
  </si>
  <si>
    <t>VRN</t>
  </si>
  <si>
    <t>Vedlejší rozpočtové náklady</t>
  </si>
  <si>
    <t>{ff3faa23-1bb5-4b37-bd94-6efa73100fcb}</t>
  </si>
  <si>
    <t>KRYCÍ LIST SOUPISU PRACÍ</t>
  </si>
  <si>
    <t>Objekt:</t>
  </si>
  <si>
    <t>SO 101 - Komunikace a zpevněné plochy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</si>
  <si>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</si>
  <si>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</si>
  <si>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</si>
  <si>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</si>
  <si>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</si>
  <si>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</si>
  <si>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</si>
  <si>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</si>
  <si>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</si>
  <si>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</si>
  <si>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</si>
  <si>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</si>
  <si>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</si>
  <si>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</si>
  <si>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</si>
  <si>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</si>
  <si>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</si>
  <si>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</si>
  <si>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</si>
  <si>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</si>
  <si>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</si>
  <si>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</si>
  <si>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</si>
  <si>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</si>
  <si>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</si>
  <si>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</si>
  <si>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</si>
  <si>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</si>
  <si>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</si>
  <si>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</si>
  <si>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</si>
  <si>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</si>
  <si>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</si>
  <si>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</si>
  <si>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</si>
  <si>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</si>
  <si>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111212211</t>
  </si>
  <si>
    <t>Odstranění nevhodných dřevin do 100 m2 v do 1 m s odstraněním pařezů v rovině nebo svahu do 1:5</t>
  </si>
  <si>
    <t>m2</t>
  </si>
  <si>
    <t>CS ÚRS 2022 01</t>
  </si>
  <si>
    <t>4</t>
  </si>
  <si>
    <t>-340510993</t>
  </si>
  <si>
    <t>PP</t>
  </si>
  <si>
    <t>Odstranění nevhodných dřevin průměru kmene do 100 mm výšky do 1 m s odstraněním pařezu do 100 m2 v rovině nebo na svahu do 1:5</t>
  </si>
  <si>
    <t>VV</t>
  </si>
  <si>
    <t>122151104</t>
  </si>
  <si>
    <t>Odkopávky a prokopávky nezapažené v hornině třídy těžitelnosti I skupiny 1 a 2 objem do 500 m3 strojně</t>
  </si>
  <si>
    <t>m3</t>
  </si>
  <si>
    <t>-1771771744</t>
  </si>
  <si>
    <t>Odkopávky a prokopávky nezapažené strojně v hornině třídy těžitelnosti I skupiny 1 a 2 přes 100 do 500 m3</t>
  </si>
  <si>
    <t>svrchní vrstva</t>
  </si>
  <si>
    <t>1745*0,15</t>
  </si>
  <si>
    <t>Součet</t>
  </si>
  <si>
    <t>3</t>
  </si>
  <si>
    <t>122251101</t>
  </si>
  <si>
    <t>Odkopávky a prokopávky nezapažené v hornině třídy těžitelnosti I skupiny 3 objem do 20 m3 strojně</t>
  </si>
  <si>
    <t>-352191036</t>
  </si>
  <si>
    <t>Odkopávky a prokopávky nezapažené strojně v hornině třídy těžitelnosti I skupiny 3 do 20 m3</t>
  </si>
  <si>
    <t>"prodloužení chodníku" 6,15*0,3</t>
  </si>
  <si>
    <t>"pro nové obruby" 12,05*0,24</t>
  </si>
  <si>
    <t>122251104</t>
  </si>
  <si>
    <t>Odkopávky a prokopávky nezapažené v hornině třídy těžitelnosti I skupiny 3 objem do 500 m3 strojně</t>
  </si>
  <si>
    <t>513945951</t>
  </si>
  <si>
    <t>Odkopávky a prokopávky nezapažené strojně v hornině třídy těžitelnosti I skupiny 3 přes 100 do 500 m3</t>
  </si>
  <si>
    <t>430,5</t>
  </si>
  <si>
    <t>5</t>
  </si>
  <si>
    <t>132251101</t>
  </si>
  <si>
    <t>Hloubení rýh nezapažených š do 800 mm v hornině třídy těžitelnosti I skupiny 3 objem do 20 m3 strojně</t>
  </si>
  <si>
    <t>2127168876</t>
  </si>
  <si>
    <t>Hloubení nezapažených rýh šířky do 800 mm strojně s urovnáním dna do předepsaného profilu a spádu v hornině třídy těžitelnosti I skupiny 3 do 20 m3</t>
  </si>
  <si>
    <t>"rýha pro trativod" 0,18*77,1</t>
  </si>
  <si>
    <t>6</t>
  </si>
  <si>
    <t>162301501</t>
  </si>
  <si>
    <t>Vodorovné přemístění křovin do 5 km D kmene do 100 mm</t>
  </si>
  <si>
    <t>-1258403837</t>
  </si>
  <si>
    <t>Vodorovné přemístění smýcených křovin do průměru kmene 100 mm na vzdálenost do 5 000 m</t>
  </si>
  <si>
    <t>P</t>
  </si>
  <si>
    <t>Poznámka k položce:
vč. likvidace</t>
  </si>
  <si>
    <t>7</t>
  </si>
  <si>
    <t>162301981</t>
  </si>
  <si>
    <t>Příplatek k vodorovnému přemístění křovin D kmene do 100 mm ZKD 1 km</t>
  </si>
  <si>
    <t>-1986978723</t>
  </si>
  <si>
    <t>Vodorovné přemístění smýcených křovin Příplatek k ceně za každých dalších i započatých 1 000 m</t>
  </si>
  <si>
    <t>Poznámka k položce:
vzdálenost odvozu je pouze orientační, určí uchazeč</t>
  </si>
  <si>
    <t>15*5</t>
  </si>
  <si>
    <t>8</t>
  </si>
  <si>
    <t>162551108</t>
  </si>
  <si>
    <t>Vodorovné přemístění přes 2 500 do 3000 m výkopku/sypaniny z horniny třídy těžitelnosti I skupiny 1 až 3</t>
  </si>
  <si>
    <t>328094815</t>
  </si>
  <si>
    <t>Vodorovné přemístění výkopku nebo sypaniny po suchu na obvyklém dopravním prostředku, bez naložení výkopku, avšak se složením bez rozhrnutí z horniny třídy těžitelnosti I skupiny 1 až 3 na vzdálenost přes 2 500 do 3 000 m</t>
  </si>
  <si>
    <t>"zemina vhodná k ohumusování na skládku stavby" (1745)*0,15</t>
  </si>
  <si>
    <t>"zemina vhodná k ohumusování ze skládky stavby na místo upotřebení" (1745)*0,15</t>
  </si>
  <si>
    <t>Mezisoučet</t>
  </si>
  <si>
    <t>"zemina pro zásypy na skládku stavby" 4,737+430,5+13,878</t>
  </si>
  <si>
    <t>"zemina pro zásypy ze skládky stavby na místo upotřebení" 4,737+430,5+13,878</t>
  </si>
  <si>
    <t>9</t>
  </si>
  <si>
    <t>167151111</t>
  </si>
  <si>
    <t>Nakládání výkopku z hornin třídy těžitelnosti I skupiny 1 až 3 přes 100 m3</t>
  </si>
  <si>
    <t>-484143223</t>
  </si>
  <si>
    <t>Nakládání, skládání a překládání neulehlého výkopku nebo sypaniny strojně nakládání, množství přes 100 m3, z hornin třídy těžitelnosti I, skupiny 1 až 3</t>
  </si>
  <si>
    <t>"zemina vhodná k ohumusování na skládce stavby" (1745)*0,15</t>
  </si>
  <si>
    <t>"zemina pro zásypy na skládce stavby" 4,737+430,5+13,878</t>
  </si>
  <si>
    <t>10</t>
  </si>
  <si>
    <t>171151103</t>
  </si>
  <si>
    <t>Uložení sypaniny z hornin soudržných do násypů zhutněných strojně</t>
  </si>
  <si>
    <t>-2089659980</t>
  </si>
  <si>
    <t>Uložení sypanin do násypů strojně s rozprostřením sypaniny ve vrstvách a s hrubým urovnáním zhutněných z hornin soudržných jakékoliv třídy těžitelnosti</t>
  </si>
  <si>
    <t>"dosyp středového ostrova" 157,68</t>
  </si>
  <si>
    <t>11</t>
  </si>
  <si>
    <t>174151101</t>
  </si>
  <si>
    <t>Zásyp jam, šachet rýh nebo kolem objektů sypaninou se zhutněním</t>
  </si>
  <si>
    <t>551534091</t>
  </si>
  <si>
    <t>Zásyp sypaninou z jakékoliv horniny strojně s uložením výkopku ve vrstvách se zhutněním jam, šachet, rýh nebo kolem objektů v těchto vykopávkách</t>
  </si>
  <si>
    <t>Poznámka k položce:
stávající zemina</t>
  </si>
  <si>
    <t>zásypy příkopů, terénu</t>
  </si>
  <si>
    <t>170,58+331,25</t>
  </si>
  <si>
    <t>12</t>
  </si>
  <si>
    <t>M</t>
  </si>
  <si>
    <t>10364100</t>
  </si>
  <si>
    <t>zemina pro terénní úpravy - tříděná</t>
  </si>
  <si>
    <t>t</t>
  </si>
  <si>
    <t>1949570820</t>
  </si>
  <si>
    <t>"potřeba" 501,83+157,68</t>
  </si>
  <si>
    <t>"stávající" - (4,737+430,5+13,878)</t>
  </si>
  <si>
    <t>210,395*1,8 'Přepočtené koeficientem množství</t>
  </si>
  <si>
    <t>13</t>
  </si>
  <si>
    <t>181151312</t>
  </si>
  <si>
    <t>Plošná úprava terénu přes 500 m2 zemina skupiny 1 až 4 nerovnosti přes 50 do 100 mm ve svahu přes 1:5 do 1:2</t>
  </si>
  <si>
    <t>495082904</t>
  </si>
  <si>
    <t>Plošná úprava terénu v zemině skupiny 1 až 4 s urovnáním povrchu bez doplnění ornice souvislé plochy přes 500 m2 při nerovnostech terénu přes 50 do 100 mm na svahu přes 1:5 do 1:2</t>
  </si>
  <si>
    <t>3270,94</t>
  </si>
  <si>
    <t>14</t>
  </si>
  <si>
    <t>181411132</t>
  </si>
  <si>
    <t>Založení parkového trávníku výsevem pl do 1000 m2 ve svahu přes 1:5 do 1:2</t>
  </si>
  <si>
    <t>26507880</t>
  </si>
  <si>
    <t>Založení trávníku na půdě předem připravené plochy do 1000 m2 výsevem včetně utažení parkového na svahu přes 1:5 do 1:2</t>
  </si>
  <si>
    <t>00572474</t>
  </si>
  <si>
    <t>osivo směs travní krajinná-svahová</t>
  </si>
  <si>
    <t>kg</t>
  </si>
  <si>
    <t>-1114039767</t>
  </si>
  <si>
    <t>3270,94*0,03</t>
  </si>
  <si>
    <t>16</t>
  </si>
  <si>
    <t>181951112</t>
  </si>
  <si>
    <t>Úprava pláně v hornině třídy těžitelnosti I skupiny 1 až 3 se zhutněním strojně</t>
  </si>
  <si>
    <t>547647796</t>
  </si>
  <si>
    <t>Úprava pláně vyrovnáním výškových rozdílů strojně v hornině třídy těžitelnosti I, skupiny 1 až 3 se zhutněním</t>
  </si>
  <si>
    <t>"SANACE (dle vyhodnocení vizuální prohlídky dle TP87)"</t>
  </si>
  <si>
    <t>"kce A" 897,78</t>
  </si>
  <si>
    <t>"kce B" 876,28</t>
  </si>
  <si>
    <t>"kce C" 216,28</t>
  </si>
  <si>
    <t>"kce D" 124,21</t>
  </si>
  <si>
    <t>"kce E" 6,15</t>
  </si>
  <si>
    <t>12,05</t>
  </si>
  <si>
    <t>17</t>
  </si>
  <si>
    <t>182351133</t>
  </si>
  <si>
    <t>Rozprostření ornice pl přes 500 m2 ve svahu nad 1:5 tl vrstvy do 200 mm strojně</t>
  </si>
  <si>
    <t>-622403424</t>
  </si>
  <si>
    <t>Rozprostření a urovnání ornice ve svahu sklonu přes 1:5 strojně při souvislé ploše přes 500 m2, tl. vrstvy do 200 mm</t>
  </si>
  <si>
    <t>18</t>
  </si>
  <si>
    <t>10364101</t>
  </si>
  <si>
    <t>zemina pro terénní úpravy -  vhodná k ohumusování</t>
  </si>
  <si>
    <t>-405023531</t>
  </si>
  <si>
    <t>"potřeba" 3270,94*0,15</t>
  </si>
  <si>
    <t>"stávající" -(1745*0,15)</t>
  </si>
  <si>
    <t>228,891*1,8 'Přepočtené koeficientem množství</t>
  </si>
  <si>
    <t>19</t>
  </si>
  <si>
    <t>183402132</t>
  </si>
  <si>
    <t>Rozrušení půdy souvislé pl přes 500 m2 hl přes 50 do 150 mm ve svahu přes 1:5 do 1:2</t>
  </si>
  <si>
    <t>302597081</t>
  </si>
  <si>
    <t>Rozrušení půdy na hloubku přes 50 do 150 mm souvislé plochy přes 500 m2 na svahu přes 1:5 do 1:2</t>
  </si>
  <si>
    <t>20</t>
  </si>
  <si>
    <t>184802211</t>
  </si>
  <si>
    <t>Chemické odplevelení před založením kultury nad 20 m2 postřikem na široko ve svahu přes 1:5 do 1:2</t>
  </si>
  <si>
    <t>-650806235</t>
  </si>
  <si>
    <t>Chemické odplevelení půdy před založením kultury, trávníku nebo zpevněných ploch  o výměře jednotlivě přes 20 m2 na svahu přes 1:5 do 1:2 postřikem na široko</t>
  </si>
  <si>
    <t>185804312</t>
  </si>
  <si>
    <t>Zalití rostlin vodou plocha přes 20 m2</t>
  </si>
  <si>
    <t>-1708101019</t>
  </si>
  <si>
    <t>Zalití rostlin vodou plochy záhonů jednotlivě přes 20 m2</t>
  </si>
  <si>
    <t>Poznámka k položce:
3x zalití</t>
  </si>
  <si>
    <t>3270,94*0,025*3</t>
  </si>
  <si>
    <t>Zakládání</t>
  </si>
  <si>
    <t>22</t>
  </si>
  <si>
    <t>211531111</t>
  </si>
  <si>
    <t>Výplň odvodňovacích žeber nebo trativodů kamenivem hrubým drceným frakce 32 až 63 mm</t>
  </si>
  <si>
    <t>1798673145</t>
  </si>
  <si>
    <t>Výplň kamenivem do rýh odvodňovacích žeber nebo trativodů  bez zhutnění, s úpravou povrchu výplně kamenivem hrubým drceným frakce 32 až 63 mm</t>
  </si>
  <si>
    <t>"trativod" (77,1)*0,13</t>
  </si>
  <si>
    <t>23</t>
  </si>
  <si>
    <t>211971121</t>
  </si>
  <si>
    <t>Zřízení opláštění žeber nebo trativodů geotextilií v rýze nebo zářezu sklonu přes 1:2 š do 2,5 m</t>
  </si>
  <si>
    <t>-1402422010</t>
  </si>
  <si>
    <t>Zřízení opláštění výplně z geotextilie odvodňovacích žeber nebo trativodů  v rýze nebo zářezu se stěnami svislými nebo šikmými o sklonu přes 1:2 při rozvinuté šířce opláštění do 2,5 m</t>
  </si>
  <si>
    <t>"trativod" 154,2</t>
  </si>
  <si>
    <t>24</t>
  </si>
  <si>
    <t>69311081</t>
  </si>
  <si>
    <t>geotextilie netkaná separační, ochranná, filtrační, drenážní PES 300g/m2</t>
  </si>
  <si>
    <t>1467564633</t>
  </si>
  <si>
    <t>154,2</t>
  </si>
  <si>
    <t>154,2*1,1 'Přepočtené koeficientem množství</t>
  </si>
  <si>
    <t>25</t>
  </si>
  <si>
    <t>212312111</t>
  </si>
  <si>
    <t>Lože pro trativody z betonu prostého</t>
  </si>
  <si>
    <t>-1037220642</t>
  </si>
  <si>
    <t>(77,1)*0,03</t>
  </si>
  <si>
    <t>26</t>
  </si>
  <si>
    <t>212755216</t>
  </si>
  <si>
    <t>Trativody z drenážních trubek plastových flexibilních D 160 mm bez lože</t>
  </si>
  <si>
    <t>m</t>
  </si>
  <si>
    <t>-1912172703</t>
  </si>
  <si>
    <t>Trativody bez lože z drenážních trubek plastových flexibilních D 160 mm</t>
  </si>
  <si>
    <t>77,1</t>
  </si>
  <si>
    <t>27</t>
  </si>
  <si>
    <t>273322611</t>
  </si>
  <si>
    <t>Základové desky ze ŽB se zvýšenými nároky na prostředí tř. C 30/37</t>
  </si>
  <si>
    <t>-17815119</t>
  </si>
  <si>
    <t>Základy z betonu železového (bez výztuže) desky z betonu se zvýšenými nároky na prostředí tř. C 30/37</t>
  </si>
  <si>
    <t>Poznámka k položce:
C30/37 - XF4 (XA3)-S3 (využití portlanského cementu pro CB vozovky CEM I, třída 42,5)</t>
  </si>
  <si>
    <t>"kce C"</t>
  </si>
  <si>
    <t>203,09*0,24</t>
  </si>
  <si>
    <t>28</t>
  </si>
  <si>
    <t>273362021</t>
  </si>
  <si>
    <t>Výztuž základových desek svařovanými sítěmi Kari</t>
  </si>
  <si>
    <t>-723293744</t>
  </si>
  <si>
    <t>Výztuž základů desek ze svařovaných sítí z drátů typu KARI</t>
  </si>
  <si>
    <t>"100x100x8 -7,667 kg/m2" ((12*22)+(6,96*16))*7,667/1000</t>
  </si>
  <si>
    <t>2,878*1,1 'Přepočtené koeficientem množství</t>
  </si>
  <si>
    <t>29</t>
  </si>
  <si>
    <t>274313711</t>
  </si>
  <si>
    <t>Základové pásy z betonu tř. C 20/25</t>
  </si>
  <si>
    <t>1951668493</t>
  </si>
  <si>
    <t>Základy z betonu prostého pasy betonu kamenem neprokládaného tř. C 20/25</t>
  </si>
  <si>
    <t>"základ pod sklopenou obrubu prstence, pro navrtání kotvících trnů"</t>
  </si>
  <si>
    <t>106,81*0,5*0,2</t>
  </si>
  <si>
    <t>30</t>
  </si>
  <si>
    <t>274352241</t>
  </si>
  <si>
    <t>Zřízení bednění základových pasů kruhového r přes 4 m</t>
  </si>
  <si>
    <t>1865890391</t>
  </si>
  <si>
    <t>Bednění základů pasů kruhové nebo obloukové poloměru přes 4 m zřízení</t>
  </si>
  <si>
    <t>2*106,81*0,2</t>
  </si>
  <si>
    <t>31</t>
  </si>
  <si>
    <t>274352242</t>
  </si>
  <si>
    <t>Odstranění bednění základových pasů kruhového r přes 4 m</t>
  </si>
  <si>
    <t>-618926615</t>
  </si>
  <si>
    <t>Bednění základů pasů kruhové nebo obloukové poloměru přes 4 m odstranění</t>
  </si>
  <si>
    <t>42,724</t>
  </si>
  <si>
    <t>Vodorovné konstrukce</t>
  </si>
  <si>
    <t>32</t>
  </si>
  <si>
    <t>451317777</t>
  </si>
  <si>
    <t>Podklad nebo lože pod dlažbu vodorovný nebo do sklonu 1:5 z betonu prostého tl přes 50 do 100 mm</t>
  </si>
  <si>
    <t>822533483</t>
  </si>
  <si>
    <t>Podklad nebo lože pod dlažbu (přídlažbu)  v ploše vodorovné nebo ve sklonu do 1:5, tloušťky od 50 do 100 mm z betonu prostého</t>
  </si>
  <si>
    <t>Poznámka k položce:
beton C20/25nXF3</t>
  </si>
  <si>
    <t>"kce D, ostrůvky" 124,21</t>
  </si>
  <si>
    <t>"výtok trativodu" 1</t>
  </si>
  <si>
    <t>33</t>
  </si>
  <si>
    <t>451319779</t>
  </si>
  <si>
    <t>Příplatek za sklon nad 1:5 podkladu nebo lože z betonu</t>
  </si>
  <si>
    <t>1313778973</t>
  </si>
  <si>
    <t>Podklad nebo lože pod dlažbu (přídlažbu)  Příplatek k cenám za zřízení podkladu nebo lože pod dlažbu ve sklonu přes 1:5, pro jakoukoliv tloušťku z betonu prostého</t>
  </si>
  <si>
    <t>"výtok trativodu"</t>
  </si>
  <si>
    <t>Komunikace pozemní</t>
  </si>
  <si>
    <t>34</t>
  </si>
  <si>
    <t>564851011</t>
  </si>
  <si>
    <t>Podklad ze štěrkodrtě ŠD plochy do 100 m2 tl 150 mm</t>
  </si>
  <si>
    <t>-183563888</t>
  </si>
  <si>
    <t>Podklad ze štěrkodrti ŠD s rozprostřením a zhutněním plochy jednotlivě do 100 m2, po zhutnění tl. 150 mm</t>
  </si>
  <si>
    <t>Poznámka k položce:
ŠDa</t>
  </si>
  <si>
    <t>35</t>
  </si>
  <si>
    <t>564851111</t>
  </si>
  <si>
    <t>Podklad ze štěrkodrtě ŠD plochy přes 100 m2 tl 150 mm</t>
  </si>
  <si>
    <t>-737221602</t>
  </si>
  <si>
    <t>Podklad ze štěrkodrti ŠD s rozprostřením a zhutněním plochy přes 100 m2, po zhutnění tl. 150 mm</t>
  </si>
  <si>
    <t>"kce A, vytažení pláně na úroveň příkopu" 897,78</t>
  </si>
  <si>
    <t>36</t>
  </si>
  <si>
    <t>564861011</t>
  </si>
  <si>
    <t>Podklad ze štěrkodrtě ŠD plochy do 100 m2 tl 200 mm</t>
  </si>
  <si>
    <t>-1194308889</t>
  </si>
  <si>
    <t>Podklad ze štěrkodrti ŠD s rozprostřením a zhutněním plochy jednotlivě do 100 m2, po zhutnění tl. 200 mm</t>
  </si>
  <si>
    <t>Poznámka k položce:
ŠDb</t>
  </si>
  <si>
    <t>"předláždění chodníku a vjezdu vně obrub, vyrovnávka"12,05</t>
  </si>
  <si>
    <t>37</t>
  </si>
  <si>
    <t>564871111</t>
  </si>
  <si>
    <t>Podklad ze štěrkodrtě ŠD plochy přes 100 m2 tl 250 mm</t>
  </si>
  <si>
    <t>857835346</t>
  </si>
  <si>
    <t>Podklad ze štěrkodrti ŠD s rozprostřením a zhutněním plochy přes 100 m2, po zhutnění tl. 250 mm</t>
  </si>
  <si>
    <t>38</t>
  </si>
  <si>
    <t>564871114</t>
  </si>
  <si>
    <t>Podklad ze štěrkodrtě ŠD plochy přes 100 m2 tl. 280 mm</t>
  </si>
  <si>
    <t>597949642</t>
  </si>
  <si>
    <t>Podklad ze štěrkodrti ŠD s rozprostřením a zhutněním plochy přes 100 m2, po zhutnění tl. 280 mm</t>
  </si>
  <si>
    <t>"kce A" 4949,25</t>
  </si>
  <si>
    <t>"kce B" 853,56</t>
  </si>
  <si>
    <t>39</t>
  </si>
  <si>
    <t>564910411</t>
  </si>
  <si>
    <t>Podklad z asfaltového recyklátu plochy do 100 m2 tl 50 mm</t>
  </si>
  <si>
    <t>575751127</t>
  </si>
  <si>
    <t>Podklad nebo podsyp z asfaltového recyklátu s rozprostřením a zhutněním plochy jednotlivě do 100 m2, po zhutnění tl. 50 mm</t>
  </si>
  <si>
    <t>"kce E" 5,03</t>
  </si>
  <si>
    <t>40</t>
  </si>
  <si>
    <t>565166121</t>
  </si>
  <si>
    <t>Asfaltový beton vrstva podkladní ACP 22S (obalované kamenivo OKH) tl 80 mm š přes 3 m</t>
  </si>
  <si>
    <t>-385487133</t>
  </si>
  <si>
    <t>Asfaltový beton vrstva podkladní ACP 22S (obalované kamenivo hrubozrnné - OKH)  s rozprostřením a zhutněním v pruhu šířky přes 3 m, po zhutnění tl. 80 mm</t>
  </si>
  <si>
    <t>Poznámka k položce:
50/70</t>
  </si>
  <si>
    <t>"kce A" 4413,25</t>
  </si>
  <si>
    <t>"kce B" 773,42</t>
  </si>
  <si>
    <t>41</t>
  </si>
  <si>
    <t>567122114</t>
  </si>
  <si>
    <t>Podklad ze směsi stmelené cementem SC C 8/10 (KSC I) tl 150 mm</t>
  </si>
  <si>
    <t>195365610</t>
  </si>
  <si>
    <t>Podklad ze směsi stmelené cementem SC bez dilatačních spár, s rozprostřením a zhutněním SC C 8/10 (KSC I), po zhutnění tl. 150 mm</t>
  </si>
  <si>
    <t>"kce A" 4652,01</t>
  </si>
  <si>
    <t>42</t>
  </si>
  <si>
    <t>567132112</t>
  </si>
  <si>
    <t>Podklad ze směsi stmelené cementem SC C 8/10 (KSC I) tl 170 mm</t>
  </si>
  <si>
    <t>-2092904364</t>
  </si>
  <si>
    <t>Podklad ze směsi stmelené cementem SC bez dilatačních spár, s rozprostřením a zhutněním SC C 8/10 (KSC I), po zhutnění tl. 170 mm</t>
  </si>
  <si>
    <t>43</t>
  </si>
  <si>
    <t>569851111</t>
  </si>
  <si>
    <t>Zpevnění krajnic štěrkodrtí tl 150 mm</t>
  </si>
  <si>
    <t>-796458404</t>
  </si>
  <si>
    <t>Zpevnění krajnic nebo komunikací pro pěší  s rozprostřením a zhutněním, po zhutnění štěrkodrtí tl. 150 mm</t>
  </si>
  <si>
    <t>"provozní zpevnění v nárožích, vně krajnice, š. 1m"</t>
  </si>
  <si>
    <t>154,71</t>
  </si>
  <si>
    <t>44</t>
  </si>
  <si>
    <t>569903311</t>
  </si>
  <si>
    <t>Zřízení zemních krajnic se zhutněním</t>
  </si>
  <si>
    <t>-2051932277</t>
  </si>
  <si>
    <t>Zřízení zemních krajnic z hornin jakékoliv třídy se zhutněním</t>
  </si>
  <si>
    <t>Poznámka k položce:
zemina min. podmínečně vhodná dle ČSN 73 6133</t>
  </si>
  <si>
    <t>dosyp krajnice</t>
  </si>
  <si>
    <t>235,48</t>
  </si>
  <si>
    <t>45</t>
  </si>
  <si>
    <t>1084196677</t>
  </si>
  <si>
    <t>235,48*1,8 'Přepočtené koeficientem množství</t>
  </si>
  <si>
    <t>46</t>
  </si>
  <si>
    <t>569951133.R</t>
  </si>
  <si>
    <t>Zpevnění krajnic asfaltovým recyklátem tl 150 mm</t>
  </si>
  <si>
    <t>328115943</t>
  </si>
  <si>
    <t>Zpevnění krajnic nebo komunikací pro pěší  s rozprostřením a zhutněním, po zhutnění asfaltovým recyklátem tl. 150 mm</t>
  </si>
  <si>
    <t>Poznámka k položce:
využita vyfrézovaná obrusná směs</t>
  </si>
  <si>
    <t>"stávající materiál"</t>
  </si>
  <si>
    <t>321,49</t>
  </si>
  <si>
    <t>47</t>
  </si>
  <si>
    <t>573211107</t>
  </si>
  <si>
    <t>Postřik živičný spojovací z asfaltu v množství 0,30 kg/m2</t>
  </si>
  <si>
    <t>1456278008</t>
  </si>
  <si>
    <t>Postřik spojovací PS bez posypu kamenivem z asfaltu silničního, v množství 0,30 kg/m2</t>
  </si>
  <si>
    <t>48</t>
  </si>
  <si>
    <t>573231106</t>
  </si>
  <si>
    <t>Postřik živičný spojovací ze silniční emulze v množství 0,30 kg/m2</t>
  </si>
  <si>
    <t>978532874</t>
  </si>
  <si>
    <t>Postřik spojovací PS bez posypu kamenivem ze silniční emulze, v množství 0,30 kg/m2</t>
  </si>
  <si>
    <t>Poznámka k položce:
PS-CP</t>
  </si>
  <si>
    <t>"kce A" 4337,63+4375,42</t>
  </si>
  <si>
    <t>"kce B" 773,42+773,42</t>
  </si>
  <si>
    <t>49</t>
  </si>
  <si>
    <t>573231107</t>
  </si>
  <si>
    <t>Postřik živičný spojovací ze silniční emulze v množství 0,40 kg/m2</t>
  </si>
  <si>
    <t>-1511544619</t>
  </si>
  <si>
    <t>Postřik spojovací PS bez posypu kamenivem ze silniční emulze, v množství 0,40 kg/m2</t>
  </si>
  <si>
    <t>50</t>
  </si>
  <si>
    <t>577144111</t>
  </si>
  <si>
    <t>Asfaltový beton vrstva obrusná ACO 11 (ABS) tř. I tl 50 mm š do 3 m z nemodifikovaného asfaltu</t>
  </si>
  <si>
    <t>460180460</t>
  </si>
  <si>
    <t>Asfaltový beton vrstva obrusná ACO 11 (ABS)  s rozprostřením a se zhutněním z nemodifikovaného asfaltu v pruhu šířky do 3 m tř. I, po zhutnění tl. 50 mm</t>
  </si>
  <si>
    <t>51</t>
  </si>
  <si>
    <t>577145141.F</t>
  </si>
  <si>
    <t>Asfaltový beton vrstva obrusná ACO 16S (ABH) tl 50 mm š přes 3 m z modifikovaného asfaltu</t>
  </si>
  <si>
    <t>-2033199448</t>
  </si>
  <si>
    <t>Asfaltový beton vrstva obrusná ACO 16S (ABH)  s rozprostřením a zhutněním z modifikovaného asfaltu v pruhu šířky přes 3 m, po zhutnění tl. 50 mm</t>
  </si>
  <si>
    <t>Poznámka k položce:
PMB 25/55-60 s rozptýlenou výztuží "FORTA"</t>
  </si>
  <si>
    <t>"kce A" 4337,63</t>
  </si>
  <si>
    <t>52</t>
  </si>
  <si>
    <t>577166141.F</t>
  </si>
  <si>
    <t>Asfaltový beton vrstva ložní ACL 22S (ABVH) tl 70 mm š přes 3 m z modifikovaného asfaltu</t>
  </si>
  <si>
    <t>-1241360428</t>
  </si>
  <si>
    <t>Asfaltový beton vrstva ložní ACL 22S (ABVH)  s rozprostřením a zhutněním z modifikovaného asfaltu v pruhu šířky přes 3 m, po zhutnění tl. 70 mm</t>
  </si>
  <si>
    <t>"kce A" 4375,42</t>
  </si>
  <si>
    <t>53</t>
  </si>
  <si>
    <t>591141111.R</t>
  </si>
  <si>
    <t>Kladení zámkové dlažby na MC tl 50 mm</t>
  </si>
  <si>
    <t>-1724886156</t>
  </si>
  <si>
    <t>Kladení zámkové dlažby s provedením lože do tl. 50 mm, s vyplněním spár, s dvojím beraněním a se smetením přebytečného materiálu na krajnici, do lože z cementové malty</t>
  </si>
  <si>
    <t>Poznámka k položce:
- kladecí lože MC25
- stávající dlažba, reliéfní pro nevidomé</t>
  </si>
  <si>
    <t>"kce E" 1,12</t>
  </si>
  <si>
    <t>54</t>
  </si>
  <si>
    <t>591241111</t>
  </si>
  <si>
    <t>Kladení dlažby z kostek drobných z kamene na MC tl 50 mm</t>
  </si>
  <si>
    <t>-39882575</t>
  </si>
  <si>
    <t>Kladení dlažby z kostek  s provedením lože do tl. 50 mm, s vyplněním spár, s dvojím beraněním a se smetením přebytečného materiálu na krajnici drobných z kamene, do lože z cementové malty</t>
  </si>
  <si>
    <t>"kce D, ostrůvky" 123,21+1</t>
  </si>
  <si>
    <t>55</t>
  </si>
  <si>
    <t>58381007</t>
  </si>
  <si>
    <t>kostka štípaná dlažební žula drobná 10/12</t>
  </si>
  <si>
    <t>-600382830</t>
  </si>
  <si>
    <t>"potřeba" 124,21+1</t>
  </si>
  <si>
    <t>"stávající" -1</t>
  </si>
  <si>
    <t>124,21*1,02 'Přepočtené koeficientem množství</t>
  </si>
  <si>
    <t>56</t>
  </si>
  <si>
    <t>596211110</t>
  </si>
  <si>
    <t>Kladení zámkové dlažby komunikací pro pěší ručně tl 60 mm skupiny A pl do 50 m2</t>
  </si>
  <si>
    <t>-1281045594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</si>
  <si>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</si>
  <si>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Poznámka k položce:
stávající dlažba</t>
  </si>
  <si>
    <t>"předláždění chodníku vně obrub"10,03</t>
  </si>
  <si>
    <t>57</t>
  </si>
  <si>
    <t>596212210</t>
  </si>
  <si>
    <t>Kladení zámkové dlažby pozemních komunikací ručně tl 80 mm skupiny A pl do 50 m2</t>
  </si>
  <si>
    <t>1255692958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</si>
  <si>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</si>
  <si>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"předláždění vjezdu vně obrub"2,02</t>
  </si>
  <si>
    <t>Úpravy povrchů, podlahy a osazování výplní</t>
  </si>
  <si>
    <t>58</t>
  </si>
  <si>
    <t>631319013.R</t>
  </si>
  <si>
    <t>Příplatek k mazanině tl přes 120 do 240 mm za úpravu povrchu</t>
  </si>
  <si>
    <t>858646651</t>
  </si>
  <si>
    <t>Příplatek k cenám mazanin  za úpravu povrchu mazaniny, mazanina tl. přes 120 do 240 mm</t>
  </si>
  <si>
    <t>Poznámka k položce:
úprava dle. čl. 6.10.3, 7.10 ČSN 73 6123-1</t>
  </si>
  <si>
    <t>Trubní vedení</t>
  </si>
  <si>
    <t>59</t>
  </si>
  <si>
    <t>899331111</t>
  </si>
  <si>
    <t>Výšková úprava uličního vstupu nebo vpusti do 200 mm zvýšením poklopu</t>
  </si>
  <si>
    <t>kus</t>
  </si>
  <si>
    <t>61374718</t>
  </si>
  <si>
    <t>Výšková úprava uličního vstupu nebo vpusti do 200 mm  zvýšením poklopu</t>
  </si>
  <si>
    <t>"kruhové" 7</t>
  </si>
  <si>
    <t>"čtvercové" 1</t>
  </si>
  <si>
    <t>60</t>
  </si>
  <si>
    <t>pročištění</t>
  </si>
  <si>
    <t>Vyčištění uliční vpusti</t>
  </si>
  <si>
    <t>1750128254</t>
  </si>
  <si>
    <t>Ostatní konstrukce a práce-bourání</t>
  </si>
  <si>
    <t>61</t>
  </si>
  <si>
    <t>914111111</t>
  </si>
  <si>
    <t>Montáž svislé dopravní značky do velikosti 1 m2 objímkami na sloupek nebo konzolu</t>
  </si>
  <si>
    <t>-1679502735</t>
  </si>
  <si>
    <t>Montáž svislé dopravní značky základní  velikosti do 1 m2 objímkami na sloupky nebo konzoly</t>
  </si>
  <si>
    <t>"stávající" 2+1+1+2</t>
  </si>
  <si>
    <t>"nové" 27</t>
  </si>
  <si>
    <t>62</t>
  </si>
  <si>
    <t>40445619</t>
  </si>
  <si>
    <t>zákazové, příkazové dopravní značky B1-B34, C1-15 500mm</t>
  </si>
  <si>
    <t>661096578</t>
  </si>
  <si>
    <t>"B20a (50)" 2</t>
  </si>
  <si>
    <t>"B20a (70)" 2</t>
  </si>
  <si>
    <t>"C1" 4</t>
  </si>
  <si>
    <t>"C4a" 3</t>
  </si>
  <si>
    <t>63</t>
  </si>
  <si>
    <t>40445600</t>
  </si>
  <si>
    <t>výstražné dopravní značky A1-A30, A33 700mm</t>
  </si>
  <si>
    <t>1767312985</t>
  </si>
  <si>
    <t>"A4" 1</t>
  </si>
  <si>
    <t>64</t>
  </si>
  <si>
    <t>40445608</t>
  </si>
  <si>
    <t>značky upravující přednost P1, P4 700mm</t>
  </si>
  <si>
    <t>643253389</t>
  </si>
  <si>
    <t>"P4" 4</t>
  </si>
  <si>
    <t>65</t>
  </si>
  <si>
    <t>40445642</t>
  </si>
  <si>
    <t>informativní značky směrové Z4 250x1000mm</t>
  </si>
  <si>
    <t>-289434123</t>
  </si>
  <si>
    <t>"Z4b" 3</t>
  </si>
  <si>
    <t>66</t>
  </si>
  <si>
    <t>40445641</t>
  </si>
  <si>
    <t>informativní značky směrové Z3 500x500mm</t>
  </si>
  <si>
    <t>-12438361</t>
  </si>
  <si>
    <t>"Z3" 3</t>
  </si>
  <si>
    <t>67</t>
  </si>
  <si>
    <t>40445629</t>
  </si>
  <si>
    <t>informativní značky směrové IS1a, IS2a, IS3a, IS4a, IS19a 1100x330mm</t>
  </si>
  <si>
    <t>-737623003</t>
  </si>
  <si>
    <t>"IS1a" 1</t>
  </si>
  <si>
    <t>"IS3a" 1+1+1</t>
  </si>
  <si>
    <t>68</t>
  </si>
  <si>
    <t>40445632</t>
  </si>
  <si>
    <t>informativní značky směrové IS1d, IS2d, IS3d, IS4d, IS19d 1350x500mm</t>
  </si>
  <si>
    <t>1840499533</t>
  </si>
  <si>
    <t>"IS1d" 1</t>
  </si>
  <si>
    <t>69</t>
  </si>
  <si>
    <t>914211111</t>
  </si>
  <si>
    <t>Montáž svislé dopravní značky velkoplošné velikosti do 6 m2</t>
  </si>
  <si>
    <t>-1024689640</t>
  </si>
  <si>
    <t>Montáž svislé dopravní značky velkoplošné  velikosti do 6 m2</t>
  </si>
  <si>
    <t>70</t>
  </si>
  <si>
    <t>značka_velk</t>
  </si>
  <si>
    <t>značka dopravní svislá (IS9b) lamela FeZn (2000 x 1400 mm)</t>
  </si>
  <si>
    <t>554121804</t>
  </si>
  <si>
    <t>Podklad - retroreflexivní fólie 1 tř., symbol 2. tř.
boční lemovací lišta lamel polep fólie 2. tř.</t>
  </si>
  <si>
    <t>71</t>
  </si>
  <si>
    <t>914511112</t>
  </si>
  <si>
    <t>Montáž sloupku dopravních značek délky do 3,5 m s betonovým základem a patkou</t>
  </si>
  <si>
    <t>-1520645533</t>
  </si>
  <si>
    <t>Montáž sloupku dopravních značek  délky do 3,5 m do hliníkové patky</t>
  </si>
  <si>
    <t>"stávající" 1+1+1+1</t>
  </si>
  <si>
    <t>"nové" 1+2+2+4+3+1+1+1+1</t>
  </si>
  <si>
    <t>72</t>
  </si>
  <si>
    <t>40445225</t>
  </si>
  <si>
    <t>sloupek pro dopravní značku Zn D 60mm v 3,5m</t>
  </si>
  <si>
    <t>932801849</t>
  </si>
  <si>
    <t>73</t>
  </si>
  <si>
    <t>914511112.1</t>
  </si>
  <si>
    <t>Montáž příhradového nosníku dopravních značek délky do 3,5 m s betonovým základem a patkou</t>
  </si>
  <si>
    <t>1998277115</t>
  </si>
  <si>
    <t>1 nosník - 2 patky</t>
  </si>
  <si>
    <t>2*4</t>
  </si>
  <si>
    <t>74</t>
  </si>
  <si>
    <t>404452250.1</t>
  </si>
  <si>
    <t>příhradový nosník FeZN - délky do 350</t>
  </si>
  <si>
    <t>420901803</t>
  </si>
  <si>
    <t>výrobky a tabule orientační pro návěstí a zabezpečovací zařízení silniční značky dopravní svislé sloupky Zn 60 - 350</t>
  </si>
  <si>
    <t>75</t>
  </si>
  <si>
    <t>915111111</t>
  </si>
  <si>
    <t>Vodorovné dopravní značení dělící čáry souvislé š 125 mm základní bílá barva</t>
  </si>
  <si>
    <t>1163978498</t>
  </si>
  <si>
    <t>Vodorovné dopravní značení stříkané barvou  dělící čára šířky 125 mm souvislá bílá základní</t>
  </si>
  <si>
    <t>"V1a" 534,23</t>
  </si>
  <si>
    <t>76</t>
  </si>
  <si>
    <t>915121111</t>
  </si>
  <si>
    <t>Vodorovné dopravní značení vodící čáry souvislé š 250 mm základní bílá barva</t>
  </si>
  <si>
    <t>-1868002776</t>
  </si>
  <si>
    <t>Vodorovné dopravní značení stříkané barvou  vodící čára bílá šířky 250 mm souvislá základní</t>
  </si>
  <si>
    <t>"V4" 880,08</t>
  </si>
  <si>
    <t>77</t>
  </si>
  <si>
    <t>915121121</t>
  </si>
  <si>
    <t>Vodorovné dopravní značení vodící čáry přerušované š 250 mm základní bílá barva</t>
  </si>
  <si>
    <t>-419574667</t>
  </si>
  <si>
    <t>Vodorovné dopravní značení stříkané barvou  vodící čára bílá šířky 250 mm přerušovaná základní</t>
  </si>
  <si>
    <t>"V2b 1,5/1,5/0,25" 100,77</t>
  </si>
  <si>
    <t>78</t>
  </si>
  <si>
    <t>915131111</t>
  </si>
  <si>
    <t>Vodorovné dopravní značení přechody pro chodce, šipky, symboly základní bílá barva</t>
  </si>
  <si>
    <t>869841335</t>
  </si>
  <si>
    <t>Vodorovné dopravní značení stříkané barvou  přechody pro chodce, šipky, symboly bílé základní</t>
  </si>
  <si>
    <t>"V13" 59,52</t>
  </si>
  <si>
    <t>79</t>
  </si>
  <si>
    <t>915211112</t>
  </si>
  <si>
    <t>Vodorovné dopravní značení dělící čáry souvislé š 125 mm retroreflexní bílý plast</t>
  </si>
  <si>
    <t>1688356552</t>
  </si>
  <si>
    <t>Vodorovné dopravní značení stříkaným plastem  dělící čára šířky 125 mm souvislá bílá retroreflexní</t>
  </si>
  <si>
    <t>80</t>
  </si>
  <si>
    <t>915221112</t>
  </si>
  <si>
    <t>Vodorovné dopravní značení vodící čáry souvislé š 250 mm retroreflexní bílý plast</t>
  </si>
  <si>
    <t>-1565781924</t>
  </si>
  <si>
    <t>Vodorovné dopravní značení stříkaným plastem  vodící čára bílá šířky 250 mm souvislá retroreflexní</t>
  </si>
  <si>
    <t>81</t>
  </si>
  <si>
    <t>915221122</t>
  </si>
  <si>
    <t>Vodorovné dopravní značení vodící čáry přerušované š 250 mm retroreflexní bílý plast</t>
  </si>
  <si>
    <t>61632898</t>
  </si>
  <si>
    <t>Vodorovné dopravní značení stříkaným plastem  vodící čára bílá šířky 250 mm přerušovaná retroreflexní</t>
  </si>
  <si>
    <t>82</t>
  </si>
  <si>
    <t>915231112</t>
  </si>
  <si>
    <t>Vodorovné dopravní značení přechody pro chodce, šipky, symboly retroreflexní bílý plast</t>
  </si>
  <si>
    <t>-1884868389</t>
  </si>
  <si>
    <t>Vodorovné dopravní značení stříkaným plastem  přechody pro chodce, šipky, symboly nápisy bílé retroreflexní</t>
  </si>
  <si>
    <t>83</t>
  </si>
  <si>
    <t>915611111</t>
  </si>
  <si>
    <t>Předznačení vodorovného liniového značení</t>
  </si>
  <si>
    <t>282337084</t>
  </si>
  <si>
    <t>Předznačení pro vodorovné značení  stříkané barvou nebo prováděné z nátěrových hmot liniové dělicí čáry, vodicí proužky</t>
  </si>
  <si>
    <t>534,23+880,08+100,77</t>
  </si>
  <si>
    <t>84</t>
  </si>
  <si>
    <t>915621111</t>
  </si>
  <si>
    <t>Předznačení vodorovného plošného značení</t>
  </si>
  <si>
    <t>-1050861925</t>
  </si>
  <si>
    <t>Předznačení pro vodorovné značení  stříkané barvou nebo prováděné z nátěrových hmot plošné šipky, symboly, nápisy</t>
  </si>
  <si>
    <t>59,52</t>
  </si>
  <si>
    <t>85</t>
  </si>
  <si>
    <t>916111123</t>
  </si>
  <si>
    <t>Osazení obruby z drobných kostek s boční opěrou do lože z betonu prostého</t>
  </si>
  <si>
    <t>-960420382</t>
  </si>
  <si>
    <t>Osazení silniční obruby z dlažebních kostek v jedné řadě  s ložem tl. přes 50 do 100 mm, s vyplněním a zatřením spár cementovou maltou z drobných kostek s boční opěrou z betonu prostého, do lože z betonu prostého téže značky</t>
  </si>
  <si>
    <t xml:space="preserve">"2 řádky - stávající kostky" </t>
  </si>
  <si>
    <t>4,09*2</t>
  </si>
  <si>
    <t>"3 řádky, vnější opěra obrub"</t>
  </si>
  <si>
    <t>75*3</t>
  </si>
  <si>
    <t>86</t>
  </si>
  <si>
    <t>-2010603251</t>
  </si>
  <si>
    <t>75*3*0,1</t>
  </si>
  <si>
    <t>22,5*1,03 'Přepočtené koeficientem množství</t>
  </si>
  <si>
    <t>87</t>
  </si>
  <si>
    <t>916131213</t>
  </si>
  <si>
    <t>Osazení silničního obrubníku betonového stojatého s boční opěrou do lože z betonu prostého</t>
  </si>
  <si>
    <t>-849687917</t>
  </si>
  <si>
    <t>Osazení silničního obrubníku betonového se zřízením lože, s vyplněním a zatřením spár cementovou maltou stojatého s boční opěrou z betonu prostého, do lože z betonu prostého</t>
  </si>
  <si>
    <t>119,08+7+1+1</t>
  </si>
  <si>
    <t>88</t>
  </si>
  <si>
    <t>59217031</t>
  </si>
  <si>
    <t>obrubník betonový silniční 1000x150x250mm</t>
  </si>
  <si>
    <t>-372485200</t>
  </si>
  <si>
    <t>119,08</t>
  </si>
  <si>
    <t>119,08*1,02 'Přepočtené koeficientem množství</t>
  </si>
  <si>
    <t>89</t>
  </si>
  <si>
    <t>59217029</t>
  </si>
  <si>
    <t>obrubník betonový silniční nájezdový 1000x150x150mm</t>
  </si>
  <si>
    <t>1621312664</t>
  </si>
  <si>
    <t>7*1,02 'Přepočtené koeficientem množství</t>
  </si>
  <si>
    <t>90</t>
  </si>
  <si>
    <t>59217030</t>
  </si>
  <si>
    <t>obrubník betonový silniční přechodový 1000x150x150-250mm</t>
  </si>
  <si>
    <t>-1729510917</t>
  </si>
  <si>
    <t>"L" 1</t>
  </si>
  <si>
    <t>"P" 1</t>
  </si>
  <si>
    <t>2*1,02 'Přepočtené koeficientem množství</t>
  </si>
  <si>
    <t>91</t>
  </si>
  <si>
    <t>916133112</t>
  </si>
  <si>
    <t>Osazení silničního obrubníku betonového ke kruhovým objezdům do lože z betonu prostého s boční opěrou</t>
  </si>
  <si>
    <t>-1842860606</t>
  </si>
  <si>
    <t>Osazení silničního obrubníku ke kruhovým objezdům se zřízením lože tl. do 150 mm, s vyplněním a zatřením spár cementovou maltou betonového, do lože z betonu prostého s boční opěrou</t>
  </si>
  <si>
    <t>234,12+8,96</t>
  </si>
  <si>
    <t>92</t>
  </si>
  <si>
    <t>59217052</t>
  </si>
  <si>
    <t>obrubník betonový pro kruhový objezd vnější R0,5 200x270x300mm</t>
  </si>
  <si>
    <t>-418368167</t>
  </si>
  <si>
    <t>8,96</t>
  </si>
  <si>
    <t>8,96*1,02 'Přepočtené koeficientem množství</t>
  </si>
  <si>
    <t>93</t>
  </si>
  <si>
    <t>59217057</t>
  </si>
  <si>
    <t>obrubník betonový pro kruhový objezd přímý 200x600x300mm</t>
  </si>
  <si>
    <t>-1648395399</t>
  </si>
  <si>
    <t>234,12</t>
  </si>
  <si>
    <t>234,12*1,02 'Přepočtené koeficientem množství</t>
  </si>
  <si>
    <t>94</t>
  </si>
  <si>
    <t>916231213</t>
  </si>
  <si>
    <t>Osazení chodníkového obrubníku betonového stojatého s boční opěrou do lože z betonu prostého</t>
  </si>
  <si>
    <t>2102854465</t>
  </si>
  <si>
    <t>Osazení chodníkového obrubníku betonového se zřízením lože, s vyplněním a zatřením spár cementovou maltou stojatého s boční opěrou z betonu prostého, do lože z betonu prostého</t>
  </si>
  <si>
    <t>4,58</t>
  </si>
  <si>
    <t>95</t>
  </si>
  <si>
    <t>59217016</t>
  </si>
  <si>
    <t>obrubník betonový chodníkový 1000x80x250mm</t>
  </si>
  <si>
    <t>-37956163</t>
  </si>
  <si>
    <t>4,58*1,02 'Přepočtené koeficientem množství</t>
  </si>
  <si>
    <t>96</t>
  </si>
  <si>
    <t>916241213</t>
  </si>
  <si>
    <t>Osazení obrubníku kamenného stojatého s boční opěrou do lože z betonu prostého</t>
  </si>
  <si>
    <t>1879271027</t>
  </si>
  <si>
    <t>Osazení obrubníku kamenného se zřízením lože, s vyplněním a zatřením spár cementovou maltou stojatého s boční opěrou z betonu prostého, do lože z betonu prostého</t>
  </si>
  <si>
    <t>"stávající" 3,44</t>
  </si>
  <si>
    <t>"nové" 43,98</t>
  </si>
  <si>
    <t>97</t>
  </si>
  <si>
    <t>58380446</t>
  </si>
  <si>
    <t>obrubník kamenný žulový obloukový R 5-10m 200x250mm</t>
  </si>
  <si>
    <t>1326465281</t>
  </si>
  <si>
    <t>"R7" 43,98</t>
  </si>
  <si>
    <t>43,98*1,02 'Přepočtené koeficientem množství</t>
  </si>
  <si>
    <t>98</t>
  </si>
  <si>
    <t>919111114.R1</t>
  </si>
  <si>
    <t>Řezání smršťovacích spár š 4 mm hl přes 90 do 100 mm příčných nebo podélných v čerstvém CB krytu</t>
  </si>
  <si>
    <t>-188919731</t>
  </si>
  <si>
    <t>Řezání smršťovacích spár v čerstvém cementobetonovém krytu  příčných nebo podélných, šířky 4 mm, hloubky přes 90 do 100 mm</t>
  </si>
  <si>
    <t>Poznámka k položce:
vč. vyčištění spáry tlakovou vodou</t>
  </si>
  <si>
    <t>vytvoření příčných (smršťovacích) spár dle VL1 MD, 24-02</t>
  </si>
  <si>
    <t>31,5</t>
  </si>
  <si>
    <t>99</t>
  </si>
  <si>
    <t>919111223.R</t>
  </si>
  <si>
    <t>Řezání spár pro vytvoření komůrky š 8 mm hl 30 mm pro těsnící zálivku v CB krytu</t>
  </si>
  <si>
    <t>-1902795002</t>
  </si>
  <si>
    <t>Řezání dilatačních spár v čerstvém cementobetonovém krytu  vytvoření komůrky pro těsnící zálivku šířky 8 mm, hloubky 30 mm</t>
  </si>
  <si>
    <t>Poznámka k položce:
 vč. sražení hran</t>
  </si>
  <si>
    <t>100</t>
  </si>
  <si>
    <t>9191110RP</t>
  </si>
  <si>
    <t>Vytvoření dilatační spáry pro vytvoření komůrky š 20 mm hl 50 mm pro těsnící zálivku v CB krytu</t>
  </si>
  <si>
    <t>164592636</t>
  </si>
  <si>
    <t xml:space="preserve">Poznámka k položce:
Položka obsahuje nalepení dilatační vložky z XPS tl. 20 mm (celkem2,8m2) </t>
  </si>
  <si>
    <t>vytvoření dilatační (prostorové) spáry dle VL1 MD, 24-01</t>
  </si>
  <si>
    <t>11,4</t>
  </si>
  <si>
    <t>101</t>
  </si>
  <si>
    <t>919121122.R1</t>
  </si>
  <si>
    <t>Těsnění spár zálivkou za studena pro komůrky š 8 mm hl 30 mm s těsnicím profilem</t>
  </si>
  <si>
    <t>1051397367</t>
  </si>
  <si>
    <t>Utěsnění dilatačních spár zálivkou za studena  v cementobetonovém nebo živičném krytu včetně adhezního nátěru s těsnicím profilem pod zálivkou, pro komůrky šířky 15 mm, hloubky 30 mm</t>
  </si>
  <si>
    <t xml:space="preserve">Poznámka k položce:
profil 14x25mm, na dno spáry vložen elastomerový profil d4 mm
</t>
  </si>
  <si>
    <t>102</t>
  </si>
  <si>
    <t>919121132.R</t>
  </si>
  <si>
    <t>Těsnění spár zálivkou za studena pro komůrky š 20 mm hl 50 mm s těsnicím profilem</t>
  </si>
  <si>
    <t>-1026321595</t>
  </si>
  <si>
    <t>Utěsnění dilatačních spár zálivkou za studena  v cementobetonovém nebo živičném krytu včetně adhezního nátěru s těsnicím profilem pod zálivkou, pro komůrky šířky 20 mm, hloubky 50 mm</t>
  </si>
  <si>
    <t>Poznámka k položce:
- odstranění (dilatační vložky z XPS) do hloubky 50 mm, vložení těsnícího profilu d25 mm, komůrka bude vyplněna penetračním nebo adhézním nátěrem podle typu zálivky a předpisu výrobce</t>
  </si>
  <si>
    <t>103</t>
  </si>
  <si>
    <t>919732211</t>
  </si>
  <si>
    <t>Styčná spára napojení nového živičného povrchu na stávající za tepla š 15 mm hl 25 mm s prořezáním</t>
  </si>
  <si>
    <t>-678672908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</si>
  <si>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</si>
  <si>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772,5</t>
  </si>
  <si>
    <t>2,8</t>
  </si>
  <si>
    <t>104</t>
  </si>
  <si>
    <t>919735112</t>
  </si>
  <si>
    <t>Řezání stávajícího živičného krytu hl přes 50 do 100 mm</t>
  </si>
  <si>
    <t>-366104136</t>
  </si>
  <si>
    <t>Řezání stávajícího živičného krytu nebo podkladu  hloubky přes 50 do 100 mm</t>
  </si>
  <si>
    <t>"asfalt chodníku"</t>
  </si>
  <si>
    <t>"vozovka"</t>
  </si>
  <si>
    <t>"obrus" 109,5</t>
  </si>
  <si>
    <t>"ložní" 109,5</t>
  </si>
  <si>
    <t>"podkladní" 109,5</t>
  </si>
  <si>
    <t>105</t>
  </si>
  <si>
    <t>91974811.R</t>
  </si>
  <si>
    <t>Provedení protichloridového nátěru cementobetonového krytu</t>
  </si>
  <si>
    <t>-230531346</t>
  </si>
  <si>
    <t>203,09</t>
  </si>
  <si>
    <t>106</t>
  </si>
  <si>
    <t>953961115</t>
  </si>
  <si>
    <t>Kotvy chemickým tmelem M 20 hl 170 mm do betonu, ŽB nebo kamene s vyvrtáním otvoru</t>
  </si>
  <si>
    <t>-1328190650</t>
  </si>
  <si>
    <t>Kotvy chemické s vyvrtáním otvoru  do betonu, železobetonu nebo tvrdého kamene tmel, velikost M 20, hloubka 170 mm</t>
  </si>
  <si>
    <t>Poznámka k položce:
179 ks, hloubka do 110 mm, vč. vyčištění</t>
  </si>
  <si>
    <t>"vývrty D24 do bet. základu pro uchycení"</t>
  </si>
  <si>
    <t>179</t>
  </si>
  <si>
    <t>107</t>
  </si>
  <si>
    <t>953961115.0</t>
  </si>
  <si>
    <t>Kotvy chemickým tmelem M 20 hl 170 mm do betonu, ŽB nebo kamene bez vyvrtání otvoru</t>
  </si>
  <si>
    <t>1058736498</t>
  </si>
  <si>
    <t>Kotvy chemické bez vyvrtání otvoru  do betonu, železobetonu nebo tvrdého kamene tmel, velikost M 20, hloubka 170 mm</t>
  </si>
  <si>
    <t>"uchycení obrub na trny"</t>
  </si>
  <si>
    <t>108</t>
  </si>
  <si>
    <t>953965141</t>
  </si>
  <si>
    <t>Kotevní šroub pro chemické kotvy M 20 dl 240 mm</t>
  </si>
  <si>
    <t>518442692</t>
  </si>
  <si>
    <t>Kotvy chemické s vyvrtáním otvoru  kotevní šrouby pro chemické kotvy, velikost M 20, délka 240 mm</t>
  </si>
  <si>
    <t>Poznámka k položce:
délka 200 mm</t>
  </si>
  <si>
    <t>109</t>
  </si>
  <si>
    <t>977131117</t>
  </si>
  <si>
    <t>Vrty příklepovými vrtáky D přes 20 do 25 mm do cihelného zdiva nebo prostého betonu</t>
  </si>
  <si>
    <t>1939260902</t>
  </si>
  <si>
    <t>Vrty příklepovými vrtáky do cihelného zdiva nebo prostého betonu průměru přes 20 do 25 mm</t>
  </si>
  <si>
    <t>Poznámka k položce:
179 ks, hloubka do 110 mm, vč. vyčištění vývrtu</t>
  </si>
  <si>
    <t>"vývrty D24 do bet. sklopených obrub pro uchycení"</t>
  </si>
  <si>
    <t>179*0,11</t>
  </si>
  <si>
    <t>110</t>
  </si>
  <si>
    <t>979024443</t>
  </si>
  <si>
    <t>Očištění vybouraných obrubníků a krajníků silničních</t>
  </si>
  <si>
    <t>-1490578846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</si>
  <si>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</si>
  <si>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3,44</t>
  </si>
  <si>
    <t>111</t>
  </si>
  <si>
    <t>979054451</t>
  </si>
  <si>
    <t>Očištění vybouraných zámkových dlaždic s původním spárováním z kameniva těženého</t>
  </si>
  <si>
    <t>-1493887913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</si>
  <si>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</si>
  <si>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1,12+12,05</t>
  </si>
  <si>
    <t>112</t>
  </si>
  <si>
    <t>979071122</t>
  </si>
  <si>
    <t>Očištění dlažebních kostek drobných s původním spárováním živičnou směsí nebo MC</t>
  </si>
  <si>
    <t>907928971</t>
  </si>
  <si>
    <t>Očištění vybouraných dlažebních kostek  od spojovacího materiálu, s uložením očištěných kostek na skládku, s odklizením odpadových hmot na hromady a s odklizením vybouraných kostek na vzdálenost do 3 m drobných, s původním vyplněním spár živicí nebo cementovou maltou</t>
  </si>
  <si>
    <t>4,09*2*0,12</t>
  </si>
  <si>
    <t>Bourání konstrukcí</t>
  </si>
  <si>
    <t>113</t>
  </si>
  <si>
    <t>113106123</t>
  </si>
  <si>
    <t>Rozebrání dlažeb ze zámkových dlaždic komunikací pro pěší ručně</t>
  </si>
  <si>
    <t>-1750792690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</si>
  <si>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</si>
  <si>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1,12+10,03</t>
  </si>
  <si>
    <t>114</t>
  </si>
  <si>
    <t>113106171</t>
  </si>
  <si>
    <t>Rozebrání dlažeb vozovek ze zámkové dlažby s ložem z kameniva ručně</t>
  </si>
  <si>
    <t>-253813245</t>
  </si>
  <si>
    <t>Rozebrání dlažeb a dílců vozovek a ploch s přemístěním hmot na skládku na vzdálenost do 3 m nebo s naložením na dopravní prostředek, s jakoukoliv výplní spár ručně ze zámkové dlažby s ložem z kameniva</t>
  </si>
  <si>
    <t>2,02</t>
  </si>
  <si>
    <t>"prstenec" 61,43</t>
  </si>
  <si>
    <t>115</t>
  </si>
  <si>
    <t>113107131</t>
  </si>
  <si>
    <t>Odstranění krytu z betonu prostého tl přes 100 do 150 mm ručně</t>
  </si>
  <si>
    <t>724770314</t>
  </si>
  <si>
    <t>Odstranění podkladů nebo krytů ručně s přemístěním hmot na skládku na vzdálenost do 3 m nebo s naložením na dopravní prostředek z betonu prostého, o tl. vrstvy přes 100 do 150 mm</t>
  </si>
  <si>
    <t>"ostrůvek - kam. kostka v bet. loži" 11,78</t>
  </si>
  <si>
    <t>116</t>
  </si>
  <si>
    <t>113107164</t>
  </si>
  <si>
    <t>Odstranění podkladu z kameniva drceného tl přes 300 do 400 mm strojně pl přes 50 do 200 m2</t>
  </si>
  <si>
    <t>1674886350</t>
  </si>
  <si>
    <t>Odstranění podkladů nebo krytů strojně plochy jednotlivě přes 50 m2 do 200 m2 s přemístěním hmot na skládku na vzdálenost do 20 m nebo s naložením na dopravní prostředek z kameniva hrubého drceného, o tl. vrstvy přes 300 do 400 mm</t>
  </si>
  <si>
    <t>117</t>
  </si>
  <si>
    <t>113107171</t>
  </si>
  <si>
    <t>Odstranění podkladu z betonu prostého tl přes 100 do 150 mm strojně pl přes 50 do 200 m2</t>
  </si>
  <si>
    <t>-1094487891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</si>
  <si>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</si>
  <si>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118</t>
  </si>
  <si>
    <t>113107224</t>
  </si>
  <si>
    <t>Odstranění podkladu z kameniva drceného tl přes 300 do 400 mm strojně pl přes 200 m2</t>
  </si>
  <si>
    <t>1522431841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</si>
  <si>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</si>
  <si>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"tl. 320 mm" 627,05</t>
  </si>
  <si>
    <t>"tl. 380 mm" 868,75</t>
  </si>
  <si>
    <t>"prostor severní OK" 788,25</t>
  </si>
  <si>
    <t>119</t>
  </si>
  <si>
    <t>113107223</t>
  </si>
  <si>
    <t>Odstranění podkladu z kameniva drceného tl přes 200 do 300 mm strojně pl přes 200 m2</t>
  </si>
  <si>
    <t>1008171896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</si>
  <si>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</si>
  <si>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"prostor jižní OK + hlavní trasa" 4933,89</t>
  </si>
  <si>
    <t>120</t>
  </si>
  <si>
    <t>113154233</t>
  </si>
  <si>
    <t>Frézování živičného krytu tl 50 mm pruh š přes 1 do 2 m pl přes 500 do 1000 m2 bez překážek v trase</t>
  </si>
  <si>
    <t>1254676575</t>
  </si>
  <si>
    <t>Frézování živičného podkladu nebo krytu  s naložením na dopravní prostředek plochy přes 500 do 1 000 m2 bez překážek v trase pruhu šířky přes 1 m do 2 m, tloušťky vrstvy 50 mm</t>
  </si>
  <si>
    <t>Poznámka k položce:
ZAS-T1
odkup zhotovitelem</t>
  </si>
  <si>
    <t>"prostor severní OK, ACO souvrství" 788,25</t>
  </si>
  <si>
    <t>121</t>
  </si>
  <si>
    <t>113154331</t>
  </si>
  <si>
    <t>Frézování živičného krytu tl do 30 mm pruh š přes 1 do 2 m pl přes 1000 do 10000 m2 bez překážek v trase</t>
  </si>
  <si>
    <t>890307284</t>
  </si>
  <si>
    <t>Frézování živičného podkladu nebo krytu  s naložením na dopravní prostředek plochy přes 1 000 do 10 000 m2 bez překážek v trase pruhu šířky přes 1 m do 2 m, tloušťky vrstvy do 30 mm</t>
  </si>
  <si>
    <t>"prostor jižní OK + hlavní trasa, ACO souvrství" 4933,89</t>
  </si>
  <si>
    <t>122</t>
  </si>
  <si>
    <t>113154235.2</t>
  </si>
  <si>
    <t>Frézování živičného krytu tl 230 mm pruh š přes 1 do 2 m pl přes 500 do 1000 m2 bez překážek v trase</t>
  </si>
  <si>
    <t>1135911524</t>
  </si>
  <si>
    <t>Frézování živičného podkladu nebo krytu  s naložením na dopravní prostředek plochy přes 500 do 1 000 m2 bez překážek v trase pruhu šířky přes 1 m do 2 m, tloušťky vrstvy 230 mm</t>
  </si>
  <si>
    <t>"prostor severní OK, ACO souvrství bez sanace" 788,25</t>
  </si>
  <si>
    <t>868,75</t>
  </si>
  <si>
    <t>123</t>
  </si>
  <si>
    <t>113154236</t>
  </si>
  <si>
    <t>Frézování živičného krytu tl 300 mm pruh š přes 1 do 2 m pl přes 500 do 1000 m2 bez překážek v trase</t>
  </si>
  <si>
    <t>757730367</t>
  </si>
  <si>
    <t>Frézování živičného podkladu nebo krytu  s naložením na dopravní prostředek plochy přes 500 do 1 000 m2 bez překážek v trase pruhu šířky přes 1 m do 2 m, tloušťky vrstvy 300 mm</t>
  </si>
  <si>
    <t>"tl. 280 mm" 627,05</t>
  </si>
  <si>
    <t>124</t>
  </si>
  <si>
    <t>113154335</t>
  </si>
  <si>
    <t>Frézování živičného krytu tl 200 mm pruh š přes 1 do 2 m pl přes 1000 do 10000 m2 bez překážek v trase</t>
  </si>
  <si>
    <t>1532778905</t>
  </si>
  <si>
    <t>Frézování živičného podkladu nebo krytu  s naložením na dopravní prostředek plochy přes 1 000 do 10 000 m2 bez překážek v trase pruhu šířky přes 1 m do 2 m, tloušťky vrstvy 200 mm</t>
  </si>
  <si>
    <t>"prostor jižní OK + hlavní trasa, ACO souvrství bez sanace" 4933,89</t>
  </si>
  <si>
    <t>125</t>
  </si>
  <si>
    <t>113201112</t>
  </si>
  <si>
    <t>Vytrhání obrub silničních ležatých</t>
  </si>
  <si>
    <t>-1898231129</t>
  </si>
  <si>
    <t>Vytrhání obrub  s vybouráním lože, s přemístěním hmot na skládku na vzdálenost do 3 m nebo s naložením na dopravní prostředek silničních ležatých</t>
  </si>
  <si>
    <t>"kamenné" 12,9</t>
  </si>
  <si>
    <t>"sklopené" 43,98</t>
  </si>
  <si>
    <t>126</t>
  </si>
  <si>
    <t>113203111</t>
  </si>
  <si>
    <t>Vytrhání obrub z dlažebních kostek</t>
  </si>
  <si>
    <t>-567458591</t>
  </si>
  <si>
    <t>Vytrhání obrub  s vybouráním lože, s přemístěním hmot na skládku na vzdálenost do 3 m nebo s naložením na dopravní prostředek z dlažebních kostek</t>
  </si>
  <si>
    <t>"dvouřádka" 13,6*2</t>
  </si>
  <si>
    <t>127</t>
  </si>
  <si>
    <t>113202111</t>
  </si>
  <si>
    <t>Vytrhání obrub krajníků obrubníků stojatých</t>
  </si>
  <si>
    <t>1276948696</t>
  </si>
  <si>
    <t>Vytrhání obrub  s vybouráním lože, s přemístěním hmot na skládku na vzdálenost do 3 m nebo s naložením na dopravní prostředek z krajníků nebo obrubníků stojatých</t>
  </si>
  <si>
    <t>3+125,08</t>
  </si>
  <si>
    <t>128</t>
  </si>
  <si>
    <t>966006132</t>
  </si>
  <si>
    <t>Odstranění značek dopravních nebo orientačních se sloupky s betonovými patkami</t>
  </si>
  <si>
    <t>1228607781</t>
  </si>
  <si>
    <t>Odstranění dopravních nebo orientačních značek se sloupkem  s uložením hmot na vzdálenost do 20 m nebo s naložením na dopravní prostředek, se zásypem jam a jeho zhutněním s betonovou patkou</t>
  </si>
  <si>
    <t>"přesun" 1+1+1+1</t>
  </si>
  <si>
    <t>"odstranění" 2+2+2+1+1+1</t>
  </si>
  <si>
    <t>129</t>
  </si>
  <si>
    <t>966006211</t>
  </si>
  <si>
    <t>Odstranění svislých dopravních značek ze sloupů, sloupků nebo konzol</t>
  </si>
  <si>
    <t>-1977182695</t>
  </si>
  <si>
    <t>Odstranění (demontáž) svislých dopravních značek  s odklizením materiálu na skládku na vzdálenost do 20 m nebo s naložením na dopravní prostředek ze sloupů, sloupků nebo konzol</t>
  </si>
  <si>
    <t>"demontáž"</t>
  </si>
  <si>
    <t>"P1" 2</t>
  </si>
  <si>
    <t>"P4" 2</t>
  </si>
  <si>
    <t>"IP19" 2</t>
  </si>
  <si>
    <t>"IS3b + IS3c" 2+2</t>
  </si>
  <si>
    <t>"IS3a + IS3c" 1+1</t>
  </si>
  <si>
    <t>"IS3a + IS1a + IS3b" 2+1+1</t>
  </si>
  <si>
    <t>"přesun"</t>
  </si>
  <si>
    <t>"IZ1a +E3a" 1+1</t>
  </si>
  <si>
    <t>"IZ4a" 1</t>
  </si>
  <si>
    <t>"IZ4b" 1</t>
  </si>
  <si>
    <t>"C4a+Z4b" 1+1</t>
  </si>
  <si>
    <t>997</t>
  </si>
  <si>
    <t>Přesun sutě</t>
  </si>
  <si>
    <t>130</t>
  </si>
  <si>
    <t>997221551</t>
  </si>
  <si>
    <t>Vodorovná doprava suti ze sypkých materiálů do 1 km</t>
  </si>
  <si>
    <t>1409544061</t>
  </si>
  <si>
    <t>Vodorovná doprava suti  bez naložení, ale se složením a s hrubým urovnáním ze sypkých materiálů, na vzdálenost do 1 km</t>
  </si>
  <si>
    <t>"podklad na trvalou skládku" 35,629+1324,749+2170,912</t>
  </si>
  <si>
    <t>"frézink, na skládku zhotovitele, odkup" 90,649+340,438+947,804+432,665+2269,589</t>
  </si>
  <si>
    <t>131</t>
  </si>
  <si>
    <t>997221559</t>
  </si>
  <si>
    <t>Příplatek ZKD 1 km u vodorovné dopravy suti ze sypkých materiálů</t>
  </si>
  <si>
    <t>297118743</t>
  </si>
  <si>
    <t>Vodorovná doprava suti  bez naložení, ale se složením a s hrubým urovnáním Příplatek k ceně za každý další i započatý 1 km přes 1 km</t>
  </si>
  <si>
    <t>"podklad na trvalou skládku" (35,629+1324,749+2170,912)*9</t>
  </si>
  <si>
    <t>"frézink, na skládku zhotovitele, odkup" (90,649+340,438+947,804+432,665+2269,589)*9</t>
  </si>
  <si>
    <t>132</t>
  </si>
  <si>
    <t>997221561</t>
  </si>
  <si>
    <t>Vodorovná doprava suti z kusových materiálů do 1 km</t>
  </si>
  <si>
    <t>275974956</t>
  </si>
  <si>
    <t>Vodorovná doprava suti  bez naložení, ale se složením a s hrubým urovnáním z kusových materiálů, na vzdálenost do 1 km</t>
  </si>
  <si>
    <t>"beton na trvalou skládku" 18,718-2,02*0,155+3,829+19,965+16,495+3,128+26,256+1,066-3,44*0,125-1,982*0,222</t>
  </si>
  <si>
    <t>133</t>
  </si>
  <si>
    <t>997221569</t>
  </si>
  <si>
    <t>Příplatek ZKD 1 km u vodorovné dopravy suti z kusových materiálů</t>
  </si>
  <si>
    <t>-1987410857</t>
  </si>
  <si>
    <t>"beton na trvalou skládku" (18,718-2,02*0,155+3,829+19,965+16,495+3,128+26,256+1,066-3,44*0,125-1,982*0,222)*9</t>
  </si>
  <si>
    <t>134</t>
  </si>
  <si>
    <t>997221861</t>
  </si>
  <si>
    <t>Poplatek za uložení stavebního odpadu na recyklační skládce (skládkovné) z prostého betonu pod kódem 17 01 01</t>
  </si>
  <si>
    <t>1591878658</t>
  </si>
  <si>
    <t>Poplatek za uložení stavebního odpadu na recyklační skládce (skládkovné) z prostého betonu zatříděného do Katalogu odpadů pod kódem 17 01 01</t>
  </si>
  <si>
    <t>18,718-2,02*0,155+3,829+19,965+16,495+3,128+26,256+1,066-3,44*0,125-1,982*0,222</t>
  </si>
  <si>
    <t>135</t>
  </si>
  <si>
    <t>997221873</t>
  </si>
  <si>
    <t>Poplatek za uložení stavebního odpadu na recyklační skládce (skládkovné) zeminy a kamení zatříděného do Katalogu odpadů pod kódem 17 05 04</t>
  </si>
  <si>
    <t>312046646</t>
  </si>
  <si>
    <t>35,629+1324,749+2170,912</t>
  </si>
  <si>
    <t>998</t>
  </si>
  <si>
    <t>Přesun hmot</t>
  </si>
  <si>
    <t>136</t>
  </si>
  <si>
    <t>998225111</t>
  </si>
  <si>
    <t>Přesun hmot pro pozemní komunikace s krytem z kamene, monolitickým betonovým nebo živičným</t>
  </si>
  <si>
    <t>-746048075</t>
  </si>
  <si>
    <t>Přesun hmot pro komunikace s krytem z kameniva, monolitickým betonovým nebo živičným  dopravní vzdálenost do 200 m jakékoliv délky objektu</t>
  </si>
  <si>
    <t>PSV</t>
  </si>
  <si>
    <t>Práce a dodávky PSV</t>
  </si>
  <si>
    <t>783</t>
  </si>
  <si>
    <t>Dokončovací práce - nátěry</t>
  </si>
  <si>
    <t>137</t>
  </si>
  <si>
    <t>783901551</t>
  </si>
  <si>
    <t>Omytí tlakovou vodou betonových podlah před provedením nátěru</t>
  </si>
  <si>
    <t>1556486855</t>
  </si>
  <si>
    <t>Příprava podkladu betonových podlah před provedením nátěru omytím tlakovou vodou</t>
  </si>
  <si>
    <t>SO 101s - Sanace zemní pláně</t>
  </si>
  <si>
    <t xml:space="preserve">    9 - Ostatní konstrukce a práce, bourání</t>
  </si>
  <si>
    <t>122251106</t>
  </si>
  <si>
    <t>Odkopávky a prokopávky nezapažené v hornině třídy těžitelnosti I skupiny 3 objem do 5000 m3 strojně</t>
  </si>
  <si>
    <t>1188018361</t>
  </si>
  <si>
    <t>Odkopávky a prokopávky nezapažené strojně v hornině třídy těžitelnosti I skupiny 3 přes 1 000 do 5 000 m3</t>
  </si>
  <si>
    <t>6041,81*0,45</t>
  </si>
  <si>
    <t>162751117</t>
  </si>
  <si>
    <t>Vodorovné přemístění přes 9 000 do 10000 m výkopku/sypaniny z horniny třídy těžitelnosti I skupiny 1 až 3</t>
  </si>
  <si>
    <t>-1764220375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</si>
  <si>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</si>
  <si>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2718,815</t>
  </si>
  <si>
    <t>171201231</t>
  </si>
  <si>
    <t>Poplatek za uložení zeminy a kamení na recyklační skládce (skládkovné) kód odpadu 17 05 04</t>
  </si>
  <si>
    <t>20206315</t>
  </si>
  <si>
    <t>2718,815*1,8 'Přepočtené koeficientem množství</t>
  </si>
  <si>
    <t>564961315</t>
  </si>
  <si>
    <t>Podklad z betonového recyklátu plochy přes 100 m2 tl 200 mm</t>
  </si>
  <si>
    <t>-1664586873</t>
  </si>
  <si>
    <t>Podklad nebo podsyp z betonového recyklátu s rozprostřením a zhutněním plochy přes 100 m2, po zhutnění tl. 200 mm</t>
  </si>
  <si>
    <t>"2 vrstvy - tl. celkem 450 mm" 6041,81</t>
  </si>
  <si>
    <t>564971315</t>
  </si>
  <si>
    <t>Podklad z betonového recyklátu plochy přes 100 m2 tl 250 mm</t>
  </si>
  <si>
    <t>-1510901692</t>
  </si>
  <si>
    <t>Podklad nebo podsyp z betonového recyklátu s rozprostřením a zhutněním plochy přes 100 m2, po zhutnění tl. 250 mm</t>
  </si>
  <si>
    <t>Ostatní konstrukce a práce, bourání</t>
  </si>
  <si>
    <t>919726122</t>
  </si>
  <si>
    <t>Geotextilie pro ochranu, separaci a filtraci netkaná měrná hm přes 200 do 300 g/m2</t>
  </si>
  <si>
    <t>-716274695</t>
  </si>
  <si>
    <t>Geotextilie netkaná pro ochranu, separaci nebo filtraci měrná hmotnost přes 200 do 300 g/m2</t>
  </si>
  <si>
    <t>6041,81</t>
  </si>
  <si>
    <t>2074933257</t>
  </si>
  <si>
    <t>SO 401 - Veřejné osvětlení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</si>
  <si>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</si>
  <si>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</si>
  <si>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</si>
  <si>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</si>
  <si>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</si>
  <si>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</si>
  <si>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VRN4 - Inženýrská činnost</t>
  </si>
  <si>
    <t>741</t>
  </si>
  <si>
    <t>Elektroinstalace - silnoproud</t>
  </si>
  <si>
    <t>741122133</t>
  </si>
  <si>
    <t>Montáž kabel Cu plný kulatý žíla 4x10 mm2 zatažený v trubkách (např. CYKY)</t>
  </si>
  <si>
    <t>165217129</t>
  </si>
  <si>
    <t>Montáž kabelů měděných bez ukončení uložených v trubkách zatažených plných kulatých nebo bezhalogenových (např. CYKY) počtu a průřezu žil 4x10 mm2</t>
  </si>
  <si>
    <t>620</t>
  </si>
  <si>
    <t>34111076</t>
  </si>
  <si>
    <t>kabel instalační jádro Cu plné izolace PVC plášť PVC 450/750V (CYKY) 4x10mm2</t>
  </si>
  <si>
    <t>-2006052306</t>
  </si>
  <si>
    <t>620*1,05 'Přepočtené koeficientem množství</t>
  </si>
  <si>
    <t>741122142</t>
  </si>
  <si>
    <t>Montáž kabel Cu plný kulatý žíla 5x1,5 až 2,5 mm2 zatažený v trubkách (např. CYKY)</t>
  </si>
  <si>
    <t>-1497700903</t>
  </si>
  <si>
    <t>Montáž kabelů měděných bez ukončení uložených v trubkách zatažených plných kulatých nebo bezhalogenových (např. CYKY) počtu a průřezu žil 5x1,5 až 2,5 mm2</t>
  </si>
  <si>
    <t>190</t>
  </si>
  <si>
    <t>34111090</t>
  </si>
  <si>
    <t>kabel instalační jádro Cu plné izolace PVC plášť PVC 450/750V (CYKY) 5x1,5mm2</t>
  </si>
  <si>
    <t>-2121460697</t>
  </si>
  <si>
    <t>190*1,05 'Přepočtené koeficientem množství</t>
  </si>
  <si>
    <t>741128002</t>
  </si>
  <si>
    <t>Ostatní práce při montáži vodičů a kabelů - označení dalším štítkem</t>
  </si>
  <si>
    <t>114892457</t>
  </si>
  <si>
    <t>Ostatní práce při montáži vodičů a kabelů úpravy vodičů a kabelů označování dalším štítkem</t>
  </si>
  <si>
    <t>R012</t>
  </si>
  <si>
    <t>označovací štítek kabelu</t>
  </si>
  <si>
    <t>1978282826</t>
  </si>
  <si>
    <t>741128002.S</t>
  </si>
  <si>
    <t>Ostatní práce při montáži vodičů a kabelů - označení stožáru štítkem</t>
  </si>
  <si>
    <t>-10351602</t>
  </si>
  <si>
    <t>R011</t>
  </si>
  <si>
    <t>označovací štítek stožáru VO</t>
  </si>
  <si>
    <t>1648096287</t>
  </si>
  <si>
    <t>741128022</t>
  </si>
  <si>
    <t>Příplatek k montáži kabelů za zatažení vodiče a kabelu do 2,00 kg</t>
  </si>
  <si>
    <t>1633139897</t>
  </si>
  <si>
    <t>Ostatní práce při montáži vodičů a kabelů Příplatek k cenám montáže vodičů a kabelů za zatahování vodičů a kabelů do tvárnicových tras s komorami nebo do kolektorů, hmotnosti do 2 kg</t>
  </si>
  <si>
    <t>741132128</t>
  </si>
  <si>
    <t>Ukončení kabelů 4x1,5 až 4 mm2 smršťovací záklopkou nebo páskem bez letování</t>
  </si>
  <si>
    <t>1459979212</t>
  </si>
  <si>
    <t>Ukončení kabelů smršťovací záklopkou nebo páskou se zapojením bez letování, počtu a průřezu žil 4x1,5 až 4 mm2</t>
  </si>
  <si>
    <t>741132132</t>
  </si>
  <si>
    <t>Ukončení kabelů 4x10 mm2 smršťovací záklopkou nebo páskem bez letování</t>
  </si>
  <si>
    <t>-2030504855</t>
  </si>
  <si>
    <t>Ukončení kabelů smršťovací záklopkou nebo páskou se zapojením bez letování, počtu a průřezu žil 4x10 mm2</t>
  </si>
  <si>
    <t>34343127</t>
  </si>
  <si>
    <t>trubka smršťovací tenkostěnná bez lepidla RC 25,4/12,7</t>
  </si>
  <si>
    <t>-537604585</t>
  </si>
  <si>
    <t>35436314</t>
  </si>
  <si>
    <t>hlava rozdělovací smršťovaná přímá do 1kV SKE 4f/1+2 kabel 12-32mm/průřez 1,5-35mm</t>
  </si>
  <si>
    <t>143250669</t>
  </si>
  <si>
    <t>Pol1</t>
  </si>
  <si>
    <t>Napojení vývodu CYKY 4x10 z navrhovaného stožáru VO.N8, včetně materiálu</t>
  </si>
  <si>
    <t>1965691756</t>
  </si>
  <si>
    <t>Pol2.1</t>
  </si>
  <si>
    <t>Montáž jističe 3x 13A/B do stáv. rozvaděče RVO, včetně demontáže stávajících a zapojení</t>
  </si>
  <si>
    <t>790806391</t>
  </si>
  <si>
    <t>jistič</t>
  </si>
  <si>
    <t>jistič PL6-B13/1 13A</t>
  </si>
  <si>
    <t>-1502536653</t>
  </si>
  <si>
    <t>rozvaděč SP100 na stožár</t>
  </si>
  <si>
    <t>Pol4</t>
  </si>
  <si>
    <t>Montáž jističe 3x stykače do stáv. rozvaděče RVO, včetně demontáže stávajících a zapojení</t>
  </si>
  <si>
    <t>ks</t>
  </si>
  <si>
    <t>1609517754</t>
  </si>
  <si>
    <t>stykač</t>
  </si>
  <si>
    <t>Hybridní elektronický stykač iCT+ 20A 1P+N 230V</t>
  </si>
  <si>
    <t>285674079</t>
  </si>
  <si>
    <t>Práce a dodávky M</t>
  </si>
  <si>
    <t>21-M</t>
  </si>
  <si>
    <t>Elektromontáže</t>
  </si>
  <si>
    <t>210100001</t>
  </si>
  <si>
    <t>Ukončení vodičů v rozváděči nebo na přístroji včetně zapojení průřezu žíly do 2,5 mm2</t>
  </si>
  <si>
    <t>2013060870</t>
  </si>
  <si>
    <t>Ukončení vodičů izolovaných s označením a zapojením  v rozváděči nebo na přístroji průřezu žíly do 2,5 mm2</t>
  </si>
  <si>
    <t>152</t>
  </si>
  <si>
    <t>210100003</t>
  </si>
  <si>
    <t>Ukončení vodičů v rozváděči nebo na přístroji včetně zapojení průřezu žíly do 16 mm2</t>
  </si>
  <si>
    <t>2104308163</t>
  </si>
  <si>
    <t>Ukončení vodičů izolovaných s označením a zapojením  v rozváděči nebo na přístroji průřezu žíly do 16 mm2</t>
  </si>
  <si>
    <t>210204011</t>
  </si>
  <si>
    <t>Montáž stožárů osvětlení ocelových samostatně stojících délky do 12 m</t>
  </si>
  <si>
    <t>465490349</t>
  </si>
  <si>
    <t>Montáž stožárů osvětlení ocelových samostatně stojících, délky do 12 m</t>
  </si>
  <si>
    <t>R1003.1</t>
  </si>
  <si>
    <t>stožár VO typ UZNA-8, ocelový pozinkovaný, bezpaticový,délka  8m nad zemí, s otvory pro 3 kabely a elektrovýzbroj, zemnící svorka</t>
  </si>
  <si>
    <t>-910348347</t>
  </si>
  <si>
    <t>210204103</t>
  </si>
  <si>
    <t>Montáž výložníků osvětlení jednoramenných sloupových hmotnosti do 35 kg</t>
  </si>
  <si>
    <t>2024845983</t>
  </si>
  <si>
    <t>Montáž výložníků osvětlení  jednoramenných sloupových, hmotnosti do 35 kg</t>
  </si>
  <si>
    <t>výložník_1</t>
  </si>
  <si>
    <t>Výložník pozink UZD1-1000 na stožár UZNA 8</t>
  </si>
  <si>
    <t>1322260911</t>
  </si>
  <si>
    <t>výložník_2</t>
  </si>
  <si>
    <t>Výložník pozink UZD1-2000 na stožár UZNA 8</t>
  </si>
  <si>
    <t>857614316</t>
  </si>
  <si>
    <t>výložník_3</t>
  </si>
  <si>
    <t>Výložník pozink 2,0 m</t>
  </si>
  <si>
    <t>-738901190</t>
  </si>
  <si>
    <t xml:space="preserve">Výložník pozink 2,0 m (na stožár u místa pro přecházení, délka bude upřesněna po zaměření stávajícíh výložníků na místě, výměna podle potřeby a výpočtu)
</t>
  </si>
  <si>
    <t>210204206</t>
  </si>
  <si>
    <t>Montáž elektrovýzbroje stožárů osvětlení 8 okruhů</t>
  </si>
  <si>
    <t>-1252016127</t>
  </si>
  <si>
    <t>Montáž elektrovýzbroje stožárů osvětlení  8 okruhů</t>
  </si>
  <si>
    <t>R006</t>
  </si>
  <si>
    <t>výzbroj stožárová pro 3 kabely, 1,5-35 nebo SV, SS</t>
  </si>
  <si>
    <t>-1907570489</t>
  </si>
  <si>
    <t>R008</t>
  </si>
  <si>
    <t>stožárová svorkovnice RS 1,5-35, 1x pojistka 10A, dle podmínek provozovatele</t>
  </si>
  <si>
    <t>-1667509000</t>
  </si>
  <si>
    <t>210220020</t>
  </si>
  <si>
    <t>Montáž uzemňovacího vedení vodičů FeZn pomocí svorek v zemi páskou do 120 mm2 ve městské zástavbě</t>
  </si>
  <si>
    <t>-378113514</t>
  </si>
  <si>
    <t>Montáž uzemňovacího vedení s upevněním, propojením a připojením pomocí svorek  v zemi s izolací spojů vodičů FeZn páskou průřezu do 120 mm2 v městské zástavbě</t>
  </si>
  <si>
    <t>556,5</t>
  </si>
  <si>
    <t>35442062</t>
  </si>
  <si>
    <t>pás zemnící 30x4mm FeZn</t>
  </si>
  <si>
    <t>1769126205</t>
  </si>
  <si>
    <t>612,15</t>
  </si>
  <si>
    <t>210220022</t>
  </si>
  <si>
    <t>Montáž uzemňovacího vedení vodičů FeZn pomocí svorek v zemi drátem průměru do 10 mm ve městské zástavbě</t>
  </si>
  <si>
    <t>-1438216406</t>
  </si>
  <si>
    <t>Montáž uzemňovacího vedení s upevněním, propojením a připojením pomocí svorek  v zemi s izolací spojů vodičů FeZn drátem nebo lanem průměru do 10 mm v městské zástavbě</t>
  </si>
  <si>
    <t>35441073</t>
  </si>
  <si>
    <t>drát D 10mm FeZn</t>
  </si>
  <si>
    <t>-1646623762</t>
  </si>
  <si>
    <t>37,4</t>
  </si>
  <si>
    <t>210220301</t>
  </si>
  <si>
    <t>Montáž svorek hromosvodných se 2 šrouby</t>
  </si>
  <si>
    <t>1264557194</t>
  </si>
  <si>
    <t>Montáž hromosvodného vedení  svorek se 2 šrouby</t>
  </si>
  <si>
    <t>35441885</t>
  </si>
  <si>
    <t>svorka spojovací pro lano D 8-10mm</t>
  </si>
  <si>
    <t>-776386508</t>
  </si>
  <si>
    <t>210220302</t>
  </si>
  <si>
    <t>Montáž svorek hromosvodných se 3 a více šrouby</t>
  </si>
  <si>
    <t>-1790573184</t>
  </si>
  <si>
    <t>Montáž hromosvodného vedení  svorek se 3 a více šrouby</t>
  </si>
  <si>
    <t>35441996</t>
  </si>
  <si>
    <t>svorka odbočovací a spojovací pro spojování kruhových a páskových vodičů, FeZn</t>
  </si>
  <si>
    <t>-1363671578</t>
  </si>
  <si>
    <t>741372151.D</t>
  </si>
  <si>
    <t>Demontáž svítidlo stávající</t>
  </si>
  <si>
    <t>4497631</t>
  </si>
  <si>
    <t>741373002.1</t>
  </si>
  <si>
    <t>Montáž svítidlo LED na výložník/stožár</t>
  </si>
  <si>
    <t>-1784539479</t>
  </si>
  <si>
    <t>Montáž svítidel LED se zapojením vodičů průmyslových nebo venkovních na výložník/stožár</t>
  </si>
  <si>
    <t>Svítidlo_01</t>
  </si>
  <si>
    <t>Svítidlo LED -20 LED/56,5W/4000K/IK10, dle výpočtu a specifikace v TZ</t>
  </si>
  <si>
    <t>-512606589</t>
  </si>
  <si>
    <t>Svítidlo_02</t>
  </si>
  <si>
    <t>Svítidlo LED -30 LED/58W/4000K/IK10, dle výpočtu a specifikace v TZ</t>
  </si>
  <si>
    <t>-478169634</t>
  </si>
  <si>
    <t>Svítidlo_03</t>
  </si>
  <si>
    <t>Svítidlo LED -40 LED/81,5W/4000K/IK10, dle výpočtu a specifikace v TZ</t>
  </si>
  <si>
    <t>-319324171</t>
  </si>
  <si>
    <t>Svítidlo_04</t>
  </si>
  <si>
    <t>Svítidlo LED -20 LED/50,5W/4000K/IK10, dle výpočtu a specifikace v TZ</t>
  </si>
  <si>
    <t>-1706659114</t>
  </si>
  <si>
    <t>Svítidlo_05</t>
  </si>
  <si>
    <t>Svítidlo LED -20 LED/27,5W/5700K/IK10, dle výpočtu a specifikace v TZ</t>
  </si>
  <si>
    <t>649892905</t>
  </si>
  <si>
    <t>Pol13.1</t>
  </si>
  <si>
    <t>Použití jeřábu, plošiny, mechanismy</t>
  </si>
  <si>
    <t>hod</t>
  </si>
  <si>
    <t>-1716011901</t>
  </si>
  <si>
    <t>46-M</t>
  </si>
  <si>
    <t>Zemní práce při extr.mont.pracích</t>
  </si>
  <si>
    <t>460080014</t>
  </si>
  <si>
    <t>Základové konstrukce při elektromontážích z monolitického betonu tř. C 16/20</t>
  </si>
  <si>
    <t>-1743880750</t>
  </si>
  <si>
    <t>Základové konstrukce základ bez bednění do rostlé zeminy z monolitického betonu tř. C 16/20</t>
  </si>
  <si>
    <t>11,968</t>
  </si>
  <si>
    <t>460131113</t>
  </si>
  <si>
    <t>Hloubení nezapažených jam při elektromontážích ručně v hornině tř I skupiny 3</t>
  </si>
  <si>
    <t>-911026649</t>
  </si>
  <si>
    <t>Hloubení nezapažených jam ručně včetně urovnání dna s přemístěním výkopku do vzdálenosti 3 m od okraje jámy nebo s naložením na dopravní prostředek v hornině třídy těžitelnosti I skupiny 3</t>
  </si>
  <si>
    <t>460150163</t>
  </si>
  <si>
    <t>Hloubení kabelových rýh ručně š 35 cm hl 80 cm v hornině tř I skupiny 3</t>
  </si>
  <si>
    <t>-874874119</t>
  </si>
  <si>
    <t>Hloubení zapažených i nezapažených kabelových rýh ručně včetně urovnání dna s přemístěním výkopku do vzdálenosti 3 m od okraje jámy nebo s naložením na dopravní prostředek šířky 35 cm hloubky 80 cm v hornině třídy těžitelnosti I skupiny 3</t>
  </si>
  <si>
    <t>494</t>
  </si>
  <si>
    <t>460161312</t>
  </si>
  <si>
    <t>Hloubení kabelových rýh ručně š 50 cm hl 120 cm v hornině tř I skupiny 3</t>
  </si>
  <si>
    <t>1238302401</t>
  </si>
  <si>
    <t>Hloubení zapažených i nezapažených kabelových rýh ručně včetně urovnání dna s přemístěním výkopku do vzdálenosti 3 m od okraje jámy nebo s naložením na dopravní prostředek šířky 50 cm hloubky 120 cm v hornině třídy těžitelnosti I skupiny 3</t>
  </si>
  <si>
    <t>34,8</t>
  </si>
  <si>
    <t>460361121</t>
  </si>
  <si>
    <t>Poplatek za uložení zeminy na recyklační skládce (skládkovné) kód odpadu 17 05 04</t>
  </si>
  <si>
    <t>-1135905155</t>
  </si>
  <si>
    <t>Poplatek (skládkovné) za uložení zeminy na recyklační skládce zatříděné do Katalogu odpadů pod kódem 17 05 04</t>
  </si>
  <si>
    <t>30,45</t>
  </si>
  <si>
    <t>30,45*1,8 'Přepočtené koeficientem množství</t>
  </si>
  <si>
    <t>460490011</t>
  </si>
  <si>
    <t>Výstražná fólie pro krytí kabelů šířky 20 cm</t>
  </si>
  <si>
    <t>-559124280</t>
  </si>
  <si>
    <t>Výstražná fólie z PVC pro krytí kabelů včetně vyrovnání povrchu rýhy, rozvinutí a uložení fólie šířky do 20 cm</t>
  </si>
  <si>
    <t>584,325</t>
  </si>
  <si>
    <t>460520173</t>
  </si>
  <si>
    <t>Montáž trubek ochranných plastových uložených volně do rýhy ohebných přes 50 do 90 mm</t>
  </si>
  <si>
    <t>1403398291</t>
  </si>
  <si>
    <t>Montáž trubek ochranných uložených volně do rýhy plastových ohebných, vnitřního průměru přes 50 do 90 mm</t>
  </si>
  <si>
    <t>495,2</t>
  </si>
  <si>
    <t>34571353</t>
  </si>
  <si>
    <t>trubka elektroinstalační ohebná dvouplášťová korugovaná (chránička) D 61/75mm, HDPE+LDPE</t>
  </si>
  <si>
    <t>941758906</t>
  </si>
  <si>
    <t>495,2*1,02 'Přepočtené koeficientem množství</t>
  </si>
  <si>
    <t>460520175</t>
  </si>
  <si>
    <t>Montáž trubek ochranných plastových uložených volně do rýhy ohebných přes 110 do 133 mm</t>
  </si>
  <si>
    <t>-1204456444</t>
  </si>
  <si>
    <t>Montáž trubek ochranných uložených volně do rýhy plastových ohebných, vnitřního průměru přes 110 do 133 mm</t>
  </si>
  <si>
    <t>34571357.1</t>
  </si>
  <si>
    <t>trubka elektroinstalační ohebná dvouplášťová korugovaná (chránička) D 108/125mm, HDPE+LDPE</t>
  </si>
  <si>
    <t>982831396</t>
  </si>
  <si>
    <t>35*1,02 'Přepočtené koeficientem množství</t>
  </si>
  <si>
    <t>460551111</t>
  </si>
  <si>
    <t>Rozprostření a urovnání ornice při elektromotážích ručně tl vrstvy do 20 cm</t>
  </si>
  <si>
    <t>-1070602148</t>
  </si>
  <si>
    <t>Rozprostření a urovnání ornice ručně včetně přemístění hromad nebo dočasných skládek na místo spotřeby ze vzdálenosti do 3 m při souvislé ploše, tl. vrstvy do 20 cm</t>
  </si>
  <si>
    <t>216</t>
  </si>
  <si>
    <t>256</t>
  </si>
  <si>
    <t>-1554041678</t>
  </si>
  <si>
    <t>216*0,2</t>
  </si>
  <si>
    <t>43,2*1,8 'Přepočtené koeficientem množství</t>
  </si>
  <si>
    <t>460560163</t>
  </si>
  <si>
    <t>Zásyp kabelových rýh ručně se zhutněním š 35 cm hl 80 cm z horniny tř I skupiny 3</t>
  </si>
  <si>
    <t>-668480091</t>
  </si>
  <si>
    <t>Zásyp kabelových rýh ručně s přemístění sypaniny ze vzdálenosti do 10 m, s uložením výkopku ve vrstvách včetně zhutnění a úpravy povrchu šířky 35 cm hloubky 80 cm z horniny třídy těžitelnosti I skupiny 3</t>
  </si>
  <si>
    <t>460560303</t>
  </si>
  <si>
    <t>Zásyp kabelových rýh ručně se zhutněním š 50 cm hl 120 cm z horniny tř I skupiny 3</t>
  </si>
  <si>
    <t>-1393972208</t>
  </si>
  <si>
    <t>Zásyp kabelových rýh ručně s přemístění sypaniny ze vzdálenosti do 10 m, s uložením výkopku ve vrstvách včetně zhutnění a úpravy povrchu šířky 50 cm hloubky 120 cm z horniny třídy těžitelnosti I skupiny 3</t>
  </si>
  <si>
    <t>460581121</t>
  </si>
  <si>
    <t>Zatravnění včetně zalití vodou na rovině</t>
  </si>
  <si>
    <t>-644823313</t>
  </si>
  <si>
    <t>Úprava terénu zatravnění, včetně dodání osiva a zalití vodou na rovině</t>
  </si>
  <si>
    <t>460600023</t>
  </si>
  <si>
    <t>Vodorovné přemístění horniny jakékoliv třídy dopravními prostředky při elektromontážích přes 500 do 1000 m</t>
  </si>
  <si>
    <t>966427723</t>
  </si>
  <si>
    <t>Vodorovné přemístění (odvoz) horniny dopravními prostředky včetně složení, bez naložení a rozprostření jakékoliv třídy, na vzdálenost přes 500 do 1000 m</t>
  </si>
  <si>
    <t>460600031</t>
  </si>
  <si>
    <t>Příplatek k vodorovnému přemístění horniny dopravními prostředky při elektromontážích za každých dalších i započatých 1000 m</t>
  </si>
  <si>
    <t>167325696</t>
  </si>
  <si>
    <t>Vodorovné přemístění (odvoz) horniny dopravními prostředky včetně složení, bez naložení a rozprostření jakékoliv třídy, na vzdálenost Příplatek k ceně -1113 za každých dalších i započatých 1000 m</t>
  </si>
  <si>
    <t>Poznámka k položce:
vzdálenost odvozu je orientační, určí uchazeč dle svých kapacit</t>
  </si>
  <si>
    <t>30,45*9</t>
  </si>
  <si>
    <t>460661412</t>
  </si>
  <si>
    <t>Kabelové lože z písku pro kabely nn kryté plastovou deskou š lože přes 25 do 50 cm</t>
  </si>
  <si>
    <t>1322918719</t>
  </si>
  <si>
    <t>Kabelové lože z písku včetně podsypu, zhutnění a urovnání povrchu pro kabely nn zakryté plastovými deskami (materiál ve specifikaci), šířky přes 25 do 50 cm</t>
  </si>
  <si>
    <t>530</t>
  </si>
  <si>
    <t>34575112</t>
  </si>
  <si>
    <t>deska kabelová krycí PE červená, 250x2mm</t>
  </si>
  <si>
    <t>1281407410</t>
  </si>
  <si>
    <t>530*1,02 'Přepočtené koeficientem množství</t>
  </si>
  <si>
    <t>469981111</t>
  </si>
  <si>
    <t>Přesun hmot pro pomocné stavební práce při elektromotážích</t>
  </si>
  <si>
    <t>1710085734</t>
  </si>
  <si>
    <t>Přesun hmot pro pomocné stavební práce při elektromontážích dopravní vzdálenost do 1 000 m</t>
  </si>
  <si>
    <t>R1001</t>
  </si>
  <si>
    <t>Uložení PVC pouzdra pro stožáry VO</t>
  </si>
  <si>
    <t>-78888501</t>
  </si>
  <si>
    <t>R002</t>
  </si>
  <si>
    <t>pouzdro pro stožár</t>
  </si>
  <si>
    <t>-858102346</t>
  </si>
  <si>
    <t>Pol14.1</t>
  </si>
  <si>
    <t>ochranná manžeta OMP133</t>
  </si>
  <si>
    <t>-865275553</t>
  </si>
  <si>
    <t>R1002</t>
  </si>
  <si>
    <t>Uložení  plechů nebo keramické desky (dlaždice) pod stožár</t>
  </si>
  <si>
    <t>-1955315468</t>
  </si>
  <si>
    <t>R003</t>
  </si>
  <si>
    <t>plech nebo keramická deska (dlaždice) pod stožár</t>
  </si>
  <si>
    <t>640999010</t>
  </si>
  <si>
    <t>R1004</t>
  </si>
  <si>
    <t>Potěr asfaltový podkladní nebo vyrovnávací tl. 20 mm</t>
  </si>
  <si>
    <t>-413578817</t>
  </si>
  <si>
    <t>24617222</t>
  </si>
  <si>
    <t>hmota nátěrová asfaltová krycí (email) na kovy</t>
  </si>
  <si>
    <t>-642754425</t>
  </si>
  <si>
    <t>VRN1</t>
  </si>
  <si>
    <t>Průzkumné, geodetické a projektové práce</t>
  </si>
  <si>
    <t>012303000</t>
  </si>
  <si>
    <t>Geodetické práce po výstavbě</t>
  </si>
  <si>
    <t>kpl</t>
  </si>
  <si>
    <t>1024</t>
  </si>
  <si>
    <t>2074946001</t>
  </si>
  <si>
    <t>VRN4</t>
  </si>
  <si>
    <t>Inženýrská činnost</t>
  </si>
  <si>
    <t>044002000</t>
  </si>
  <si>
    <t>Revize, měření</t>
  </si>
  <si>
    <t>241408761</t>
  </si>
  <si>
    <t>Revize</t>
  </si>
  <si>
    <t>045002000</t>
  </si>
  <si>
    <t>Kompletační a koordinační činnost</t>
  </si>
  <si>
    <t>-1794982477</t>
  </si>
  <si>
    <t>OST - Pasportizace objízdných tras a komunikací dotčených stavbou vč. jejich oprav</t>
  </si>
  <si>
    <t xml:space="preserve">    VRN9 - Ostatní náklady</t>
  </si>
  <si>
    <t>013274000</t>
  </si>
  <si>
    <t>Pasportizace objektu před započetím prací</t>
  </si>
  <si>
    <t>566380156</t>
  </si>
  <si>
    <t>Pasportizace objektu před započetím prací, preliminář (všichni zhotovotelé nacení položku stejnou částkou) tj. 100.000,- Kč</t>
  </si>
  <si>
    <t xml:space="preserve">Poznámka k položce:
Pasportizace objízdných tras před započetím stavby 
</t>
  </si>
  <si>
    <t>013284000</t>
  </si>
  <si>
    <t>Pasportizace objektu po provedení prací</t>
  </si>
  <si>
    <t>-1045161561</t>
  </si>
  <si>
    <t>Pasportizace objektu po provedení prací, preliminář (všichni zhotovotelé nacení položku stejnou částkou) tj. 150.000,- Kč</t>
  </si>
  <si>
    <t xml:space="preserve">Poznámka k položce:
pasportizace objízdných tras po dokončení stavby, včetně jejich oprav </t>
  </si>
  <si>
    <t>VRN9</t>
  </si>
  <si>
    <t>Ostatní náklady</t>
  </si>
  <si>
    <t>094002000</t>
  </si>
  <si>
    <t>Ostatní náklady související s výstavbou</t>
  </si>
  <si>
    <t>-595290216</t>
  </si>
  <si>
    <t>Ostatní náklady související s výstavbou, preliminář (všichni zhotovotelé nacení položku stejnou částkou) tj. 2.000.000,- Kč</t>
  </si>
  <si>
    <t xml:space="preserve">Poznámka k položce:
Oprava objízdných tras a komunikací dotčených stavbou na základě pasportizace, oprava obrusu, krajnic, atd...
</t>
  </si>
  <si>
    <t xml:space="preserve">    VRN3 - Zařízení staveniště</t>
  </si>
  <si>
    <t>0120020RP</t>
  </si>
  <si>
    <t>Vytyčení IS</t>
  </si>
  <si>
    <t>-1210148671</t>
  </si>
  <si>
    <t>012203000</t>
  </si>
  <si>
    <t>Geodetické práce při provádění stavby</t>
  </si>
  <si>
    <t>399806362</t>
  </si>
  <si>
    <t>Geodetické práce po výstavbě, GP</t>
  </si>
  <si>
    <t>-732463829</t>
  </si>
  <si>
    <t>013244000</t>
  </si>
  <si>
    <t>Dokumentace pro provádění stavby (RDS)</t>
  </si>
  <si>
    <t>1037206132</t>
  </si>
  <si>
    <t>013254000</t>
  </si>
  <si>
    <t>Dokumentace skutečného provedení stavby</t>
  </si>
  <si>
    <t>-608916729</t>
  </si>
  <si>
    <t>VRN3</t>
  </si>
  <si>
    <t>Zařízení staveniště</t>
  </si>
  <si>
    <t>030001000</t>
  </si>
  <si>
    <t>-1758336831</t>
  </si>
  <si>
    <t>Poznámka k položce:
součástí ceny bude i přesun popelnic od domů na hranici stavby pro svozovou firmu - po dobu výstavby jednotlivých etap</t>
  </si>
  <si>
    <t>034303000</t>
  </si>
  <si>
    <t>Dopravní značení na staveništi (DIO)</t>
  </si>
  <si>
    <t>1926960601</t>
  </si>
  <si>
    <t>Dopravní značení na staveništi</t>
  </si>
  <si>
    <t>043002000</t>
  </si>
  <si>
    <t>Zkoušky a ostatní měření</t>
  </si>
  <si>
    <t>-558544705</t>
  </si>
  <si>
    <t>Poznámka k položce:
všechny potřebné zkoušky a měření v rámci stavby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</si>
</sst>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44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52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53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54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53</v>
      </c>
      <c r="AI60" s="43"/>
      <c r="AJ60" s="43"/>
      <c r="AK60" s="43"/>
      <c r="AL60" s="43"/>
      <c r="AM60" s="65" t="s">
        <v>54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55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56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53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54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53</v>
      </c>
      <c r="AI75" s="43"/>
      <c r="AJ75" s="43"/>
      <c r="AK75" s="43"/>
      <c r="AL75" s="43"/>
      <c r="AM75" s="65" t="s">
        <v>54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57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058-1-22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Velká Dobrá - Okružní křižovatka Berounská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22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Velká Dobrá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24</v>
      </c>
      <c r="AJ87" s="41"/>
      <c r="AK87" s="41"/>
      <c r="AL87" s="41"/>
      <c r="AM87" s="80" t="str">
        <f>IF(AN8="","",AN8)</f>
        <v>3. 1. 2023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25.65" customHeight="1">
      <c r="A89" s="39"/>
      <c r="B89" s="40"/>
      <c r="C89" s="33" t="s">
        <v>26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32</v>
      </c>
      <c r="AJ89" s="41"/>
      <c r="AK89" s="41"/>
      <c r="AL89" s="41"/>
      <c r="AM89" s="81" t="str">
        <f>IF(E17="","",E17)</f>
        <v>Projekce dopravní Filip, s.r.o.</v>
      </c>
      <c r="AN89" s="72"/>
      <c r="AO89" s="72"/>
      <c r="AP89" s="72"/>
      <c r="AQ89" s="41"/>
      <c r="AR89" s="45"/>
      <c r="AS89" s="82" t="s">
        <v>58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30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35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59</v>
      </c>
      <c r="D92" s="95"/>
      <c r="E92" s="95"/>
      <c r="F92" s="95"/>
      <c r="G92" s="95"/>
      <c r="H92" s="96"/>
      <c r="I92" s="97" t="s">
        <v>60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61</v>
      </c>
      <c r="AH92" s="95"/>
      <c r="AI92" s="95"/>
      <c r="AJ92" s="95"/>
      <c r="AK92" s="95"/>
      <c r="AL92" s="95"/>
      <c r="AM92" s="95"/>
      <c r="AN92" s="97" t="s">
        <v>62</v>
      </c>
      <c r="AO92" s="95"/>
      <c r="AP92" s="99"/>
      <c r="AQ92" s="100" t="s">
        <v>63</v>
      </c>
      <c r="AR92" s="45"/>
      <c r="AS92" s="101" t="s">
        <v>64</v>
      </c>
      <c r="AT92" s="102" t="s">
        <v>65</v>
      </c>
      <c r="AU92" s="102" t="s">
        <v>66</v>
      </c>
      <c r="AV92" s="102" t="s">
        <v>67</v>
      </c>
      <c r="AW92" s="102" t="s">
        <v>68</v>
      </c>
      <c r="AX92" s="102" t="s">
        <v>69</v>
      </c>
      <c r="AY92" s="102" t="s">
        <v>70</v>
      </c>
      <c r="AZ92" s="102" t="s">
        <v>71</v>
      </c>
      <c r="BA92" s="102" t="s">
        <v>72</v>
      </c>
      <c r="BB92" s="102" t="s">
        <v>73</v>
      </c>
      <c r="BC92" s="102" t="s">
        <v>74</v>
      </c>
      <c r="BD92" s="103" t="s">
        <v>75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76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ROUND(SUM(AG95:AG99),2)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ROUND(SUM(AS95:AS99),2)</f>
        <v>0</v>
      </c>
      <c r="AT94" s="115">
        <f>ROUND(SUM(AV94:AW94),2)</f>
        <v>0</v>
      </c>
      <c r="AU94" s="116">
        <f>ROUND(SUM(AU95:AU99),5)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ROUND(SUM(AZ95:AZ99),2)</f>
        <v>0</v>
      </c>
      <c r="BA94" s="115">
        <f>ROUND(SUM(BA95:BA99),2)</f>
        <v>0</v>
      </c>
      <c r="BB94" s="115">
        <f>ROUND(SUM(BB95:BB99),2)</f>
        <v>0</v>
      </c>
      <c r="BC94" s="115">
        <f>ROUND(SUM(BC95:BC99),2)</f>
        <v>0</v>
      </c>
      <c r="BD94" s="117">
        <f>ROUND(SUM(BD95:BD99),2)</f>
        <v>0</v>
      </c>
      <c r="BE94" s="6"/>
      <c r="BS94" s="118" t="s">
        <v>77</v>
      </c>
      <c r="BT94" s="118" t="s">
        <v>78</v>
      </c>
      <c r="BU94" s="119" t="s">
        <v>79</v>
      </c>
      <c r="BV94" s="118" t="s">
        <v>80</v>
      </c>
      <c r="BW94" s="118" t="s">
        <v>5</v>
      </c>
      <c r="BX94" s="118" t="s">
        <v>81</v>
      </c>
      <c r="CL94" s="118" t="s">
        <v>19</v>
      </c>
    </row>
    <row r="95" spans="1:91" s="7" customFormat="1" ht="16.5" customHeight="1">
      <c r="A95" s="120" t="s">
        <v>82</v>
      </c>
      <c r="B95" s="121"/>
      <c r="C95" s="122"/>
      <c r="D95" s="123" t="s">
        <v>83</v>
      </c>
      <c r="E95" s="123"/>
      <c r="F95" s="123"/>
      <c r="G95" s="123"/>
      <c r="H95" s="123"/>
      <c r="I95" s="124"/>
      <c r="J95" s="123" t="s">
        <v>84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 101 - Komunikace a zpe...'!J30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85</v>
      </c>
      <c r="AR95" s="127"/>
      <c r="AS95" s="128">
        <v>0</v>
      </c>
      <c r="AT95" s="129">
        <f>ROUND(SUM(AV95:AW95),2)</f>
        <v>0</v>
      </c>
      <c r="AU95" s="130">
        <f>'SO 101 - Komunikace a zpe...'!P129</f>
        <v>0</v>
      </c>
      <c r="AV95" s="129">
        <f>'SO 101 - Komunikace a zpe...'!J33</f>
        <v>0</v>
      </c>
      <c r="AW95" s="129">
        <f>'SO 101 - Komunikace a zpe...'!J34</f>
        <v>0</v>
      </c>
      <c r="AX95" s="129">
        <f>'SO 101 - Komunikace a zpe...'!J35</f>
        <v>0</v>
      </c>
      <c r="AY95" s="129">
        <f>'SO 101 - Komunikace a zpe...'!J36</f>
        <v>0</v>
      </c>
      <c r="AZ95" s="129">
        <f>'SO 101 - Komunikace a zpe...'!F33</f>
        <v>0</v>
      </c>
      <c r="BA95" s="129">
        <f>'SO 101 - Komunikace a zpe...'!F34</f>
        <v>0</v>
      </c>
      <c r="BB95" s="129">
        <f>'SO 101 - Komunikace a zpe...'!F35</f>
        <v>0</v>
      </c>
      <c r="BC95" s="129">
        <f>'SO 101 - Komunikace a zpe...'!F36</f>
        <v>0</v>
      </c>
      <c r="BD95" s="131">
        <f>'SO 101 - Komunikace a zpe...'!F37</f>
        <v>0</v>
      </c>
      <c r="BE95" s="7"/>
      <c r="BT95" s="132" t="s">
        <v>86</v>
      </c>
      <c r="BV95" s="132" t="s">
        <v>80</v>
      </c>
      <c r="BW95" s="132" t="s">
        <v>87</v>
      </c>
      <c r="BX95" s="132" t="s">
        <v>5</v>
      </c>
      <c r="CL95" s="132" t="s">
        <v>19</v>
      </c>
      <c r="CM95" s="132" t="s">
        <v>88</v>
      </c>
    </row>
    <row r="96" spans="1:91" s="7" customFormat="1" ht="24.75" customHeight="1">
      <c r="A96" s="120" t="s">
        <v>82</v>
      </c>
      <c r="B96" s="121"/>
      <c r="C96" s="122"/>
      <c r="D96" s="123" t="s">
        <v>89</v>
      </c>
      <c r="E96" s="123"/>
      <c r="F96" s="123"/>
      <c r="G96" s="123"/>
      <c r="H96" s="123"/>
      <c r="I96" s="124"/>
      <c r="J96" s="123" t="s">
        <v>90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 101s - Sanace zemní pláně'!J30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85</v>
      </c>
      <c r="AR96" s="127"/>
      <c r="AS96" s="128">
        <v>0</v>
      </c>
      <c r="AT96" s="129">
        <f>ROUND(SUM(AV96:AW96),2)</f>
        <v>0</v>
      </c>
      <c r="AU96" s="130">
        <f>'SO 101s - Sanace zemní pláně'!P121</f>
        <v>0</v>
      </c>
      <c r="AV96" s="129">
        <f>'SO 101s - Sanace zemní pláně'!J33</f>
        <v>0</v>
      </c>
      <c r="AW96" s="129">
        <f>'SO 101s - Sanace zemní pláně'!J34</f>
        <v>0</v>
      </c>
      <c r="AX96" s="129">
        <f>'SO 101s - Sanace zemní pláně'!J35</f>
        <v>0</v>
      </c>
      <c r="AY96" s="129">
        <f>'SO 101s - Sanace zemní pláně'!J36</f>
        <v>0</v>
      </c>
      <c r="AZ96" s="129">
        <f>'SO 101s - Sanace zemní pláně'!F33</f>
        <v>0</v>
      </c>
      <c r="BA96" s="129">
        <f>'SO 101s - Sanace zemní pláně'!F34</f>
        <v>0</v>
      </c>
      <c r="BB96" s="129">
        <f>'SO 101s - Sanace zemní pláně'!F35</f>
        <v>0</v>
      </c>
      <c r="BC96" s="129">
        <f>'SO 101s - Sanace zemní pláně'!F36</f>
        <v>0</v>
      </c>
      <c r="BD96" s="131">
        <f>'SO 101s - Sanace zemní pláně'!F37</f>
        <v>0</v>
      </c>
      <c r="BE96" s="7"/>
      <c r="BT96" s="132" t="s">
        <v>86</v>
      </c>
      <c r="BV96" s="132" t="s">
        <v>80</v>
      </c>
      <c r="BW96" s="132" t="s">
        <v>91</v>
      </c>
      <c r="BX96" s="132" t="s">
        <v>5</v>
      </c>
      <c r="CL96" s="132" t="s">
        <v>19</v>
      </c>
      <c r="CM96" s="132" t="s">
        <v>88</v>
      </c>
    </row>
    <row r="97" spans="1:91" s="7" customFormat="1" ht="16.5" customHeight="1">
      <c r="A97" s="120" t="s">
        <v>82</v>
      </c>
      <c r="B97" s="121"/>
      <c r="C97" s="122"/>
      <c r="D97" s="123" t="s">
        <v>92</v>
      </c>
      <c r="E97" s="123"/>
      <c r="F97" s="123"/>
      <c r="G97" s="123"/>
      <c r="H97" s="123"/>
      <c r="I97" s="124"/>
      <c r="J97" s="123" t="s">
        <v>93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'SO 401 - Veřejné osvětlení'!J30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85</v>
      </c>
      <c r="AR97" s="127"/>
      <c r="AS97" s="128">
        <v>0</v>
      </c>
      <c r="AT97" s="129">
        <f>ROUND(SUM(AV97:AW97),2)</f>
        <v>0</v>
      </c>
      <c r="AU97" s="130">
        <f>'SO 401 - Veřejné osvětlení'!P124</f>
        <v>0</v>
      </c>
      <c r="AV97" s="129">
        <f>'SO 401 - Veřejné osvětlení'!J33</f>
        <v>0</v>
      </c>
      <c r="AW97" s="129">
        <f>'SO 401 - Veřejné osvětlení'!J34</f>
        <v>0</v>
      </c>
      <c r="AX97" s="129">
        <f>'SO 401 - Veřejné osvětlení'!J35</f>
        <v>0</v>
      </c>
      <c r="AY97" s="129">
        <f>'SO 401 - Veřejné osvětlení'!J36</f>
        <v>0</v>
      </c>
      <c r="AZ97" s="129">
        <f>'SO 401 - Veřejné osvětlení'!F33</f>
        <v>0</v>
      </c>
      <c r="BA97" s="129">
        <f>'SO 401 - Veřejné osvětlení'!F34</f>
        <v>0</v>
      </c>
      <c r="BB97" s="129">
        <f>'SO 401 - Veřejné osvětlení'!F35</f>
        <v>0</v>
      </c>
      <c r="BC97" s="129">
        <f>'SO 401 - Veřejné osvětlení'!F36</f>
        <v>0</v>
      </c>
      <c r="BD97" s="131">
        <f>'SO 401 - Veřejné osvětlení'!F37</f>
        <v>0</v>
      </c>
      <c r="BE97" s="7"/>
      <c r="BT97" s="132" t="s">
        <v>86</v>
      </c>
      <c r="BV97" s="132" t="s">
        <v>80</v>
      </c>
      <c r="BW97" s="132" t="s">
        <v>94</v>
      </c>
      <c r="BX97" s="132" t="s">
        <v>5</v>
      </c>
      <c r="CL97" s="132" t="s">
        <v>19</v>
      </c>
      <c r="CM97" s="132" t="s">
        <v>88</v>
      </c>
    </row>
    <row r="98" spans="1:91" s="7" customFormat="1" ht="37.5" customHeight="1">
      <c r="A98" s="120" t="s">
        <v>82</v>
      </c>
      <c r="B98" s="121"/>
      <c r="C98" s="122"/>
      <c r="D98" s="123" t="s">
        <v>95</v>
      </c>
      <c r="E98" s="123"/>
      <c r="F98" s="123"/>
      <c r="G98" s="123"/>
      <c r="H98" s="123"/>
      <c r="I98" s="124"/>
      <c r="J98" s="123" t="s">
        <v>96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'OST - Pasportizace objízd...'!J30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95</v>
      </c>
      <c r="AR98" s="127"/>
      <c r="AS98" s="128">
        <v>0</v>
      </c>
      <c r="AT98" s="129">
        <f>ROUND(SUM(AV98:AW98),2)</f>
        <v>0</v>
      </c>
      <c r="AU98" s="130">
        <f>'OST - Pasportizace objízd...'!P119</f>
        <v>0</v>
      </c>
      <c r="AV98" s="129">
        <f>'OST - Pasportizace objízd...'!J33</f>
        <v>0</v>
      </c>
      <c r="AW98" s="129">
        <f>'OST - Pasportizace objízd...'!J34</f>
        <v>0</v>
      </c>
      <c r="AX98" s="129">
        <f>'OST - Pasportizace objízd...'!J35</f>
        <v>0</v>
      </c>
      <c r="AY98" s="129">
        <f>'OST - Pasportizace objízd...'!J36</f>
        <v>0</v>
      </c>
      <c r="AZ98" s="129">
        <f>'OST - Pasportizace objízd...'!F33</f>
        <v>0</v>
      </c>
      <c r="BA98" s="129">
        <f>'OST - Pasportizace objízd...'!F34</f>
        <v>0</v>
      </c>
      <c r="BB98" s="129">
        <f>'OST - Pasportizace objízd...'!F35</f>
        <v>0</v>
      </c>
      <c r="BC98" s="129">
        <f>'OST - Pasportizace objízd...'!F36</f>
        <v>0</v>
      </c>
      <c r="BD98" s="131">
        <f>'OST - Pasportizace objízd...'!F37</f>
        <v>0</v>
      </c>
      <c r="BE98" s="7"/>
      <c r="BT98" s="132" t="s">
        <v>86</v>
      </c>
      <c r="BV98" s="132" t="s">
        <v>80</v>
      </c>
      <c r="BW98" s="132" t="s">
        <v>97</v>
      </c>
      <c r="BX98" s="132" t="s">
        <v>5</v>
      </c>
      <c r="CL98" s="132" t="s">
        <v>19</v>
      </c>
      <c r="CM98" s="132" t="s">
        <v>88</v>
      </c>
    </row>
    <row r="99" spans="1:91" s="7" customFormat="1" ht="16.5" customHeight="1">
      <c r="A99" s="120" t="s">
        <v>82</v>
      </c>
      <c r="B99" s="121"/>
      <c r="C99" s="122"/>
      <c r="D99" s="123" t="s">
        <v>98</v>
      </c>
      <c r="E99" s="123"/>
      <c r="F99" s="123"/>
      <c r="G99" s="123"/>
      <c r="H99" s="123"/>
      <c r="I99" s="124"/>
      <c r="J99" s="123" t="s">
        <v>99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'VRN - Vedlejší rozpočtové...'!J30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85</v>
      </c>
      <c r="AR99" s="127"/>
      <c r="AS99" s="133">
        <v>0</v>
      </c>
      <c r="AT99" s="134">
        <f>ROUND(SUM(AV99:AW99),2)</f>
        <v>0</v>
      </c>
      <c r="AU99" s="135">
        <f>'VRN - Vedlejší rozpočtové...'!P120</f>
        <v>0</v>
      </c>
      <c r="AV99" s="134">
        <f>'VRN - Vedlejší rozpočtové...'!J33</f>
        <v>0</v>
      </c>
      <c r="AW99" s="134">
        <f>'VRN - Vedlejší rozpočtové...'!J34</f>
        <v>0</v>
      </c>
      <c r="AX99" s="134">
        <f>'VRN - Vedlejší rozpočtové...'!J35</f>
        <v>0</v>
      </c>
      <c r="AY99" s="134">
        <f>'VRN - Vedlejší rozpočtové...'!J36</f>
        <v>0</v>
      </c>
      <c r="AZ99" s="134">
        <f>'VRN - Vedlejší rozpočtové...'!F33</f>
        <v>0</v>
      </c>
      <c r="BA99" s="134">
        <f>'VRN - Vedlejší rozpočtové...'!F34</f>
        <v>0</v>
      </c>
      <c r="BB99" s="134">
        <f>'VRN - Vedlejší rozpočtové...'!F35</f>
        <v>0</v>
      </c>
      <c r="BC99" s="134">
        <f>'VRN - Vedlejší rozpočtové...'!F36</f>
        <v>0</v>
      </c>
      <c r="BD99" s="136">
        <f>'VRN - Vedlejší rozpočtové...'!F37</f>
        <v>0</v>
      </c>
      <c r="BE99" s="7"/>
      <c r="BT99" s="132" t="s">
        <v>86</v>
      </c>
      <c r="BV99" s="132" t="s">
        <v>80</v>
      </c>
      <c r="BW99" s="132" t="s">
        <v>100</v>
      </c>
      <c r="BX99" s="132" t="s">
        <v>5</v>
      </c>
      <c r="CL99" s="132" t="s">
        <v>19</v>
      </c>
      <c r="CM99" s="132" t="s">
        <v>88</v>
      </c>
    </row>
    <row r="100" spans="1:57" s="2" customFormat="1" ht="30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5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45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</sheetData>
  <sheetProtection password="CC35" sheet="1" objects="1" scenarios="1" formatColumns="0" formatRows="0"/>
  <mergeCells count="58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101 - Komunikace a zpe...'!C2" display="/"/>
    <hyperlink ref="A96" location="'SO 101s - Sanace zemní pláně'!C2" display="/"/>
    <hyperlink ref="A97" location="'SO 401 - Veřejné osvětlení'!C2" display="/"/>
    <hyperlink ref="A98" location="'OST - Pasportizace objízd...'!C2" display="/"/>
    <hyperlink ref="A99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101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Velká Dobrá - Okružní křižovatka Berounská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19</v>
      </c>
      <c r="G11" s="39"/>
      <c r="H11" s="39"/>
      <c r="I11" s="141" t="s">
        <v>20</v>
      </c>
      <c r="J11" s="144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22</v>
      </c>
      <c r="E12" s="39"/>
      <c r="F12" s="144" t="s">
        <v>23</v>
      </c>
      <c r="G12" s="39"/>
      <c r="H12" s="39"/>
      <c r="I12" s="141" t="s">
        <v>24</v>
      </c>
      <c r="J12" s="145" t="str">
        <f>'Rekapitulace stavby'!AN8</f>
        <v>3. 1. 2023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26</v>
      </c>
      <c r="E14" s="39"/>
      <c r="F14" s="39"/>
      <c r="G14" s="39"/>
      <c r="H14" s="39"/>
      <c r="I14" s="141" t="s">
        <v>27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29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30</v>
      </c>
      <c r="E17" s="39"/>
      <c r="F17" s="39"/>
      <c r="G17" s="39"/>
      <c r="H17" s="39"/>
      <c r="I17" s="141" t="s">
        <v>27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29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32</v>
      </c>
      <c r="E20" s="39"/>
      <c r="F20" s="39"/>
      <c r="G20" s="39"/>
      <c r="H20" s="39"/>
      <c r="I20" s="141" t="s">
        <v>27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29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27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29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ROUND((SUM(BE129:BE816)),2)</f>
        <v>0</v>
      </c>
      <c r="G33" s="39"/>
      <c r="H33" s="39"/>
      <c r="I33" s="156">
        <v>0.21</v>
      </c>
      <c r="J33" s="155">
        <f>ROUND(((SUM(BE129:BE816))*I33),2)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ROUND((SUM(BF129:BF816)),2)</f>
        <v>0</v>
      </c>
      <c r="G34" s="39"/>
      <c r="H34" s="39"/>
      <c r="I34" s="156">
        <v>0.15</v>
      </c>
      <c r="J34" s="155">
        <f>ROUND(((SUM(BF129:BF816))*I34),2)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ROUND((SUM(BG129:BG816)),2)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ROUND((SUM(BH129:BH816)),2)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ROUND((SUM(BI129:BI816)),2)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104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5" t="str">
        <f>E7</f>
        <v>Velká Dobrá - Okružní křižovatka Berounská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102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SO 101 - Komunikace a zpevněné plochy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22</v>
      </c>
      <c r="D89" s="41"/>
      <c r="E89" s="41"/>
      <c r="F89" s="28" t="str">
        <f>F12</f>
        <v>Velká Dobrá</v>
      </c>
      <c r="G89" s="41"/>
      <c r="H89" s="41"/>
      <c r="I89" s="33" t="s">
        <v>24</v>
      </c>
      <c r="J89" s="80" t="str">
        <f>IF(J12="","",J12)</f>
        <v>3. 1. 2023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26</v>
      </c>
      <c r="D91" s="41"/>
      <c r="E91" s="41"/>
      <c r="F91" s="28" t="str">
        <f>E15</f>
        <v xml:space="preserve"> </v>
      </c>
      <c r="G91" s="41"/>
      <c r="H91" s="41"/>
      <c r="I91" s="33" t="s">
        <v>32</v>
      </c>
      <c r="J91" s="37" t="str">
        <f>E21</f>
        <v>Projekce dopravní Filip,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6" t="s">
        <v>105</v>
      </c>
      <c r="D94" s="177"/>
      <c r="E94" s="177"/>
      <c r="F94" s="177"/>
      <c r="G94" s="177"/>
      <c r="H94" s="177"/>
      <c r="I94" s="177"/>
      <c r="J94" s="178" t="s">
        <v>106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79" t="s">
        <v>107</v>
      </c>
      <c r="D96" s="41"/>
      <c r="E96" s="41"/>
      <c r="F96" s="41"/>
      <c r="G96" s="41"/>
      <c r="H96" s="41"/>
      <c r="I96" s="41"/>
      <c r="J96" s="111">
        <f>J129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108</v>
      </c>
    </row>
    <row r="97" spans="1:31" s="9" customFormat="1" ht="24.95" customHeight="1" hidden="1">
      <c r="A97" s="9"/>
      <c r="B97" s="180"/>
      <c r="C97" s="181"/>
      <c r="D97" s="182" t="s">
        <v>109</v>
      </c>
      <c r="E97" s="183"/>
      <c r="F97" s="183"/>
      <c r="G97" s="183"/>
      <c r="H97" s="183"/>
      <c r="I97" s="183"/>
      <c r="J97" s="184">
        <f>J130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110</v>
      </c>
      <c r="E98" s="189"/>
      <c r="F98" s="189"/>
      <c r="G98" s="189"/>
      <c r="H98" s="189"/>
      <c r="I98" s="189"/>
      <c r="J98" s="190">
        <f>J131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6"/>
      <c r="C99" s="187"/>
      <c r="D99" s="188" t="s">
        <v>111</v>
      </c>
      <c r="E99" s="189"/>
      <c r="F99" s="189"/>
      <c r="G99" s="189"/>
      <c r="H99" s="189"/>
      <c r="I99" s="189"/>
      <c r="J99" s="190">
        <f>J236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6"/>
      <c r="C100" s="187"/>
      <c r="D100" s="188" t="s">
        <v>112</v>
      </c>
      <c r="E100" s="189"/>
      <c r="F100" s="189"/>
      <c r="G100" s="189"/>
      <c r="H100" s="189"/>
      <c r="I100" s="189"/>
      <c r="J100" s="190">
        <f>J278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6"/>
      <c r="C101" s="187"/>
      <c r="D101" s="188" t="s">
        <v>113</v>
      </c>
      <c r="E101" s="189"/>
      <c r="F101" s="189"/>
      <c r="G101" s="189"/>
      <c r="H101" s="189"/>
      <c r="I101" s="189"/>
      <c r="J101" s="190">
        <f>J290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6"/>
      <c r="C102" s="187"/>
      <c r="D102" s="188" t="s">
        <v>114</v>
      </c>
      <c r="E102" s="189"/>
      <c r="F102" s="189"/>
      <c r="G102" s="189"/>
      <c r="H102" s="189"/>
      <c r="I102" s="189"/>
      <c r="J102" s="190">
        <f>J420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6"/>
      <c r="C103" s="187"/>
      <c r="D103" s="188" t="s">
        <v>115</v>
      </c>
      <c r="E103" s="189"/>
      <c r="F103" s="189"/>
      <c r="G103" s="189"/>
      <c r="H103" s="189"/>
      <c r="I103" s="189"/>
      <c r="J103" s="190">
        <f>J427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6"/>
      <c r="C104" s="187"/>
      <c r="D104" s="188" t="s">
        <v>116</v>
      </c>
      <c r="E104" s="189"/>
      <c r="F104" s="189"/>
      <c r="G104" s="189"/>
      <c r="H104" s="189"/>
      <c r="I104" s="189"/>
      <c r="J104" s="190">
        <f>J436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 hidden="1">
      <c r="A105" s="10"/>
      <c r="B105" s="186"/>
      <c r="C105" s="187"/>
      <c r="D105" s="188" t="s">
        <v>117</v>
      </c>
      <c r="E105" s="189"/>
      <c r="F105" s="189"/>
      <c r="G105" s="189"/>
      <c r="H105" s="189"/>
      <c r="I105" s="189"/>
      <c r="J105" s="190">
        <f>J682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6"/>
      <c r="C106" s="187"/>
      <c r="D106" s="188" t="s">
        <v>118</v>
      </c>
      <c r="E106" s="189"/>
      <c r="F106" s="189"/>
      <c r="G106" s="189"/>
      <c r="H106" s="189"/>
      <c r="I106" s="189"/>
      <c r="J106" s="190">
        <f>J778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6"/>
      <c r="C107" s="187"/>
      <c r="D107" s="188" t="s">
        <v>119</v>
      </c>
      <c r="E107" s="189"/>
      <c r="F107" s="189"/>
      <c r="G107" s="189"/>
      <c r="H107" s="189"/>
      <c r="I107" s="189"/>
      <c r="J107" s="190">
        <f>J807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 hidden="1">
      <c r="A108" s="9"/>
      <c r="B108" s="180"/>
      <c r="C108" s="181"/>
      <c r="D108" s="182" t="s">
        <v>120</v>
      </c>
      <c r="E108" s="183"/>
      <c r="F108" s="183"/>
      <c r="G108" s="183"/>
      <c r="H108" s="183"/>
      <c r="I108" s="183"/>
      <c r="J108" s="184">
        <f>J810</f>
        <v>0</v>
      </c>
      <c r="K108" s="181"/>
      <c r="L108" s="18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 hidden="1">
      <c r="A109" s="10"/>
      <c r="B109" s="186"/>
      <c r="C109" s="187"/>
      <c r="D109" s="188" t="s">
        <v>121</v>
      </c>
      <c r="E109" s="189"/>
      <c r="F109" s="189"/>
      <c r="G109" s="189"/>
      <c r="H109" s="189"/>
      <c r="I109" s="189"/>
      <c r="J109" s="190">
        <f>J811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 hidden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 hidden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ht="12" hidden="1"/>
    <row r="113" ht="12" hidden="1"/>
    <row r="114" ht="12" hidden="1"/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122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175" t="str">
        <f>E7</f>
        <v>Velká Dobrá - Okružní křižovatka Berounská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102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E9</f>
        <v>SO 101 - Komunikace a zpevněné plochy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22</v>
      </c>
      <c r="D123" s="41"/>
      <c r="E123" s="41"/>
      <c r="F123" s="28" t="str">
        <f>F12</f>
        <v>Velká Dobrá</v>
      </c>
      <c r="G123" s="41"/>
      <c r="H123" s="41"/>
      <c r="I123" s="33" t="s">
        <v>24</v>
      </c>
      <c r="J123" s="80" t="str">
        <f>IF(J12="","",J12)</f>
        <v>3. 1. 2023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5.65" customHeight="1">
      <c r="A125" s="39"/>
      <c r="B125" s="40"/>
      <c r="C125" s="33" t="s">
        <v>26</v>
      </c>
      <c r="D125" s="41"/>
      <c r="E125" s="41"/>
      <c r="F125" s="28" t="str">
        <f>E15</f>
        <v xml:space="preserve"> </v>
      </c>
      <c r="G125" s="41"/>
      <c r="H125" s="41"/>
      <c r="I125" s="33" t="s">
        <v>32</v>
      </c>
      <c r="J125" s="37" t="str">
        <f>E21</f>
        <v>Projekce dopravní Filip, s.r.o.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30</v>
      </c>
      <c r="D126" s="41"/>
      <c r="E126" s="41"/>
      <c r="F126" s="28" t="str">
        <f>IF(E18="","",E18)</f>
        <v>Vyplň údaj</v>
      </c>
      <c r="G126" s="41"/>
      <c r="H126" s="41"/>
      <c r="I126" s="33" t="s">
        <v>35</v>
      </c>
      <c r="J126" s="37" t="str">
        <f>E24</f>
        <v xml:space="preserve"> 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192"/>
      <c r="B128" s="193"/>
      <c r="C128" s="194" t="s">
        <v>123</v>
      </c>
      <c r="D128" s="195" t="s">
        <v>63</v>
      </c>
      <c r="E128" s="195" t="s">
        <v>59</v>
      </c>
      <c r="F128" s="195" t="s">
        <v>60</v>
      </c>
      <c r="G128" s="195" t="s">
        <v>124</v>
      </c>
      <c r="H128" s="195" t="s">
        <v>125</v>
      </c>
      <c r="I128" s="195" t="s">
        <v>126</v>
      </c>
      <c r="J128" s="195" t="s">
        <v>106</v>
      </c>
      <c r="K128" s="196" t="s">
        <v>127</v>
      </c>
      <c r="L128" s="197"/>
      <c r="M128" s="101" t="s">
        <v>1</v>
      </c>
      <c r="N128" s="102" t="s">
        <v>42</v>
      </c>
      <c r="O128" s="102" t="s">
        <v>128</v>
      </c>
      <c r="P128" s="102" t="s">
        <v>129</v>
      </c>
      <c r="Q128" s="102" t="s">
        <v>130</v>
      </c>
      <c r="R128" s="102" t="s">
        <v>131</v>
      </c>
      <c r="S128" s="102" t="s">
        <v>132</v>
      </c>
      <c r="T128" s="103" t="s">
        <v>133</v>
      </c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</row>
    <row r="129" spans="1:63" s="2" customFormat="1" ht="22.8" customHeight="1">
      <c r="A129" s="39"/>
      <c r="B129" s="40"/>
      <c r="C129" s="108" t="s">
        <v>134</v>
      </c>
      <c r="D129" s="41"/>
      <c r="E129" s="41"/>
      <c r="F129" s="41"/>
      <c r="G129" s="41"/>
      <c r="H129" s="41"/>
      <c r="I129" s="41"/>
      <c r="J129" s="198">
        <f>BK129</f>
        <v>0</v>
      </c>
      <c r="K129" s="41"/>
      <c r="L129" s="45"/>
      <c r="M129" s="104"/>
      <c r="N129" s="199"/>
      <c r="O129" s="105"/>
      <c r="P129" s="200">
        <f>P130+P810</f>
        <v>0</v>
      </c>
      <c r="Q129" s="105"/>
      <c r="R129" s="200">
        <f>R130+R810</f>
        <v>1778.7387485499999</v>
      </c>
      <c r="S129" s="105"/>
      <c r="T129" s="201">
        <f>T130+T810</f>
        <v>7704.9180400000005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77</v>
      </c>
      <c r="AU129" s="18" t="s">
        <v>108</v>
      </c>
      <c r="BK129" s="202">
        <f>BK130+BK810</f>
        <v>0</v>
      </c>
    </row>
    <row r="130" spans="1:63" s="12" customFormat="1" ht="25.9" customHeight="1">
      <c r="A130" s="12"/>
      <c r="B130" s="203"/>
      <c r="C130" s="204"/>
      <c r="D130" s="205" t="s">
        <v>77</v>
      </c>
      <c r="E130" s="206" t="s">
        <v>135</v>
      </c>
      <c r="F130" s="206" t="s">
        <v>136</v>
      </c>
      <c r="G130" s="204"/>
      <c r="H130" s="204"/>
      <c r="I130" s="207"/>
      <c r="J130" s="208">
        <f>BK130</f>
        <v>0</v>
      </c>
      <c r="K130" s="204"/>
      <c r="L130" s="209"/>
      <c r="M130" s="210"/>
      <c r="N130" s="211"/>
      <c r="O130" s="211"/>
      <c r="P130" s="212">
        <f>P131+P236+P278+P290+P420+P427+P436+P778+P807</f>
        <v>0</v>
      </c>
      <c r="Q130" s="211"/>
      <c r="R130" s="212">
        <f>R131+R236+R278+R290+R420+R427+R436+R778+R807</f>
        <v>1778.7387485499999</v>
      </c>
      <c r="S130" s="211"/>
      <c r="T130" s="213">
        <f>T131+T236+T278+T290+T420+T427+T436+T778+T807</f>
        <v>7704.9180400000005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86</v>
      </c>
      <c r="AT130" s="215" t="s">
        <v>77</v>
      </c>
      <c r="AU130" s="215" t="s">
        <v>78</v>
      </c>
      <c r="AY130" s="214" t="s">
        <v>137</v>
      </c>
      <c r="BK130" s="216">
        <f>BK131+BK236+BK278+BK290+BK420+BK427+BK436+BK778+BK807</f>
        <v>0</v>
      </c>
    </row>
    <row r="131" spans="1:63" s="12" customFormat="1" ht="22.8" customHeight="1">
      <c r="A131" s="12"/>
      <c r="B131" s="203"/>
      <c r="C131" s="204"/>
      <c r="D131" s="205" t="s">
        <v>77</v>
      </c>
      <c r="E131" s="217" t="s">
        <v>86</v>
      </c>
      <c r="F131" s="217" t="s">
        <v>138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SUM(P132:P235)</f>
        <v>0</v>
      </c>
      <c r="Q131" s="211"/>
      <c r="R131" s="212">
        <f>SUM(R132:R235)</f>
        <v>790.813128</v>
      </c>
      <c r="S131" s="211"/>
      <c r="T131" s="213">
        <f>SUM(T132:T235)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86</v>
      </c>
      <c r="AT131" s="215" t="s">
        <v>77</v>
      </c>
      <c r="AU131" s="215" t="s">
        <v>86</v>
      </c>
      <c r="AY131" s="214" t="s">
        <v>137</v>
      </c>
      <c r="BK131" s="216">
        <f>SUM(BK132:BK235)</f>
        <v>0</v>
      </c>
    </row>
    <row r="132" spans="1:65" s="2" customFormat="1" ht="33" customHeight="1">
      <c r="A132" s="39"/>
      <c r="B132" s="40"/>
      <c r="C132" s="219" t="s">
        <v>86</v>
      </c>
      <c r="D132" s="219" t="s">
        <v>139</v>
      </c>
      <c r="E132" s="220" t="s">
        <v>140</v>
      </c>
      <c r="F132" s="221" t="s">
        <v>141</v>
      </c>
      <c r="G132" s="222" t="s">
        <v>142</v>
      </c>
      <c r="H132" s="223">
        <v>15</v>
      </c>
      <c r="I132" s="224"/>
      <c r="J132" s="225">
        <f>ROUND(I132*H132,2)</f>
        <v>0</v>
      </c>
      <c r="K132" s="221" t="s">
        <v>143</v>
      </c>
      <c r="L132" s="45"/>
      <c r="M132" s="226" t="s">
        <v>1</v>
      </c>
      <c r="N132" s="227" t="s">
        <v>43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144</v>
      </c>
      <c r="AT132" s="230" t="s">
        <v>139</v>
      </c>
      <c r="AU132" s="230" t="s">
        <v>88</v>
      </c>
      <c r="AY132" s="18" t="s">
        <v>137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86</v>
      </c>
      <c r="BK132" s="231">
        <f>ROUND(I132*H132,2)</f>
        <v>0</v>
      </c>
      <c r="BL132" s="18" t="s">
        <v>144</v>
      </c>
      <c r="BM132" s="230" t="s">
        <v>145</v>
      </c>
    </row>
    <row r="133" spans="1:47" s="2" customFormat="1" ht="12">
      <c r="A133" s="39"/>
      <c r="B133" s="40"/>
      <c r="C133" s="41"/>
      <c r="D133" s="232" t="s">
        <v>146</v>
      </c>
      <c r="E133" s="41"/>
      <c r="F133" s="233" t="s">
        <v>147</v>
      </c>
      <c r="G133" s="41"/>
      <c r="H133" s="41"/>
      <c r="I133" s="234"/>
      <c r="J133" s="41"/>
      <c r="K133" s="41"/>
      <c r="L133" s="45"/>
      <c r="M133" s="235"/>
      <c r="N133" s="236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146</v>
      </c>
      <c r="AU133" s="18" t="s">
        <v>88</v>
      </c>
    </row>
    <row r="134" spans="1:51" s="13" customFormat="1" ht="12">
      <c r="A134" s="13"/>
      <c r="B134" s="237"/>
      <c r="C134" s="238"/>
      <c r="D134" s="232" t="s">
        <v>148</v>
      </c>
      <c r="E134" s="239" t="s">
        <v>1</v>
      </c>
      <c r="F134" s="240" t="s">
        <v>8</v>
      </c>
      <c r="G134" s="238"/>
      <c r="H134" s="241">
        <v>15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7" t="s">
        <v>148</v>
      </c>
      <c r="AU134" s="247" t="s">
        <v>88</v>
      </c>
      <c r="AV134" s="13" t="s">
        <v>88</v>
      </c>
      <c r="AW134" s="13" t="s">
        <v>34</v>
      </c>
      <c r="AX134" s="13" t="s">
        <v>86</v>
      </c>
      <c r="AY134" s="247" t="s">
        <v>137</v>
      </c>
    </row>
    <row r="135" spans="1:65" s="2" customFormat="1" ht="33" customHeight="1">
      <c r="A135" s="39"/>
      <c r="B135" s="40"/>
      <c r="C135" s="219" t="s">
        <v>88</v>
      </c>
      <c r="D135" s="219" t="s">
        <v>139</v>
      </c>
      <c r="E135" s="220" t="s">
        <v>149</v>
      </c>
      <c r="F135" s="221" t="s">
        <v>150</v>
      </c>
      <c r="G135" s="222" t="s">
        <v>151</v>
      </c>
      <c r="H135" s="223">
        <v>261.75</v>
      </c>
      <c r="I135" s="224"/>
      <c r="J135" s="225">
        <f>ROUND(I135*H135,2)</f>
        <v>0</v>
      </c>
      <c r="K135" s="221" t="s">
        <v>143</v>
      </c>
      <c r="L135" s="45"/>
      <c r="M135" s="226" t="s">
        <v>1</v>
      </c>
      <c r="N135" s="227" t="s">
        <v>43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144</v>
      </c>
      <c r="AT135" s="230" t="s">
        <v>139</v>
      </c>
      <c r="AU135" s="230" t="s">
        <v>88</v>
      </c>
      <c r="AY135" s="18" t="s">
        <v>137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86</v>
      </c>
      <c r="BK135" s="231">
        <f>ROUND(I135*H135,2)</f>
        <v>0</v>
      </c>
      <c r="BL135" s="18" t="s">
        <v>144</v>
      </c>
      <c r="BM135" s="230" t="s">
        <v>152</v>
      </c>
    </row>
    <row r="136" spans="1:47" s="2" customFormat="1" ht="12">
      <c r="A136" s="39"/>
      <c r="B136" s="40"/>
      <c r="C136" s="41"/>
      <c r="D136" s="232" t="s">
        <v>146</v>
      </c>
      <c r="E136" s="41"/>
      <c r="F136" s="233" t="s">
        <v>153</v>
      </c>
      <c r="G136" s="41"/>
      <c r="H136" s="41"/>
      <c r="I136" s="234"/>
      <c r="J136" s="41"/>
      <c r="K136" s="41"/>
      <c r="L136" s="45"/>
      <c r="M136" s="235"/>
      <c r="N136" s="236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146</v>
      </c>
      <c r="AU136" s="18" t="s">
        <v>88</v>
      </c>
    </row>
    <row r="137" spans="1:51" s="14" customFormat="1" ht="12">
      <c r="A137" s="14"/>
      <c r="B137" s="248"/>
      <c r="C137" s="249"/>
      <c r="D137" s="232" t="s">
        <v>148</v>
      </c>
      <c r="E137" s="250" t="s">
        <v>1</v>
      </c>
      <c r="F137" s="251" t="s">
        <v>154</v>
      </c>
      <c r="G137" s="249"/>
      <c r="H137" s="250" t="s">
        <v>1</v>
      </c>
      <c r="I137" s="252"/>
      <c r="J137" s="249"/>
      <c r="K137" s="249"/>
      <c r="L137" s="253"/>
      <c r="M137" s="254"/>
      <c r="N137" s="255"/>
      <c r="O137" s="255"/>
      <c r="P137" s="255"/>
      <c r="Q137" s="255"/>
      <c r="R137" s="255"/>
      <c r="S137" s="255"/>
      <c r="T137" s="25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7" t="s">
        <v>148</v>
      </c>
      <c r="AU137" s="257" t="s">
        <v>88</v>
      </c>
      <c r="AV137" s="14" t="s">
        <v>86</v>
      </c>
      <c r="AW137" s="14" t="s">
        <v>34</v>
      </c>
      <c r="AX137" s="14" t="s">
        <v>78</v>
      </c>
      <c r="AY137" s="257" t="s">
        <v>137</v>
      </c>
    </row>
    <row r="138" spans="1:51" s="13" customFormat="1" ht="12">
      <c r="A138" s="13"/>
      <c r="B138" s="237"/>
      <c r="C138" s="238"/>
      <c r="D138" s="232" t="s">
        <v>148</v>
      </c>
      <c r="E138" s="239" t="s">
        <v>1</v>
      </c>
      <c r="F138" s="240" t="s">
        <v>155</v>
      </c>
      <c r="G138" s="238"/>
      <c r="H138" s="241">
        <v>261.75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7" t="s">
        <v>148</v>
      </c>
      <c r="AU138" s="247" t="s">
        <v>88</v>
      </c>
      <c r="AV138" s="13" t="s">
        <v>88</v>
      </c>
      <c r="AW138" s="13" t="s">
        <v>34</v>
      </c>
      <c r="AX138" s="13" t="s">
        <v>78</v>
      </c>
      <c r="AY138" s="247" t="s">
        <v>137</v>
      </c>
    </row>
    <row r="139" spans="1:51" s="15" customFormat="1" ht="12">
      <c r="A139" s="15"/>
      <c r="B139" s="258"/>
      <c r="C139" s="259"/>
      <c r="D139" s="232" t="s">
        <v>148</v>
      </c>
      <c r="E139" s="260" t="s">
        <v>1</v>
      </c>
      <c r="F139" s="261" t="s">
        <v>156</v>
      </c>
      <c r="G139" s="259"/>
      <c r="H139" s="262">
        <v>261.75</v>
      </c>
      <c r="I139" s="263"/>
      <c r="J139" s="259"/>
      <c r="K139" s="259"/>
      <c r="L139" s="264"/>
      <c r="M139" s="265"/>
      <c r="N139" s="266"/>
      <c r="O139" s="266"/>
      <c r="P139" s="266"/>
      <c r="Q139" s="266"/>
      <c r="R139" s="266"/>
      <c r="S139" s="266"/>
      <c r="T139" s="267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8" t="s">
        <v>148</v>
      </c>
      <c r="AU139" s="268" t="s">
        <v>88</v>
      </c>
      <c r="AV139" s="15" t="s">
        <v>144</v>
      </c>
      <c r="AW139" s="15" t="s">
        <v>34</v>
      </c>
      <c r="AX139" s="15" t="s">
        <v>86</v>
      </c>
      <c r="AY139" s="268" t="s">
        <v>137</v>
      </c>
    </row>
    <row r="140" spans="1:65" s="2" customFormat="1" ht="33" customHeight="1">
      <c r="A140" s="39"/>
      <c r="B140" s="40"/>
      <c r="C140" s="219" t="s">
        <v>157</v>
      </c>
      <c r="D140" s="219" t="s">
        <v>139</v>
      </c>
      <c r="E140" s="220" t="s">
        <v>158</v>
      </c>
      <c r="F140" s="221" t="s">
        <v>159</v>
      </c>
      <c r="G140" s="222" t="s">
        <v>151</v>
      </c>
      <c r="H140" s="223">
        <v>4.737</v>
      </c>
      <c r="I140" s="224"/>
      <c r="J140" s="225">
        <f>ROUND(I140*H140,2)</f>
        <v>0</v>
      </c>
      <c r="K140" s="221" t="s">
        <v>143</v>
      </c>
      <c r="L140" s="45"/>
      <c r="M140" s="226" t="s">
        <v>1</v>
      </c>
      <c r="N140" s="227" t="s">
        <v>43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144</v>
      </c>
      <c r="AT140" s="230" t="s">
        <v>139</v>
      </c>
      <c r="AU140" s="230" t="s">
        <v>88</v>
      </c>
      <c r="AY140" s="18" t="s">
        <v>137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86</v>
      </c>
      <c r="BK140" s="231">
        <f>ROUND(I140*H140,2)</f>
        <v>0</v>
      </c>
      <c r="BL140" s="18" t="s">
        <v>144</v>
      </c>
      <c r="BM140" s="230" t="s">
        <v>160</v>
      </c>
    </row>
    <row r="141" spans="1:47" s="2" customFormat="1" ht="12">
      <c r="A141" s="39"/>
      <c r="B141" s="40"/>
      <c r="C141" s="41"/>
      <c r="D141" s="232" t="s">
        <v>146</v>
      </c>
      <c r="E141" s="41"/>
      <c r="F141" s="233" t="s">
        <v>161</v>
      </c>
      <c r="G141" s="41"/>
      <c r="H141" s="41"/>
      <c r="I141" s="234"/>
      <c r="J141" s="41"/>
      <c r="K141" s="41"/>
      <c r="L141" s="45"/>
      <c r="M141" s="235"/>
      <c r="N141" s="236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146</v>
      </c>
      <c r="AU141" s="18" t="s">
        <v>88</v>
      </c>
    </row>
    <row r="142" spans="1:51" s="13" customFormat="1" ht="12">
      <c r="A142" s="13"/>
      <c r="B142" s="237"/>
      <c r="C142" s="238"/>
      <c r="D142" s="232" t="s">
        <v>148</v>
      </c>
      <c r="E142" s="239" t="s">
        <v>1</v>
      </c>
      <c r="F142" s="240" t="s">
        <v>162</v>
      </c>
      <c r="G142" s="238"/>
      <c r="H142" s="241">
        <v>1.845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7" t="s">
        <v>148</v>
      </c>
      <c r="AU142" s="247" t="s">
        <v>88</v>
      </c>
      <c r="AV142" s="13" t="s">
        <v>88</v>
      </c>
      <c r="AW142" s="13" t="s">
        <v>34</v>
      </c>
      <c r="AX142" s="13" t="s">
        <v>78</v>
      </c>
      <c r="AY142" s="247" t="s">
        <v>137</v>
      </c>
    </row>
    <row r="143" spans="1:51" s="13" customFormat="1" ht="12">
      <c r="A143" s="13"/>
      <c r="B143" s="237"/>
      <c r="C143" s="238"/>
      <c r="D143" s="232" t="s">
        <v>148</v>
      </c>
      <c r="E143" s="239" t="s">
        <v>1</v>
      </c>
      <c r="F143" s="240" t="s">
        <v>163</v>
      </c>
      <c r="G143" s="238"/>
      <c r="H143" s="241">
        <v>2.892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7" t="s">
        <v>148</v>
      </c>
      <c r="AU143" s="247" t="s">
        <v>88</v>
      </c>
      <c r="AV143" s="13" t="s">
        <v>88</v>
      </c>
      <c r="AW143" s="13" t="s">
        <v>34</v>
      </c>
      <c r="AX143" s="13" t="s">
        <v>78</v>
      </c>
      <c r="AY143" s="247" t="s">
        <v>137</v>
      </c>
    </row>
    <row r="144" spans="1:51" s="15" customFormat="1" ht="12">
      <c r="A144" s="15"/>
      <c r="B144" s="258"/>
      <c r="C144" s="259"/>
      <c r="D144" s="232" t="s">
        <v>148</v>
      </c>
      <c r="E144" s="260" t="s">
        <v>1</v>
      </c>
      <c r="F144" s="261" t="s">
        <v>156</v>
      </c>
      <c r="G144" s="259"/>
      <c r="H144" s="262">
        <v>4.737</v>
      </c>
      <c r="I144" s="263"/>
      <c r="J144" s="259"/>
      <c r="K144" s="259"/>
      <c r="L144" s="264"/>
      <c r="M144" s="265"/>
      <c r="N144" s="266"/>
      <c r="O144" s="266"/>
      <c r="P144" s="266"/>
      <c r="Q144" s="266"/>
      <c r="R144" s="266"/>
      <c r="S144" s="266"/>
      <c r="T144" s="267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8" t="s">
        <v>148</v>
      </c>
      <c r="AU144" s="268" t="s">
        <v>88</v>
      </c>
      <c r="AV144" s="15" t="s">
        <v>144</v>
      </c>
      <c r="AW144" s="15" t="s">
        <v>34</v>
      </c>
      <c r="AX144" s="15" t="s">
        <v>86</v>
      </c>
      <c r="AY144" s="268" t="s">
        <v>137</v>
      </c>
    </row>
    <row r="145" spans="1:65" s="2" customFormat="1" ht="33" customHeight="1">
      <c r="A145" s="39"/>
      <c r="B145" s="40"/>
      <c r="C145" s="219" t="s">
        <v>144</v>
      </c>
      <c r="D145" s="219" t="s">
        <v>139</v>
      </c>
      <c r="E145" s="220" t="s">
        <v>164</v>
      </c>
      <c r="F145" s="221" t="s">
        <v>165</v>
      </c>
      <c r="G145" s="222" t="s">
        <v>151</v>
      </c>
      <c r="H145" s="223">
        <v>430.5</v>
      </c>
      <c r="I145" s="224"/>
      <c r="J145" s="225">
        <f>ROUND(I145*H145,2)</f>
        <v>0</v>
      </c>
      <c r="K145" s="221" t="s">
        <v>143</v>
      </c>
      <c r="L145" s="45"/>
      <c r="M145" s="226" t="s">
        <v>1</v>
      </c>
      <c r="N145" s="227" t="s">
        <v>43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144</v>
      </c>
      <c r="AT145" s="230" t="s">
        <v>139</v>
      </c>
      <c r="AU145" s="230" t="s">
        <v>88</v>
      </c>
      <c r="AY145" s="18" t="s">
        <v>137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86</v>
      </c>
      <c r="BK145" s="231">
        <f>ROUND(I145*H145,2)</f>
        <v>0</v>
      </c>
      <c r="BL145" s="18" t="s">
        <v>144</v>
      </c>
      <c r="BM145" s="230" t="s">
        <v>166</v>
      </c>
    </row>
    <row r="146" spans="1:47" s="2" customFormat="1" ht="12">
      <c r="A146" s="39"/>
      <c r="B146" s="40"/>
      <c r="C146" s="41"/>
      <c r="D146" s="232" t="s">
        <v>146</v>
      </c>
      <c r="E146" s="41"/>
      <c r="F146" s="233" t="s">
        <v>167</v>
      </c>
      <c r="G146" s="41"/>
      <c r="H146" s="41"/>
      <c r="I146" s="234"/>
      <c r="J146" s="41"/>
      <c r="K146" s="41"/>
      <c r="L146" s="45"/>
      <c r="M146" s="235"/>
      <c r="N146" s="236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146</v>
      </c>
      <c r="AU146" s="18" t="s">
        <v>88</v>
      </c>
    </row>
    <row r="147" spans="1:51" s="13" customFormat="1" ht="12">
      <c r="A147" s="13"/>
      <c r="B147" s="237"/>
      <c r="C147" s="238"/>
      <c r="D147" s="232" t="s">
        <v>148</v>
      </c>
      <c r="E147" s="239" t="s">
        <v>1</v>
      </c>
      <c r="F147" s="240" t="s">
        <v>168</v>
      </c>
      <c r="G147" s="238"/>
      <c r="H147" s="241">
        <v>430.5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7" t="s">
        <v>148</v>
      </c>
      <c r="AU147" s="247" t="s">
        <v>88</v>
      </c>
      <c r="AV147" s="13" t="s">
        <v>88</v>
      </c>
      <c r="AW147" s="13" t="s">
        <v>34</v>
      </c>
      <c r="AX147" s="13" t="s">
        <v>78</v>
      </c>
      <c r="AY147" s="247" t="s">
        <v>137</v>
      </c>
    </row>
    <row r="148" spans="1:51" s="15" customFormat="1" ht="12">
      <c r="A148" s="15"/>
      <c r="B148" s="258"/>
      <c r="C148" s="259"/>
      <c r="D148" s="232" t="s">
        <v>148</v>
      </c>
      <c r="E148" s="260" t="s">
        <v>1</v>
      </c>
      <c r="F148" s="261" t="s">
        <v>156</v>
      </c>
      <c r="G148" s="259"/>
      <c r="H148" s="262">
        <v>430.5</v>
      </c>
      <c r="I148" s="263"/>
      <c r="J148" s="259"/>
      <c r="K148" s="259"/>
      <c r="L148" s="264"/>
      <c r="M148" s="265"/>
      <c r="N148" s="266"/>
      <c r="O148" s="266"/>
      <c r="P148" s="266"/>
      <c r="Q148" s="266"/>
      <c r="R148" s="266"/>
      <c r="S148" s="266"/>
      <c r="T148" s="267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8" t="s">
        <v>148</v>
      </c>
      <c r="AU148" s="268" t="s">
        <v>88</v>
      </c>
      <c r="AV148" s="15" t="s">
        <v>144</v>
      </c>
      <c r="AW148" s="15" t="s">
        <v>34</v>
      </c>
      <c r="AX148" s="15" t="s">
        <v>86</v>
      </c>
      <c r="AY148" s="268" t="s">
        <v>137</v>
      </c>
    </row>
    <row r="149" spans="1:65" s="2" customFormat="1" ht="33" customHeight="1">
      <c r="A149" s="39"/>
      <c r="B149" s="40"/>
      <c r="C149" s="219" t="s">
        <v>169</v>
      </c>
      <c r="D149" s="219" t="s">
        <v>139</v>
      </c>
      <c r="E149" s="220" t="s">
        <v>170</v>
      </c>
      <c r="F149" s="221" t="s">
        <v>171</v>
      </c>
      <c r="G149" s="222" t="s">
        <v>151</v>
      </c>
      <c r="H149" s="223">
        <v>13.878</v>
      </c>
      <c r="I149" s="224"/>
      <c r="J149" s="225">
        <f>ROUND(I149*H149,2)</f>
        <v>0</v>
      </c>
      <c r="K149" s="221" t="s">
        <v>143</v>
      </c>
      <c r="L149" s="45"/>
      <c r="M149" s="226" t="s">
        <v>1</v>
      </c>
      <c r="N149" s="227" t="s">
        <v>43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144</v>
      </c>
      <c r="AT149" s="230" t="s">
        <v>139</v>
      </c>
      <c r="AU149" s="230" t="s">
        <v>88</v>
      </c>
      <c r="AY149" s="18" t="s">
        <v>137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86</v>
      </c>
      <c r="BK149" s="231">
        <f>ROUND(I149*H149,2)</f>
        <v>0</v>
      </c>
      <c r="BL149" s="18" t="s">
        <v>144</v>
      </c>
      <c r="BM149" s="230" t="s">
        <v>172</v>
      </c>
    </row>
    <row r="150" spans="1:47" s="2" customFormat="1" ht="12">
      <c r="A150" s="39"/>
      <c r="B150" s="40"/>
      <c r="C150" s="41"/>
      <c r="D150" s="232" t="s">
        <v>146</v>
      </c>
      <c r="E150" s="41"/>
      <c r="F150" s="233" t="s">
        <v>173</v>
      </c>
      <c r="G150" s="41"/>
      <c r="H150" s="41"/>
      <c r="I150" s="234"/>
      <c r="J150" s="41"/>
      <c r="K150" s="41"/>
      <c r="L150" s="45"/>
      <c r="M150" s="235"/>
      <c r="N150" s="236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146</v>
      </c>
      <c r="AU150" s="18" t="s">
        <v>88</v>
      </c>
    </row>
    <row r="151" spans="1:51" s="13" customFormat="1" ht="12">
      <c r="A151" s="13"/>
      <c r="B151" s="237"/>
      <c r="C151" s="238"/>
      <c r="D151" s="232" t="s">
        <v>148</v>
      </c>
      <c r="E151" s="239" t="s">
        <v>1</v>
      </c>
      <c r="F151" s="240" t="s">
        <v>174</v>
      </c>
      <c r="G151" s="238"/>
      <c r="H151" s="241">
        <v>13.878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7" t="s">
        <v>148</v>
      </c>
      <c r="AU151" s="247" t="s">
        <v>88</v>
      </c>
      <c r="AV151" s="13" t="s">
        <v>88</v>
      </c>
      <c r="AW151" s="13" t="s">
        <v>34</v>
      </c>
      <c r="AX151" s="13" t="s">
        <v>78</v>
      </c>
      <c r="AY151" s="247" t="s">
        <v>137</v>
      </c>
    </row>
    <row r="152" spans="1:51" s="15" customFormat="1" ht="12">
      <c r="A152" s="15"/>
      <c r="B152" s="258"/>
      <c r="C152" s="259"/>
      <c r="D152" s="232" t="s">
        <v>148</v>
      </c>
      <c r="E152" s="260" t="s">
        <v>1</v>
      </c>
      <c r="F152" s="261" t="s">
        <v>156</v>
      </c>
      <c r="G152" s="259"/>
      <c r="H152" s="262">
        <v>13.878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8" t="s">
        <v>148</v>
      </c>
      <c r="AU152" s="268" t="s">
        <v>88</v>
      </c>
      <c r="AV152" s="15" t="s">
        <v>144</v>
      </c>
      <c r="AW152" s="15" t="s">
        <v>34</v>
      </c>
      <c r="AX152" s="15" t="s">
        <v>86</v>
      </c>
      <c r="AY152" s="268" t="s">
        <v>137</v>
      </c>
    </row>
    <row r="153" spans="1:65" s="2" customFormat="1" ht="24.15" customHeight="1">
      <c r="A153" s="39"/>
      <c r="B153" s="40"/>
      <c r="C153" s="219" t="s">
        <v>175</v>
      </c>
      <c r="D153" s="219" t="s">
        <v>139</v>
      </c>
      <c r="E153" s="220" t="s">
        <v>176</v>
      </c>
      <c r="F153" s="221" t="s">
        <v>177</v>
      </c>
      <c r="G153" s="222" t="s">
        <v>142</v>
      </c>
      <c r="H153" s="223">
        <v>15</v>
      </c>
      <c r="I153" s="224"/>
      <c r="J153" s="225">
        <f>ROUND(I153*H153,2)</f>
        <v>0</v>
      </c>
      <c r="K153" s="221" t="s">
        <v>143</v>
      </c>
      <c r="L153" s="45"/>
      <c r="M153" s="226" t="s">
        <v>1</v>
      </c>
      <c r="N153" s="227" t="s">
        <v>43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144</v>
      </c>
      <c r="AT153" s="230" t="s">
        <v>139</v>
      </c>
      <c r="AU153" s="230" t="s">
        <v>88</v>
      </c>
      <c r="AY153" s="18" t="s">
        <v>137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86</v>
      </c>
      <c r="BK153" s="231">
        <f>ROUND(I153*H153,2)</f>
        <v>0</v>
      </c>
      <c r="BL153" s="18" t="s">
        <v>144</v>
      </c>
      <c r="BM153" s="230" t="s">
        <v>178</v>
      </c>
    </row>
    <row r="154" spans="1:47" s="2" customFormat="1" ht="12">
      <c r="A154" s="39"/>
      <c r="B154" s="40"/>
      <c r="C154" s="41"/>
      <c r="D154" s="232" t="s">
        <v>146</v>
      </c>
      <c r="E154" s="41"/>
      <c r="F154" s="233" t="s">
        <v>179</v>
      </c>
      <c r="G154" s="41"/>
      <c r="H154" s="41"/>
      <c r="I154" s="234"/>
      <c r="J154" s="41"/>
      <c r="K154" s="41"/>
      <c r="L154" s="45"/>
      <c r="M154" s="235"/>
      <c r="N154" s="236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146</v>
      </c>
      <c r="AU154" s="18" t="s">
        <v>88</v>
      </c>
    </row>
    <row r="155" spans="1:47" s="2" customFormat="1" ht="12">
      <c r="A155" s="39"/>
      <c r="B155" s="40"/>
      <c r="C155" s="41"/>
      <c r="D155" s="232" t="s">
        <v>180</v>
      </c>
      <c r="E155" s="41"/>
      <c r="F155" s="269" t="s">
        <v>181</v>
      </c>
      <c r="G155" s="41"/>
      <c r="H155" s="41"/>
      <c r="I155" s="234"/>
      <c r="J155" s="41"/>
      <c r="K155" s="41"/>
      <c r="L155" s="45"/>
      <c r="M155" s="235"/>
      <c r="N155" s="236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180</v>
      </c>
      <c r="AU155" s="18" t="s">
        <v>88</v>
      </c>
    </row>
    <row r="156" spans="1:51" s="13" customFormat="1" ht="12">
      <c r="A156" s="13"/>
      <c r="B156" s="237"/>
      <c r="C156" s="238"/>
      <c r="D156" s="232" t="s">
        <v>148</v>
      </c>
      <c r="E156" s="239" t="s">
        <v>1</v>
      </c>
      <c r="F156" s="240" t="s">
        <v>8</v>
      </c>
      <c r="G156" s="238"/>
      <c r="H156" s="241">
        <v>15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7" t="s">
        <v>148</v>
      </c>
      <c r="AU156" s="247" t="s">
        <v>88</v>
      </c>
      <c r="AV156" s="13" t="s">
        <v>88</v>
      </c>
      <c r="AW156" s="13" t="s">
        <v>34</v>
      </c>
      <c r="AX156" s="13" t="s">
        <v>86</v>
      </c>
      <c r="AY156" s="247" t="s">
        <v>137</v>
      </c>
    </row>
    <row r="157" spans="1:65" s="2" customFormat="1" ht="24.15" customHeight="1">
      <c r="A157" s="39"/>
      <c r="B157" s="40"/>
      <c r="C157" s="219" t="s">
        <v>182</v>
      </c>
      <c r="D157" s="219" t="s">
        <v>139</v>
      </c>
      <c r="E157" s="220" t="s">
        <v>183</v>
      </c>
      <c r="F157" s="221" t="s">
        <v>184</v>
      </c>
      <c r="G157" s="222" t="s">
        <v>142</v>
      </c>
      <c r="H157" s="223">
        <v>75</v>
      </c>
      <c r="I157" s="224"/>
      <c r="J157" s="225">
        <f>ROUND(I157*H157,2)</f>
        <v>0</v>
      </c>
      <c r="K157" s="221" t="s">
        <v>143</v>
      </c>
      <c r="L157" s="45"/>
      <c r="M157" s="226" t="s">
        <v>1</v>
      </c>
      <c r="N157" s="227" t="s">
        <v>43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144</v>
      </c>
      <c r="AT157" s="230" t="s">
        <v>139</v>
      </c>
      <c r="AU157" s="230" t="s">
        <v>88</v>
      </c>
      <c r="AY157" s="18" t="s">
        <v>137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86</v>
      </c>
      <c r="BK157" s="231">
        <f>ROUND(I157*H157,2)</f>
        <v>0</v>
      </c>
      <c r="BL157" s="18" t="s">
        <v>144</v>
      </c>
      <c r="BM157" s="230" t="s">
        <v>185</v>
      </c>
    </row>
    <row r="158" spans="1:47" s="2" customFormat="1" ht="12">
      <c r="A158" s="39"/>
      <c r="B158" s="40"/>
      <c r="C158" s="41"/>
      <c r="D158" s="232" t="s">
        <v>146</v>
      </c>
      <c r="E158" s="41"/>
      <c r="F158" s="233" t="s">
        <v>186</v>
      </c>
      <c r="G158" s="41"/>
      <c r="H158" s="41"/>
      <c r="I158" s="234"/>
      <c r="J158" s="41"/>
      <c r="K158" s="41"/>
      <c r="L158" s="45"/>
      <c r="M158" s="235"/>
      <c r="N158" s="236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146</v>
      </c>
      <c r="AU158" s="18" t="s">
        <v>88</v>
      </c>
    </row>
    <row r="159" spans="1:47" s="2" customFormat="1" ht="12">
      <c r="A159" s="39"/>
      <c r="B159" s="40"/>
      <c r="C159" s="41"/>
      <c r="D159" s="232" t="s">
        <v>180</v>
      </c>
      <c r="E159" s="41"/>
      <c r="F159" s="269" t="s">
        <v>187</v>
      </c>
      <c r="G159" s="41"/>
      <c r="H159" s="41"/>
      <c r="I159" s="234"/>
      <c r="J159" s="41"/>
      <c r="K159" s="41"/>
      <c r="L159" s="45"/>
      <c r="M159" s="235"/>
      <c r="N159" s="236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180</v>
      </c>
      <c r="AU159" s="18" t="s">
        <v>88</v>
      </c>
    </row>
    <row r="160" spans="1:51" s="13" customFormat="1" ht="12">
      <c r="A160" s="13"/>
      <c r="B160" s="237"/>
      <c r="C160" s="238"/>
      <c r="D160" s="232" t="s">
        <v>148</v>
      </c>
      <c r="E160" s="239" t="s">
        <v>1</v>
      </c>
      <c r="F160" s="240" t="s">
        <v>188</v>
      </c>
      <c r="G160" s="238"/>
      <c r="H160" s="241">
        <v>75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7" t="s">
        <v>148</v>
      </c>
      <c r="AU160" s="247" t="s">
        <v>88</v>
      </c>
      <c r="AV160" s="13" t="s">
        <v>88</v>
      </c>
      <c r="AW160" s="13" t="s">
        <v>34</v>
      </c>
      <c r="AX160" s="13" t="s">
        <v>86</v>
      </c>
      <c r="AY160" s="247" t="s">
        <v>137</v>
      </c>
    </row>
    <row r="161" spans="1:65" s="2" customFormat="1" ht="37.8" customHeight="1">
      <c r="A161" s="39"/>
      <c r="B161" s="40"/>
      <c r="C161" s="219" t="s">
        <v>189</v>
      </c>
      <c r="D161" s="219" t="s">
        <v>139</v>
      </c>
      <c r="E161" s="220" t="s">
        <v>190</v>
      </c>
      <c r="F161" s="221" t="s">
        <v>191</v>
      </c>
      <c r="G161" s="222" t="s">
        <v>151</v>
      </c>
      <c r="H161" s="223">
        <v>1421.73</v>
      </c>
      <c r="I161" s="224"/>
      <c r="J161" s="225">
        <f>ROUND(I161*H161,2)</f>
        <v>0</v>
      </c>
      <c r="K161" s="221" t="s">
        <v>143</v>
      </c>
      <c r="L161" s="45"/>
      <c r="M161" s="226" t="s">
        <v>1</v>
      </c>
      <c r="N161" s="227" t="s">
        <v>43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144</v>
      </c>
      <c r="AT161" s="230" t="s">
        <v>139</v>
      </c>
      <c r="AU161" s="230" t="s">
        <v>88</v>
      </c>
      <c r="AY161" s="18" t="s">
        <v>137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86</v>
      </c>
      <c r="BK161" s="231">
        <f>ROUND(I161*H161,2)</f>
        <v>0</v>
      </c>
      <c r="BL161" s="18" t="s">
        <v>144</v>
      </c>
      <c r="BM161" s="230" t="s">
        <v>192</v>
      </c>
    </row>
    <row r="162" spans="1:47" s="2" customFormat="1" ht="12">
      <c r="A162" s="39"/>
      <c r="B162" s="40"/>
      <c r="C162" s="41"/>
      <c r="D162" s="232" t="s">
        <v>146</v>
      </c>
      <c r="E162" s="41"/>
      <c r="F162" s="233" t="s">
        <v>193</v>
      </c>
      <c r="G162" s="41"/>
      <c r="H162" s="41"/>
      <c r="I162" s="234"/>
      <c r="J162" s="41"/>
      <c r="K162" s="41"/>
      <c r="L162" s="45"/>
      <c r="M162" s="235"/>
      <c r="N162" s="236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146</v>
      </c>
      <c r="AU162" s="18" t="s">
        <v>88</v>
      </c>
    </row>
    <row r="163" spans="1:51" s="13" customFormat="1" ht="12">
      <c r="A163" s="13"/>
      <c r="B163" s="237"/>
      <c r="C163" s="238"/>
      <c r="D163" s="232" t="s">
        <v>148</v>
      </c>
      <c r="E163" s="239" t="s">
        <v>1</v>
      </c>
      <c r="F163" s="240" t="s">
        <v>194</v>
      </c>
      <c r="G163" s="238"/>
      <c r="H163" s="241">
        <v>261.75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7" t="s">
        <v>148</v>
      </c>
      <c r="AU163" s="247" t="s">
        <v>88</v>
      </c>
      <c r="AV163" s="13" t="s">
        <v>88</v>
      </c>
      <c r="AW163" s="13" t="s">
        <v>34</v>
      </c>
      <c r="AX163" s="13" t="s">
        <v>78</v>
      </c>
      <c r="AY163" s="247" t="s">
        <v>137</v>
      </c>
    </row>
    <row r="164" spans="1:51" s="13" customFormat="1" ht="12">
      <c r="A164" s="13"/>
      <c r="B164" s="237"/>
      <c r="C164" s="238"/>
      <c r="D164" s="232" t="s">
        <v>148</v>
      </c>
      <c r="E164" s="239" t="s">
        <v>1</v>
      </c>
      <c r="F164" s="240" t="s">
        <v>195</v>
      </c>
      <c r="G164" s="238"/>
      <c r="H164" s="241">
        <v>261.75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7" t="s">
        <v>148</v>
      </c>
      <c r="AU164" s="247" t="s">
        <v>88</v>
      </c>
      <c r="AV164" s="13" t="s">
        <v>88</v>
      </c>
      <c r="AW164" s="13" t="s">
        <v>34</v>
      </c>
      <c r="AX164" s="13" t="s">
        <v>78</v>
      </c>
      <c r="AY164" s="247" t="s">
        <v>137</v>
      </c>
    </row>
    <row r="165" spans="1:51" s="16" customFormat="1" ht="12">
      <c r="A165" s="16"/>
      <c r="B165" s="270"/>
      <c r="C165" s="271"/>
      <c r="D165" s="232" t="s">
        <v>148</v>
      </c>
      <c r="E165" s="272" t="s">
        <v>1</v>
      </c>
      <c r="F165" s="273" t="s">
        <v>196</v>
      </c>
      <c r="G165" s="271"/>
      <c r="H165" s="274">
        <v>523.5</v>
      </c>
      <c r="I165" s="275"/>
      <c r="J165" s="271"/>
      <c r="K165" s="271"/>
      <c r="L165" s="276"/>
      <c r="M165" s="277"/>
      <c r="N165" s="278"/>
      <c r="O165" s="278"/>
      <c r="P165" s="278"/>
      <c r="Q165" s="278"/>
      <c r="R165" s="278"/>
      <c r="S165" s="278"/>
      <c r="T165" s="279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80" t="s">
        <v>148</v>
      </c>
      <c r="AU165" s="280" t="s">
        <v>88</v>
      </c>
      <c r="AV165" s="16" t="s">
        <v>157</v>
      </c>
      <c r="AW165" s="16" t="s">
        <v>34</v>
      </c>
      <c r="AX165" s="16" t="s">
        <v>78</v>
      </c>
      <c r="AY165" s="280" t="s">
        <v>137</v>
      </c>
    </row>
    <row r="166" spans="1:51" s="13" customFormat="1" ht="12">
      <c r="A166" s="13"/>
      <c r="B166" s="237"/>
      <c r="C166" s="238"/>
      <c r="D166" s="232" t="s">
        <v>148</v>
      </c>
      <c r="E166" s="239" t="s">
        <v>1</v>
      </c>
      <c r="F166" s="240" t="s">
        <v>197</v>
      </c>
      <c r="G166" s="238"/>
      <c r="H166" s="241">
        <v>449.115</v>
      </c>
      <c r="I166" s="242"/>
      <c r="J166" s="238"/>
      <c r="K166" s="238"/>
      <c r="L166" s="243"/>
      <c r="M166" s="244"/>
      <c r="N166" s="245"/>
      <c r="O166" s="245"/>
      <c r="P166" s="245"/>
      <c r="Q166" s="245"/>
      <c r="R166" s="245"/>
      <c r="S166" s="245"/>
      <c r="T166" s="24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7" t="s">
        <v>148</v>
      </c>
      <c r="AU166" s="247" t="s">
        <v>88</v>
      </c>
      <c r="AV166" s="13" t="s">
        <v>88</v>
      </c>
      <c r="AW166" s="13" t="s">
        <v>34</v>
      </c>
      <c r="AX166" s="13" t="s">
        <v>78</v>
      </c>
      <c r="AY166" s="247" t="s">
        <v>137</v>
      </c>
    </row>
    <row r="167" spans="1:51" s="13" customFormat="1" ht="12">
      <c r="A167" s="13"/>
      <c r="B167" s="237"/>
      <c r="C167" s="238"/>
      <c r="D167" s="232" t="s">
        <v>148</v>
      </c>
      <c r="E167" s="239" t="s">
        <v>1</v>
      </c>
      <c r="F167" s="240" t="s">
        <v>198</v>
      </c>
      <c r="G167" s="238"/>
      <c r="H167" s="241">
        <v>449.115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7" t="s">
        <v>148</v>
      </c>
      <c r="AU167" s="247" t="s">
        <v>88</v>
      </c>
      <c r="AV167" s="13" t="s">
        <v>88</v>
      </c>
      <c r="AW167" s="13" t="s">
        <v>34</v>
      </c>
      <c r="AX167" s="13" t="s">
        <v>78</v>
      </c>
      <c r="AY167" s="247" t="s">
        <v>137</v>
      </c>
    </row>
    <row r="168" spans="1:51" s="16" customFormat="1" ht="12">
      <c r="A168" s="16"/>
      <c r="B168" s="270"/>
      <c r="C168" s="271"/>
      <c r="D168" s="232" t="s">
        <v>148</v>
      </c>
      <c r="E168" s="272" t="s">
        <v>1</v>
      </c>
      <c r="F168" s="273" t="s">
        <v>196</v>
      </c>
      <c r="G168" s="271"/>
      <c r="H168" s="274">
        <v>898.23</v>
      </c>
      <c r="I168" s="275"/>
      <c r="J168" s="271"/>
      <c r="K168" s="271"/>
      <c r="L168" s="276"/>
      <c r="M168" s="277"/>
      <c r="N168" s="278"/>
      <c r="O168" s="278"/>
      <c r="P168" s="278"/>
      <c r="Q168" s="278"/>
      <c r="R168" s="278"/>
      <c r="S168" s="278"/>
      <c r="T168" s="279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T168" s="280" t="s">
        <v>148</v>
      </c>
      <c r="AU168" s="280" t="s">
        <v>88</v>
      </c>
      <c r="AV168" s="16" t="s">
        <v>157</v>
      </c>
      <c r="AW168" s="16" t="s">
        <v>34</v>
      </c>
      <c r="AX168" s="16" t="s">
        <v>78</v>
      </c>
      <c r="AY168" s="280" t="s">
        <v>137</v>
      </c>
    </row>
    <row r="169" spans="1:51" s="15" customFormat="1" ht="12">
      <c r="A169" s="15"/>
      <c r="B169" s="258"/>
      <c r="C169" s="259"/>
      <c r="D169" s="232" t="s">
        <v>148</v>
      </c>
      <c r="E169" s="260" t="s">
        <v>1</v>
      </c>
      <c r="F169" s="261" t="s">
        <v>156</v>
      </c>
      <c r="G169" s="259"/>
      <c r="H169" s="262">
        <v>1421.73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8" t="s">
        <v>148</v>
      </c>
      <c r="AU169" s="268" t="s">
        <v>88</v>
      </c>
      <c r="AV169" s="15" t="s">
        <v>144</v>
      </c>
      <c r="AW169" s="15" t="s">
        <v>34</v>
      </c>
      <c r="AX169" s="15" t="s">
        <v>86</v>
      </c>
      <c r="AY169" s="268" t="s">
        <v>137</v>
      </c>
    </row>
    <row r="170" spans="1:65" s="2" customFormat="1" ht="24.15" customHeight="1">
      <c r="A170" s="39"/>
      <c r="B170" s="40"/>
      <c r="C170" s="219" t="s">
        <v>199</v>
      </c>
      <c r="D170" s="219" t="s">
        <v>139</v>
      </c>
      <c r="E170" s="220" t="s">
        <v>200</v>
      </c>
      <c r="F170" s="221" t="s">
        <v>201</v>
      </c>
      <c r="G170" s="222" t="s">
        <v>151</v>
      </c>
      <c r="H170" s="223">
        <v>710.865</v>
      </c>
      <c r="I170" s="224"/>
      <c r="J170" s="225">
        <f>ROUND(I170*H170,2)</f>
        <v>0</v>
      </c>
      <c r="K170" s="221" t="s">
        <v>143</v>
      </c>
      <c r="L170" s="45"/>
      <c r="M170" s="226" t="s">
        <v>1</v>
      </c>
      <c r="N170" s="227" t="s">
        <v>43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144</v>
      </c>
      <c r="AT170" s="230" t="s">
        <v>139</v>
      </c>
      <c r="AU170" s="230" t="s">
        <v>88</v>
      </c>
      <c r="AY170" s="18" t="s">
        <v>137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86</v>
      </c>
      <c r="BK170" s="231">
        <f>ROUND(I170*H170,2)</f>
        <v>0</v>
      </c>
      <c r="BL170" s="18" t="s">
        <v>144</v>
      </c>
      <c r="BM170" s="230" t="s">
        <v>202</v>
      </c>
    </row>
    <row r="171" spans="1:47" s="2" customFormat="1" ht="12">
      <c r="A171" s="39"/>
      <c r="B171" s="40"/>
      <c r="C171" s="41"/>
      <c r="D171" s="232" t="s">
        <v>146</v>
      </c>
      <c r="E171" s="41"/>
      <c r="F171" s="233" t="s">
        <v>203</v>
      </c>
      <c r="G171" s="41"/>
      <c r="H171" s="41"/>
      <c r="I171" s="234"/>
      <c r="J171" s="41"/>
      <c r="K171" s="41"/>
      <c r="L171" s="45"/>
      <c r="M171" s="235"/>
      <c r="N171" s="236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146</v>
      </c>
      <c r="AU171" s="18" t="s">
        <v>88</v>
      </c>
    </row>
    <row r="172" spans="1:51" s="13" customFormat="1" ht="12">
      <c r="A172" s="13"/>
      <c r="B172" s="237"/>
      <c r="C172" s="238"/>
      <c r="D172" s="232" t="s">
        <v>148</v>
      </c>
      <c r="E172" s="239" t="s">
        <v>1</v>
      </c>
      <c r="F172" s="240" t="s">
        <v>204</v>
      </c>
      <c r="G172" s="238"/>
      <c r="H172" s="241">
        <v>261.75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7" t="s">
        <v>148</v>
      </c>
      <c r="AU172" s="247" t="s">
        <v>88</v>
      </c>
      <c r="AV172" s="13" t="s">
        <v>88</v>
      </c>
      <c r="AW172" s="13" t="s">
        <v>34</v>
      </c>
      <c r="AX172" s="13" t="s">
        <v>78</v>
      </c>
      <c r="AY172" s="247" t="s">
        <v>137</v>
      </c>
    </row>
    <row r="173" spans="1:51" s="13" customFormat="1" ht="12">
      <c r="A173" s="13"/>
      <c r="B173" s="237"/>
      <c r="C173" s="238"/>
      <c r="D173" s="232" t="s">
        <v>148</v>
      </c>
      <c r="E173" s="239" t="s">
        <v>1</v>
      </c>
      <c r="F173" s="240" t="s">
        <v>205</v>
      </c>
      <c r="G173" s="238"/>
      <c r="H173" s="241">
        <v>449.115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7" t="s">
        <v>148</v>
      </c>
      <c r="AU173" s="247" t="s">
        <v>88</v>
      </c>
      <c r="AV173" s="13" t="s">
        <v>88</v>
      </c>
      <c r="AW173" s="13" t="s">
        <v>34</v>
      </c>
      <c r="AX173" s="13" t="s">
        <v>78</v>
      </c>
      <c r="AY173" s="247" t="s">
        <v>137</v>
      </c>
    </row>
    <row r="174" spans="1:51" s="15" customFormat="1" ht="12">
      <c r="A174" s="15"/>
      <c r="B174" s="258"/>
      <c r="C174" s="259"/>
      <c r="D174" s="232" t="s">
        <v>148</v>
      </c>
      <c r="E174" s="260" t="s">
        <v>1</v>
      </c>
      <c r="F174" s="261" t="s">
        <v>156</v>
      </c>
      <c r="G174" s="259"/>
      <c r="H174" s="262">
        <v>710.865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8" t="s">
        <v>148</v>
      </c>
      <c r="AU174" s="268" t="s">
        <v>88</v>
      </c>
      <c r="AV174" s="15" t="s">
        <v>144</v>
      </c>
      <c r="AW174" s="15" t="s">
        <v>34</v>
      </c>
      <c r="AX174" s="15" t="s">
        <v>86</v>
      </c>
      <c r="AY174" s="268" t="s">
        <v>137</v>
      </c>
    </row>
    <row r="175" spans="1:65" s="2" customFormat="1" ht="24.15" customHeight="1">
      <c r="A175" s="39"/>
      <c r="B175" s="40"/>
      <c r="C175" s="219" t="s">
        <v>206</v>
      </c>
      <c r="D175" s="219" t="s">
        <v>139</v>
      </c>
      <c r="E175" s="220" t="s">
        <v>207</v>
      </c>
      <c r="F175" s="221" t="s">
        <v>208</v>
      </c>
      <c r="G175" s="222" t="s">
        <v>151</v>
      </c>
      <c r="H175" s="223">
        <v>157.68</v>
      </c>
      <c r="I175" s="224"/>
      <c r="J175" s="225">
        <f>ROUND(I175*H175,2)</f>
        <v>0</v>
      </c>
      <c r="K175" s="221" t="s">
        <v>143</v>
      </c>
      <c r="L175" s="45"/>
      <c r="M175" s="226" t="s">
        <v>1</v>
      </c>
      <c r="N175" s="227" t="s">
        <v>43</v>
      </c>
      <c r="O175" s="92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144</v>
      </c>
      <c r="AT175" s="230" t="s">
        <v>139</v>
      </c>
      <c r="AU175" s="230" t="s">
        <v>88</v>
      </c>
      <c r="AY175" s="18" t="s">
        <v>137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86</v>
      </c>
      <c r="BK175" s="231">
        <f>ROUND(I175*H175,2)</f>
        <v>0</v>
      </c>
      <c r="BL175" s="18" t="s">
        <v>144</v>
      </c>
      <c r="BM175" s="230" t="s">
        <v>209</v>
      </c>
    </row>
    <row r="176" spans="1:47" s="2" customFormat="1" ht="12">
      <c r="A176" s="39"/>
      <c r="B176" s="40"/>
      <c r="C176" s="41"/>
      <c r="D176" s="232" t="s">
        <v>146</v>
      </c>
      <c r="E176" s="41"/>
      <c r="F176" s="233" t="s">
        <v>210</v>
      </c>
      <c r="G176" s="41"/>
      <c r="H176" s="41"/>
      <c r="I176" s="234"/>
      <c r="J176" s="41"/>
      <c r="K176" s="41"/>
      <c r="L176" s="45"/>
      <c r="M176" s="235"/>
      <c r="N176" s="236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146</v>
      </c>
      <c r="AU176" s="18" t="s">
        <v>88</v>
      </c>
    </row>
    <row r="177" spans="1:51" s="13" customFormat="1" ht="12">
      <c r="A177" s="13"/>
      <c r="B177" s="237"/>
      <c r="C177" s="238"/>
      <c r="D177" s="232" t="s">
        <v>148</v>
      </c>
      <c r="E177" s="239" t="s">
        <v>1</v>
      </c>
      <c r="F177" s="240" t="s">
        <v>211</v>
      </c>
      <c r="G177" s="238"/>
      <c r="H177" s="241">
        <v>157.68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7" t="s">
        <v>148</v>
      </c>
      <c r="AU177" s="247" t="s">
        <v>88</v>
      </c>
      <c r="AV177" s="13" t="s">
        <v>88</v>
      </c>
      <c r="AW177" s="13" t="s">
        <v>34</v>
      </c>
      <c r="AX177" s="13" t="s">
        <v>86</v>
      </c>
      <c r="AY177" s="247" t="s">
        <v>137</v>
      </c>
    </row>
    <row r="178" spans="1:65" s="2" customFormat="1" ht="24.15" customHeight="1">
      <c r="A178" s="39"/>
      <c r="B178" s="40"/>
      <c r="C178" s="219" t="s">
        <v>212</v>
      </c>
      <c r="D178" s="219" t="s">
        <v>139</v>
      </c>
      <c r="E178" s="220" t="s">
        <v>213</v>
      </c>
      <c r="F178" s="221" t="s">
        <v>214</v>
      </c>
      <c r="G178" s="222" t="s">
        <v>151</v>
      </c>
      <c r="H178" s="223">
        <v>501.83</v>
      </c>
      <c r="I178" s="224"/>
      <c r="J178" s="225">
        <f>ROUND(I178*H178,2)</f>
        <v>0</v>
      </c>
      <c r="K178" s="221" t="s">
        <v>143</v>
      </c>
      <c r="L178" s="45"/>
      <c r="M178" s="226" t="s">
        <v>1</v>
      </c>
      <c r="N178" s="227" t="s">
        <v>43</v>
      </c>
      <c r="O178" s="92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144</v>
      </c>
      <c r="AT178" s="230" t="s">
        <v>139</v>
      </c>
      <c r="AU178" s="230" t="s">
        <v>88</v>
      </c>
      <c r="AY178" s="18" t="s">
        <v>137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86</v>
      </c>
      <c r="BK178" s="231">
        <f>ROUND(I178*H178,2)</f>
        <v>0</v>
      </c>
      <c r="BL178" s="18" t="s">
        <v>144</v>
      </c>
      <c r="BM178" s="230" t="s">
        <v>215</v>
      </c>
    </row>
    <row r="179" spans="1:47" s="2" customFormat="1" ht="12">
      <c r="A179" s="39"/>
      <c r="B179" s="40"/>
      <c r="C179" s="41"/>
      <c r="D179" s="232" t="s">
        <v>146</v>
      </c>
      <c r="E179" s="41"/>
      <c r="F179" s="233" t="s">
        <v>216</v>
      </c>
      <c r="G179" s="41"/>
      <c r="H179" s="41"/>
      <c r="I179" s="234"/>
      <c r="J179" s="41"/>
      <c r="K179" s="41"/>
      <c r="L179" s="45"/>
      <c r="M179" s="235"/>
      <c r="N179" s="236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146</v>
      </c>
      <c r="AU179" s="18" t="s">
        <v>88</v>
      </c>
    </row>
    <row r="180" spans="1:47" s="2" customFormat="1" ht="12">
      <c r="A180" s="39"/>
      <c r="B180" s="40"/>
      <c r="C180" s="41"/>
      <c r="D180" s="232" t="s">
        <v>180</v>
      </c>
      <c r="E180" s="41"/>
      <c r="F180" s="269" t="s">
        <v>217</v>
      </c>
      <c r="G180" s="41"/>
      <c r="H180" s="41"/>
      <c r="I180" s="234"/>
      <c r="J180" s="41"/>
      <c r="K180" s="41"/>
      <c r="L180" s="45"/>
      <c r="M180" s="235"/>
      <c r="N180" s="236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180</v>
      </c>
      <c r="AU180" s="18" t="s">
        <v>88</v>
      </c>
    </row>
    <row r="181" spans="1:51" s="14" customFormat="1" ht="12">
      <c r="A181" s="14"/>
      <c r="B181" s="248"/>
      <c r="C181" s="249"/>
      <c r="D181" s="232" t="s">
        <v>148</v>
      </c>
      <c r="E181" s="250" t="s">
        <v>1</v>
      </c>
      <c r="F181" s="251" t="s">
        <v>218</v>
      </c>
      <c r="G181" s="249"/>
      <c r="H181" s="250" t="s">
        <v>1</v>
      </c>
      <c r="I181" s="252"/>
      <c r="J181" s="249"/>
      <c r="K181" s="249"/>
      <c r="L181" s="253"/>
      <c r="M181" s="254"/>
      <c r="N181" s="255"/>
      <c r="O181" s="255"/>
      <c r="P181" s="255"/>
      <c r="Q181" s="255"/>
      <c r="R181" s="255"/>
      <c r="S181" s="255"/>
      <c r="T181" s="25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7" t="s">
        <v>148</v>
      </c>
      <c r="AU181" s="257" t="s">
        <v>88</v>
      </c>
      <c r="AV181" s="14" t="s">
        <v>86</v>
      </c>
      <c r="AW181" s="14" t="s">
        <v>34</v>
      </c>
      <c r="AX181" s="14" t="s">
        <v>78</v>
      </c>
      <c r="AY181" s="257" t="s">
        <v>137</v>
      </c>
    </row>
    <row r="182" spans="1:51" s="13" customFormat="1" ht="12">
      <c r="A182" s="13"/>
      <c r="B182" s="237"/>
      <c r="C182" s="238"/>
      <c r="D182" s="232" t="s">
        <v>148</v>
      </c>
      <c r="E182" s="239" t="s">
        <v>1</v>
      </c>
      <c r="F182" s="240" t="s">
        <v>219</v>
      </c>
      <c r="G182" s="238"/>
      <c r="H182" s="241">
        <v>501.83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7" t="s">
        <v>148</v>
      </c>
      <c r="AU182" s="247" t="s">
        <v>88</v>
      </c>
      <c r="AV182" s="13" t="s">
        <v>88</v>
      </c>
      <c r="AW182" s="13" t="s">
        <v>34</v>
      </c>
      <c r="AX182" s="13" t="s">
        <v>78</v>
      </c>
      <c r="AY182" s="247" t="s">
        <v>137</v>
      </c>
    </row>
    <row r="183" spans="1:51" s="15" customFormat="1" ht="12">
      <c r="A183" s="15"/>
      <c r="B183" s="258"/>
      <c r="C183" s="259"/>
      <c r="D183" s="232" t="s">
        <v>148</v>
      </c>
      <c r="E183" s="260" t="s">
        <v>1</v>
      </c>
      <c r="F183" s="261" t="s">
        <v>156</v>
      </c>
      <c r="G183" s="259"/>
      <c r="H183" s="262">
        <v>501.83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8" t="s">
        <v>148</v>
      </c>
      <c r="AU183" s="268" t="s">
        <v>88</v>
      </c>
      <c r="AV183" s="15" t="s">
        <v>144</v>
      </c>
      <c r="AW183" s="15" t="s">
        <v>34</v>
      </c>
      <c r="AX183" s="15" t="s">
        <v>86</v>
      </c>
      <c r="AY183" s="268" t="s">
        <v>137</v>
      </c>
    </row>
    <row r="184" spans="1:65" s="2" customFormat="1" ht="16.5" customHeight="1">
      <c r="A184" s="39"/>
      <c r="B184" s="40"/>
      <c r="C184" s="281" t="s">
        <v>220</v>
      </c>
      <c r="D184" s="281" t="s">
        <v>221</v>
      </c>
      <c r="E184" s="282" t="s">
        <v>222</v>
      </c>
      <c r="F184" s="283" t="s">
        <v>223</v>
      </c>
      <c r="G184" s="284" t="s">
        <v>224</v>
      </c>
      <c r="H184" s="285">
        <v>378.711</v>
      </c>
      <c r="I184" s="286"/>
      <c r="J184" s="287">
        <f>ROUND(I184*H184,2)</f>
        <v>0</v>
      </c>
      <c r="K184" s="283" t="s">
        <v>143</v>
      </c>
      <c r="L184" s="288"/>
      <c r="M184" s="289" t="s">
        <v>1</v>
      </c>
      <c r="N184" s="290" t="s">
        <v>43</v>
      </c>
      <c r="O184" s="92"/>
      <c r="P184" s="228">
        <f>O184*H184</f>
        <v>0</v>
      </c>
      <c r="Q184" s="228">
        <v>1</v>
      </c>
      <c r="R184" s="228">
        <f>Q184*H184</f>
        <v>378.711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189</v>
      </c>
      <c r="AT184" s="230" t="s">
        <v>221</v>
      </c>
      <c r="AU184" s="230" t="s">
        <v>88</v>
      </c>
      <c r="AY184" s="18" t="s">
        <v>137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86</v>
      </c>
      <c r="BK184" s="231">
        <f>ROUND(I184*H184,2)</f>
        <v>0</v>
      </c>
      <c r="BL184" s="18" t="s">
        <v>144</v>
      </c>
      <c r="BM184" s="230" t="s">
        <v>225</v>
      </c>
    </row>
    <row r="185" spans="1:47" s="2" customFormat="1" ht="12">
      <c r="A185" s="39"/>
      <c r="B185" s="40"/>
      <c r="C185" s="41"/>
      <c r="D185" s="232" t="s">
        <v>146</v>
      </c>
      <c r="E185" s="41"/>
      <c r="F185" s="233" t="s">
        <v>223</v>
      </c>
      <c r="G185" s="41"/>
      <c r="H185" s="41"/>
      <c r="I185" s="234"/>
      <c r="J185" s="41"/>
      <c r="K185" s="41"/>
      <c r="L185" s="45"/>
      <c r="M185" s="235"/>
      <c r="N185" s="236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146</v>
      </c>
      <c r="AU185" s="18" t="s">
        <v>88</v>
      </c>
    </row>
    <row r="186" spans="1:51" s="13" customFormat="1" ht="12">
      <c r="A186" s="13"/>
      <c r="B186" s="237"/>
      <c r="C186" s="238"/>
      <c r="D186" s="232" t="s">
        <v>148</v>
      </c>
      <c r="E186" s="239" t="s">
        <v>1</v>
      </c>
      <c r="F186" s="240" t="s">
        <v>226</v>
      </c>
      <c r="G186" s="238"/>
      <c r="H186" s="241">
        <v>659.51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7" t="s">
        <v>148</v>
      </c>
      <c r="AU186" s="247" t="s">
        <v>88</v>
      </c>
      <c r="AV186" s="13" t="s">
        <v>88</v>
      </c>
      <c r="AW186" s="13" t="s">
        <v>34</v>
      </c>
      <c r="AX186" s="13" t="s">
        <v>78</v>
      </c>
      <c r="AY186" s="247" t="s">
        <v>137</v>
      </c>
    </row>
    <row r="187" spans="1:51" s="13" customFormat="1" ht="12">
      <c r="A187" s="13"/>
      <c r="B187" s="237"/>
      <c r="C187" s="238"/>
      <c r="D187" s="232" t="s">
        <v>148</v>
      </c>
      <c r="E187" s="239" t="s">
        <v>1</v>
      </c>
      <c r="F187" s="240" t="s">
        <v>227</v>
      </c>
      <c r="G187" s="238"/>
      <c r="H187" s="241">
        <v>-449.115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7" t="s">
        <v>148</v>
      </c>
      <c r="AU187" s="247" t="s">
        <v>88</v>
      </c>
      <c r="AV187" s="13" t="s">
        <v>88</v>
      </c>
      <c r="AW187" s="13" t="s">
        <v>34</v>
      </c>
      <c r="AX187" s="13" t="s">
        <v>78</v>
      </c>
      <c r="AY187" s="247" t="s">
        <v>137</v>
      </c>
    </row>
    <row r="188" spans="1:51" s="15" customFormat="1" ht="12">
      <c r="A188" s="15"/>
      <c r="B188" s="258"/>
      <c r="C188" s="259"/>
      <c r="D188" s="232" t="s">
        <v>148</v>
      </c>
      <c r="E188" s="260" t="s">
        <v>1</v>
      </c>
      <c r="F188" s="261" t="s">
        <v>156</v>
      </c>
      <c r="G188" s="259"/>
      <c r="H188" s="262">
        <v>210.39499999999998</v>
      </c>
      <c r="I188" s="263"/>
      <c r="J188" s="259"/>
      <c r="K188" s="259"/>
      <c r="L188" s="264"/>
      <c r="M188" s="265"/>
      <c r="N188" s="266"/>
      <c r="O188" s="266"/>
      <c r="P188" s="266"/>
      <c r="Q188" s="266"/>
      <c r="R188" s="266"/>
      <c r="S188" s="266"/>
      <c r="T188" s="267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8" t="s">
        <v>148</v>
      </c>
      <c r="AU188" s="268" t="s">
        <v>88</v>
      </c>
      <c r="AV188" s="15" t="s">
        <v>144</v>
      </c>
      <c r="AW188" s="15" t="s">
        <v>34</v>
      </c>
      <c r="AX188" s="15" t="s">
        <v>86</v>
      </c>
      <c r="AY188" s="268" t="s">
        <v>137</v>
      </c>
    </row>
    <row r="189" spans="1:51" s="13" customFormat="1" ht="12">
      <c r="A189" s="13"/>
      <c r="B189" s="237"/>
      <c r="C189" s="238"/>
      <c r="D189" s="232" t="s">
        <v>148</v>
      </c>
      <c r="E189" s="238"/>
      <c r="F189" s="240" t="s">
        <v>228</v>
      </c>
      <c r="G189" s="238"/>
      <c r="H189" s="241">
        <v>378.711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7" t="s">
        <v>148</v>
      </c>
      <c r="AU189" s="247" t="s">
        <v>88</v>
      </c>
      <c r="AV189" s="13" t="s">
        <v>88</v>
      </c>
      <c r="AW189" s="13" t="s">
        <v>4</v>
      </c>
      <c r="AX189" s="13" t="s">
        <v>86</v>
      </c>
      <c r="AY189" s="247" t="s">
        <v>137</v>
      </c>
    </row>
    <row r="190" spans="1:65" s="2" customFormat="1" ht="37.8" customHeight="1">
      <c r="A190" s="39"/>
      <c r="B190" s="40"/>
      <c r="C190" s="219" t="s">
        <v>229</v>
      </c>
      <c r="D190" s="219" t="s">
        <v>139</v>
      </c>
      <c r="E190" s="220" t="s">
        <v>230</v>
      </c>
      <c r="F190" s="221" t="s">
        <v>231</v>
      </c>
      <c r="G190" s="222" t="s">
        <v>142</v>
      </c>
      <c r="H190" s="223">
        <v>3270.94</v>
      </c>
      <c r="I190" s="224"/>
      <c r="J190" s="225">
        <f>ROUND(I190*H190,2)</f>
        <v>0</v>
      </c>
      <c r="K190" s="221" t="s">
        <v>143</v>
      </c>
      <c r="L190" s="45"/>
      <c r="M190" s="226" t="s">
        <v>1</v>
      </c>
      <c r="N190" s="227" t="s">
        <v>43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144</v>
      </c>
      <c r="AT190" s="230" t="s">
        <v>139</v>
      </c>
      <c r="AU190" s="230" t="s">
        <v>88</v>
      </c>
      <c r="AY190" s="18" t="s">
        <v>137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86</v>
      </c>
      <c r="BK190" s="231">
        <f>ROUND(I190*H190,2)</f>
        <v>0</v>
      </c>
      <c r="BL190" s="18" t="s">
        <v>144</v>
      </c>
      <c r="BM190" s="230" t="s">
        <v>232</v>
      </c>
    </row>
    <row r="191" spans="1:47" s="2" customFormat="1" ht="12">
      <c r="A191" s="39"/>
      <c r="B191" s="40"/>
      <c r="C191" s="41"/>
      <c r="D191" s="232" t="s">
        <v>146</v>
      </c>
      <c r="E191" s="41"/>
      <c r="F191" s="233" t="s">
        <v>233</v>
      </c>
      <c r="G191" s="41"/>
      <c r="H191" s="41"/>
      <c r="I191" s="234"/>
      <c r="J191" s="41"/>
      <c r="K191" s="41"/>
      <c r="L191" s="45"/>
      <c r="M191" s="235"/>
      <c r="N191" s="236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146</v>
      </c>
      <c r="AU191" s="18" t="s">
        <v>88</v>
      </c>
    </row>
    <row r="192" spans="1:51" s="13" customFormat="1" ht="12">
      <c r="A192" s="13"/>
      <c r="B192" s="237"/>
      <c r="C192" s="238"/>
      <c r="D192" s="232" t="s">
        <v>148</v>
      </c>
      <c r="E192" s="239" t="s">
        <v>1</v>
      </c>
      <c r="F192" s="240" t="s">
        <v>234</v>
      </c>
      <c r="G192" s="238"/>
      <c r="H192" s="241">
        <v>3270.94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7" t="s">
        <v>148</v>
      </c>
      <c r="AU192" s="247" t="s">
        <v>88</v>
      </c>
      <c r="AV192" s="13" t="s">
        <v>88</v>
      </c>
      <c r="AW192" s="13" t="s">
        <v>34</v>
      </c>
      <c r="AX192" s="13" t="s">
        <v>78</v>
      </c>
      <c r="AY192" s="247" t="s">
        <v>137</v>
      </c>
    </row>
    <row r="193" spans="1:51" s="15" customFormat="1" ht="12">
      <c r="A193" s="15"/>
      <c r="B193" s="258"/>
      <c r="C193" s="259"/>
      <c r="D193" s="232" t="s">
        <v>148</v>
      </c>
      <c r="E193" s="260" t="s">
        <v>1</v>
      </c>
      <c r="F193" s="261" t="s">
        <v>156</v>
      </c>
      <c r="G193" s="259"/>
      <c r="H193" s="262">
        <v>3270.94</v>
      </c>
      <c r="I193" s="263"/>
      <c r="J193" s="259"/>
      <c r="K193" s="259"/>
      <c r="L193" s="264"/>
      <c r="M193" s="265"/>
      <c r="N193" s="266"/>
      <c r="O193" s="266"/>
      <c r="P193" s="266"/>
      <c r="Q193" s="266"/>
      <c r="R193" s="266"/>
      <c r="S193" s="266"/>
      <c r="T193" s="267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8" t="s">
        <v>148</v>
      </c>
      <c r="AU193" s="268" t="s">
        <v>88</v>
      </c>
      <c r="AV193" s="15" t="s">
        <v>144</v>
      </c>
      <c r="AW193" s="15" t="s">
        <v>34</v>
      </c>
      <c r="AX193" s="15" t="s">
        <v>86</v>
      </c>
      <c r="AY193" s="268" t="s">
        <v>137</v>
      </c>
    </row>
    <row r="194" spans="1:65" s="2" customFormat="1" ht="24.15" customHeight="1">
      <c r="A194" s="39"/>
      <c r="B194" s="40"/>
      <c r="C194" s="219" t="s">
        <v>235</v>
      </c>
      <c r="D194" s="219" t="s">
        <v>139</v>
      </c>
      <c r="E194" s="220" t="s">
        <v>236</v>
      </c>
      <c r="F194" s="221" t="s">
        <v>237</v>
      </c>
      <c r="G194" s="222" t="s">
        <v>142</v>
      </c>
      <c r="H194" s="223">
        <v>3270.94</v>
      </c>
      <c r="I194" s="224"/>
      <c r="J194" s="225">
        <f>ROUND(I194*H194,2)</f>
        <v>0</v>
      </c>
      <c r="K194" s="221" t="s">
        <v>143</v>
      </c>
      <c r="L194" s="45"/>
      <c r="M194" s="226" t="s">
        <v>1</v>
      </c>
      <c r="N194" s="227" t="s">
        <v>43</v>
      </c>
      <c r="O194" s="92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144</v>
      </c>
      <c r="AT194" s="230" t="s">
        <v>139</v>
      </c>
      <c r="AU194" s="230" t="s">
        <v>88</v>
      </c>
      <c r="AY194" s="18" t="s">
        <v>137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86</v>
      </c>
      <c r="BK194" s="231">
        <f>ROUND(I194*H194,2)</f>
        <v>0</v>
      </c>
      <c r="BL194" s="18" t="s">
        <v>144</v>
      </c>
      <c r="BM194" s="230" t="s">
        <v>238</v>
      </c>
    </row>
    <row r="195" spans="1:47" s="2" customFormat="1" ht="12">
      <c r="A195" s="39"/>
      <c r="B195" s="40"/>
      <c r="C195" s="41"/>
      <c r="D195" s="232" t="s">
        <v>146</v>
      </c>
      <c r="E195" s="41"/>
      <c r="F195" s="233" t="s">
        <v>239</v>
      </c>
      <c r="G195" s="41"/>
      <c r="H195" s="41"/>
      <c r="I195" s="234"/>
      <c r="J195" s="41"/>
      <c r="K195" s="41"/>
      <c r="L195" s="45"/>
      <c r="M195" s="235"/>
      <c r="N195" s="236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146</v>
      </c>
      <c r="AU195" s="18" t="s">
        <v>88</v>
      </c>
    </row>
    <row r="196" spans="1:51" s="13" customFormat="1" ht="12">
      <c r="A196" s="13"/>
      <c r="B196" s="237"/>
      <c r="C196" s="238"/>
      <c r="D196" s="232" t="s">
        <v>148</v>
      </c>
      <c r="E196" s="239" t="s">
        <v>1</v>
      </c>
      <c r="F196" s="240" t="s">
        <v>234</v>
      </c>
      <c r="G196" s="238"/>
      <c r="H196" s="241">
        <v>3270.94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7" t="s">
        <v>148</v>
      </c>
      <c r="AU196" s="247" t="s">
        <v>88</v>
      </c>
      <c r="AV196" s="13" t="s">
        <v>88</v>
      </c>
      <c r="AW196" s="13" t="s">
        <v>34</v>
      </c>
      <c r="AX196" s="13" t="s">
        <v>78</v>
      </c>
      <c r="AY196" s="247" t="s">
        <v>137</v>
      </c>
    </row>
    <row r="197" spans="1:51" s="15" customFormat="1" ht="12">
      <c r="A197" s="15"/>
      <c r="B197" s="258"/>
      <c r="C197" s="259"/>
      <c r="D197" s="232" t="s">
        <v>148</v>
      </c>
      <c r="E197" s="260" t="s">
        <v>1</v>
      </c>
      <c r="F197" s="261" t="s">
        <v>156</v>
      </c>
      <c r="G197" s="259"/>
      <c r="H197" s="262">
        <v>3270.94</v>
      </c>
      <c r="I197" s="263"/>
      <c r="J197" s="259"/>
      <c r="K197" s="259"/>
      <c r="L197" s="264"/>
      <c r="M197" s="265"/>
      <c r="N197" s="266"/>
      <c r="O197" s="266"/>
      <c r="P197" s="266"/>
      <c r="Q197" s="266"/>
      <c r="R197" s="266"/>
      <c r="S197" s="266"/>
      <c r="T197" s="267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8" t="s">
        <v>148</v>
      </c>
      <c r="AU197" s="268" t="s">
        <v>88</v>
      </c>
      <c r="AV197" s="15" t="s">
        <v>144</v>
      </c>
      <c r="AW197" s="15" t="s">
        <v>34</v>
      </c>
      <c r="AX197" s="15" t="s">
        <v>86</v>
      </c>
      <c r="AY197" s="268" t="s">
        <v>137</v>
      </c>
    </row>
    <row r="198" spans="1:65" s="2" customFormat="1" ht="16.5" customHeight="1">
      <c r="A198" s="39"/>
      <c r="B198" s="40"/>
      <c r="C198" s="281" t="s">
        <v>8</v>
      </c>
      <c r="D198" s="281" t="s">
        <v>221</v>
      </c>
      <c r="E198" s="282" t="s">
        <v>240</v>
      </c>
      <c r="F198" s="283" t="s">
        <v>241</v>
      </c>
      <c r="G198" s="284" t="s">
        <v>242</v>
      </c>
      <c r="H198" s="285">
        <v>98.128</v>
      </c>
      <c r="I198" s="286"/>
      <c r="J198" s="287">
        <f>ROUND(I198*H198,2)</f>
        <v>0</v>
      </c>
      <c r="K198" s="283" t="s">
        <v>143</v>
      </c>
      <c r="L198" s="288"/>
      <c r="M198" s="289" t="s">
        <v>1</v>
      </c>
      <c r="N198" s="290" t="s">
        <v>43</v>
      </c>
      <c r="O198" s="92"/>
      <c r="P198" s="228">
        <f>O198*H198</f>
        <v>0</v>
      </c>
      <c r="Q198" s="228">
        <v>0.001</v>
      </c>
      <c r="R198" s="228">
        <f>Q198*H198</f>
        <v>0.098128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189</v>
      </c>
      <c r="AT198" s="230" t="s">
        <v>221</v>
      </c>
      <c r="AU198" s="230" t="s">
        <v>88</v>
      </c>
      <c r="AY198" s="18" t="s">
        <v>137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86</v>
      </c>
      <c r="BK198" s="231">
        <f>ROUND(I198*H198,2)</f>
        <v>0</v>
      </c>
      <c r="BL198" s="18" t="s">
        <v>144</v>
      </c>
      <c r="BM198" s="230" t="s">
        <v>243</v>
      </c>
    </row>
    <row r="199" spans="1:47" s="2" customFormat="1" ht="12">
      <c r="A199" s="39"/>
      <c r="B199" s="40"/>
      <c r="C199" s="41"/>
      <c r="D199" s="232" t="s">
        <v>146</v>
      </c>
      <c r="E199" s="41"/>
      <c r="F199" s="233" t="s">
        <v>241</v>
      </c>
      <c r="G199" s="41"/>
      <c r="H199" s="41"/>
      <c r="I199" s="234"/>
      <c r="J199" s="41"/>
      <c r="K199" s="41"/>
      <c r="L199" s="45"/>
      <c r="M199" s="235"/>
      <c r="N199" s="236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146</v>
      </c>
      <c r="AU199" s="18" t="s">
        <v>88</v>
      </c>
    </row>
    <row r="200" spans="1:51" s="13" customFormat="1" ht="12">
      <c r="A200" s="13"/>
      <c r="B200" s="237"/>
      <c r="C200" s="238"/>
      <c r="D200" s="232" t="s">
        <v>148</v>
      </c>
      <c r="E200" s="239" t="s">
        <v>1</v>
      </c>
      <c r="F200" s="240" t="s">
        <v>244</v>
      </c>
      <c r="G200" s="238"/>
      <c r="H200" s="241">
        <v>98.128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7" t="s">
        <v>148</v>
      </c>
      <c r="AU200" s="247" t="s">
        <v>88</v>
      </c>
      <c r="AV200" s="13" t="s">
        <v>88</v>
      </c>
      <c r="AW200" s="13" t="s">
        <v>34</v>
      </c>
      <c r="AX200" s="13" t="s">
        <v>78</v>
      </c>
      <c r="AY200" s="247" t="s">
        <v>137</v>
      </c>
    </row>
    <row r="201" spans="1:51" s="15" customFormat="1" ht="12">
      <c r="A201" s="15"/>
      <c r="B201" s="258"/>
      <c r="C201" s="259"/>
      <c r="D201" s="232" t="s">
        <v>148</v>
      </c>
      <c r="E201" s="260" t="s">
        <v>1</v>
      </c>
      <c r="F201" s="261" t="s">
        <v>156</v>
      </c>
      <c r="G201" s="259"/>
      <c r="H201" s="262">
        <v>98.128</v>
      </c>
      <c r="I201" s="263"/>
      <c r="J201" s="259"/>
      <c r="K201" s="259"/>
      <c r="L201" s="264"/>
      <c r="M201" s="265"/>
      <c r="N201" s="266"/>
      <c r="O201" s="266"/>
      <c r="P201" s="266"/>
      <c r="Q201" s="266"/>
      <c r="R201" s="266"/>
      <c r="S201" s="266"/>
      <c r="T201" s="267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8" t="s">
        <v>148</v>
      </c>
      <c r="AU201" s="268" t="s">
        <v>88</v>
      </c>
      <c r="AV201" s="15" t="s">
        <v>144</v>
      </c>
      <c r="AW201" s="15" t="s">
        <v>34</v>
      </c>
      <c r="AX201" s="15" t="s">
        <v>86</v>
      </c>
      <c r="AY201" s="268" t="s">
        <v>137</v>
      </c>
    </row>
    <row r="202" spans="1:65" s="2" customFormat="1" ht="24.15" customHeight="1">
      <c r="A202" s="39"/>
      <c r="B202" s="40"/>
      <c r="C202" s="219" t="s">
        <v>245</v>
      </c>
      <c r="D202" s="219" t="s">
        <v>139</v>
      </c>
      <c r="E202" s="220" t="s">
        <v>246</v>
      </c>
      <c r="F202" s="221" t="s">
        <v>247</v>
      </c>
      <c r="G202" s="222" t="s">
        <v>142</v>
      </c>
      <c r="H202" s="223">
        <v>2132.75</v>
      </c>
      <c r="I202" s="224"/>
      <c r="J202" s="225">
        <f>ROUND(I202*H202,2)</f>
        <v>0</v>
      </c>
      <c r="K202" s="221" t="s">
        <v>143</v>
      </c>
      <c r="L202" s="45"/>
      <c r="M202" s="226" t="s">
        <v>1</v>
      </c>
      <c r="N202" s="227" t="s">
        <v>43</v>
      </c>
      <c r="O202" s="92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144</v>
      </c>
      <c r="AT202" s="230" t="s">
        <v>139</v>
      </c>
      <c r="AU202" s="230" t="s">
        <v>88</v>
      </c>
      <c r="AY202" s="18" t="s">
        <v>137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86</v>
      </c>
      <c r="BK202" s="231">
        <f>ROUND(I202*H202,2)</f>
        <v>0</v>
      </c>
      <c r="BL202" s="18" t="s">
        <v>144</v>
      </c>
      <c r="BM202" s="230" t="s">
        <v>248</v>
      </c>
    </row>
    <row r="203" spans="1:47" s="2" customFormat="1" ht="12">
      <c r="A203" s="39"/>
      <c r="B203" s="40"/>
      <c r="C203" s="41"/>
      <c r="D203" s="232" t="s">
        <v>146</v>
      </c>
      <c r="E203" s="41"/>
      <c r="F203" s="233" t="s">
        <v>249</v>
      </c>
      <c r="G203" s="41"/>
      <c r="H203" s="41"/>
      <c r="I203" s="234"/>
      <c r="J203" s="41"/>
      <c r="K203" s="41"/>
      <c r="L203" s="45"/>
      <c r="M203" s="235"/>
      <c r="N203" s="236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146</v>
      </c>
      <c r="AU203" s="18" t="s">
        <v>88</v>
      </c>
    </row>
    <row r="204" spans="1:51" s="14" customFormat="1" ht="12">
      <c r="A204" s="14"/>
      <c r="B204" s="248"/>
      <c r="C204" s="249"/>
      <c r="D204" s="232" t="s">
        <v>148</v>
      </c>
      <c r="E204" s="250" t="s">
        <v>1</v>
      </c>
      <c r="F204" s="251" t="s">
        <v>250</v>
      </c>
      <c r="G204" s="249"/>
      <c r="H204" s="250" t="s">
        <v>1</v>
      </c>
      <c r="I204" s="252"/>
      <c r="J204" s="249"/>
      <c r="K204" s="249"/>
      <c r="L204" s="253"/>
      <c r="M204" s="254"/>
      <c r="N204" s="255"/>
      <c r="O204" s="255"/>
      <c r="P204" s="255"/>
      <c r="Q204" s="255"/>
      <c r="R204" s="255"/>
      <c r="S204" s="255"/>
      <c r="T204" s="25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7" t="s">
        <v>148</v>
      </c>
      <c r="AU204" s="257" t="s">
        <v>88</v>
      </c>
      <c r="AV204" s="14" t="s">
        <v>86</v>
      </c>
      <c r="AW204" s="14" t="s">
        <v>34</v>
      </c>
      <c r="AX204" s="14" t="s">
        <v>78</v>
      </c>
      <c r="AY204" s="257" t="s">
        <v>137</v>
      </c>
    </row>
    <row r="205" spans="1:51" s="13" customFormat="1" ht="12">
      <c r="A205" s="13"/>
      <c r="B205" s="237"/>
      <c r="C205" s="238"/>
      <c r="D205" s="232" t="s">
        <v>148</v>
      </c>
      <c r="E205" s="239" t="s">
        <v>1</v>
      </c>
      <c r="F205" s="240" t="s">
        <v>251</v>
      </c>
      <c r="G205" s="238"/>
      <c r="H205" s="241">
        <v>897.78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7" t="s">
        <v>148</v>
      </c>
      <c r="AU205" s="247" t="s">
        <v>88</v>
      </c>
      <c r="AV205" s="13" t="s">
        <v>88</v>
      </c>
      <c r="AW205" s="13" t="s">
        <v>34</v>
      </c>
      <c r="AX205" s="13" t="s">
        <v>78</v>
      </c>
      <c r="AY205" s="247" t="s">
        <v>137</v>
      </c>
    </row>
    <row r="206" spans="1:51" s="13" customFormat="1" ht="12">
      <c r="A206" s="13"/>
      <c r="B206" s="237"/>
      <c r="C206" s="238"/>
      <c r="D206" s="232" t="s">
        <v>148</v>
      </c>
      <c r="E206" s="239" t="s">
        <v>1</v>
      </c>
      <c r="F206" s="240" t="s">
        <v>252</v>
      </c>
      <c r="G206" s="238"/>
      <c r="H206" s="241">
        <v>876.28</v>
      </c>
      <c r="I206" s="242"/>
      <c r="J206" s="238"/>
      <c r="K206" s="238"/>
      <c r="L206" s="243"/>
      <c r="M206" s="244"/>
      <c r="N206" s="245"/>
      <c r="O206" s="245"/>
      <c r="P206" s="245"/>
      <c r="Q206" s="245"/>
      <c r="R206" s="245"/>
      <c r="S206" s="245"/>
      <c r="T206" s="24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7" t="s">
        <v>148</v>
      </c>
      <c r="AU206" s="247" t="s">
        <v>88</v>
      </c>
      <c r="AV206" s="13" t="s">
        <v>88</v>
      </c>
      <c r="AW206" s="13" t="s">
        <v>34</v>
      </c>
      <c r="AX206" s="13" t="s">
        <v>78</v>
      </c>
      <c r="AY206" s="247" t="s">
        <v>137</v>
      </c>
    </row>
    <row r="207" spans="1:51" s="13" customFormat="1" ht="12">
      <c r="A207" s="13"/>
      <c r="B207" s="237"/>
      <c r="C207" s="238"/>
      <c r="D207" s="232" t="s">
        <v>148</v>
      </c>
      <c r="E207" s="239" t="s">
        <v>1</v>
      </c>
      <c r="F207" s="240" t="s">
        <v>253</v>
      </c>
      <c r="G207" s="238"/>
      <c r="H207" s="241">
        <v>216.28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7" t="s">
        <v>148</v>
      </c>
      <c r="AU207" s="247" t="s">
        <v>88</v>
      </c>
      <c r="AV207" s="13" t="s">
        <v>88</v>
      </c>
      <c r="AW207" s="13" t="s">
        <v>34</v>
      </c>
      <c r="AX207" s="13" t="s">
        <v>78</v>
      </c>
      <c r="AY207" s="247" t="s">
        <v>137</v>
      </c>
    </row>
    <row r="208" spans="1:51" s="16" customFormat="1" ht="12">
      <c r="A208" s="16"/>
      <c r="B208" s="270"/>
      <c r="C208" s="271"/>
      <c r="D208" s="232" t="s">
        <v>148</v>
      </c>
      <c r="E208" s="272" t="s">
        <v>1</v>
      </c>
      <c r="F208" s="273" t="s">
        <v>196</v>
      </c>
      <c r="G208" s="271"/>
      <c r="H208" s="274">
        <v>1990.34</v>
      </c>
      <c r="I208" s="275"/>
      <c r="J208" s="271"/>
      <c r="K208" s="271"/>
      <c r="L208" s="276"/>
      <c r="M208" s="277"/>
      <c r="N208" s="278"/>
      <c r="O208" s="278"/>
      <c r="P208" s="278"/>
      <c r="Q208" s="278"/>
      <c r="R208" s="278"/>
      <c r="S208" s="278"/>
      <c r="T208" s="279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T208" s="280" t="s">
        <v>148</v>
      </c>
      <c r="AU208" s="280" t="s">
        <v>88</v>
      </c>
      <c r="AV208" s="16" t="s">
        <v>157</v>
      </c>
      <c r="AW208" s="16" t="s">
        <v>34</v>
      </c>
      <c r="AX208" s="16" t="s">
        <v>78</v>
      </c>
      <c r="AY208" s="280" t="s">
        <v>137</v>
      </c>
    </row>
    <row r="209" spans="1:51" s="13" customFormat="1" ht="12">
      <c r="A209" s="13"/>
      <c r="B209" s="237"/>
      <c r="C209" s="238"/>
      <c r="D209" s="232" t="s">
        <v>148</v>
      </c>
      <c r="E209" s="239" t="s">
        <v>1</v>
      </c>
      <c r="F209" s="240" t="s">
        <v>254</v>
      </c>
      <c r="G209" s="238"/>
      <c r="H209" s="241">
        <v>124.21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7" t="s">
        <v>148</v>
      </c>
      <c r="AU209" s="247" t="s">
        <v>88</v>
      </c>
      <c r="AV209" s="13" t="s">
        <v>88</v>
      </c>
      <c r="AW209" s="13" t="s">
        <v>34</v>
      </c>
      <c r="AX209" s="13" t="s">
        <v>78</v>
      </c>
      <c r="AY209" s="247" t="s">
        <v>137</v>
      </c>
    </row>
    <row r="210" spans="1:51" s="13" customFormat="1" ht="12">
      <c r="A210" s="13"/>
      <c r="B210" s="237"/>
      <c r="C210" s="238"/>
      <c r="D210" s="232" t="s">
        <v>148</v>
      </c>
      <c r="E210" s="239" t="s">
        <v>1</v>
      </c>
      <c r="F210" s="240" t="s">
        <v>255</v>
      </c>
      <c r="G210" s="238"/>
      <c r="H210" s="241">
        <v>6.15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7" t="s">
        <v>148</v>
      </c>
      <c r="AU210" s="247" t="s">
        <v>88</v>
      </c>
      <c r="AV210" s="13" t="s">
        <v>88</v>
      </c>
      <c r="AW210" s="13" t="s">
        <v>34</v>
      </c>
      <c r="AX210" s="13" t="s">
        <v>78</v>
      </c>
      <c r="AY210" s="247" t="s">
        <v>137</v>
      </c>
    </row>
    <row r="211" spans="1:51" s="13" customFormat="1" ht="12">
      <c r="A211" s="13"/>
      <c r="B211" s="237"/>
      <c r="C211" s="238"/>
      <c r="D211" s="232" t="s">
        <v>148</v>
      </c>
      <c r="E211" s="239" t="s">
        <v>1</v>
      </c>
      <c r="F211" s="240" t="s">
        <v>256</v>
      </c>
      <c r="G211" s="238"/>
      <c r="H211" s="241">
        <v>12.05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7" t="s">
        <v>148</v>
      </c>
      <c r="AU211" s="247" t="s">
        <v>88</v>
      </c>
      <c r="AV211" s="13" t="s">
        <v>88</v>
      </c>
      <c r="AW211" s="13" t="s">
        <v>34</v>
      </c>
      <c r="AX211" s="13" t="s">
        <v>78</v>
      </c>
      <c r="AY211" s="247" t="s">
        <v>137</v>
      </c>
    </row>
    <row r="212" spans="1:51" s="15" customFormat="1" ht="12">
      <c r="A212" s="15"/>
      <c r="B212" s="258"/>
      <c r="C212" s="259"/>
      <c r="D212" s="232" t="s">
        <v>148</v>
      </c>
      <c r="E212" s="260" t="s">
        <v>1</v>
      </c>
      <c r="F212" s="261" t="s">
        <v>156</v>
      </c>
      <c r="G212" s="259"/>
      <c r="H212" s="262">
        <v>2132.75</v>
      </c>
      <c r="I212" s="263"/>
      <c r="J212" s="259"/>
      <c r="K212" s="259"/>
      <c r="L212" s="264"/>
      <c r="M212" s="265"/>
      <c r="N212" s="266"/>
      <c r="O212" s="266"/>
      <c r="P212" s="266"/>
      <c r="Q212" s="266"/>
      <c r="R212" s="266"/>
      <c r="S212" s="266"/>
      <c r="T212" s="267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8" t="s">
        <v>148</v>
      </c>
      <c r="AU212" s="268" t="s">
        <v>88</v>
      </c>
      <c r="AV212" s="15" t="s">
        <v>144</v>
      </c>
      <c r="AW212" s="15" t="s">
        <v>34</v>
      </c>
      <c r="AX212" s="15" t="s">
        <v>86</v>
      </c>
      <c r="AY212" s="268" t="s">
        <v>137</v>
      </c>
    </row>
    <row r="213" spans="1:65" s="2" customFormat="1" ht="24.15" customHeight="1">
      <c r="A213" s="39"/>
      <c r="B213" s="40"/>
      <c r="C213" s="219" t="s">
        <v>257</v>
      </c>
      <c r="D213" s="219" t="s">
        <v>139</v>
      </c>
      <c r="E213" s="220" t="s">
        <v>258</v>
      </c>
      <c r="F213" s="221" t="s">
        <v>259</v>
      </c>
      <c r="G213" s="222" t="s">
        <v>142</v>
      </c>
      <c r="H213" s="223">
        <v>3270.94</v>
      </c>
      <c r="I213" s="224"/>
      <c r="J213" s="225">
        <f>ROUND(I213*H213,2)</f>
        <v>0</v>
      </c>
      <c r="K213" s="221" t="s">
        <v>143</v>
      </c>
      <c r="L213" s="45"/>
      <c r="M213" s="226" t="s">
        <v>1</v>
      </c>
      <c r="N213" s="227" t="s">
        <v>43</v>
      </c>
      <c r="O213" s="92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144</v>
      </c>
      <c r="AT213" s="230" t="s">
        <v>139</v>
      </c>
      <c r="AU213" s="230" t="s">
        <v>88</v>
      </c>
      <c r="AY213" s="18" t="s">
        <v>137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86</v>
      </c>
      <c r="BK213" s="231">
        <f>ROUND(I213*H213,2)</f>
        <v>0</v>
      </c>
      <c r="BL213" s="18" t="s">
        <v>144</v>
      </c>
      <c r="BM213" s="230" t="s">
        <v>260</v>
      </c>
    </row>
    <row r="214" spans="1:47" s="2" customFormat="1" ht="12">
      <c r="A214" s="39"/>
      <c r="B214" s="40"/>
      <c r="C214" s="41"/>
      <c r="D214" s="232" t="s">
        <v>146</v>
      </c>
      <c r="E214" s="41"/>
      <c r="F214" s="233" t="s">
        <v>261</v>
      </c>
      <c r="G214" s="41"/>
      <c r="H214" s="41"/>
      <c r="I214" s="234"/>
      <c r="J214" s="41"/>
      <c r="K214" s="41"/>
      <c r="L214" s="45"/>
      <c r="M214" s="235"/>
      <c r="N214" s="236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146</v>
      </c>
      <c r="AU214" s="18" t="s">
        <v>88</v>
      </c>
    </row>
    <row r="215" spans="1:51" s="13" customFormat="1" ht="12">
      <c r="A215" s="13"/>
      <c r="B215" s="237"/>
      <c r="C215" s="238"/>
      <c r="D215" s="232" t="s">
        <v>148</v>
      </c>
      <c r="E215" s="239" t="s">
        <v>1</v>
      </c>
      <c r="F215" s="240" t="s">
        <v>234</v>
      </c>
      <c r="G215" s="238"/>
      <c r="H215" s="241">
        <v>3270.94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7" t="s">
        <v>148</v>
      </c>
      <c r="AU215" s="247" t="s">
        <v>88</v>
      </c>
      <c r="AV215" s="13" t="s">
        <v>88</v>
      </c>
      <c r="AW215" s="13" t="s">
        <v>34</v>
      </c>
      <c r="AX215" s="13" t="s">
        <v>78</v>
      </c>
      <c r="AY215" s="247" t="s">
        <v>137</v>
      </c>
    </row>
    <row r="216" spans="1:51" s="15" customFormat="1" ht="12">
      <c r="A216" s="15"/>
      <c r="B216" s="258"/>
      <c r="C216" s="259"/>
      <c r="D216" s="232" t="s">
        <v>148</v>
      </c>
      <c r="E216" s="260" t="s">
        <v>1</v>
      </c>
      <c r="F216" s="261" t="s">
        <v>156</v>
      </c>
      <c r="G216" s="259"/>
      <c r="H216" s="262">
        <v>3270.94</v>
      </c>
      <c r="I216" s="263"/>
      <c r="J216" s="259"/>
      <c r="K216" s="259"/>
      <c r="L216" s="264"/>
      <c r="M216" s="265"/>
      <c r="N216" s="266"/>
      <c r="O216" s="266"/>
      <c r="P216" s="266"/>
      <c r="Q216" s="266"/>
      <c r="R216" s="266"/>
      <c r="S216" s="266"/>
      <c r="T216" s="267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8" t="s">
        <v>148</v>
      </c>
      <c r="AU216" s="268" t="s">
        <v>88</v>
      </c>
      <c r="AV216" s="15" t="s">
        <v>144</v>
      </c>
      <c r="AW216" s="15" t="s">
        <v>34</v>
      </c>
      <c r="AX216" s="15" t="s">
        <v>86</v>
      </c>
      <c r="AY216" s="268" t="s">
        <v>137</v>
      </c>
    </row>
    <row r="217" spans="1:65" s="2" customFormat="1" ht="21.75" customHeight="1">
      <c r="A217" s="39"/>
      <c r="B217" s="40"/>
      <c r="C217" s="281" t="s">
        <v>262</v>
      </c>
      <c r="D217" s="281" t="s">
        <v>221</v>
      </c>
      <c r="E217" s="282" t="s">
        <v>263</v>
      </c>
      <c r="F217" s="283" t="s">
        <v>264</v>
      </c>
      <c r="G217" s="284" t="s">
        <v>224</v>
      </c>
      <c r="H217" s="285">
        <v>412.004</v>
      </c>
      <c r="I217" s="286"/>
      <c r="J217" s="287">
        <f>ROUND(I217*H217,2)</f>
        <v>0</v>
      </c>
      <c r="K217" s="283" t="s">
        <v>143</v>
      </c>
      <c r="L217" s="288"/>
      <c r="M217" s="289" t="s">
        <v>1</v>
      </c>
      <c r="N217" s="290" t="s">
        <v>43</v>
      </c>
      <c r="O217" s="92"/>
      <c r="P217" s="228">
        <f>O217*H217</f>
        <v>0</v>
      </c>
      <c r="Q217" s="228">
        <v>1</v>
      </c>
      <c r="R217" s="228">
        <f>Q217*H217</f>
        <v>412.004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189</v>
      </c>
      <c r="AT217" s="230" t="s">
        <v>221</v>
      </c>
      <c r="AU217" s="230" t="s">
        <v>88</v>
      </c>
      <c r="AY217" s="18" t="s">
        <v>137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86</v>
      </c>
      <c r="BK217" s="231">
        <f>ROUND(I217*H217,2)</f>
        <v>0</v>
      </c>
      <c r="BL217" s="18" t="s">
        <v>144</v>
      </c>
      <c r="BM217" s="230" t="s">
        <v>265</v>
      </c>
    </row>
    <row r="218" spans="1:47" s="2" customFormat="1" ht="12">
      <c r="A218" s="39"/>
      <c r="B218" s="40"/>
      <c r="C218" s="41"/>
      <c r="D218" s="232" t="s">
        <v>146</v>
      </c>
      <c r="E218" s="41"/>
      <c r="F218" s="233" t="s">
        <v>264</v>
      </c>
      <c r="G218" s="41"/>
      <c r="H218" s="41"/>
      <c r="I218" s="234"/>
      <c r="J218" s="41"/>
      <c r="K218" s="41"/>
      <c r="L218" s="45"/>
      <c r="M218" s="235"/>
      <c r="N218" s="236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146</v>
      </c>
      <c r="AU218" s="18" t="s">
        <v>88</v>
      </c>
    </row>
    <row r="219" spans="1:51" s="13" customFormat="1" ht="12">
      <c r="A219" s="13"/>
      <c r="B219" s="237"/>
      <c r="C219" s="238"/>
      <c r="D219" s="232" t="s">
        <v>148</v>
      </c>
      <c r="E219" s="239" t="s">
        <v>1</v>
      </c>
      <c r="F219" s="240" t="s">
        <v>266</v>
      </c>
      <c r="G219" s="238"/>
      <c r="H219" s="241">
        <v>490.641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7" t="s">
        <v>148</v>
      </c>
      <c r="AU219" s="247" t="s">
        <v>88</v>
      </c>
      <c r="AV219" s="13" t="s">
        <v>88</v>
      </c>
      <c r="AW219" s="13" t="s">
        <v>34</v>
      </c>
      <c r="AX219" s="13" t="s">
        <v>78</v>
      </c>
      <c r="AY219" s="247" t="s">
        <v>137</v>
      </c>
    </row>
    <row r="220" spans="1:51" s="13" customFormat="1" ht="12">
      <c r="A220" s="13"/>
      <c r="B220" s="237"/>
      <c r="C220" s="238"/>
      <c r="D220" s="232" t="s">
        <v>148</v>
      </c>
      <c r="E220" s="239" t="s">
        <v>1</v>
      </c>
      <c r="F220" s="240" t="s">
        <v>267</v>
      </c>
      <c r="G220" s="238"/>
      <c r="H220" s="241">
        <v>-261.75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7" t="s">
        <v>148</v>
      </c>
      <c r="AU220" s="247" t="s">
        <v>88</v>
      </c>
      <c r="AV220" s="13" t="s">
        <v>88</v>
      </c>
      <c r="AW220" s="13" t="s">
        <v>34</v>
      </c>
      <c r="AX220" s="13" t="s">
        <v>78</v>
      </c>
      <c r="AY220" s="247" t="s">
        <v>137</v>
      </c>
    </row>
    <row r="221" spans="1:51" s="15" customFormat="1" ht="12">
      <c r="A221" s="15"/>
      <c r="B221" s="258"/>
      <c r="C221" s="259"/>
      <c r="D221" s="232" t="s">
        <v>148</v>
      </c>
      <c r="E221" s="260" t="s">
        <v>1</v>
      </c>
      <c r="F221" s="261" t="s">
        <v>156</v>
      </c>
      <c r="G221" s="259"/>
      <c r="H221" s="262">
        <v>228.89100000000002</v>
      </c>
      <c r="I221" s="263"/>
      <c r="J221" s="259"/>
      <c r="K221" s="259"/>
      <c r="L221" s="264"/>
      <c r="M221" s="265"/>
      <c r="N221" s="266"/>
      <c r="O221" s="266"/>
      <c r="P221" s="266"/>
      <c r="Q221" s="266"/>
      <c r="R221" s="266"/>
      <c r="S221" s="266"/>
      <c r="T221" s="267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8" t="s">
        <v>148</v>
      </c>
      <c r="AU221" s="268" t="s">
        <v>88</v>
      </c>
      <c r="AV221" s="15" t="s">
        <v>144</v>
      </c>
      <c r="AW221" s="15" t="s">
        <v>34</v>
      </c>
      <c r="AX221" s="15" t="s">
        <v>86</v>
      </c>
      <c r="AY221" s="268" t="s">
        <v>137</v>
      </c>
    </row>
    <row r="222" spans="1:51" s="13" customFormat="1" ht="12">
      <c r="A222" s="13"/>
      <c r="B222" s="237"/>
      <c r="C222" s="238"/>
      <c r="D222" s="232" t="s">
        <v>148</v>
      </c>
      <c r="E222" s="238"/>
      <c r="F222" s="240" t="s">
        <v>268</v>
      </c>
      <c r="G222" s="238"/>
      <c r="H222" s="241">
        <v>412.004</v>
      </c>
      <c r="I222" s="242"/>
      <c r="J222" s="238"/>
      <c r="K222" s="238"/>
      <c r="L222" s="243"/>
      <c r="M222" s="244"/>
      <c r="N222" s="245"/>
      <c r="O222" s="245"/>
      <c r="P222" s="245"/>
      <c r="Q222" s="245"/>
      <c r="R222" s="245"/>
      <c r="S222" s="245"/>
      <c r="T222" s="24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7" t="s">
        <v>148</v>
      </c>
      <c r="AU222" s="247" t="s">
        <v>88</v>
      </c>
      <c r="AV222" s="13" t="s">
        <v>88</v>
      </c>
      <c r="AW222" s="13" t="s">
        <v>4</v>
      </c>
      <c r="AX222" s="13" t="s">
        <v>86</v>
      </c>
      <c r="AY222" s="247" t="s">
        <v>137</v>
      </c>
    </row>
    <row r="223" spans="1:65" s="2" customFormat="1" ht="33" customHeight="1">
      <c r="A223" s="39"/>
      <c r="B223" s="40"/>
      <c r="C223" s="219" t="s">
        <v>269</v>
      </c>
      <c r="D223" s="219" t="s">
        <v>139</v>
      </c>
      <c r="E223" s="220" t="s">
        <v>270</v>
      </c>
      <c r="F223" s="221" t="s">
        <v>271</v>
      </c>
      <c r="G223" s="222" t="s">
        <v>142</v>
      </c>
      <c r="H223" s="223">
        <v>3270.94</v>
      </c>
      <c r="I223" s="224"/>
      <c r="J223" s="225">
        <f>ROUND(I223*H223,2)</f>
        <v>0</v>
      </c>
      <c r="K223" s="221" t="s">
        <v>143</v>
      </c>
      <c r="L223" s="45"/>
      <c r="M223" s="226" t="s">
        <v>1</v>
      </c>
      <c r="N223" s="227" t="s">
        <v>43</v>
      </c>
      <c r="O223" s="92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144</v>
      </c>
      <c r="AT223" s="230" t="s">
        <v>139</v>
      </c>
      <c r="AU223" s="230" t="s">
        <v>88</v>
      </c>
      <c r="AY223" s="18" t="s">
        <v>137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86</v>
      </c>
      <c r="BK223" s="231">
        <f>ROUND(I223*H223,2)</f>
        <v>0</v>
      </c>
      <c r="BL223" s="18" t="s">
        <v>144</v>
      </c>
      <c r="BM223" s="230" t="s">
        <v>272</v>
      </c>
    </row>
    <row r="224" spans="1:47" s="2" customFormat="1" ht="12">
      <c r="A224" s="39"/>
      <c r="B224" s="40"/>
      <c r="C224" s="41"/>
      <c r="D224" s="232" t="s">
        <v>146</v>
      </c>
      <c r="E224" s="41"/>
      <c r="F224" s="233" t="s">
        <v>273</v>
      </c>
      <c r="G224" s="41"/>
      <c r="H224" s="41"/>
      <c r="I224" s="234"/>
      <c r="J224" s="41"/>
      <c r="K224" s="41"/>
      <c r="L224" s="45"/>
      <c r="M224" s="235"/>
      <c r="N224" s="236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146</v>
      </c>
      <c r="AU224" s="18" t="s">
        <v>88</v>
      </c>
    </row>
    <row r="225" spans="1:51" s="13" customFormat="1" ht="12">
      <c r="A225" s="13"/>
      <c r="B225" s="237"/>
      <c r="C225" s="238"/>
      <c r="D225" s="232" t="s">
        <v>148</v>
      </c>
      <c r="E225" s="239" t="s">
        <v>1</v>
      </c>
      <c r="F225" s="240" t="s">
        <v>234</v>
      </c>
      <c r="G225" s="238"/>
      <c r="H225" s="241">
        <v>3270.94</v>
      </c>
      <c r="I225" s="242"/>
      <c r="J225" s="238"/>
      <c r="K225" s="238"/>
      <c r="L225" s="243"/>
      <c r="M225" s="244"/>
      <c r="N225" s="245"/>
      <c r="O225" s="245"/>
      <c r="P225" s="245"/>
      <c r="Q225" s="245"/>
      <c r="R225" s="245"/>
      <c r="S225" s="245"/>
      <c r="T225" s="24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7" t="s">
        <v>148</v>
      </c>
      <c r="AU225" s="247" t="s">
        <v>88</v>
      </c>
      <c r="AV225" s="13" t="s">
        <v>88</v>
      </c>
      <c r="AW225" s="13" t="s">
        <v>34</v>
      </c>
      <c r="AX225" s="13" t="s">
        <v>78</v>
      </c>
      <c r="AY225" s="247" t="s">
        <v>137</v>
      </c>
    </row>
    <row r="226" spans="1:51" s="15" customFormat="1" ht="12">
      <c r="A226" s="15"/>
      <c r="B226" s="258"/>
      <c r="C226" s="259"/>
      <c r="D226" s="232" t="s">
        <v>148</v>
      </c>
      <c r="E226" s="260" t="s">
        <v>1</v>
      </c>
      <c r="F226" s="261" t="s">
        <v>156</v>
      </c>
      <c r="G226" s="259"/>
      <c r="H226" s="262">
        <v>3270.94</v>
      </c>
      <c r="I226" s="263"/>
      <c r="J226" s="259"/>
      <c r="K226" s="259"/>
      <c r="L226" s="264"/>
      <c r="M226" s="265"/>
      <c r="N226" s="266"/>
      <c r="O226" s="266"/>
      <c r="P226" s="266"/>
      <c r="Q226" s="266"/>
      <c r="R226" s="266"/>
      <c r="S226" s="266"/>
      <c r="T226" s="267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8" t="s">
        <v>148</v>
      </c>
      <c r="AU226" s="268" t="s">
        <v>88</v>
      </c>
      <c r="AV226" s="15" t="s">
        <v>144</v>
      </c>
      <c r="AW226" s="15" t="s">
        <v>34</v>
      </c>
      <c r="AX226" s="15" t="s">
        <v>86</v>
      </c>
      <c r="AY226" s="268" t="s">
        <v>137</v>
      </c>
    </row>
    <row r="227" spans="1:65" s="2" customFormat="1" ht="33" customHeight="1">
      <c r="A227" s="39"/>
      <c r="B227" s="40"/>
      <c r="C227" s="219" t="s">
        <v>274</v>
      </c>
      <c r="D227" s="219" t="s">
        <v>139</v>
      </c>
      <c r="E227" s="220" t="s">
        <v>275</v>
      </c>
      <c r="F227" s="221" t="s">
        <v>276</v>
      </c>
      <c r="G227" s="222" t="s">
        <v>142</v>
      </c>
      <c r="H227" s="223">
        <v>3270.94</v>
      </c>
      <c r="I227" s="224"/>
      <c r="J227" s="225">
        <f>ROUND(I227*H227,2)</f>
        <v>0</v>
      </c>
      <c r="K227" s="221" t="s">
        <v>143</v>
      </c>
      <c r="L227" s="45"/>
      <c r="M227" s="226" t="s">
        <v>1</v>
      </c>
      <c r="N227" s="227" t="s">
        <v>43</v>
      </c>
      <c r="O227" s="92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144</v>
      </c>
      <c r="AT227" s="230" t="s">
        <v>139</v>
      </c>
      <c r="AU227" s="230" t="s">
        <v>88</v>
      </c>
      <c r="AY227" s="18" t="s">
        <v>137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86</v>
      </c>
      <c r="BK227" s="231">
        <f>ROUND(I227*H227,2)</f>
        <v>0</v>
      </c>
      <c r="BL227" s="18" t="s">
        <v>144</v>
      </c>
      <c r="BM227" s="230" t="s">
        <v>277</v>
      </c>
    </row>
    <row r="228" spans="1:47" s="2" customFormat="1" ht="12">
      <c r="A228" s="39"/>
      <c r="B228" s="40"/>
      <c r="C228" s="41"/>
      <c r="D228" s="232" t="s">
        <v>146</v>
      </c>
      <c r="E228" s="41"/>
      <c r="F228" s="233" t="s">
        <v>278</v>
      </c>
      <c r="G228" s="41"/>
      <c r="H228" s="41"/>
      <c r="I228" s="234"/>
      <c r="J228" s="41"/>
      <c r="K228" s="41"/>
      <c r="L228" s="45"/>
      <c r="M228" s="235"/>
      <c r="N228" s="236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146</v>
      </c>
      <c r="AU228" s="18" t="s">
        <v>88</v>
      </c>
    </row>
    <row r="229" spans="1:51" s="13" customFormat="1" ht="12">
      <c r="A229" s="13"/>
      <c r="B229" s="237"/>
      <c r="C229" s="238"/>
      <c r="D229" s="232" t="s">
        <v>148</v>
      </c>
      <c r="E229" s="239" t="s">
        <v>1</v>
      </c>
      <c r="F229" s="240" t="s">
        <v>234</v>
      </c>
      <c r="G229" s="238"/>
      <c r="H229" s="241">
        <v>3270.94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7" t="s">
        <v>148</v>
      </c>
      <c r="AU229" s="247" t="s">
        <v>88</v>
      </c>
      <c r="AV229" s="13" t="s">
        <v>88</v>
      </c>
      <c r="AW229" s="13" t="s">
        <v>34</v>
      </c>
      <c r="AX229" s="13" t="s">
        <v>78</v>
      </c>
      <c r="AY229" s="247" t="s">
        <v>137</v>
      </c>
    </row>
    <row r="230" spans="1:51" s="15" customFormat="1" ht="12">
      <c r="A230" s="15"/>
      <c r="B230" s="258"/>
      <c r="C230" s="259"/>
      <c r="D230" s="232" t="s">
        <v>148</v>
      </c>
      <c r="E230" s="260" t="s">
        <v>1</v>
      </c>
      <c r="F230" s="261" t="s">
        <v>156</v>
      </c>
      <c r="G230" s="259"/>
      <c r="H230" s="262">
        <v>3270.94</v>
      </c>
      <c r="I230" s="263"/>
      <c r="J230" s="259"/>
      <c r="K230" s="259"/>
      <c r="L230" s="264"/>
      <c r="M230" s="265"/>
      <c r="N230" s="266"/>
      <c r="O230" s="266"/>
      <c r="P230" s="266"/>
      <c r="Q230" s="266"/>
      <c r="R230" s="266"/>
      <c r="S230" s="266"/>
      <c r="T230" s="267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8" t="s">
        <v>148</v>
      </c>
      <c r="AU230" s="268" t="s">
        <v>88</v>
      </c>
      <c r="AV230" s="15" t="s">
        <v>144</v>
      </c>
      <c r="AW230" s="15" t="s">
        <v>34</v>
      </c>
      <c r="AX230" s="15" t="s">
        <v>86</v>
      </c>
      <c r="AY230" s="268" t="s">
        <v>137</v>
      </c>
    </row>
    <row r="231" spans="1:65" s="2" customFormat="1" ht="16.5" customHeight="1">
      <c r="A231" s="39"/>
      <c r="B231" s="40"/>
      <c r="C231" s="219" t="s">
        <v>7</v>
      </c>
      <c r="D231" s="219" t="s">
        <v>139</v>
      </c>
      <c r="E231" s="220" t="s">
        <v>279</v>
      </c>
      <c r="F231" s="221" t="s">
        <v>280</v>
      </c>
      <c r="G231" s="222" t="s">
        <v>151</v>
      </c>
      <c r="H231" s="223">
        <v>245.321</v>
      </c>
      <c r="I231" s="224"/>
      <c r="J231" s="225">
        <f>ROUND(I231*H231,2)</f>
        <v>0</v>
      </c>
      <c r="K231" s="221" t="s">
        <v>143</v>
      </c>
      <c r="L231" s="45"/>
      <c r="M231" s="226" t="s">
        <v>1</v>
      </c>
      <c r="N231" s="227" t="s">
        <v>43</v>
      </c>
      <c r="O231" s="92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144</v>
      </c>
      <c r="AT231" s="230" t="s">
        <v>139</v>
      </c>
      <c r="AU231" s="230" t="s">
        <v>88</v>
      </c>
      <c r="AY231" s="18" t="s">
        <v>137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86</v>
      </c>
      <c r="BK231" s="231">
        <f>ROUND(I231*H231,2)</f>
        <v>0</v>
      </c>
      <c r="BL231" s="18" t="s">
        <v>144</v>
      </c>
      <c r="BM231" s="230" t="s">
        <v>281</v>
      </c>
    </row>
    <row r="232" spans="1:47" s="2" customFormat="1" ht="12">
      <c r="A232" s="39"/>
      <c r="B232" s="40"/>
      <c r="C232" s="41"/>
      <c r="D232" s="232" t="s">
        <v>146</v>
      </c>
      <c r="E232" s="41"/>
      <c r="F232" s="233" t="s">
        <v>282</v>
      </c>
      <c r="G232" s="41"/>
      <c r="H232" s="41"/>
      <c r="I232" s="234"/>
      <c r="J232" s="41"/>
      <c r="K232" s="41"/>
      <c r="L232" s="45"/>
      <c r="M232" s="235"/>
      <c r="N232" s="236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146</v>
      </c>
      <c r="AU232" s="18" t="s">
        <v>88</v>
      </c>
    </row>
    <row r="233" spans="1:47" s="2" customFormat="1" ht="12">
      <c r="A233" s="39"/>
      <c r="B233" s="40"/>
      <c r="C233" s="41"/>
      <c r="D233" s="232" t="s">
        <v>180</v>
      </c>
      <c r="E233" s="41"/>
      <c r="F233" s="269" t="s">
        <v>283</v>
      </c>
      <c r="G233" s="41"/>
      <c r="H233" s="41"/>
      <c r="I233" s="234"/>
      <c r="J233" s="41"/>
      <c r="K233" s="41"/>
      <c r="L233" s="45"/>
      <c r="M233" s="235"/>
      <c r="N233" s="236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180</v>
      </c>
      <c r="AU233" s="18" t="s">
        <v>88</v>
      </c>
    </row>
    <row r="234" spans="1:51" s="13" customFormat="1" ht="12">
      <c r="A234" s="13"/>
      <c r="B234" s="237"/>
      <c r="C234" s="238"/>
      <c r="D234" s="232" t="s">
        <v>148</v>
      </c>
      <c r="E234" s="239" t="s">
        <v>1</v>
      </c>
      <c r="F234" s="240" t="s">
        <v>284</v>
      </c>
      <c r="G234" s="238"/>
      <c r="H234" s="241">
        <v>245.321</v>
      </c>
      <c r="I234" s="242"/>
      <c r="J234" s="238"/>
      <c r="K234" s="238"/>
      <c r="L234" s="243"/>
      <c r="M234" s="244"/>
      <c r="N234" s="245"/>
      <c r="O234" s="245"/>
      <c r="P234" s="245"/>
      <c r="Q234" s="245"/>
      <c r="R234" s="245"/>
      <c r="S234" s="245"/>
      <c r="T234" s="24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7" t="s">
        <v>148</v>
      </c>
      <c r="AU234" s="247" t="s">
        <v>88</v>
      </c>
      <c r="AV234" s="13" t="s">
        <v>88</v>
      </c>
      <c r="AW234" s="13" t="s">
        <v>34</v>
      </c>
      <c r="AX234" s="13" t="s">
        <v>78</v>
      </c>
      <c r="AY234" s="247" t="s">
        <v>137</v>
      </c>
    </row>
    <row r="235" spans="1:51" s="15" customFormat="1" ht="12">
      <c r="A235" s="15"/>
      <c r="B235" s="258"/>
      <c r="C235" s="259"/>
      <c r="D235" s="232" t="s">
        <v>148</v>
      </c>
      <c r="E235" s="260" t="s">
        <v>1</v>
      </c>
      <c r="F235" s="261" t="s">
        <v>156</v>
      </c>
      <c r="G235" s="259"/>
      <c r="H235" s="262">
        <v>245.321</v>
      </c>
      <c r="I235" s="263"/>
      <c r="J235" s="259"/>
      <c r="K235" s="259"/>
      <c r="L235" s="264"/>
      <c r="M235" s="265"/>
      <c r="N235" s="266"/>
      <c r="O235" s="266"/>
      <c r="P235" s="266"/>
      <c r="Q235" s="266"/>
      <c r="R235" s="266"/>
      <c r="S235" s="266"/>
      <c r="T235" s="267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8" t="s">
        <v>148</v>
      </c>
      <c r="AU235" s="268" t="s">
        <v>88</v>
      </c>
      <c r="AV235" s="15" t="s">
        <v>144</v>
      </c>
      <c r="AW235" s="15" t="s">
        <v>34</v>
      </c>
      <c r="AX235" s="15" t="s">
        <v>86</v>
      </c>
      <c r="AY235" s="268" t="s">
        <v>137</v>
      </c>
    </row>
    <row r="236" spans="1:63" s="12" customFormat="1" ht="22.8" customHeight="1">
      <c r="A236" s="12"/>
      <c r="B236" s="203"/>
      <c r="C236" s="204"/>
      <c r="D236" s="205" t="s">
        <v>77</v>
      </c>
      <c r="E236" s="217" t="s">
        <v>88</v>
      </c>
      <c r="F236" s="217" t="s">
        <v>285</v>
      </c>
      <c r="G236" s="204"/>
      <c r="H236" s="204"/>
      <c r="I236" s="207"/>
      <c r="J236" s="218">
        <f>BK236</f>
        <v>0</v>
      </c>
      <c r="K236" s="204"/>
      <c r="L236" s="209"/>
      <c r="M236" s="210"/>
      <c r="N236" s="211"/>
      <c r="O236" s="211"/>
      <c r="P236" s="212">
        <f>SUM(P237:P277)</f>
        <v>0</v>
      </c>
      <c r="Q236" s="211"/>
      <c r="R236" s="212">
        <f>SUM(R237:R277)</f>
        <v>157.72274764999997</v>
      </c>
      <c r="S236" s="211"/>
      <c r="T236" s="213">
        <f>SUM(T237:T277)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4" t="s">
        <v>86</v>
      </c>
      <c r="AT236" s="215" t="s">
        <v>77</v>
      </c>
      <c r="AU236" s="215" t="s">
        <v>86</v>
      </c>
      <c r="AY236" s="214" t="s">
        <v>137</v>
      </c>
      <c r="BK236" s="216">
        <f>SUM(BK237:BK277)</f>
        <v>0</v>
      </c>
    </row>
    <row r="237" spans="1:65" s="2" customFormat="1" ht="33" customHeight="1">
      <c r="A237" s="39"/>
      <c r="B237" s="40"/>
      <c r="C237" s="219" t="s">
        <v>286</v>
      </c>
      <c r="D237" s="219" t="s">
        <v>139</v>
      </c>
      <c r="E237" s="220" t="s">
        <v>287</v>
      </c>
      <c r="F237" s="221" t="s">
        <v>288</v>
      </c>
      <c r="G237" s="222" t="s">
        <v>151</v>
      </c>
      <c r="H237" s="223">
        <v>10.023</v>
      </c>
      <c r="I237" s="224"/>
      <c r="J237" s="225">
        <f>ROUND(I237*H237,2)</f>
        <v>0</v>
      </c>
      <c r="K237" s="221" t="s">
        <v>143</v>
      </c>
      <c r="L237" s="45"/>
      <c r="M237" s="226" t="s">
        <v>1</v>
      </c>
      <c r="N237" s="227" t="s">
        <v>43</v>
      </c>
      <c r="O237" s="92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144</v>
      </c>
      <c r="AT237" s="230" t="s">
        <v>139</v>
      </c>
      <c r="AU237" s="230" t="s">
        <v>88</v>
      </c>
      <c r="AY237" s="18" t="s">
        <v>137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86</v>
      </c>
      <c r="BK237" s="231">
        <f>ROUND(I237*H237,2)</f>
        <v>0</v>
      </c>
      <c r="BL237" s="18" t="s">
        <v>144</v>
      </c>
      <c r="BM237" s="230" t="s">
        <v>289</v>
      </c>
    </row>
    <row r="238" spans="1:47" s="2" customFormat="1" ht="12">
      <c r="A238" s="39"/>
      <c r="B238" s="40"/>
      <c r="C238" s="41"/>
      <c r="D238" s="232" t="s">
        <v>146</v>
      </c>
      <c r="E238" s="41"/>
      <c r="F238" s="233" t="s">
        <v>290</v>
      </c>
      <c r="G238" s="41"/>
      <c r="H238" s="41"/>
      <c r="I238" s="234"/>
      <c r="J238" s="41"/>
      <c r="K238" s="41"/>
      <c r="L238" s="45"/>
      <c r="M238" s="235"/>
      <c r="N238" s="236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146</v>
      </c>
      <c r="AU238" s="18" t="s">
        <v>88</v>
      </c>
    </row>
    <row r="239" spans="1:51" s="13" customFormat="1" ht="12">
      <c r="A239" s="13"/>
      <c r="B239" s="237"/>
      <c r="C239" s="238"/>
      <c r="D239" s="232" t="s">
        <v>148</v>
      </c>
      <c r="E239" s="239" t="s">
        <v>1</v>
      </c>
      <c r="F239" s="240" t="s">
        <v>291</v>
      </c>
      <c r="G239" s="238"/>
      <c r="H239" s="241">
        <v>10.023</v>
      </c>
      <c r="I239" s="242"/>
      <c r="J239" s="238"/>
      <c r="K239" s="238"/>
      <c r="L239" s="243"/>
      <c r="M239" s="244"/>
      <c r="N239" s="245"/>
      <c r="O239" s="245"/>
      <c r="P239" s="245"/>
      <c r="Q239" s="245"/>
      <c r="R239" s="245"/>
      <c r="S239" s="245"/>
      <c r="T239" s="24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7" t="s">
        <v>148</v>
      </c>
      <c r="AU239" s="247" t="s">
        <v>88</v>
      </c>
      <c r="AV239" s="13" t="s">
        <v>88</v>
      </c>
      <c r="AW239" s="13" t="s">
        <v>34</v>
      </c>
      <c r="AX239" s="13" t="s">
        <v>78</v>
      </c>
      <c r="AY239" s="247" t="s">
        <v>137</v>
      </c>
    </row>
    <row r="240" spans="1:51" s="15" customFormat="1" ht="12">
      <c r="A240" s="15"/>
      <c r="B240" s="258"/>
      <c r="C240" s="259"/>
      <c r="D240" s="232" t="s">
        <v>148</v>
      </c>
      <c r="E240" s="260" t="s">
        <v>1</v>
      </c>
      <c r="F240" s="261" t="s">
        <v>156</v>
      </c>
      <c r="G240" s="259"/>
      <c r="H240" s="262">
        <v>10.023</v>
      </c>
      <c r="I240" s="263"/>
      <c r="J240" s="259"/>
      <c r="K240" s="259"/>
      <c r="L240" s="264"/>
      <c r="M240" s="265"/>
      <c r="N240" s="266"/>
      <c r="O240" s="266"/>
      <c r="P240" s="266"/>
      <c r="Q240" s="266"/>
      <c r="R240" s="266"/>
      <c r="S240" s="266"/>
      <c r="T240" s="267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8" t="s">
        <v>148</v>
      </c>
      <c r="AU240" s="268" t="s">
        <v>88</v>
      </c>
      <c r="AV240" s="15" t="s">
        <v>144</v>
      </c>
      <c r="AW240" s="15" t="s">
        <v>34</v>
      </c>
      <c r="AX240" s="15" t="s">
        <v>86</v>
      </c>
      <c r="AY240" s="268" t="s">
        <v>137</v>
      </c>
    </row>
    <row r="241" spans="1:65" s="2" customFormat="1" ht="33" customHeight="1">
      <c r="A241" s="39"/>
      <c r="B241" s="40"/>
      <c r="C241" s="219" t="s">
        <v>292</v>
      </c>
      <c r="D241" s="219" t="s">
        <v>139</v>
      </c>
      <c r="E241" s="220" t="s">
        <v>293</v>
      </c>
      <c r="F241" s="221" t="s">
        <v>294</v>
      </c>
      <c r="G241" s="222" t="s">
        <v>142</v>
      </c>
      <c r="H241" s="223">
        <v>154.2</v>
      </c>
      <c r="I241" s="224"/>
      <c r="J241" s="225">
        <f>ROUND(I241*H241,2)</f>
        <v>0</v>
      </c>
      <c r="K241" s="221" t="s">
        <v>143</v>
      </c>
      <c r="L241" s="45"/>
      <c r="M241" s="226" t="s">
        <v>1</v>
      </c>
      <c r="N241" s="227" t="s">
        <v>43</v>
      </c>
      <c r="O241" s="92"/>
      <c r="P241" s="228">
        <f>O241*H241</f>
        <v>0</v>
      </c>
      <c r="Q241" s="228">
        <v>0.00031</v>
      </c>
      <c r="R241" s="228">
        <f>Q241*H241</f>
        <v>0.047802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144</v>
      </c>
      <c r="AT241" s="230" t="s">
        <v>139</v>
      </c>
      <c r="AU241" s="230" t="s">
        <v>88</v>
      </c>
      <c r="AY241" s="18" t="s">
        <v>137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86</v>
      </c>
      <c r="BK241" s="231">
        <f>ROUND(I241*H241,2)</f>
        <v>0</v>
      </c>
      <c r="BL241" s="18" t="s">
        <v>144</v>
      </c>
      <c r="BM241" s="230" t="s">
        <v>295</v>
      </c>
    </row>
    <row r="242" spans="1:47" s="2" customFormat="1" ht="12">
      <c r="A242" s="39"/>
      <c r="B242" s="40"/>
      <c r="C242" s="41"/>
      <c r="D242" s="232" t="s">
        <v>146</v>
      </c>
      <c r="E242" s="41"/>
      <c r="F242" s="233" t="s">
        <v>296</v>
      </c>
      <c r="G242" s="41"/>
      <c r="H242" s="41"/>
      <c r="I242" s="234"/>
      <c r="J242" s="41"/>
      <c r="K242" s="41"/>
      <c r="L242" s="45"/>
      <c r="M242" s="235"/>
      <c r="N242" s="236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146</v>
      </c>
      <c r="AU242" s="18" t="s">
        <v>88</v>
      </c>
    </row>
    <row r="243" spans="1:51" s="13" customFormat="1" ht="12">
      <c r="A243" s="13"/>
      <c r="B243" s="237"/>
      <c r="C243" s="238"/>
      <c r="D243" s="232" t="s">
        <v>148</v>
      </c>
      <c r="E243" s="239" t="s">
        <v>1</v>
      </c>
      <c r="F243" s="240" t="s">
        <v>297</v>
      </c>
      <c r="G243" s="238"/>
      <c r="H243" s="241">
        <v>154.2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7" t="s">
        <v>148</v>
      </c>
      <c r="AU243" s="247" t="s">
        <v>88</v>
      </c>
      <c r="AV243" s="13" t="s">
        <v>88</v>
      </c>
      <c r="AW243" s="13" t="s">
        <v>34</v>
      </c>
      <c r="AX243" s="13" t="s">
        <v>78</v>
      </c>
      <c r="AY243" s="247" t="s">
        <v>137</v>
      </c>
    </row>
    <row r="244" spans="1:51" s="15" customFormat="1" ht="12">
      <c r="A244" s="15"/>
      <c r="B244" s="258"/>
      <c r="C244" s="259"/>
      <c r="D244" s="232" t="s">
        <v>148</v>
      </c>
      <c r="E244" s="260" t="s">
        <v>1</v>
      </c>
      <c r="F244" s="261" t="s">
        <v>156</v>
      </c>
      <c r="G244" s="259"/>
      <c r="H244" s="262">
        <v>154.2</v>
      </c>
      <c r="I244" s="263"/>
      <c r="J244" s="259"/>
      <c r="K244" s="259"/>
      <c r="L244" s="264"/>
      <c r="M244" s="265"/>
      <c r="N244" s="266"/>
      <c r="O244" s="266"/>
      <c r="P244" s="266"/>
      <c r="Q244" s="266"/>
      <c r="R244" s="266"/>
      <c r="S244" s="266"/>
      <c r="T244" s="267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68" t="s">
        <v>148</v>
      </c>
      <c r="AU244" s="268" t="s">
        <v>88</v>
      </c>
      <c r="AV244" s="15" t="s">
        <v>144</v>
      </c>
      <c r="AW244" s="15" t="s">
        <v>34</v>
      </c>
      <c r="AX244" s="15" t="s">
        <v>86</v>
      </c>
      <c r="AY244" s="268" t="s">
        <v>137</v>
      </c>
    </row>
    <row r="245" spans="1:65" s="2" customFormat="1" ht="24.15" customHeight="1">
      <c r="A245" s="39"/>
      <c r="B245" s="40"/>
      <c r="C245" s="281" t="s">
        <v>298</v>
      </c>
      <c r="D245" s="281" t="s">
        <v>221</v>
      </c>
      <c r="E245" s="282" t="s">
        <v>299</v>
      </c>
      <c r="F245" s="283" t="s">
        <v>300</v>
      </c>
      <c r="G245" s="284" t="s">
        <v>142</v>
      </c>
      <c r="H245" s="285">
        <v>169.62</v>
      </c>
      <c r="I245" s="286"/>
      <c r="J245" s="287">
        <f>ROUND(I245*H245,2)</f>
        <v>0</v>
      </c>
      <c r="K245" s="283" t="s">
        <v>143</v>
      </c>
      <c r="L245" s="288"/>
      <c r="M245" s="289" t="s">
        <v>1</v>
      </c>
      <c r="N245" s="290" t="s">
        <v>43</v>
      </c>
      <c r="O245" s="92"/>
      <c r="P245" s="228">
        <f>O245*H245</f>
        <v>0</v>
      </c>
      <c r="Q245" s="228">
        <v>0.0003</v>
      </c>
      <c r="R245" s="228">
        <f>Q245*H245</f>
        <v>0.050885999999999994</v>
      </c>
      <c r="S245" s="228">
        <v>0</v>
      </c>
      <c r="T245" s="22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0" t="s">
        <v>189</v>
      </c>
      <c r="AT245" s="230" t="s">
        <v>221</v>
      </c>
      <c r="AU245" s="230" t="s">
        <v>88</v>
      </c>
      <c r="AY245" s="18" t="s">
        <v>137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8" t="s">
        <v>86</v>
      </c>
      <c r="BK245" s="231">
        <f>ROUND(I245*H245,2)</f>
        <v>0</v>
      </c>
      <c r="BL245" s="18" t="s">
        <v>144</v>
      </c>
      <c r="BM245" s="230" t="s">
        <v>301</v>
      </c>
    </row>
    <row r="246" spans="1:47" s="2" customFormat="1" ht="12">
      <c r="A246" s="39"/>
      <c r="B246" s="40"/>
      <c r="C246" s="41"/>
      <c r="D246" s="232" t="s">
        <v>146</v>
      </c>
      <c r="E246" s="41"/>
      <c r="F246" s="233" t="s">
        <v>300</v>
      </c>
      <c r="G246" s="41"/>
      <c r="H246" s="41"/>
      <c r="I246" s="234"/>
      <c r="J246" s="41"/>
      <c r="K246" s="41"/>
      <c r="L246" s="45"/>
      <c r="M246" s="235"/>
      <c r="N246" s="236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146</v>
      </c>
      <c r="AU246" s="18" t="s">
        <v>88</v>
      </c>
    </row>
    <row r="247" spans="1:51" s="13" customFormat="1" ht="12">
      <c r="A247" s="13"/>
      <c r="B247" s="237"/>
      <c r="C247" s="238"/>
      <c r="D247" s="232" t="s">
        <v>148</v>
      </c>
      <c r="E247" s="239" t="s">
        <v>1</v>
      </c>
      <c r="F247" s="240" t="s">
        <v>302</v>
      </c>
      <c r="G247" s="238"/>
      <c r="H247" s="241">
        <v>154.2</v>
      </c>
      <c r="I247" s="242"/>
      <c r="J247" s="238"/>
      <c r="K247" s="238"/>
      <c r="L247" s="243"/>
      <c r="M247" s="244"/>
      <c r="N247" s="245"/>
      <c r="O247" s="245"/>
      <c r="P247" s="245"/>
      <c r="Q247" s="245"/>
      <c r="R247" s="245"/>
      <c r="S247" s="245"/>
      <c r="T247" s="24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7" t="s">
        <v>148</v>
      </c>
      <c r="AU247" s="247" t="s">
        <v>88</v>
      </c>
      <c r="AV247" s="13" t="s">
        <v>88</v>
      </c>
      <c r="AW247" s="13" t="s">
        <v>34</v>
      </c>
      <c r="AX247" s="13" t="s">
        <v>86</v>
      </c>
      <c r="AY247" s="247" t="s">
        <v>137</v>
      </c>
    </row>
    <row r="248" spans="1:51" s="13" customFormat="1" ht="12">
      <c r="A248" s="13"/>
      <c r="B248" s="237"/>
      <c r="C248" s="238"/>
      <c r="D248" s="232" t="s">
        <v>148</v>
      </c>
      <c r="E248" s="238"/>
      <c r="F248" s="240" t="s">
        <v>303</v>
      </c>
      <c r="G248" s="238"/>
      <c r="H248" s="241">
        <v>169.62</v>
      </c>
      <c r="I248" s="242"/>
      <c r="J248" s="238"/>
      <c r="K248" s="238"/>
      <c r="L248" s="243"/>
      <c r="M248" s="244"/>
      <c r="N248" s="245"/>
      <c r="O248" s="245"/>
      <c r="P248" s="245"/>
      <c r="Q248" s="245"/>
      <c r="R248" s="245"/>
      <c r="S248" s="245"/>
      <c r="T248" s="24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7" t="s">
        <v>148</v>
      </c>
      <c r="AU248" s="247" t="s">
        <v>88</v>
      </c>
      <c r="AV248" s="13" t="s">
        <v>88</v>
      </c>
      <c r="AW248" s="13" t="s">
        <v>4</v>
      </c>
      <c r="AX248" s="13" t="s">
        <v>86</v>
      </c>
      <c r="AY248" s="247" t="s">
        <v>137</v>
      </c>
    </row>
    <row r="249" spans="1:65" s="2" customFormat="1" ht="16.5" customHeight="1">
      <c r="A249" s="39"/>
      <c r="B249" s="40"/>
      <c r="C249" s="219" t="s">
        <v>304</v>
      </c>
      <c r="D249" s="219" t="s">
        <v>139</v>
      </c>
      <c r="E249" s="220" t="s">
        <v>305</v>
      </c>
      <c r="F249" s="221" t="s">
        <v>306</v>
      </c>
      <c r="G249" s="222" t="s">
        <v>151</v>
      </c>
      <c r="H249" s="223">
        <v>2.313</v>
      </c>
      <c r="I249" s="224"/>
      <c r="J249" s="225">
        <f>ROUND(I249*H249,2)</f>
        <v>0</v>
      </c>
      <c r="K249" s="221" t="s">
        <v>143</v>
      </c>
      <c r="L249" s="45"/>
      <c r="M249" s="226" t="s">
        <v>1</v>
      </c>
      <c r="N249" s="227" t="s">
        <v>43</v>
      </c>
      <c r="O249" s="92"/>
      <c r="P249" s="228">
        <f>O249*H249</f>
        <v>0</v>
      </c>
      <c r="Q249" s="228">
        <v>2.30102</v>
      </c>
      <c r="R249" s="228">
        <f>Q249*H249</f>
        <v>5.32225926</v>
      </c>
      <c r="S249" s="228">
        <v>0</v>
      </c>
      <c r="T249" s="22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144</v>
      </c>
      <c r="AT249" s="230" t="s">
        <v>139</v>
      </c>
      <c r="AU249" s="230" t="s">
        <v>88</v>
      </c>
      <c r="AY249" s="18" t="s">
        <v>137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86</v>
      </c>
      <c r="BK249" s="231">
        <f>ROUND(I249*H249,2)</f>
        <v>0</v>
      </c>
      <c r="BL249" s="18" t="s">
        <v>144</v>
      </c>
      <c r="BM249" s="230" t="s">
        <v>307</v>
      </c>
    </row>
    <row r="250" spans="1:47" s="2" customFormat="1" ht="12">
      <c r="A250" s="39"/>
      <c r="B250" s="40"/>
      <c r="C250" s="41"/>
      <c r="D250" s="232" t="s">
        <v>146</v>
      </c>
      <c r="E250" s="41"/>
      <c r="F250" s="233" t="s">
        <v>306</v>
      </c>
      <c r="G250" s="41"/>
      <c r="H250" s="41"/>
      <c r="I250" s="234"/>
      <c r="J250" s="41"/>
      <c r="K250" s="41"/>
      <c r="L250" s="45"/>
      <c r="M250" s="235"/>
      <c r="N250" s="236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146</v>
      </c>
      <c r="AU250" s="18" t="s">
        <v>88</v>
      </c>
    </row>
    <row r="251" spans="1:51" s="13" customFormat="1" ht="12">
      <c r="A251" s="13"/>
      <c r="B251" s="237"/>
      <c r="C251" s="238"/>
      <c r="D251" s="232" t="s">
        <v>148</v>
      </c>
      <c r="E251" s="239" t="s">
        <v>1</v>
      </c>
      <c r="F251" s="240" t="s">
        <v>308</v>
      </c>
      <c r="G251" s="238"/>
      <c r="H251" s="241">
        <v>2.313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7" t="s">
        <v>148</v>
      </c>
      <c r="AU251" s="247" t="s">
        <v>88</v>
      </c>
      <c r="AV251" s="13" t="s">
        <v>88</v>
      </c>
      <c r="AW251" s="13" t="s">
        <v>34</v>
      </c>
      <c r="AX251" s="13" t="s">
        <v>86</v>
      </c>
      <c r="AY251" s="247" t="s">
        <v>137</v>
      </c>
    </row>
    <row r="252" spans="1:65" s="2" customFormat="1" ht="24.15" customHeight="1">
      <c r="A252" s="39"/>
      <c r="B252" s="40"/>
      <c r="C252" s="219" t="s">
        <v>309</v>
      </c>
      <c r="D252" s="219" t="s">
        <v>139</v>
      </c>
      <c r="E252" s="220" t="s">
        <v>310</v>
      </c>
      <c r="F252" s="221" t="s">
        <v>311</v>
      </c>
      <c r="G252" s="222" t="s">
        <v>312</v>
      </c>
      <c r="H252" s="223">
        <v>77.1</v>
      </c>
      <c r="I252" s="224"/>
      <c r="J252" s="225">
        <f>ROUND(I252*H252,2)</f>
        <v>0</v>
      </c>
      <c r="K252" s="221" t="s">
        <v>143</v>
      </c>
      <c r="L252" s="45"/>
      <c r="M252" s="226" t="s">
        <v>1</v>
      </c>
      <c r="N252" s="227" t="s">
        <v>43</v>
      </c>
      <c r="O252" s="92"/>
      <c r="P252" s="228">
        <f>O252*H252</f>
        <v>0</v>
      </c>
      <c r="Q252" s="228">
        <v>0.00116</v>
      </c>
      <c r="R252" s="228">
        <f>Q252*H252</f>
        <v>0.08943599999999999</v>
      </c>
      <c r="S252" s="228">
        <v>0</v>
      </c>
      <c r="T252" s="22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0" t="s">
        <v>144</v>
      </c>
      <c r="AT252" s="230" t="s">
        <v>139</v>
      </c>
      <c r="AU252" s="230" t="s">
        <v>88</v>
      </c>
      <c r="AY252" s="18" t="s">
        <v>137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8" t="s">
        <v>86</v>
      </c>
      <c r="BK252" s="231">
        <f>ROUND(I252*H252,2)</f>
        <v>0</v>
      </c>
      <c r="BL252" s="18" t="s">
        <v>144</v>
      </c>
      <c r="BM252" s="230" t="s">
        <v>313</v>
      </c>
    </row>
    <row r="253" spans="1:47" s="2" customFormat="1" ht="12">
      <c r="A253" s="39"/>
      <c r="B253" s="40"/>
      <c r="C253" s="41"/>
      <c r="D253" s="232" t="s">
        <v>146</v>
      </c>
      <c r="E253" s="41"/>
      <c r="F253" s="233" t="s">
        <v>314</v>
      </c>
      <c r="G253" s="41"/>
      <c r="H253" s="41"/>
      <c r="I253" s="234"/>
      <c r="J253" s="41"/>
      <c r="K253" s="41"/>
      <c r="L253" s="45"/>
      <c r="M253" s="235"/>
      <c r="N253" s="236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146</v>
      </c>
      <c r="AU253" s="18" t="s">
        <v>88</v>
      </c>
    </row>
    <row r="254" spans="1:51" s="13" customFormat="1" ht="12">
      <c r="A254" s="13"/>
      <c r="B254" s="237"/>
      <c r="C254" s="238"/>
      <c r="D254" s="232" t="s">
        <v>148</v>
      </c>
      <c r="E254" s="239" t="s">
        <v>1</v>
      </c>
      <c r="F254" s="240" t="s">
        <v>315</v>
      </c>
      <c r="G254" s="238"/>
      <c r="H254" s="241">
        <v>77.1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7" t="s">
        <v>148</v>
      </c>
      <c r="AU254" s="247" t="s">
        <v>88</v>
      </c>
      <c r="AV254" s="13" t="s">
        <v>88</v>
      </c>
      <c r="AW254" s="13" t="s">
        <v>34</v>
      </c>
      <c r="AX254" s="13" t="s">
        <v>86</v>
      </c>
      <c r="AY254" s="247" t="s">
        <v>137</v>
      </c>
    </row>
    <row r="255" spans="1:65" s="2" customFormat="1" ht="24.15" customHeight="1">
      <c r="A255" s="39"/>
      <c r="B255" s="40"/>
      <c r="C255" s="219" t="s">
        <v>316</v>
      </c>
      <c r="D255" s="219" t="s">
        <v>139</v>
      </c>
      <c r="E255" s="220" t="s">
        <v>317</v>
      </c>
      <c r="F255" s="221" t="s">
        <v>318</v>
      </c>
      <c r="G255" s="222" t="s">
        <v>151</v>
      </c>
      <c r="H255" s="223">
        <v>48.742</v>
      </c>
      <c r="I255" s="224"/>
      <c r="J255" s="225">
        <f>ROUND(I255*H255,2)</f>
        <v>0</v>
      </c>
      <c r="K255" s="221" t="s">
        <v>143</v>
      </c>
      <c r="L255" s="45"/>
      <c r="M255" s="226" t="s">
        <v>1</v>
      </c>
      <c r="N255" s="227" t="s">
        <v>43</v>
      </c>
      <c r="O255" s="92"/>
      <c r="P255" s="228">
        <f>O255*H255</f>
        <v>0</v>
      </c>
      <c r="Q255" s="228">
        <v>2.50187</v>
      </c>
      <c r="R255" s="228">
        <f>Q255*H255</f>
        <v>121.94614753999998</v>
      </c>
      <c r="S255" s="228">
        <v>0</v>
      </c>
      <c r="T255" s="22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0" t="s">
        <v>144</v>
      </c>
      <c r="AT255" s="230" t="s">
        <v>139</v>
      </c>
      <c r="AU255" s="230" t="s">
        <v>88</v>
      </c>
      <c r="AY255" s="18" t="s">
        <v>137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8" t="s">
        <v>86</v>
      </c>
      <c r="BK255" s="231">
        <f>ROUND(I255*H255,2)</f>
        <v>0</v>
      </c>
      <c r="BL255" s="18" t="s">
        <v>144</v>
      </c>
      <c r="BM255" s="230" t="s">
        <v>319</v>
      </c>
    </row>
    <row r="256" spans="1:47" s="2" customFormat="1" ht="12">
      <c r="A256" s="39"/>
      <c r="B256" s="40"/>
      <c r="C256" s="41"/>
      <c r="D256" s="232" t="s">
        <v>146</v>
      </c>
      <c r="E256" s="41"/>
      <c r="F256" s="233" t="s">
        <v>320</v>
      </c>
      <c r="G256" s="41"/>
      <c r="H256" s="41"/>
      <c r="I256" s="234"/>
      <c r="J256" s="41"/>
      <c r="K256" s="41"/>
      <c r="L256" s="45"/>
      <c r="M256" s="235"/>
      <c r="N256" s="236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146</v>
      </c>
      <c r="AU256" s="18" t="s">
        <v>88</v>
      </c>
    </row>
    <row r="257" spans="1:47" s="2" customFormat="1" ht="12">
      <c r="A257" s="39"/>
      <c r="B257" s="40"/>
      <c r="C257" s="41"/>
      <c r="D257" s="232" t="s">
        <v>180</v>
      </c>
      <c r="E257" s="41"/>
      <c r="F257" s="269" t="s">
        <v>321</v>
      </c>
      <c r="G257" s="41"/>
      <c r="H257" s="41"/>
      <c r="I257" s="234"/>
      <c r="J257" s="41"/>
      <c r="K257" s="41"/>
      <c r="L257" s="45"/>
      <c r="M257" s="235"/>
      <c r="N257" s="236"/>
      <c r="O257" s="92"/>
      <c r="P257" s="92"/>
      <c r="Q257" s="92"/>
      <c r="R257" s="92"/>
      <c r="S257" s="92"/>
      <c r="T257" s="9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180</v>
      </c>
      <c r="AU257" s="18" t="s">
        <v>88</v>
      </c>
    </row>
    <row r="258" spans="1:51" s="14" customFormat="1" ht="12">
      <c r="A258" s="14"/>
      <c r="B258" s="248"/>
      <c r="C258" s="249"/>
      <c r="D258" s="232" t="s">
        <v>148</v>
      </c>
      <c r="E258" s="250" t="s">
        <v>1</v>
      </c>
      <c r="F258" s="251" t="s">
        <v>322</v>
      </c>
      <c r="G258" s="249"/>
      <c r="H258" s="250" t="s">
        <v>1</v>
      </c>
      <c r="I258" s="252"/>
      <c r="J258" s="249"/>
      <c r="K258" s="249"/>
      <c r="L258" s="253"/>
      <c r="M258" s="254"/>
      <c r="N258" s="255"/>
      <c r="O258" s="255"/>
      <c r="P258" s="255"/>
      <c r="Q258" s="255"/>
      <c r="R258" s="255"/>
      <c r="S258" s="255"/>
      <c r="T258" s="256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7" t="s">
        <v>148</v>
      </c>
      <c r="AU258" s="257" t="s">
        <v>88</v>
      </c>
      <c r="AV258" s="14" t="s">
        <v>86</v>
      </c>
      <c r="AW258" s="14" t="s">
        <v>34</v>
      </c>
      <c r="AX258" s="14" t="s">
        <v>78</v>
      </c>
      <c r="AY258" s="257" t="s">
        <v>137</v>
      </c>
    </row>
    <row r="259" spans="1:51" s="13" customFormat="1" ht="12">
      <c r="A259" s="13"/>
      <c r="B259" s="237"/>
      <c r="C259" s="238"/>
      <c r="D259" s="232" t="s">
        <v>148</v>
      </c>
      <c r="E259" s="239" t="s">
        <v>1</v>
      </c>
      <c r="F259" s="240" t="s">
        <v>323</v>
      </c>
      <c r="G259" s="238"/>
      <c r="H259" s="241">
        <v>48.742</v>
      </c>
      <c r="I259" s="242"/>
      <c r="J259" s="238"/>
      <c r="K259" s="238"/>
      <c r="L259" s="243"/>
      <c r="M259" s="244"/>
      <c r="N259" s="245"/>
      <c r="O259" s="245"/>
      <c r="P259" s="245"/>
      <c r="Q259" s="245"/>
      <c r="R259" s="245"/>
      <c r="S259" s="245"/>
      <c r="T259" s="24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7" t="s">
        <v>148</v>
      </c>
      <c r="AU259" s="247" t="s">
        <v>88</v>
      </c>
      <c r="AV259" s="13" t="s">
        <v>88</v>
      </c>
      <c r="AW259" s="13" t="s">
        <v>34</v>
      </c>
      <c r="AX259" s="13" t="s">
        <v>78</v>
      </c>
      <c r="AY259" s="247" t="s">
        <v>137</v>
      </c>
    </row>
    <row r="260" spans="1:51" s="15" customFormat="1" ht="12">
      <c r="A260" s="15"/>
      <c r="B260" s="258"/>
      <c r="C260" s="259"/>
      <c r="D260" s="232" t="s">
        <v>148</v>
      </c>
      <c r="E260" s="260" t="s">
        <v>1</v>
      </c>
      <c r="F260" s="261" t="s">
        <v>156</v>
      </c>
      <c r="G260" s="259"/>
      <c r="H260" s="262">
        <v>48.742</v>
      </c>
      <c r="I260" s="263"/>
      <c r="J260" s="259"/>
      <c r="K260" s="259"/>
      <c r="L260" s="264"/>
      <c r="M260" s="265"/>
      <c r="N260" s="266"/>
      <c r="O260" s="266"/>
      <c r="P260" s="266"/>
      <c r="Q260" s="266"/>
      <c r="R260" s="266"/>
      <c r="S260" s="266"/>
      <c r="T260" s="267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68" t="s">
        <v>148</v>
      </c>
      <c r="AU260" s="268" t="s">
        <v>88</v>
      </c>
      <c r="AV260" s="15" t="s">
        <v>144</v>
      </c>
      <c r="AW260" s="15" t="s">
        <v>34</v>
      </c>
      <c r="AX260" s="15" t="s">
        <v>86</v>
      </c>
      <c r="AY260" s="268" t="s">
        <v>137</v>
      </c>
    </row>
    <row r="261" spans="1:65" s="2" customFormat="1" ht="16.5" customHeight="1">
      <c r="A261" s="39"/>
      <c r="B261" s="40"/>
      <c r="C261" s="219" t="s">
        <v>324</v>
      </c>
      <c r="D261" s="219" t="s">
        <v>139</v>
      </c>
      <c r="E261" s="220" t="s">
        <v>325</v>
      </c>
      <c r="F261" s="221" t="s">
        <v>326</v>
      </c>
      <c r="G261" s="222" t="s">
        <v>224</v>
      </c>
      <c r="H261" s="223">
        <v>3.166</v>
      </c>
      <c r="I261" s="224"/>
      <c r="J261" s="225">
        <f>ROUND(I261*H261,2)</f>
        <v>0</v>
      </c>
      <c r="K261" s="221" t="s">
        <v>143</v>
      </c>
      <c r="L261" s="45"/>
      <c r="M261" s="226" t="s">
        <v>1</v>
      </c>
      <c r="N261" s="227" t="s">
        <v>43</v>
      </c>
      <c r="O261" s="92"/>
      <c r="P261" s="228">
        <f>O261*H261</f>
        <v>0</v>
      </c>
      <c r="Q261" s="228">
        <v>1.06277</v>
      </c>
      <c r="R261" s="228">
        <f>Q261*H261</f>
        <v>3.36472982</v>
      </c>
      <c r="S261" s="228">
        <v>0</v>
      </c>
      <c r="T261" s="22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0" t="s">
        <v>144</v>
      </c>
      <c r="AT261" s="230" t="s">
        <v>139</v>
      </c>
      <c r="AU261" s="230" t="s">
        <v>88</v>
      </c>
      <c r="AY261" s="18" t="s">
        <v>137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8" t="s">
        <v>86</v>
      </c>
      <c r="BK261" s="231">
        <f>ROUND(I261*H261,2)</f>
        <v>0</v>
      </c>
      <c r="BL261" s="18" t="s">
        <v>144</v>
      </c>
      <c r="BM261" s="230" t="s">
        <v>327</v>
      </c>
    </row>
    <row r="262" spans="1:47" s="2" customFormat="1" ht="12">
      <c r="A262" s="39"/>
      <c r="B262" s="40"/>
      <c r="C262" s="41"/>
      <c r="D262" s="232" t="s">
        <v>146</v>
      </c>
      <c r="E262" s="41"/>
      <c r="F262" s="233" t="s">
        <v>328</v>
      </c>
      <c r="G262" s="41"/>
      <c r="H262" s="41"/>
      <c r="I262" s="234"/>
      <c r="J262" s="41"/>
      <c r="K262" s="41"/>
      <c r="L262" s="45"/>
      <c r="M262" s="235"/>
      <c r="N262" s="236"/>
      <c r="O262" s="92"/>
      <c r="P262" s="92"/>
      <c r="Q262" s="92"/>
      <c r="R262" s="92"/>
      <c r="S262" s="92"/>
      <c r="T262" s="93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146</v>
      </c>
      <c r="AU262" s="18" t="s">
        <v>88</v>
      </c>
    </row>
    <row r="263" spans="1:51" s="13" customFormat="1" ht="12">
      <c r="A263" s="13"/>
      <c r="B263" s="237"/>
      <c r="C263" s="238"/>
      <c r="D263" s="232" t="s">
        <v>148</v>
      </c>
      <c r="E263" s="239" t="s">
        <v>1</v>
      </c>
      <c r="F263" s="240" t="s">
        <v>329</v>
      </c>
      <c r="G263" s="238"/>
      <c r="H263" s="241">
        <v>2.878</v>
      </c>
      <c r="I263" s="242"/>
      <c r="J263" s="238"/>
      <c r="K263" s="238"/>
      <c r="L263" s="243"/>
      <c r="M263" s="244"/>
      <c r="N263" s="245"/>
      <c r="O263" s="245"/>
      <c r="P263" s="245"/>
      <c r="Q263" s="245"/>
      <c r="R263" s="245"/>
      <c r="S263" s="245"/>
      <c r="T263" s="24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7" t="s">
        <v>148</v>
      </c>
      <c r="AU263" s="247" t="s">
        <v>88</v>
      </c>
      <c r="AV263" s="13" t="s">
        <v>88</v>
      </c>
      <c r="AW263" s="13" t="s">
        <v>34</v>
      </c>
      <c r="AX263" s="13" t="s">
        <v>78</v>
      </c>
      <c r="AY263" s="247" t="s">
        <v>137</v>
      </c>
    </row>
    <row r="264" spans="1:51" s="15" customFormat="1" ht="12">
      <c r="A264" s="15"/>
      <c r="B264" s="258"/>
      <c r="C264" s="259"/>
      <c r="D264" s="232" t="s">
        <v>148</v>
      </c>
      <c r="E264" s="260" t="s">
        <v>1</v>
      </c>
      <c r="F264" s="261" t="s">
        <v>156</v>
      </c>
      <c r="G264" s="259"/>
      <c r="H264" s="262">
        <v>2.878</v>
      </c>
      <c r="I264" s="263"/>
      <c r="J264" s="259"/>
      <c r="K264" s="259"/>
      <c r="L264" s="264"/>
      <c r="M264" s="265"/>
      <c r="N264" s="266"/>
      <c r="O264" s="266"/>
      <c r="P264" s="266"/>
      <c r="Q264" s="266"/>
      <c r="R264" s="266"/>
      <c r="S264" s="266"/>
      <c r="T264" s="267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8" t="s">
        <v>148</v>
      </c>
      <c r="AU264" s="268" t="s">
        <v>88</v>
      </c>
      <c r="AV264" s="15" t="s">
        <v>144</v>
      </c>
      <c r="AW264" s="15" t="s">
        <v>34</v>
      </c>
      <c r="AX264" s="15" t="s">
        <v>86</v>
      </c>
      <c r="AY264" s="268" t="s">
        <v>137</v>
      </c>
    </row>
    <row r="265" spans="1:51" s="13" customFormat="1" ht="12">
      <c r="A265" s="13"/>
      <c r="B265" s="237"/>
      <c r="C265" s="238"/>
      <c r="D265" s="232" t="s">
        <v>148</v>
      </c>
      <c r="E265" s="238"/>
      <c r="F265" s="240" t="s">
        <v>330</v>
      </c>
      <c r="G265" s="238"/>
      <c r="H265" s="241">
        <v>3.166</v>
      </c>
      <c r="I265" s="242"/>
      <c r="J265" s="238"/>
      <c r="K265" s="238"/>
      <c r="L265" s="243"/>
      <c r="M265" s="244"/>
      <c r="N265" s="245"/>
      <c r="O265" s="245"/>
      <c r="P265" s="245"/>
      <c r="Q265" s="245"/>
      <c r="R265" s="245"/>
      <c r="S265" s="245"/>
      <c r="T265" s="24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7" t="s">
        <v>148</v>
      </c>
      <c r="AU265" s="247" t="s">
        <v>88</v>
      </c>
      <c r="AV265" s="13" t="s">
        <v>88</v>
      </c>
      <c r="AW265" s="13" t="s">
        <v>4</v>
      </c>
      <c r="AX265" s="13" t="s">
        <v>86</v>
      </c>
      <c r="AY265" s="247" t="s">
        <v>137</v>
      </c>
    </row>
    <row r="266" spans="1:65" s="2" customFormat="1" ht="16.5" customHeight="1">
      <c r="A266" s="39"/>
      <c r="B266" s="40"/>
      <c r="C266" s="219" t="s">
        <v>331</v>
      </c>
      <c r="D266" s="219" t="s">
        <v>139</v>
      </c>
      <c r="E266" s="220" t="s">
        <v>332</v>
      </c>
      <c r="F266" s="221" t="s">
        <v>333</v>
      </c>
      <c r="G266" s="222" t="s">
        <v>151</v>
      </c>
      <c r="H266" s="223">
        <v>10.681</v>
      </c>
      <c r="I266" s="224"/>
      <c r="J266" s="225">
        <f>ROUND(I266*H266,2)</f>
        <v>0</v>
      </c>
      <c r="K266" s="221" t="s">
        <v>143</v>
      </c>
      <c r="L266" s="45"/>
      <c r="M266" s="226" t="s">
        <v>1</v>
      </c>
      <c r="N266" s="227" t="s">
        <v>43</v>
      </c>
      <c r="O266" s="92"/>
      <c r="P266" s="228">
        <f>O266*H266</f>
        <v>0</v>
      </c>
      <c r="Q266" s="228">
        <v>2.50187</v>
      </c>
      <c r="R266" s="228">
        <f>Q266*H266</f>
        <v>26.722473469999997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144</v>
      </c>
      <c r="AT266" s="230" t="s">
        <v>139</v>
      </c>
      <c r="AU266" s="230" t="s">
        <v>88</v>
      </c>
      <c r="AY266" s="18" t="s">
        <v>137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86</v>
      </c>
      <c r="BK266" s="231">
        <f>ROUND(I266*H266,2)</f>
        <v>0</v>
      </c>
      <c r="BL266" s="18" t="s">
        <v>144</v>
      </c>
      <c r="BM266" s="230" t="s">
        <v>334</v>
      </c>
    </row>
    <row r="267" spans="1:47" s="2" customFormat="1" ht="12">
      <c r="A267" s="39"/>
      <c r="B267" s="40"/>
      <c r="C267" s="41"/>
      <c r="D267" s="232" t="s">
        <v>146</v>
      </c>
      <c r="E267" s="41"/>
      <c r="F267" s="233" t="s">
        <v>335</v>
      </c>
      <c r="G267" s="41"/>
      <c r="H267" s="41"/>
      <c r="I267" s="234"/>
      <c r="J267" s="41"/>
      <c r="K267" s="41"/>
      <c r="L267" s="45"/>
      <c r="M267" s="235"/>
      <c r="N267" s="236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146</v>
      </c>
      <c r="AU267" s="18" t="s">
        <v>88</v>
      </c>
    </row>
    <row r="268" spans="1:51" s="14" customFormat="1" ht="12">
      <c r="A268" s="14"/>
      <c r="B268" s="248"/>
      <c r="C268" s="249"/>
      <c r="D268" s="232" t="s">
        <v>148</v>
      </c>
      <c r="E268" s="250" t="s">
        <v>1</v>
      </c>
      <c r="F268" s="251" t="s">
        <v>336</v>
      </c>
      <c r="G268" s="249"/>
      <c r="H268" s="250" t="s">
        <v>1</v>
      </c>
      <c r="I268" s="252"/>
      <c r="J268" s="249"/>
      <c r="K268" s="249"/>
      <c r="L268" s="253"/>
      <c r="M268" s="254"/>
      <c r="N268" s="255"/>
      <c r="O268" s="255"/>
      <c r="P268" s="255"/>
      <c r="Q268" s="255"/>
      <c r="R268" s="255"/>
      <c r="S268" s="255"/>
      <c r="T268" s="256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7" t="s">
        <v>148</v>
      </c>
      <c r="AU268" s="257" t="s">
        <v>88</v>
      </c>
      <c r="AV268" s="14" t="s">
        <v>86</v>
      </c>
      <c r="AW268" s="14" t="s">
        <v>34</v>
      </c>
      <c r="AX268" s="14" t="s">
        <v>78</v>
      </c>
      <c r="AY268" s="257" t="s">
        <v>137</v>
      </c>
    </row>
    <row r="269" spans="1:51" s="13" customFormat="1" ht="12">
      <c r="A269" s="13"/>
      <c r="B269" s="237"/>
      <c r="C269" s="238"/>
      <c r="D269" s="232" t="s">
        <v>148</v>
      </c>
      <c r="E269" s="239" t="s">
        <v>1</v>
      </c>
      <c r="F269" s="240" t="s">
        <v>337</v>
      </c>
      <c r="G269" s="238"/>
      <c r="H269" s="241">
        <v>10.681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7" t="s">
        <v>148</v>
      </c>
      <c r="AU269" s="247" t="s">
        <v>88</v>
      </c>
      <c r="AV269" s="13" t="s">
        <v>88</v>
      </c>
      <c r="AW269" s="13" t="s">
        <v>34</v>
      </c>
      <c r="AX269" s="13" t="s">
        <v>78</v>
      </c>
      <c r="AY269" s="247" t="s">
        <v>137</v>
      </c>
    </row>
    <row r="270" spans="1:51" s="15" customFormat="1" ht="12">
      <c r="A270" s="15"/>
      <c r="B270" s="258"/>
      <c r="C270" s="259"/>
      <c r="D270" s="232" t="s">
        <v>148</v>
      </c>
      <c r="E270" s="260" t="s">
        <v>1</v>
      </c>
      <c r="F270" s="261" t="s">
        <v>156</v>
      </c>
      <c r="G270" s="259"/>
      <c r="H270" s="262">
        <v>10.681</v>
      </c>
      <c r="I270" s="263"/>
      <c r="J270" s="259"/>
      <c r="K270" s="259"/>
      <c r="L270" s="264"/>
      <c r="M270" s="265"/>
      <c r="N270" s="266"/>
      <c r="O270" s="266"/>
      <c r="P270" s="266"/>
      <c r="Q270" s="266"/>
      <c r="R270" s="266"/>
      <c r="S270" s="266"/>
      <c r="T270" s="267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68" t="s">
        <v>148</v>
      </c>
      <c r="AU270" s="268" t="s">
        <v>88</v>
      </c>
      <c r="AV270" s="15" t="s">
        <v>144</v>
      </c>
      <c r="AW270" s="15" t="s">
        <v>34</v>
      </c>
      <c r="AX270" s="15" t="s">
        <v>86</v>
      </c>
      <c r="AY270" s="268" t="s">
        <v>137</v>
      </c>
    </row>
    <row r="271" spans="1:65" s="2" customFormat="1" ht="24.15" customHeight="1">
      <c r="A271" s="39"/>
      <c r="B271" s="40"/>
      <c r="C271" s="219" t="s">
        <v>338</v>
      </c>
      <c r="D271" s="219" t="s">
        <v>139</v>
      </c>
      <c r="E271" s="220" t="s">
        <v>339</v>
      </c>
      <c r="F271" s="221" t="s">
        <v>340</v>
      </c>
      <c r="G271" s="222" t="s">
        <v>142</v>
      </c>
      <c r="H271" s="223">
        <v>42.724</v>
      </c>
      <c r="I271" s="224"/>
      <c r="J271" s="225">
        <f>ROUND(I271*H271,2)</f>
        <v>0</v>
      </c>
      <c r="K271" s="221" t="s">
        <v>143</v>
      </c>
      <c r="L271" s="45"/>
      <c r="M271" s="226" t="s">
        <v>1</v>
      </c>
      <c r="N271" s="227" t="s">
        <v>43</v>
      </c>
      <c r="O271" s="92"/>
      <c r="P271" s="228">
        <f>O271*H271</f>
        <v>0</v>
      </c>
      <c r="Q271" s="228">
        <v>0.00419</v>
      </c>
      <c r="R271" s="228">
        <f>Q271*H271</f>
        <v>0.17901356</v>
      </c>
      <c r="S271" s="228">
        <v>0</v>
      </c>
      <c r="T271" s="22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0" t="s">
        <v>144</v>
      </c>
      <c r="AT271" s="230" t="s">
        <v>139</v>
      </c>
      <c r="AU271" s="230" t="s">
        <v>88</v>
      </c>
      <c r="AY271" s="18" t="s">
        <v>137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8" t="s">
        <v>86</v>
      </c>
      <c r="BK271" s="231">
        <f>ROUND(I271*H271,2)</f>
        <v>0</v>
      </c>
      <c r="BL271" s="18" t="s">
        <v>144</v>
      </c>
      <c r="BM271" s="230" t="s">
        <v>341</v>
      </c>
    </row>
    <row r="272" spans="1:47" s="2" customFormat="1" ht="12">
      <c r="A272" s="39"/>
      <c r="B272" s="40"/>
      <c r="C272" s="41"/>
      <c r="D272" s="232" t="s">
        <v>146</v>
      </c>
      <c r="E272" s="41"/>
      <c r="F272" s="233" t="s">
        <v>342</v>
      </c>
      <c r="G272" s="41"/>
      <c r="H272" s="41"/>
      <c r="I272" s="234"/>
      <c r="J272" s="41"/>
      <c r="K272" s="41"/>
      <c r="L272" s="45"/>
      <c r="M272" s="235"/>
      <c r="N272" s="236"/>
      <c r="O272" s="92"/>
      <c r="P272" s="92"/>
      <c r="Q272" s="92"/>
      <c r="R272" s="92"/>
      <c r="S272" s="92"/>
      <c r="T272" s="93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146</v>
      </c>
      <c r="AU272" s="18" t="s">
        <v>88</v>
      </c>
    </row>
    <row r="273" spans="1:51" s="13" customFormat="1" ht="12">
      <c r="A273" s="13"/>
      <c r="B273" s="237"/>
      <c r="C273" s="238"/>
      <c r="D273" s="232" t="s">
        <v>148</v>
      </c>
      <c r="E273" s="239" t="s">
        <v>1</v>
      </c>
      <c r="F273" s="240" t="s">
        <v>343</v>
      </c>
      <c r="G273" s="238"/>
      <c r="H273" s="241">
        <v>42.724</v>
      </c>
      <c r="I273" s="242"/>
      <c r="J273" s="238"/>
      <c r="K273" s="238"/>
      <c r="L273" s="243"/>
      <c r="M273" s="244"/>
      <c r="N273" s="245"/>
      <c r="O273" s="245"/>
      <c r="P273" s="245"/>
      <c r="Q273" s="245"/>
      <c r="R273" s="245"/>
      <c r="S273" s="245"/>
      <c r="T273" s="24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7" t="s">
        <v>148</v>
      </c>
      <c r="AU273" s="247" t="s">
        <v>88</v>
      </c>
      <c r="AV273" s="13" t="s">
        <v>88</v>
      </c>
      <c r="AW273" s="13" t="s">
        <v>34</v>
      </c>
      <c r="AX273" s="13" t="s">
        <v>86</v>
      </c>
      <c r="AY273" s="247" t="s">
        <v>137</v>
      </c>
    </row>
    <row r="274" spans="1:65" s="2" customFormat="1" ht="24.15" customHeight="1">
      <c r="A274" s="39"/>
      <c r="B274" s="40"/>
      <c r="C274" s="219" t="s">
        <v>344</v>
      </c>
      <c r="D274" s="219" t="s">
        <v>139</v>
      </c>
      <c r="E274" s="220" t="s">
        <v>345</v>
      </c>
      <c r="F274" s="221" t="s">
        <v>346</v>
      </c>
      <c r="G274" s="222" t="s">
        <v>142</v>
      </c>
      <c r="H274" s="223">
        <v>42.724</v>
      </c>
      <c r="I274" s="224"/>
      <c r="J274" s="225">
        <f>ROUND(I274*H274,2)</f>
        <v>0</v>
      </c>
      <c r="K274" s="221" t="s">
        <v>143</v>
      </c>
      <c r="L274" s="45"/>
      <c r="M274" s="226" t="s">
        <v>1</v>
      </c>
      <c r="N274" s="227" t="s">
        <v>43</v>
      </c>
      <c r="O274" s="92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144</v>
      </c>
      <c r="AT274" s="230" t="s">
        <v>139</v>
      </c>
      <c r="AU274" s="230" t="s">
        <v>88</v>
      </c>
      <c r="AY274" s="18" t="s">
        <v>137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86</v>
      </c>
      <c r="BK274" s="231">
        <f>ROUND(I274*H274,2)</f>
        <v>0</v>
      </c>
      <c r="BL274" s="18" t="s">
        <v>144</v>
      </c>
      <c r="BM274" s="230" t="s">
        <v>347</v>
      </c>
    </row>
    <row r="275" spans="1:47" s="2" customFormat="1" ht="12">
      <c r="A275" s="39"/>
      <c r="B275" s="40"/>
      <c r="C275" s="41"/>
      <c r="D275" s="232" t="s">
        <v>146</v>
      </c>
      <c r="E275" s="41"/>
      <c r="F275" s="233" t="s">
        <v>348</v>
      </c>
      <c r="G275" s="41"/>
      <c r="H275" s="41"/>
      <c r="I275" s="234"/>
      <c r="J275" s="41"/>
      <c r="K275" s="41"/>
      <c r="L275" s="45"/>
      <c r="M275" s="235"/>
      <c r="N275" s="236"/>
      <c r="O275" s="92"/>
      <c r="P275" s="92"/>
      <c r="Q275" s="92"/>
      <c r="R275" s="92"/>
      <c r="S275" s="92"/>
      <c r="T275" s="93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146</v>
      </c>
      <c r="AU275" s="18" t="s">
        <v>88</v>
      </c>
    </row>
    <row r="276" spans="1:51" s="13" customFormat="1" ht="12">
      <c r="A276" s="13"/>
      <c r="B276" s="237"/>
      <c r="C276" s="238"/>
      <c r="D276" s="232" t="s">
        <v>148</v>
      </c>
      <c r="E276" s="239" t="s">
        <v>1</v>
      </c>
      <c r="F276" s="240" t="s">
        <v>349</v>
      </c>
      <c r="G276" s="238"/>
      <c r="H276" s="241">
        <v>42.724</v>
      </c>
      <c r="I276" s="242"/>
      <c r="J276" s="238"/>
      <c r="K276" s="238"/>
      <c r="L276" s="243"/>
      <c r="M276" s="244"/>
      <c r="N276" s="245"/>
      <c r="O276" s="245"/>
      <c r="P276" s="245"/>
      <c r="Q276" s="245"/>
      <c r="R276" s="245"/>
      <c r="S276" s="245"/>
      <c r="T276" s="24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7" t="s">
        <v>148</v>
      </c>
      <c r="AU276" s="247" t="s">
        <v>88</v>
      </c>
      <c r="AV276" s="13" t="s">
        <v>88</v>
      </c>
      <c r="AW276" s="13" t="s">
        <v>34</v>
      </c>
      <c r="AX276" s="13" t="s">
        <v>78</v>
      </c>
      <c r="AY276" s="247" t="s">
        <v>137</v>
      </c>
    </row>
    <row r="277" spans="1:51" s="15" customFormat="1" ht="12">
      <c r="A277" s="15"/>
      <c r="B277" s="258"/>
      <c r="C277" s="259"/>
      <c r="D277" s="232" t="s">
        <v>148</v>
      </c>
      <c r="E277" s="260" t="s">
        <v>1</v>
      </c>
      <c r="F277" s="261" t="s">
        <v>156</v>
      </c>
      <c r="G277" s="259"/>
      <c r="H277" s="262">
        <v>42.724</v>
      </c>
      <c r="I277" s="263"/>
      <c r="J277" s="259"/>
      <c r="K277" s="259"/>
      <c r="L277" s="264"/>
      <c r="M277" s="265"/>
      <c r="N277" s="266"/>
      <c r="O277" s="266"/>
      <c r="P277" s="266"/>
      <c r="Q277" s="266"/>
      <c r="R277" s="266"/>
      <c r="S277" s="266"/>
      <c r="T277" s="267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68" t="s">
        <v>148</v>
      </c>
      <c r="AU277" s="268" t="s">
        <v>88</v>
      </c>
      <c r="AV277" s="15" t="s">
        <v>144</v>
      </c>
      <c r="AW277" s="15" t="s">
        <v>34</v>
      </c>
      <c r="AX277" s="15" t="s">
        <v>86</v>
      </c>
      <c r="AY277" s="268" t="s">
        <v>137</v>
      </c>
    </row>
    <row r="278" spans="1:63" s="12" customFormat="1" ht="22.8" customHeight="1">
      <c r="A278" s="12"/>
      <c r="B278" s="203"/>
      <c r="C278" s="204"/>
      <c r="D278" s="205" t="s">
        <v>77</v>
      </c>
      <c r="E278" s="217" t="s">
        <v>144</v>
      </c>
      <c r="F278" s="217" t="s">
        <v>350</v>
      </c>
      <c r="G278" s="204"/>
      <c r="H278" s="204"/>
      <c r="I278" s="207"/>
      <c r="J278" s="218">
        <f>BK278</f>
        <v>0</v>
      </c>
      <c r="K278" s="204"/>
      <c r="L278" s="209"/>
      <c r="M278" s="210"/>
      <c r="N278" s="211"/>
      <c r="O278" s="211"/>
      <c r="P278" s="212">
        <f>SUM(P279:P289)</f>
        <v>0</v>
      </c>
      <c r="Q278" s="211"/>
      <c r="R278" s="212">
        <f>SUM(R279:R289)</f>
        <v>0</v>
      </c>
      <c r="S278" s="211"/>
      <c r="T278" s="213">
        <f>SUM(T279:T289)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14" t="s">
        <v>86</v>
      </c>
      <c r="AT278" s="215" t="s">
        <v>77</v>
      </c>
      <c r="AU278" s="215" t="s">
        <v>86</v>
      </c>
      <c r="AY278" s="214" t="s">
        <v>137</v>
      </c>
      <c r="BK278" s="216">
        <f>SUM(BK279:BK289)</f>
        <v>0</v>
      </c>
    </row>
    <row r="279" spans="1:65" s="2" customFormat="1" ht="33" customHeight="1">
      <c r="A279" s="39"/>
      <c r="B279" s="40"/>
      <c r="C279" s="219" t="s">
        <v>351</v>
      </c>
      <c r="D279" s="219" t="s">
        <v>139</v>
      </c>
      <c r="E279" s="220" t="s">
        <v>352</v>
      </c>
      <c r="F279" s="221" t="s">
        <v>353</v>
      </c>
      <c r="G279" s="222" t="s">
        <v>142</v>
      </c>
      <c r="H279" s="223">
        <v>125.21</v>
      </c>
      <c r="I279" s="224"/>
      <c r="J279" s="225">
        <f>ROUND(I279*H279,2)</f>
        <v>0</v>
      </c>
      <c r="K279" s="221" t="s">
        <v>143</v>
      </c>
      <c r="L279" s="45"/>
      <c r="M279" s="226" t="s">
        <v>1</v>
      </c>
      <c r="N279" s="227" t="s">
        <v>43</v>
      </c>
      <c r="O279" s="92"/>
      <c r="P279" s="228">
        <f>O279*H279</f>
        <v>0</v>
      </c>
      <c r="Q279" s="228">
        <v>0</v>
      </c>
      <c r="R279" s="228">
        <f>Q279*H279</f>
        <v>0</v>
      </c>
      <c r="S279" s="228">
        <v>0</v>
      </c>
      <c r="T279" s="22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0" t="s">
        <v>144</v>
      </c>
      <c r="AT279" s="230" t="s">
        <v>139</v>
      </c>
      <c r="AU279" s="230" t="s">
        <v>88</v>
      </c>
      <c r="AY279" s="18" t="s">
        <v>137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8" t="s">
        <v>86</v>
      </c>
      <c r="BK279" s="231">
        <f>ROUND(I279*H279,2)</f>
        <v>0</v>
      </c>
      <c r="BL279" s="18" t="s">
        <v>144</v>
      </c>
      <c r="BM279" s="230" t="s">
        <v>354</v>
      </c>
    </row>
    <row r="280" spans="1:47" s="2" customFormat="1" ht="12">
      <c r="A280" s="39"/>
      <c r="B280" s="40"/>
      <c r="C280" s="41"/>
      <c r="D280" s="232" t="s">
        <v>146</v>
      </c>
      <c r="E280" s="41"/>
      <c r="F280" s="233" t="s">
        <v>355</v>
      </c>
      <c r="G280" s="41"/>
      <c r="H280" s="41"/>
      <c r="I280" s="234"/>
      <c r="J280" s="41"/>
      <c r="K280" s="41"/>
      <c r="L280" s="45"/>
      <c r="M280" s="235"/>
      <c r="N280" s="236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146</v>
      </c>
      <c r="AU280" s="18" t="s">
        <v>88</v>
      </c>
    </row>
    <row r="281" spans="1:47" s="2" customFormat="1" ht="12">
      <c r="A281" s="39"/>
      <c r="B281" s="40"/>
      <c r="C281" s="41"/>
      <c r="D281" s="232" t="s">
        <v>180</v>
      </c>
      <c r="E281" s="41"/>
      <c r="F281" s="269" t="s">
        <v>356</v>
      </c>
      <c r="G281" s="41"/>
      <c r="H281" s="41"/>
      <c r="I281" s="234"/>
      <c r="J281" s="41"/>
      <c r="K281" s="41"/>
      <c r="L281" s="45"/>
      <c r="M281" s="235"/>
      <c r="N281" s="236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180</v>
      </c>
      <c r="AU281" s="18" t="s">
        <v>88</v>
      </c>
    </row>
    <row r="282" spans="1:51" s="13" customFormat="1" ht="12">
      <c r="A282" s="13"/>
      <c r="B282" s="237"/>
      <c r="C282" s="238"/>
      <c r="D282" s="232" t="s">
        <v>148</v>
      </c>
      <c r="E282" s="239" t="s">
        <v>1</v>
      </c>
      <c r="F282" s="240" t="s">
        <v>357</v>
      </c>
      <c r="G282" s="238"/>
      <c r="H282" s="241">
        <v>124.21</v>
      </c>
      <c r="I282" s="242"/>
      <c r="J282" s="238"/>
      <c r="K282" s="238"/>
      <c r="L282" s="243"/>
      <c r="M282" s="244"/>
      <c r="N282" s="245"/>
      <c r="O282" s="245"/>
      <c r="P282" s="245"/>
      <c r="Q282" s="245"/>
      <c r="R282" s="245"/>
      <c r="S282" s="245"/>
      <c r="T282" s="24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7" t="s">
        <v>148</v>
      </c>
      <c r="AU282" s="247" t="s">
        <v>88</v>
      </c>
      <c r="AV282" s="13" t="s">
        <v>88</v>
      </c>
      <c r="AW282" s="13" t="s">
        <v>34</v>
      </c>
      <c r="AX282" s="13" t="s">
        <v>78</v>
      </c>
      <c r="AY282" s="247" t="s">
        <v>137</v>
      </c>
    </row>
    <row r="283" spans="1:51" s="13" customFormat="1" ht="12">
      <c r="A283" s="13"/>
      <c r="B283" s="237"/>
      <c r="C283" s="238"/>
      <c r="D283" s="232" t="s">
        <v>148</v>
      </c>
      <c r="E283" s="239" t="s">
        <v>1</v>
      </c>
      <c r="F283" s="240" t="s">
        <v>358</v>
      </c>
      <c r="G283" s="238"/>
      <c r="H283" s="241">
        <v>1</v>
      </c>
      <c r="I283" s="242"/>
      <c r="J283" s="238"/>
      <c r="K283" s="238"/>
      <c r="L283" s="243"/>
      <c r="M283" s="244"/>
      <c r="N283" s="245"/>
      <c r="O283" s="245"/>
      <c r="P283" s="245"/>
      <c r="Q283" s="245"/>
      <c r="R283" s="245"/>
      <c r="S283" s="245"/>
      <c r="T283" s="24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7" t="s">
        <v>148</v>
      </c>
      <c r="AU283" s="247" t="s">
        <v>88</v>
      </c>
      <c r="AV283" s="13" t="s">
        <v>88</v>
      </c>
      <c r="AW283" s="13" t="s">
        <v>34</v>
      </c>
      <c r="AX283" s="13" t="s">
        <v>78</v>
      </c>
      <c r="AY283" s="247" t="s">
        <v>137</v>
      </c>
    </row>
    <row r="284" spans="1:51" s="15" customFormat="1" ht="12">
      <c r="A284" s="15"/>
      <c r="B284" s="258"/>
      <c r="C284" s="259"/>
      <c r="D284" s="232" t="s">
        <v>148</v>
      </c>
      <c r="E284" s="260" t="s">
        <v>1</v>
      </c>
      <c r="F284" s="261" t="s">
        <v>156</v>
      </c>
      <c r="G284" s="259"/>
      <c r="H284" s="262">
        <v>125.21</v>
      </c>
      <c r="I284" s="263"/>
      <c r="J284" s="259"/>
      <c r="K284" s="259"/>
      <c r="L284" s="264"/>
      <c r="M284" s="265"/>
      <c r="N284" s="266"/>
      <c r="O284" s="266"/>
      <c r="P284" s="266"/>
      <c r="Q284" s="266"/>
      <c r="R284" s="266"/>
      <c r="S284" s="266"/>
      <c r="T284" s="267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68" t="s">
        <v>148</v>
      </c>
      <c r="AU284" s="268" t="s">
        <v>88</v>
      </c>
      <c r="AV284" s="15" t="s">
        <v>144</v>
      </c>
      <c r="AW284" s="15" t="s">
        <v>34</v>
      </c>
      <c r="AX284" s="15" t="s">
        <v>86</v>
      </c>
      <c r="AY284" s="268" t="s">
        <v>137</v>
      </c>
    </row>
    <row r="285" spans="1:65" s="2" customFormat="1" ht="21.75" customHeight="1">
      <c r="A285" s="39"/>
      <c r="B285" s="40"/>
      <c r="C285" s="219" t="s">
        <v>359</v>
      </c>
      <c r="D285" s="219" t="s">
        <v>139</v>
      </c>
      <c r="E285" s="220" t="s">
        <v>360</v>
      </c>
      <c r="F285" s="221" t="s">
        <v>361</v>
      </c>
      <c r="G285" s="222" t="s">
        <v>142</v>
      </c>
      <c r="H285" s="223">
        <v>1</v>
      </c>
      <c r="I285" s="224"/>
      <c r="J285" s="225">
        <f>ROUND(I285*H285,2)</f>
        <v>0</v>
      </c>
      <c r="K285" s="221" t="s">
        <v>143</v>
      </c>
      <c r="L285" s="45"/>
      <c r="M285" s="226" t="s">
        <v>1</v>
      </c>
      <c r="N285" s="227" t="s">
        <v>43</v>
      </c>
      <c r="O285" s="92"/>
      <c r="P285" s="228">
        <f>O285*H285</f>
        <v>0</v>
      </c>
      <c r="Q285" s="228">
        <v>0</v>
      </c>
      <c r="R285" s="228">
        <f>Q285*H285</f>
        <v>0</v>
      </c>
      <c r="S285" s="228">
        <v>0</v>
      </c>
      <c r="T285" s="22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0" t="s">
        <v>144</v>
      </c>
      <c r="AT285" s="230" t="s">
        <v>139</v>
      </c>
      <c r="AU285" s="230" t="s">
        <v>88</v>
      </c>
      <c r="AY285" s="18" t="s">
        <v>137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8" t="s">
        <v>86</v>
      </c>
      <c r="BK285" s="231">
        <f>ROUND(I285*H285,2)</f>
        <v>0</v>
      </c>
      <c r="BL285" s="18" t="s">
        <v>144</v>
      </c>
      <c r="BM285" s="230" t="s">
        <v>362</v>
      </c>
    </row>
    <row r="286" spans="1:47" s="2" customFormat="1" ht="12">
      <c r="A286" s="39"/>
      <c r="B286" s="40"/>
      <c r="C286" s="41"/>
      <c r="D286" s="232" t="s">
        <v>146</v>
      </c>
      <c r="E286" s="41"/>
      <c r="F286" s="233" t="s">
        <v>363</v>
      </c>
      <c r="G286" s="41"/>
      <c r="H286" s="41"/>
      <c r="I286" s="234"/>
      <c r="J286" s="41"/>
      <c r="K286" s="41"/>
      <c r="L286" s="45"/>
      <c r="M286" s="235"/>
      <c r="N286" s="236"/>
      <c r="O286" s="92"/>
      <c r="P286" s="92"/>
      <c r="Q286" s="92"/>
      <c r="R286" s="92"/>
      <c r="S286" s="92"/>
      <c r="T286" s="93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146</v>
      </c>
      <c r="AU286" s="18" t="s">
        <v>88</v>
      </c>
    </row>
    <row r="287" spans="1:51" s="14" customFormat="1" ht="12">
      <c r="A287" s="14"/>
      <c r="B287" s="248"/>
      <c r="C287" s="249"/>
      <c r="D287" s="232" t="s">
        <v>148</v>
      </c>
      <c r="E287" s="250" t="s">
        <v>1</v>
      </c>
      <c r="F287" s="251" t="s">
        <v>364</v>
      </c>
      <c r="G287" s="249"/>
      <c r="H287" s="250" t="s">
        <v>1</v>
      </c>
      <c r="I287" s="252"/>
      <c r="J287" s="249"/>
      <c r="K287" s="249"/>
      <c r="L287" s="253"/>
      <c r="M287" s="254"/>
      <c r="N287" s="255"/>
      <c r="O287" s="255"/>
      <c r="P287" s="255"/>
      <c r="Q287" s="255"/>
      <c r="R287" s="255"/>
      <c r="S287" s="255"/>
      <c r="T287" s="256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7" t="s">
        <v>148</v>
      </c>
      <c r="AU287" s="257" t="s">
        <v>88</v>
      </c>
      <c r="AV287" s="14" t="s">
        <v>86</v>
      </c>
      <c r="AW287" s="14" t="s">
        <v>34</v>
      </c>
      <c r="AX287" s="14" t="s">
        <v>78</v>
      </c>
      <c r="AY287" s="257" t="s">
        <v>137</v>
      </c>
    </row>
    <row r="288" spans="1:51" s="13" customFormat="1" ht="12">
      <c r="A288" s="13"/>
      <c r="B288" s="237"/>
      <c r="C288" s="238"/>
      <c r="D288" s="232" t="s">
        <v>148</v>
      </c>
      <c r="E288" s="239" t="s">
        <v>1</v>
      </c>
      <c r="F288" s="240" t="s">
        <v>86</v>
      </c>
      <c r="G288" s="238"/>
      <c r="H288" s="241">
        <v>1</v>
      </c>
      <c r="I288" s="242"/>
      <c r="J288" s="238"/>
      <c r="K288" s="238"/>
      <c r="L288" s="243"/>
      <c r="M288" s="244"/>
      <c r="N288" s="245"/>
      <c r="O288" s="245"/>
      <c r="P288" s="245"/>
      <c r="Q288" s="245"/>
      <c r="R288" s="245"/>
      <c r="S288" s="245"/>
      <c r="T288" s="24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7" t="s">
        <v>148</v>
      </c>
      <c r="AU288" s="247" t="s">
        <v>88</v>
      </c>
      <c r="AV288" s="13" t="s">
        <v>88</v>
      </c>
      <c r="AW288" s="13" t="s">
        <v>34</v>
      </c>
      <c r="AX288" s="13" t="s">
        <v>78</v>
      </c>
      <c r="AY288" s="247" t="s">
        <v>137</v>
      </c>
    </row>
    <row r="289" spans="1:51" s="15" customFormat="1" ht="12">
      <c r="A289" s="15"/>
      <c r="B289" s="258"/>
      <c r="C289" s="259"/>
      <c r="D289" s="232" t="s">
        <v>148</v>
      </c>
      <c r="E289" s="260" t="s">
        <v>1</v>
      </c>
      <c r="F289" s="261" t="s">
        <v>156</v>
      </c>
      <c r="G289" s="259"/>
      <c r="H289" s="262">
        <v>1</v>
      </c>
      <c r="I289" s="263"/>
      <c r="J289" s="259"/>
      <c r="K289" s="259"/>
      <c r="L289" s="264"/>
      <c r="M289" s="265"/>
      <c r="N289" s="266"/>
      <c r="O289" s="266"/>
      <c r="P289" s="266"/>
      <c r="Q289" s="266"/>
      <c r="R289" s="266"/>
      <c r="S289" s="266"/>
      <c r="T289" s="267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8" t="s">
        <v>148</v>
      </c>
      <c r="AU289" s="268" t="s">
        <v>88</v>
      </c>
      <c r="AV289" s="15" t="s">
        <v>144</v>
      </c>
      <c r="AW289" s="15" t="s">
        <v>34</v>
      </c>
      <c r="AX289" s="15" t="s">
        <v>86</v>
      </c>
      <c r="AY289" s="268" t="s">
        <v>137</v>
      </c>
    </row>
    <row r="290" spans="1:63" s="12" customFormat="1" ht="22.8" customHeight="1">
      <c r="A290" s="12"/>
      <c r="B290" s="203"/>
      <c r="C290" s="204"/>
      <c r="D290" s="205" t="s">
        <v>77</v>
      </c>
      <c r="E290" s="217" t="s">
        <v>169</v>
      </c>
      <c r="F290" s="217" t="s">
        <v>365</v>
      </c>
      <c r="G290" s="204"/>
      <c r="H290" s="204"/>
      <c r="I290" s="207"/>
      <c r="J290" s="218">
        <f>BK290</f>
        <v>0</v>
      </c>
      <c r="K290" s="204"/>
      <c r="L290" s="209"/>
      <c r="M290" s="210"/>
      <c r="N290" s="211"/>
      <c r="O290" s="211"/>
      <c r="P290" s="212">
        <f>SUM(P291:P419)</f>
        <v>0</v>
      </c>
      <c r="Q290" s="211"/>
      <c r="R290" s="212">
        <f>SUM(R291:R419)</f>
        <v>635.3279558</v>
      </c>
      <c r="S290" s="211"/>
      <c r="T290" s="213">
        <f>SUM(T291:T419)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14" t="s">
        <v>86</v>
      </c>
      <c r="AT290" s="215" t="s">
        <v>77</v>
      </c>
      <c r="AU290" s="215" t="s">
        <v>86</v>
      </c>
      <c r="AY290" s="214" t="s">
        <v>137</v>
      </c>
      <c r="BK290" s="216">
        <f>SUM(BK291:BK419)</f>
        <v>0</v>
      </c>
    </row>
    <row r="291" spans="1:65" s="2" customFormat="1" ht="21.75" customHeight="1">
      <c r="A291" s="39"/>
      <c r="B291" s="40"/>
      <c r="C291" s="219" t="s">
        <v>366</v>
      </c>
      <c r="D291" s="219" t="s">
        <v>139</v>
      </c>
      <c r="E291" s="220" t="s">
        <v>367</v>
      </c>
      <c r="F291" s="221" t="s">
        <v>368</v>
      </c>
      <c r="G291" s="222" t="s">
        <v>142</v>
      </c>
      <c r="H291" s="223">
        <v>124.21</v>
      </c>
      <c r="I291" s="224"/>
      <c r="J291" s="225">
        <f>ROUND(I291*H291,2)</f>
        <v>0</v>
      </c>
      <c r="K291" s="221" t="s">
        <v>143</v>
      </c>
      <c r="L291" s="45"/>
      <c r="M291" s="226" t="s">
        <v>1</v>
      </c>
      <c r="N291" s="227" t="s">
        <v>43</v>
      </c>
      <c r="O291" s="92"/>
      <c r="P291" s="228">
        <f>O291*H291</f>
        <v>0</v>
      </c>
      <c r="Q291" s="228">
        <v>0</v>
      </c>
      <c r="R291" s="228">
        <f>Q291*H291</f>
        <v>0</v>
      </c>
      <c r="S291" s="228">
        <v>0</v>
      </c>
      <c r="T291" s="22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0" t="s">
        <v>144</v>
      </c>
      <c r="AT291" s="230" t="s">
        <v>139</v>
      </c>
      <c r="AU291" s="230" t="s">
        <v>88</v>
      </c>
      <c r="AY291" s="18" t="s">
        <v>137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8" t="s">
        <v>86</v>
      </c>
      <c r="BK291" s="231">
        <f>ROUND(I291*H291,2)</f>
        <v>0</v>
      </c>
      <c r="BL291" s="18" t="s">
        <v>144</v>
      </c>
      <c r="BM291" s="230" t="s">
        <v>369</v>
      </c>
    </row>
    <row r="292" spans="1:47" s="2" customFormat="1" ht="12">
      <c r="A292" s="39"/>
      <c r="B292" s="40"/>
      <c r="C292" s="41"/>
      <c r="D292" s="232" t="s">
        <v>146</v>
      </c>
      <c r="E292" s="41"/>
      <c r="F292" s="233" t="s">
        <v>370</v>
      </c>
      <c r="G292" s="41"/>
      <c r="H292" s="41"/>
      <c r="I292" s="234"/>
      <c r="J292" s="41"/>
      <c r="K292" s="41"/>
      <c r="L292" s="45"/>
      <c r="M292" s="235"/>
      <c r="N292" s="236"/>
      <c r="O292" s="92"/>
      <c r="P292" s="92"/>
      <c r="Q292" s="92"/>
      <c r="R292" s="92"/>
      <c r="S292" s="92"/>
      <c r="T292" s="93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146</v>
      </c>
      <c r="AU292" s="18" t="s">
        <v>88</v>
      </c>
    </row>
    <row r="293" spans="1:47" s="2" customFormat="1" ht="12">
      <c r="A293" s="39"/>
      <c r="B293" s="40"/>
      <c r="C293" s="41"/>
      <c r="D293" s="232" t="s">
        <v>180</v>
      </c>
      <c r="E293" s="41"/>
      <c r="F293" s="269" t="s">
        <v>371</v>
      </c>
      <c r="G293" s="41"/>
      <c r="H293" s="41"/>
      <c r="I293" s="234"/>
      <c r="J293" s="41"/>
      <c r="K293" s="41"/>
      <c r="L293" s="45"/>
      <c r="M293" s="235"/>
      <c r="N293" s="236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180</v>
      </c>
      <c r="AU293" s="18" t="s">
        <v>88</v>
      </c>
    </row>
    <row r="294" spans="1:51" s="13" customFormat="1" ht="12">
      <c r="A294" s="13"/>
      <c r="B294" s="237"/>
      <c r="C294" s="238"/>
      <c r="D294" s="232" t="s">
        <v>148</v>
      </c>
      <c r="E294" s="239" t="s">
        <v>1</v>
      </c>
      <c r="F294" s="240" t="s">
        <v>254</v>
      </c>
      <c r="G294" s="238"/>
      <c r="H294" s="241">
        <v>124.21</v>
      </c>
      <c r="I294" s="242"/>
      <c r="J294" s="238"/>
      <c r="K294" s="238"/>
      <c r="L294" s="243"/>
      <c r="M294" s="244"/>
      <c r="N294" s="245"/>
      <c r="O294" s="245"/>
      <c r="P294" s="245"/>
      <c r="Q294" s="245"/>
      <c r="R294" s="245"/>
      <c r="S294" s="245"/>
      <c r="T294" s="24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7" t="s">
        <v>148</v>
      </c>
      <c r="AU294" s="247" t="s">
        <v>88</v>
      </c>
      <c r="AV294" s="13" t="s">
        <v>88</v>
      </c>
      <c r="AW294" s="13" t="s">
        <v>34</v>
      </c>
      <c r="AX294" s="13" t="s">
        <v>78</v>
      </c>
      <c r="AY294" s="247" t="s">
        <v>137</v>
      </c>
    </row>
    <row r="295" spans="1:51" s="15" customFormat="1" ht="12">
      <c r="A295" s="15"/>
      <c r="B295" s="258"/>
      <c r="C295" s="259"/>
      <c r="D295" s="232" t="s">
        <v>148</v>
      </c>
      <c r="E295" s="260" t="s">
        <v>1</v>
      </c>
      <c r="F295" s="261" t="s">
        <v>156</v>
      </c>
      <c r="G295" s="259"/>
      <c r="H295" s="262">
        <v>124.21</v>
      </c>
      <c r="I295" s="263"/>
      <c r="J295" s="259"/>
      <c r="K295" s="259"/>
      <c r="L295" s="264"/>
      <c r="M295" s="265"/>
      <c r="N295" s="266"/>
      <c r="O295" s="266"/>
      <c r="P295" s="266"/>
      <c r="Q295" s="266"/>
      <c r="R295" s="266"/>
      <c r="S295" s="266"/>
      <c r="T295" s="267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68" t="s">
        <v>148</v>
      </c>
      <c r="AU295" s="268" t="s">
        <v>88</v>
      </c>
      <c r="AV295" s="15" t="s">
        <v>144</v>
      </c>
      <c r="AW295" s="15" t="s">
        <v>34</v>
      </c>
      <c r="AX295" s="15" t="s">
        <v>86</v>
      </c>
      <c r="AY295" s="268" t="s">
        <v>137</v>
      </c>
    </row>
    <row r="296" spans="1:65" s="2" customFormat="1" ht="24.15" customHeight="1">
      <c r="A296" s="39"/>
      <c r="B296" s="40"/>
      <c r="C296" s="219" t="s">
        <v>372</v>
      </c>
      <c r="D296" s="219" t="s">
        <v>139</v>
      </c>
      <c r="E296" s="220" t="s">
        <v>373</v>
      </c>
      <c r="F296" s="221" t="s">
        <v>374</v>
      </c>
      <c r="G296" s="222" t="s">
        <v>142</v>
      </c>
      <c r="H296" s="223">
        <v>897.78</v>
      </c>
      <c r="I296" s="224"/>
      <c r="J296" s="225">
        <f>ROUND(I296*H296,2)</f>
        <v>0</v>
      </c>
      <c r="K296" s="221" t="s">
        <v>143</v>
      </c>
      <c r="L296" s="45"/>
      <c r="M296" s="226" t="s">
        <v>1</v>
      </c>
      <c r="N296" s="227" t="s">
        <v>43</v>
      </c>
      <c r="O296" s="92"/>
      <c r="P296" s="228">
        <f>O296*H296</f>
        <v>0</v>
      </c>
      <c r="Q296" s="228">
        <v>0</v>
      </c>
      <c r="R296" s="228">
        <f>Q296*H296</f>
        <v>0</v>
      </c>
      <c r="S296" s="228">
        <v>0</v>
      </c>
      <c r="T296" s="22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144</v>
      </c>
      <c r="AT296" s="230" t="s">
        <v>139</v>
      </c>
      <c r="AU296" s="230" t="s">
        <v>88</v>
      </c>
      <c r="AY296" s="18" t="s">
        <v>137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86</v>
      </c>
      <c r="BK296" s="231">
        <f>ROUND(I296*H296,2)</f>
        <v>0</v>
      </c>
      <c r="BL296" s="18" t="s">
        <v>144</v>
      </c>
      <c r="BM296" s="230" t="s">
        <v>375</v>
      </c>
    </row>
    <row r="297" spans="1:47" s="2" customFormat="1" ht="12">
      <c r="A297" s="39"/>
      <c r="B297" s="40"/>
      <c r="C297" s="41"/>
      <c r="D297" s="232" t="s">
        <v>146</v>
      </c>
      <c r="E297" s="41"/>
      <c r="F297" s="233" t="s">
        <v>376</v>
      </c>
      <c r="G297" s="41"/>
      <c r="H297" s="41"/>
      <c r="I297" s="234"/>
      <c r="J297" s="41"/>
      <c r="K297" s="41"/>
      <c r="L297" s="45"/>
      <c r="M297" s="235"/>
      <c r="N297" s="236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146</v>
      </c>
      <c r="AU297" s="18" t="s">
        <v>88</v>
      </c>
    </row>
    <row r="298" spans="1:47" s="2" customFormat="1" ht="12">
      <c r="A298" s="39"/>
      <c r="B298" s="40"/>
      <c r="C298" s="41"/>
      <c r="D298" s="232" t="s">
        <v>180</v>
      </c>
      <c r="E298" s="41"/>
      <c r="F298" s="269" t="s">
        <v>371</v>
      </c>
      <c r="G298" s="41"/>
      <c r="H298" s="41"/>
      <c r="I298" s="234"/>
      <c r="J298" s="41"/>
      <c r="K298" s="41"/>
      <c r="L298" s="45"/>
      <c r="M298" s="235"/>
      <c r="N298" s="236"/>
      <c r="O298" s="92"/>
      <c r="P298" s="92"/>
      <c r="Q298" s="92"/>
      <c r="R298" s="92"/>
      <c r="S298" s="92"/>
      <c r="T298" s="93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180</v>
      </c>
      <c r="AU298" s="18" t="s">
        <v>88</v>
      </c>
    </row>
    <row r="299" spans="1:51" s="14" customFormat="1" ht="12">
      <c r="A299" s="14"/>
      <c r="B299" s="248"/>
      <c r="C299" s="249"/>
      <c r="D299" s="232" t="s">
        <v>148</v>
      </c>
      <c r="E299" s="250" t="s">
        <v>1</v>
      </c>
      <c r="F299" s="251" t="s">
        <v>250</v>
      </c>
      <c r="G299" s="249"/>
      <c r="H299" s="250" t="s">
        <v>1</v>
      </c>
      <c r="I299" s="252"/>
      <c r="J299" s="249"/>
      <c r="K299" s="249"/>
      <c r="L299" s="253"/>
      <c r="M299" s="254"/>
      <c r="N299" s="255"/>
      <c r="O299" s="255"/>
      <c r="P299" s="255"/>
      <c r="Q299" s="255"/>
      <c r="R299" s="255"/>
      <c r="S299" s="255"/>
      <c r="T299" s="256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7" t="s">
        <v>148</v>
      </c>
      <c r="AU299" s="257" t="s">
        <v>88</v>
      </c>
      <c r="AV299" s="14" t="s">
        <v>86</v>
      </c>
      <c r="AW299" s="14" t="s">
        <v>34</v>
      </c>
      <c r="AX299" s="14" t="s">
        <v>78</v>
      </c>
      <c r="AY299" s="257" t="s">
        <v>137</v>
      </c>
    </row>
    <row r="300" spans="1:51" s="13" customFormat="1" ht="12">
      <c r="A300" s="13"/>
      <c r="B300" s="237"/>
      <c r="C300" s="238"/>
      <c r="D300" s="232" t="s">
        <v>148</v>
      </c>
      <c r="E300" s="239" t="s">
        <v>1</v>
      </c>
      <c r="F300" s="240" t="s">
        <v>377</v>
      </c>
      <c r="G300" s="238"/>
      <c r="H300" s="241">
        <v>897.78</v>
      </c>
      <c r="I300" s="242"/>
      <c r="J300" s="238"/>
      <c r="K300" s="238"/>
      <c r="L300" s="243"/>
      <c r="M300" s="244"/>
      <c r="N300" s="245"/>
      <c r="O300" s="245"/>
      <c r="P300" s="245"/>
      <c r="Q300" s="245"/>
      <c r="R300" s="245"/>
      <c r="S300" s="245"/>
      <c r="T300" s="24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7" t="s">
        <v>148</v>
      </c>
      <c r="AU300" s="247" t="s">
        <v>88</v>
      </c>
      <c r="AV300" s="13" t="s">
        <v>88</v>
      </c>
      <c r="AW300" s="13" t="s">
        <v>34</v>
      </c>
      <c r="AX300" s="13" t="s">
        <v>78</v>
      </c>
      <c r="AY300" s="247" t="s">
        <v>137</v>
      </c>
    </row>
    <row r="301" spans="1:51" s="15" customFormat="1" ht="12">
      <c r="A301" s="15"/>
      <c r="B301" s="258"/>
      <c r="C301" s="259"/>
      <c r="D301" s="232" t="s">
        <v>148</v>
      </c>
      <c r="E301" s="260" t="s">
        <v>1</v>
      </c>
      <c r="F301" s="261" t="s">
        <v>156</v>
      </c>
      <c r="G301" s="259"/>
      <c r="H301" s="262">
        <v>897.78</v>
      </c>
      <c r="I301" s="263"/>
      <c r="J301" s="259"/>
      <c r="K301" s="259"/>
      <c r="L301" s="264"/>
      <c r="M301" s="265"/>
      <c r="N301" s="266"/>
      <c r="O301" s="266"/>
      <c r="P301" s="266"/>
      <c r="Q301" s="266"/>
      <c r="R301" s="266"/>
      <c r="S301" s="266"/>
      <c r="T301" s="267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68" t="s">
        <v>148</v>
      </c>
      <c r="AU301" s="268" t="s">
        <v>88</v>
      </c>
      <c r="AV301" s="15" t="s">
        <v>144</v>
      </c>
      <c r="AW301" s="15" t="s">
        <v>34</v>
      </c>
      <c r="AX301" s="15" t="s">
        <v>86</v>
      </c>
      <c r="AY301" s="268" t="s">
        <v>137</v>
      </c>
    </row>
    <row r="302" spans="1:65" s="2" customFormat="1" ht="21.75" customHeight="1">
      <c r="A302" s="39"/>
      <c r="B302" s="40"/>
      <c r="C302" s="219" t="s">
        <v>378</v>
      </c>
      <c r="D302" s="219" t="s">
        <v>139</v>
      </c>
      <c r="E302" s="220" t="s">
        <v>379</v>
      </c>
      <c r="F302" s="221" t="s">
        <v>380</v>
      </c>
      <c r="G302" s="222" t="s">
        <v>142</v>
      </c>
      <c r="H302" s="223">
        <v>18.2</v>
      </c>
      <c r="I302" s="224"/>
      <c r="J302" s="225">
        <f>ROUND(I302*H302,2)</f>
        <v>0</v>
      </c>
      <c r="K302" s="221" t="s">
        <v>143</v>
      </c>
      <c r="L302" s="45"/>
      <c r="M302" s="226" t="s">
        <v>1</v>
      </c>
      <c r="N302" s="227" t="s">
        <v>43</v>
      </c>
      <c r="O302" s="92"/>
      <c r="P302" s="228">
        <f>O302*H302</f>
        <v>0</v>
      </c>
      <c r="Q302" s="228">
        <v>0</v>
      </c>
      <c r="R302" s="228">
        <f>Q302*H302</f>
        <v>0</v>
      </c>
      <c r="S302" s="228">
        <v>0</v>
      </c>
      <c r="T302" s="22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144</v>
      </c>
      <c r="AT302" s="230" t="s">
        <v>139</v>
      </c>
      <c r="AU302" s="230" t="s">
        <v>88</v>
      </c>
      <c r="AY302" s="18" t="s">
        <v>137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86</v>
      </c>
      <c r="BK302" s="231">
        <f>ROUND(I302*H302,2)</f>
        <v>0</v>
      </c>
      <c r="BL302" s="18" t="s">
        <v>144</v>
      </c>
      <c r="BM302" s="230" t="s">
        <v>381</v>
      </c>
    </row>
    <row r="303" spans="1:47" s="2" customFormat="1" ht="12">
      <c r="A303" s="39"/>
      <c r="B303" s="40"/>
      <c r="C303" s="41"/>
      <c r="D303" s="232" t="s">
        <v>146</v>
      </c>
      <c r="E303" s="41"/>
      <c r="F303" s="233" t="s">
        <v>382</v>
      </c>
      <c r="G303" s="41"/>
      <c r="H303" s="41"/>
      <c r="I303" s="234"/>
      <c r="J303" s="41"/>
      <c r="K303" s="41"/>
      <c r="L303" s="45"/>
      <c r="M303" s="235"/>
      <c r="N303" s="236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146</v>
      </c>
      <c r="AU303" s="18" t="s">
        <v>88</v>
      </c>
    </row>
    <row r="304" spans="1:47" s="2" customFormat="1" ht="12">
      <c r="A304" s="39"/>
      <c r="B304" s="40"/>
      <c r="C304" s="41"/>
      <c r="D304" s="232" t="s">
        <v>180</v>
      </c>
      <c r="E304" s="41"/>
      <c r="F304" s="269" t="s">
        <v>383</v>
      </c>
      <c r="G304" s="41"/>
      <c r="H304" s="41"/>
      <c r="I304" s="234"/>
      <c r="J304" s="41"/>
      <c r="K304" s="41"/>
      <c r="L304" s="45"/>
      <c r="M304" s="235"/>
      <c r="N304" s="236"/>
      <c r="O304" s="92"/>
      <c r="P304" s="92"/>
      <c r="Q304" s="92"/>
      <c r="R304" s="92"/>
      <c r="S304" s="92"/>
      <c r="T304" s="93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180</v>
      </c>
      <c r="AU304" s="18" t="s">
        <v>88</v>
      </c>
    </row>
    <row r="305" spans="1:51" s="13" customFormat="1" ht="12">
      <c r="A305" s="13"/>
      <c r="B305" s="237"/>
      <c r="C305" s="238"/>
      <c r="D305" s="232" t="s">
        <v>148</v>
      </c>
      <c r="E305" s="239" t="s">
        <v>1</v>
      </c>
      <c r="F305" s="240" t="s">
        <v>255</v>
      </c>
      <c r="G305" s="238"/>
      <c r="H305" s="241">
        <v>6.15</v>
      </c>
      <c r="I305" s="242"/>
      <c r="J305" s="238"/>
      <c r="K305" s="238"/>
      <c r="L305" s="243"/>
      <c r="M305" s="244"/>
      <c r="N305" s="245"/>
      <c r="O305" s="245"/>
      <c r="P305" s="245"/>
      <c r="Q305" s="245"/>
      <c r="R305" s="245"/>
      <c r="S305" s="245"/>
      <c r="T305" s="24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7" t="s">
        <v>148</v>
      </c>
      <c r="AU305" s="247" t="s">
        <v>88</v>
      </c>
      <c r="AV305" s="13" t="s">
        <v>88</v>
      </c>
      <c r="AW305" s="13" t="s">
        <v>34</v>
      </c>
      <c r="AX305" s="13" t="s">
        <v>78</v>
      </c>
      <c r="AY305" s="247" t="s">
        <v>137</v>
      </c>
    </row>
    <row r="306" spans="1:51" s="13" customFormat="1" ht="12">
      <c r="A306" s="13"/>
      <c r="B306" s="237"/>
      <c r="C306" s="238"/>
      <c r="D306" s="232" t="s">
        <v>148</v>
      </c>
      <c r="E306" s="239" t="s">
        <v>1</v>
      </c>
      <c r="F306" s="240" t="s">
        <v>384</v>
      </c>
      <c r="G306" s="238"/>
      <c r="H306" s="241">
        <v>12.05</v>
      </c>
      <c r="I306" s="242"/>
      <c r="J306" s="238"/>
      <c r="K306" s="238"/>
      <c r="L306" s="243"/>
      <c r="M306" s="244"/>
      <c r="N306" s="245"/>
      <c r="O306" s="245"/>
      <c r="P306" s="245"/>
      <c r="Q306" s="245"/>
      <c r="R306" s="245"/>
      <c r="S306" s="245"/>
      <c r="T306" s="24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7" t="s">
        <v>148</v>
      </c>
      <c r="AU306" s="247" t="s">
        <v>88</v>
      </c>
      <c r="AV306" s="13" t="s">
        <v>88</v>
      </c>
      <c r="AW306" s="13" t="s">
        <v>34</v>
      </c>
      <c r="AX306" s="13" t="s">
        <v>78</v>
      </c>
      <c r="AY306" s="247" t="s">
        <v>137</v>
      </c>
    </row>
    <row r="307" spans="1:51" s="15" customFormat="1" ht="12">
      <c r="A307" s="15"/>
      <c r="B307" s="258"/>
      <c r="C307" s="259"/>
      <c r="D307" s="232" t="s">
        <v>148</v>
      </c>
      <c r="E307" s="260" t="s">
        <v>1</v>
      </c>
      <c r="F307" s="261" t="s">
        <v>156</v>
      </c>
      <c r="G307" s="259"/>
      <c r="H307" s="262">
        <v>18.200000000000003</v>
      </c>
      <c r="I307" s="263"/>
      <c r="J307" s="259"/>
      <c r="K307" s="259"/>
      <c r="L307" s="264"/>
      <c r="M307" s="265"/>
      <c r="N307" s="266"/>
      <c r="O307" s="266"/>
      <c r="P307" s="266"/>
      <c r="Q307" s="266"/>
      <c r="R307" s="266"/>
      <c r="S307" s="266"/>
      <c r="T307" s="267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68" t="s">
        <v>148</v>
      </c>
      <c r="AU307" s="268" t="s">
        <v>88</v>
      </c>
      <c r="AV307" s="15" t="s">
        <v>144</v>
      </c>
      <c r="AW307" s="15" t="s">
        <v>34</v>
      </c>
      <c r="AX307" s="15" t="s">
        <v>86</v>
      </c>
      <c r="AY307" s="268" t="s">
        <v>137</v>
      </c>
    </row>
    <row r="308" spans="1:65" s="2" customFormat="1" ht="24.15" customHeight="1">
      <c r="A308" s="39"/>
      <c r="B308" s="40"/>
      <c r="C308" s="219" t="s">
        <v>385</v>
      </c>
      <c r="D308" s="219" t="s">
        <v>139</v>
      </c>
      <c r="E308" s="220" t="s">
        <v>386</v>
      </c>
      <c r="F308" s="221" t="s">
        <v>387</v>
      </c>
      <c r="G308" s="222" t="s">
        <v>142</v>
      </c>
      <c r="H308" s="223">
        <v>216.28</v>
      </c>
      <c r="I308" s="224"/>
      <c r="J308" s="225">
        <f>ROUND(I308*H308,2)</f>
        <v>0</v>
      </c>
      <c r="K308" s="221" t="s">
        <v>143</v>
      </c>
      <c r="L308" s="45"/>
      <c r="M308" s="226" t="s">
        <v>1</v>
      </c>
      <c r="N308" s="227" t="s">
        <v>43</v>
      </c>
      <c r="O308" s="92"/>
      <c r="P308" s="228">
        <f>O308*H308</f>
        <v>0</v>
      </c>
      <c r="Q308" s="228">
        <v>0</v>
      </c>
      <c r="R308" s="228">
        <f>Q308*H308</f>
        <v>0</v>
      </c>
      <c r="S308" s="228">
        <v>0</v>
      </c>
      <c r="T308" s="22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0" t="s">
        <v>144</v>
      </c>
      <c r="AT308" s="230" t="s">
        <v>139</v>
      </c>
      <c r="AU308" s="230" t="s">
        <v>88</v>
      </c>
      <c r="AY308" s="18" t="s">
        <v>137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8" t="s">
        <v>86</v>
      </c>
      <c r="BK308" s="231">
        <f>ROUND(I308*H308,2)</f>
        <v>0</v>
      </c>
      <c r="BL308" s="18" t="s">
        <v>144</v>
      </c>
      <c r="BM308" s="230" t="s">
        <v>388</v>
      </c>
    </row>
    <row r="309" spans="1:47" s="2" customFormat="1" ht="12">
      <c r="A309" s="39"/>
      <c r="B309" s="40"/>
      <c r="C309" s="41"/>
      <c r="D309" s="232" t="s">
        <v>146</v>
      </c>
      <c r="E309" s="41"/>
      <c r="F309" s="233" t="s">
        <v>389</v>
      </c>
      <c r="G309" s="41"/>
      <c r="H309" s="41"/>
      <c r="I309" s="234"/>
      <c r="J309" s="41"/>
      <c r="K309" s="41"/>
      <c r="L309" s="45"/>
      <c r="M309" s="235"/>
      <c r="N309" s="236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146</v>
      </c>
      <c r="AU309" s="18" t="s">
        <v>88</v>
      </c>
    </row>
    <row r="310" spans="1:51" s="14" customFormat="1" ht="12">
      <c r="A310" s="14"/>
      <c r="B310" s="248"/>
      <c r="C310" s="249"/>
      <c r="D310" s="232" t="s">
        <v>148</v>
      </c>
      <c r="E310" s="250" t="s">
        <v>1</v>
      </c>
      <c r="F310" s="251" t="s">
        <v>250</v>
      </c>
      <c r="G310" s="249"/>
      <c r="H310" s="250" t="s">
        <v>1</v>
      </c>
      <c r="I310" s="252"/>
      <c r="J310" s="249"/>
      <c r="K310" s="249"/>
      <c r="L310" s="253"/>
      <c r="M310" s="254"/>
      <c r="N310" s="255"/>
      <c r="O310" s="255"/>
      <c r="P310" s="255"/>
      <c r="Q310" s="255"/>
      <c r="R310" s="255"/>
      <c r="S310" s="255"/>
      <c r="T310" s="256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7" t="s">
        <v>148</v>
      </c>
      <c r="AU310" s="257" t="s">
        <v>88</v>
      </c>
      <c r="AV310" s="14" t="s">
        <v>86</v>
      </c>
      <c r="AW310" s="14" t="s">
        <v>34</v>
      </c>
      <c r="AX310" s="14" t="s">
        <v>78</v>
      </c>
      <c r="AY310" s="257" t="s">
        <v>137</v>
      </c>
    </row>
    <row r="311" spans="1:51" s="13" customFormat="1" ht="12">
      <c r="A311" s="13"/>
      <c r="B311" s="237"/>
      <c r="C311" s="238"/>
      <c r="D311" s="232" t="s">
        <v>148</v>
      </c>
      <c r="E311" s="239" t="s">
        <v>1</v>
      </c>
      <c r="F311" s="240" t="s">
        <v>253</v>
      </c>
      <c r="G311" s="238"/>
      <c r="H311" s="241">
        <v>216.28</v>
      </c>
      <c r="I311" s="242"/>
      <c r="J311" s="238"/>
      <c r="K311" s="238"/>
      <c r="L311" s="243"/>
      <c r="M311" s="244"/>
      <c r="N311" s="245"/>
      <c r="O311" s="245"/>
      <c r="P311" s="245"/>
      <c r="Q311" s="245"/>
      <c r="R311" s="245"/>
      <c r="S311" s="245"/>
      <c r="T311" s="24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7" t="s">
        <v>148</v>
      </c>
      <c r="AU311" s="247" t="s">
        <v>88</v>
      </c>
      <c r="AV311" s="13" t="s">
        <v>88</v>
      </c>
      <c r="AW311" s="13" t="s">
        <v>34</v>
      </c>
      <c r="AX311" s="13" t="s">
        <v>78</v>
      </c>
      <c r="AY311" s="247" t="s">
        <v>137</v>
      </c>
    </row>
    <row r="312" spans="1:51" s="15" customFormat="1" ht="12">
      <c r="A312" s="15"/>
      <c r="B312" s="258"/>
      <c r="C312" s="259"/>
      <c r="D312" s="232" t="s">
        <v>148</v>
      </c>
      <c r="E312" s="260" t="s">
        <v>1</v>
      </c>
      <c r="F312" s="261" t="s">
        <v>156</v>
      </c>
      <c r="G312" s="259"/>
      <c r="H312" s="262">
        <v>216.28</v>
      </c>
      <c r="I312" s="263"/>
      <c r="J312" s="259"/>
      <c r="K312" s="259"/>
      <c r="L312" s="264"/>
      <c r="M312" s="265"/>
      <c r="N312" s="266"/>
      <c r="O312" s="266"/>
      <c r="P312" s="266"/>
      <c r="Q312" s="266"/>
      <c r="R312" s="266"/>
      <c r="S312" s="266"/>
      <c r="T312" s="267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68" t="s">
        <v>148</v>
      </c>
      <c r="AU312" s="268" t="s">
        <v>88</v>
      </c>
      <c r="AV312" s="15" t="s">
        <v>144</v>
      </c>
      <c r="AW312" s="15" t="s">
        <v>34</v>
      </c>
      <c r="AX312" s="15" t="s">
        <v>86</v>
      </c>
      <c r="AY312" s="268" t="s">
        <v>137</v>
      </c>
    </row>
    <row r="313" spans="1:65" s="2" customFormat="1" ht="24.15" customHeight="1">
      <c r="A313" s="39"/>
      <c r="B313" s="40"/>
      <c r="C313" s="219" t="s">
        <v>390</v>
      </c>
      <c r="D313" s="219" t="s">
        <v>139</v>
      </c>
      <c r="E313" s="220" t="s">
        <v>391</v>
      </c>
      <c r="F313" s="221" t="s">
        <v>392</v>
      </c>
      <c r="G313" s="222" t="s">
        <v>142</v>
      </c>
      <c r="H313" s="223">
        <v>5802.81</v>
      </c>
      <c r="I313" s="224"/>
      <c r="J313" s="225">
        <f>ROUND(I313*H313,2)</f>
        <v>0</v>
      </c>
      <c r="K313" s="221" t="s">
        <v>143</v>
      </c>
      <c r="L313" s="45"/>
      <c r="M313" s="226" t="s">
        <v>1</v>
      </c>
      <c r="N313" s="227" t="s">
        <v>43</v>
      </c>
      <c r="O313" s="92"/>
      <c r="P313" s="228">
        <f>O313*H313</f>
        <v>0</v>
      </c>
      <c r="Q313" s="228">
        <v>0</v>
      </c>
      <c r="R313" s="228">
        <f>Q313*H313</f>
        <v>0</v>
      </c>
      <c r="S313" s="228">
        <v>0</v>
      </c>
      <c r="T313" s="229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0" t="s">
        <v>144</v>
      </c>
      <c r="AT313" s="230" t="s">
        <v>139</v>
      </c>
      <c r="AU313" s="230" t="s">
        <v>88</v>
      </c>
      <c r="AY313" s="18" t="s">
        <v>137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8" t="s">
        <v>86</v>
      </c>
      <c r="BK313" s="231">
        <f>ROUND(I313*H313,2)</f>
        <v>0</v>
      </c>
      <c r="BL313" s="18" t="s">
        <v>144</v>
      </c>
      <c r="BM313" s="230" t="s">
        <v>393</v>
      </c>
    </row>
    <row r="314" spans="1:47" s="2" customFormat="1" ht="12">
      <c r="A314" s="39"/>
      <c r="B314" s="40"/>
      <c r="C314" s="41"/>
      <c r="D314" s="232" t="s">
        <v>146</v>
      </c>
      <c r="E314" s="41"/>
      <c r="F314" s="233" t="s">
        <v>394</v>
      </c>
      <c r="G314" s="41"/>
      <c r="H314" s="41"/>
      <c r="I314" s="234"/>
      <c r="J314" s="41"/>
      <c r="K314" s="41"/>
      <c r="L314" s="45"/>
      <c r="M314" s="235"/>
      <c r="N314" s="236"/>
      <c r="O314" s="92"/>
      <c r="P314" s="92"/>
      <c r="Q314" s="92"/>
      <c r="R314" s="92"/>
      <c r="S314" s="92"/>
      <c r="T314" s="93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146</v>
      </c>
      <c r="AU314" s="18" t="s">
        <v>88</v>
      </c>
    </row>
    <row r="315" spans="1:47" s="2" customFormat="1" ht="12">
      <c r="A315" s="39"/>
      <c r="B315" s="40"/>
      <c r="C315" s="41"/>
      <c r="D315" s="232" t="s">
        <v>180</v>
      </c>
      <c r="E315" s="41"/>
      <c r="F315" s="269" t="s">
        <v>371</v>
      </c>
      <c r="G315" s="41"/>
      <c r="H315" s="41"/>
      <c r="I315" s="234"/>
      <c r="J315" s="41"/>
      <c r="K315" s="41"/>
      <c r="L315" s="45"/>
      <c r="M315" s="235"/>
      <c r="N315" s="236"/>
      <c r="O315" s="92"/>
      <c r="P315" s="92"/>
      <c r="Q315" s="92"/>
      <c r="R315" s="92"/>
      <c r="S315" s="92"/>
      <c r="T315" s="93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180</v>
      </c>
      <c r="AU315" s="18" t="s">
        <v>88</v>
      </c>
    </row>
    <row r="316" spans="1:51" s="14" customFormat="1" ht="12">
      <c r="A316" s="14"/>
      <c r="B316" s="248"/>
      <c r="C316" s="249"/>
      <c r="D316" s="232" t="s">
        <v>148</v>
      </c>
      <c r="E316" s="250" t="s">
        <v>1</v>
      </c>
      <c r="F316" s="251" t="s">
        <v>250</v>
      </c>
      <c r="G316" s="249"/>
      <c r="H316" s="250" t="s">
        <v>1</v>
      </c>
      <c r="I316" s="252"/>
      <c r="J316" s="249"/>
      <c r="K316" s="249"/>
      <c r="L316" s="253"/>
      <c r="M316" s="254"/>
      <c r="N316" s="255"/>
      <c r="O316" s="255"/>
      <c r="P316" s="255"/>
      <c r="Q316" s="255"/>
      <c r="R316" s="255"/>
      <c r="S316" s="255"/>
      <c r="T316" s="25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7" t="s">
        <v>148</v>
      </c>
      <c r="AU316" s="257" t="s">
        <v>88</v>
      </c>
      <c r="AV316" s="14" t="s">
        <v>86</v>
      </c>
      <c r="AW316" s="14" t="s">
        <v>34</v>
      </c>
      <c r="AX316" s="14" t="s">
        <v>78</v>
      </c>
      <c r="AY316" s="257" t="s">
        <v>137</v>
      </c>
    </row>
    <row r="317" spans="1:51" s="13" customFormat="1" ht="12">
      <c r="A317" s="13"/>
      <c r="B317" s="237"/>
      <c r="C317" s="238"/>
      <c r="D317" s="232" t="s">
        <v>148</v>
      </c>
      <c r="E317" s="239" t="s">
        <v>1</v>
      </c>
      <c r="F317" s="240" t="s">
        <v>395</v>
      </c>
      <c r="G317" s="238"/>
      <c r="H317" s="241">
        <v>4949.25</v>
      </c>
      <c r="I317" s="242"/>
      <c r="J317" s="238"/>
      <c r="K317" s="238"/>
      <c r="L317" s="243"/>
      <c r="M317" s="244"/>
      <c r="N317" s="245"/>
      <c r="O317" s="245"/>
      <c r="P317" s="245"/>
      <c r="Q317" s="245"/>
      <c r="R317" s="245"/>
      <c r="S317" s="245"/>
      <c r="T317" s="24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7" t="s">
        <v>148</v>
      </c>
      <c r="AU317" s="247" t="s">
        <v>88</v>
      </c>
      <c r="AV317" s="13" t="s">
        <v>88</v>
      </c>
      <c r="AW317" s="13" t="s">
        <v>34</v>
      </c>
      <c r="AX317" s="13" t="s">
        <v>78</v>
      </c>
      <c r="AY317" s="247" t="s">
        <v>137</v>
      </c>
    </row>
    <row r="318" spans="1:51" s="13" customFormat="1" ht="12">
      <c r="A318" s="13"/>
      <c r="B318" s="237"/>
      <c r="C318" s="238"/>
      <c r="D318" s="232" t="s">
        <v>148</v>
      </c>
      <c r="E318" s="239" t="s">
        <v>1</v>
      </c>
      <c r="F318" s="240" t="s">
        <v>396</v>
      </c>
      <c r="G318" s="238"/>
      <c r="H318" s="241">
        <v>853.56</v>
      </c>
      <c r="I318" s="242"/>
      <c r="J318" s="238"/>
      <c r="K318" s="238"/>
      <c r="L318" s="243"/>
      <c r="M318" s="244"/>
      <c r="N318" s="245"/>
      <c r="O318" s="245"/>
      <c r="P318" s="245"/>
      <c r="Q318" s="245"/>
      <c r="R318" s="245"/>
      <c r="S318" s="245"/>
      <c r="T318" s="24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7" t="s">
        <v>148</v>
      </c>
      <c r="AU318" s="247" t="s">
        <v>88</v>
      </c>
      <c r="AV318" s="13" t="s">
        <v>88</v>
      </c>
      <c r="AW318" s="13" t="s">
        <v>34</v>
      </c>
      <c r="AX318" s="13" t="s">
        <v>78</v>
      </c>
      <c r="AY318" s="247" t="s">
        <v>137</v>
      </c>
    </row>
    <row r="319" spans="1:51" s="15" customFormat="1" ht="12">
      <c r="A319" s="15"/>
      <c r="B319" s="258"/>
      <c r="C319" s="259"/>
      <c r="D319" s="232" t="s">
        <v>148</v>
      </c>
      <c r="E319" s="260" t="s">
        <v>1</v>
      </c>
      <c r="F319" s="261" t="s">
        <v>156</v>
      </c>
      <c r="G319" s="259"/>
      <c r="H319" s="262">
        <v>5802.8099999999995</v>
      </c>
      <c r="I319" s="263"/>
      <c r="J319" s="259"/>
      <c r="K319" s="259"/>
      <c r="L319" s="264"/>
      <c r="M319" s="265"/>
      <c r="N319" s="266"/>
      <c r="O319" s="266"/>
      <c r="P319" s="266"/>
      <c r="Q319" s="266"/>
      <c r="R319" s="266"/>
      <c r="S319" s="266"/>
      <c r="T319" s="267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68" t="s">
        <v>148</v>
      </c>
      <c r="AU319" s="268" t="s">
        <v>88</v>
      </c>
      <c r="AV319" s="15" t="s">
        <v>144</v>
      </c>
      <c r="AW319" s="15" t="s">
        <v>34</v>
      </c>
      <c r="AX319" s="15" t="s">
        <v>86</v>
      </c>
      <c r="AY319" s="268" t="s">
        <v>137</v>
      </c>
    </row>
    <row r="320" spans="1:65" s="2" customFormat="1" ht="24.15" customHeight="1">
      <c r="A320" s="39"/>
      <c r="B320" s="40"/>
      <c r="C320" s="219" t="s">
        <v>397</v>
      </c>
      <c r="D320" s="219" t="s">
        <v>139</v>
      </c>
      <c r="E320" s="220" t="s">
        <v>398</v>
      </c>
      <c r="F320" s="221" t="s">
        <v>399</v>
      </c>
      <c r="G320" s="222" t="s">
        <v>142</v>
      </c>
      <c r="H320" s="223">
        <v>5.03</v>
      </c>
      <c r="I320" s="224"/>
      <c r="J320" s="225">
        <f>ROUND(I320*H320,2)</f>
        <v>0</v>
      </c>
      <c r="K320" s="221" t="s">
        <v>143</v>
      </c>
      <c r="L320" s="45"/>
      <c r="M320" s="226" t="s">
        <v>1</v>
      </c>
      <c r="N320" s="227" t="s">
        <v>43</v>
      </c>
      <c r="O320" s="92"/>
      <c r="P320" s="228">
        <f>O320*H320</f>
        <v>0</v>
      </c>
      <c r="Q320" s="228">
        <v>0</v>
      </c>
      <c r="R320" s="228">
        <f>Q320*H320</f>
        <v>0</v>
      </c>
      <c r="S320" s="228">
        <v>0</v>
      </c>
      <c r="T320" s="22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0" t="s">
        <v>144</v>
      </c>
      <c r="AT320" s="230" t="s">
        <v>139</v>
      </c>
      <c r="AU320" s="230" t="s">
        <v>88</v>
      </c>
      <c r="AY320" s="18" t="s">
        <v>137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8" t="s">
        <v>86</v>
      </c>
      <c r="BK320" s="231">
        <f>ROUND(I320*H320,2)</f>
        <v>0</v>
      </c>
      <c r="BL320" s="18" t="s">
        <v>144</v>
      </c>
      <c r="BM320" s="230" t="s">
        <v>400</v>
      </c>
    </row>
    <row r="321" spans="1:47" s="2" customFormat="1" ht="12">
      <c r="A321" s="39"/>
      <c r="B321" s="40"/>
      <c r="C321" s="41"/>
      <c r="D321" s="232" t="s">
        <v>146</v>
      </c>
      <c r="E321" s="41"/>
      <c r="F321" s="233" t="s">
        <v>401</v>
      </c>
      <c r="G321" s="41"/>
      <c r="H321" s="41"/>
      <c r="I321" s="234"/>
      <c r="J321" s="41"/>
      <c r="K321" s="41"/>
      <c r="L321" s="45"/>
      <c r="M321" s="235"/>
      <c r="N321" s="236"/>
      <c r="O321" s="92"/>
      <c r="P321" s="92"/>
      <c r="Q321" s="92"/>
      <c r="R321" s="92"/>
      <c r="S321" s="92"/>
      <c r="T321" s="93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146</v>
      </c>
      <c r="AU321" s="18" t="s">
        <v>88</v>
      </c>
    </row>
    <row r="322" spans="1:51" s="13" customFormat="1" ht="12">
      <c r="A322" s="13"/>
      <c r="B322" s="237"/>
      <c r="C322" s="238"/>
      <c r="D322" s="232" t="s">
        <v>148</v>
      </c>
      <c r="E322" s="239" t="s">
        <v>1</v>
      </c>
      <c r="F322" s="240" t="s">
        <v>402</v>
      </c>
      <c r="G322" s="238"/>
      <c r="H322" s="241">
        <v>5.03</v>
      </c>
      <c r="I322" s="242"/>
      <c r="J322" s="238"/>
      <c r="K322" s="238"/>
      <c r="L322" s="243"/>
      <c r="M322" s="244"/>
      <c r="N322" s="245"/>
      <c r="O322" s="245"/>
      <c r="P322" s="245"/>
      <c r="Q322" s="245"/>
      <c r="R322" s="245"/>
      <c r="S322" s="245"/>
      <c r="T322" s="24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7" t="s">
        <v>148</v>
      </c>
      <c r="AU322" s="247" t="s">
        <v>88</v>
      </c>
      <c r="AV322" s="13" t="s">
        <v>88</v>
      </c>
      <c r="AW322" s="13" t="s">
        <v>34</v>
      </c>
      <c r="AX322" s="13" t="s">
        <v>78</v>
      </c>
      <c r="AY322" s="247" t="s">
        <v>137</v>
      </c>
    </row>
    <row r="323" spans="1:51" s="15" customFormat="1" ht="12">
      <c r="A323" s="15"/>
      <c r="B323" s="258"/>
      <c r="C323" s="259"/>
      <c r="D323" s="232" t="s">
        <v>148</v>
      </c>
      <c r="E323" s="260" t="s">
        <v>1</v>
      </c>
      <c r="F323" s="261" t="s">
        <v>156</v>
      </c>
      <c r="G323" s="259"/>
      <c r="H323" s="262">
        <v>5.03</v>
      </c>
      <c r="I323" s="263"/>
      <c r="J323" s="259"/>
      <c r="K323" s="259"/>
      <c r="L323" s="264"/>
      <c r="M323" s="265"/>
      <c r="N323" s="266"/>
      <c r="O323" s="266"/>
      <c r="P323" s="266"/>
      <c r="Q323" s="266"/>
      <c r="R323" s="266"/>
      <c r="S323" s="266"/>
      <c r="T323" s="267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68" t="s">
        <v>148</v>
      </c>
      <c r="AU323" s="268" t="s">
        <v>88</v>
      </c>
      <c r="AV323" s="15" t="s">
        <v>144</v>
      </c>
      <c r="AW323" s="15" t="s">
        <v>34</v>
      </c>
      <c r="AX323" s="15" t="s">
        <v>86</v>
      </c>
      <c r="AY323" s="268" t="s">
        <v>137</v>
      </c>
    </row>
    <row r="324" spans="1:65" s="2" customFormat="1" ht="33" customHeight="1">
      <c r="A324" s="39"/>
      <c r="B324" s="40"/>
      <c r="C324" s="219" t="s">
        <v>403</v>
      </c>
      <c r="D324" s="219" t="s">
        <v>139</v>
      </c>
      <c r="E324" s="220" t="s">
        <v>404</v>
      </c>
      <c r="F324" s="221" t="s">
        <v>405</v>
      </c>
      <c r="G324" s="222" t="s">
        <v>142</v>
      </c>
      <c r="H324" s="223">
        <v>5186.67</v>
      </c>
      <c r="I324" s="224"/>
      <c r="J324" s="225">
        <f>ROUND(I324*H324,2)</f>
        <v>0</v>
      </c>
      <c r="K324" s="221" t="s">
        <v>143</v>
      </c>
      <c r="L324" s="45"/>
      <c r="M324" s="226" t="s">
        <v>1</v>
      </c>
      <c r="N324" s="227" t="s">
        <v>43</v>
      </c>
      <c r="O324" s="92"/>
      <c r="P324" s="228">
        <f>O324*H324</f>
        <v>0</v>
      </c>
      <c r="Q324" s="228">
        <v>0</v>
      </c>
      <c r="R324" s="228">
        <f>Q324*H324</f>
        <v>0</v>
      </c>
      <c r="S324" s="228">
        <v>0</v>
      </c>
      <c r="T324" s="22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144</v>
      </c>
      <c r="AT324" s="230" t="s">
        <v>139</v>
      </c>
      <c r="AU324" s="230" t="s">
        <v>88</v>
      </c>
      <c r="AY324" s="18" t="s">
        <v>137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86</v>
      </c>
      <c r="BK324" s="231">
        <f>ROUND(I324*H324,2)</f>
        <v>0</v>
      </c>
      <c r="BL324" s="18" t="s">
        <v>144</v>
      </c>
      <c r="BM324" s="230" t="s">
        <v>406</v>
      </c>
    </row>
    <row r="325" spans="1:47" s="2" customFormat="1" ht="12">
      <c r="A325" s="39"/>
      <c r="B325" s="40"/>
      <c r="C325" s="41"/>
      <c r="D325" s="232" t="s">
        <v>146</v>
      </c>
      <c r="E325" s="41"/>
      <c r="F325" s="233" t="s">
        <v>407</v>
      </c>
      <c r="G325" s="41"/>
      <c r="H325" s="41"/>
      <c r="I325" s="234"/>
      <c r="J325" s="41"/>
      <c r="K325" s="41"/>
      <c r="L325" s="45"/>
      <c r="M325" s="235"/>
      <c r="N325" s="236"/>
      <c r="O325" s="92"/>
      <c r="P325" s="92"/>
      <c r="Q325" s="92"/>
      <c r="R325" s="92"/>
      <c r="S325" s="92"/>
      <c r="T325" s="93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146</v>
      </c>
      <c r="AU325" s="18" t="s">
        <v>88</v>
      </c>
    </row>
    <row r="326" spans="1:47" s="2" customFormat="1" ht="12">
      <c r="A326" s="39"/>
      <c r="B326" s="40"/>
      <c r="C326" s="41"/>
      <c r="D326" s="232" t="s">
        <v>180</v>
      </c>
      <c r="E326" s="41"/>
      <c r="F326" s="269" t="s">
        <v>408</v>
      </c>
      <c r="G326" s="41"/>
      <c r="H326" s="41"/>
      <c r="I326" s="234"/>
      <c r="J326" s="41"/>
      <c r="K326" s="41"/>
      <c r="L326" s="45"/>
      <c r="M326" s="235"/>
      <c r="N326" s="236"/>
      <c r="O326" s="92"/>
      <c r="P326" s="92"/>
      <c r="Q326" s="92"/>
      <c r="R326" s="92"/>
      <c r="S326" s="92"/>
      <c r="T326" s="9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180</v>
      </c>
      <c r="AU326" s="18" t="s">
        <v>88</v>
      </c>
    </row>
    <row r="327" spans="1:51" s="13" customFormat="1" ht="12">
      <c r="A327" s="13"/>
      <c r="B327" s="237"/>
      <c r="C327" s="238"/>
      <c r="D327" s="232" t="s">
        <v>148</v>
      </c>
      <c r="E327" s="239" t="s">
        <v>1</v>
      </c>
      <c r="F327" s="240" t="s">
        <v>409</v>
      </c>
      <c r="G327" s="238"/>
      <c r="H327" s="241">
        <v>4413.25</v>
      </c>
      <c r="I327" s="242"/>
      <c r="J327" s="238"/>
      <c r="K327" s="238"/>
      <c r="L327" s="243"/>
      <c r="M327" s="244"/>
      <c r="N327" s="245"/>
      <c r="O327" s="245"/>
      <c r="P327" s="245"/>
      <c r="Q327" s="245"/>
      <c r="R327" s="245"/>
      <c r="S327" s="245"/>
      <c r="T327" s="24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7" t="s">
        <v>148</v>
      </c>
      <c r="AU327" s="247" t="s">
        <v>88</v>
      </c>
      <c r="AV327" s="13" t="s">
        <v>88</v>
      </c>
      <c r="AW327" s="13" t="s">
        <v>34</v>
      </c>
      <c r="AX327" s="13" t="s">
        <v>78</v>
      </c>
      <c r="AY327" s="247" t="s">
        <v>137</v>
      </c>
    </row>
    <row r="328" spans="1:51" s="13" customFormat="1" ht="12">
      <c r="A328" s="13"/>
      <c r="B328" s="237"/>
      <c r="C328" s="238"/>
      <c r="D328" s="232" t="s">
        <v>148</v>
      </c>
      <c r="E328" s="239" t="s">
        <v>1</v>
      </c>
      <c r="F328" s="240" t="s">
        <v>410</v>
      </c>
      <c r="G328" s="238"/>
      <c r="H328" s="241">
        <v>773.42</v>
      </c>
      <c r="I328" s="242"/>
      <c r="J328" s="238"/>
      <c r="K328" s="238"/>
      <c r="L328" s="243"/>
      <c r="M328" s="244"/>
      <c r="N328" s="245"/>
      <c r="O328" s="245"/>
      <c r="P328" s="245"/>
      <c r="Q328" s="245"/>
      <c r="R328" s="245"/>
      <c r="S328" s="245"/>
      <c r="T328" s="24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7" t="s">
        <v>148</v>
      </c>
      <c r="AU328" s="247" t="s">
        <v>88</v>
      </c>
      <c r="AV328" s="13" t="s">
        <v>88</v>
      </c>
      <c r="AW328" s="13" t="s">
        <v>34</v>
      </c>
      <c r="AX328" s="13" t="s">
        <v>78</v>
      </c>
      <c r="AY328" s="247" t="s">
        <v>137</v>
      </c>
    </row>
    <row r="329" spans="1:51" s="15" customFormat="1" ht="12">
      <c r="A329" s="15"/>
      <c r="B329" s="258"/>
      <c r="C329" s="259"/>
      <c r="D329" s="232" t="s">
        <v>148</v>
      </c>
      <c r="E329" s="260" t="s">
        <v>1</v>
      </c>
      <c r="F329" s="261" t="s">
        <v>156</v>
      </c>
      <c r="G329" s="259"/>
      <c r="H329" s="262">
        <v>5186.67</v>
      </c>
      <c r="I329" s="263"/>
      <c r="J329" s="259"/>
      <c r="K329" s="259"/>
      <c r="L329" s="264"/>
      <c r="M329" s="265"/>
      <c r="N329" s="266"/>
      <c r="O329" s="266"/>
      <c r="P329" s="266"/>
      <c r="Q329" s="266"/>
      <c r="R329" s="266"/>
      <c r="S329" s="266"/>
      <c r="T329" s="267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68" t="s">
        <v>148</v>
      </c>
      <c r="AU329" s="268" t="s">
        <v>88</v>
      </c>
      <c r="AV329" s="15" t="s">
        <v>144</v>
      </c>
      <c r="AW329" s="15" t="s">
        <v>34</v>
      </c>
      <c r="AX329" s="15" t="s">
        <v>86</v>
      </c>
      <c r="AY329" s="268" t="s">
        <v>137</v>
      </c>
    </row>
    <row r="330" spans="1:65" s="2" customFormat="1" ht="24.15" customHeight="1">
      <c r="A330" s="39"/>
      <c r="B330" s="40"/>
      <c r="C330" s="219" t="s">
        <v>411</v>
      </c>
      <c r="D330" s="219" t="s">
        <v>139</v>
      </c>
      <c r="E330" s="220" t="s">
        <v>412</v>
      </c>
      <c r="F330" s="221" t="s">
        <v>413</v>
      </c>
      <c r="G330" s="222" t="s">
        <v>142</v>
      </c>
      <c r="H330" s="223">
        <v>5505.57</v>
      </c>
      <c r="I330" s="224"/>
      <c r="J330" s="225">
        <f>ROUND(I330*H330,2)</f>
        <v>0</v>
      </c>
      <c r="K330" s="221" t="s">
        <v>143</v>
      </c>
      <c r="L330" s="45"/>
      <c r="M330" s="226" t="s">
        <v>1</v>
      </c>
      <c r="N330" s="227" t="s">
        <v>43</v>
      </c>
      <c r="O330" s="92"/>
      <c r="P330" s="228">
        <f>O330*H330</f>
        <v>0</v>
      </c>
      <c r="Q330" s="228">
        <v>0</v>
      </c>
      <c r="R330" s="228">
        <f>Q330*H330</f>
        <v>0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144</v>
      </c>
      <c r="AT330" s="230" t="s">
        <v>139</v>
      </c>
      <c r="AU330" s="230" t="s">
        <v>88</v>
      </c>
      <c r="AY330" s="18" t="s">
        <v>137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86</v>
      </c>
      <c r="BK330" s="231">
        <f>ROUND(I330*H330,2)</f>
        <v>0</v>
      </c>
      <c r="BL330" s="18" t="s">
        <v>144</v>
      </c>
      <c r="BM330" s="230" t="s">
        <v>414</v>
      </c>
    </row>
    <row r="331" spans="1:47" s="2" customFormat="1" ht="12">
      <c r="A331" s="39"/>
      <c r="B331" s="40"/>
      <c r="C331" s="41"/>
      <c r="D331" s="232" t="s">
        <v>146</v>
      </c>
      <c r="E331" s="41"/>
      <c r="F331" s="233" t="s">
        <v>415</v>
      </c>
      <c r="G331" s="41"/>
      <c r="H331" s="41"/>
      <c r="I331" s="234"/>
      <c r="J331" s="41"/>
      <c r="K331" s="41"/>
      <c r="L331" s="45"/>
      <c r="M331" s="235"/>
      <c r="N331" s="236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146</v>
      </c>
      <c r="AU331" s="18" t="s">
        <v>88</v>
      </c>
    </row>
    <row r="332" spans="1:51" s="14" customFormat="1" ht="12">
      <c r="A332" s="14"/>
      <c r="B332" s="248"/>
      <c r="C332" s="249"/>
      <c r="D332" s="232" t="s">
        <v>148</v>
      </c>
      <c r="E332" s="250" t="s">
        <v>1</v>
      </c>
      <c r="F332" s="251" t="s">
        <v>250</v>
      </c>
      <c r="G332" s="249"/>
      <c r="H332" s="250" t="s">
        <v>1</v>
      </c>
      <c r="I332" s="252"/>
      <c r="J332" s="249"/>
      <c r="K332" s="249"/>
      <c r="L332" s="253"/>
      <c r="M332" s="254"/>
      <c r="N332" s="255"/>
      <c r="O332" s="255"/>
      <c r="P332" s="255"/>
      <c r="Q332" s="255"/>
      <c r="R332" s="255"/>
      <c r="S332" s="255"/>
      <c r="T332" s="256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7" t="s">
        <v>148</v>
      </c>
      <c r="AU332" s="257" t="s">
        <v>88</v>
      </c>
      <c r="AV332" s="14" t="s">
        <v>86</v>
      </c>
      <c r="AW332" s="14" t="s">
        <v>34</v>
      </c>
      <c r="AX332" s="14" t="s">
        <v>78</v>
      </c>
      <c r="AY332" s="257" t="s">
        <v>137</v>
      </c>
    </row>
    <row r="333" spans="1:51" s="13" customFormat="1" ht="12">
      <c r="A333" s="13"/>
      <c r="B333" s="237"/>
      <c r="C333" s="238"/>
      <c r="D333" s="232" t="s">
        <v>148</v>
      </c>
      <c r="E333" s="239" t="s">
        <v>1</v>
      </c>
      <c r="F333" s="240" t="s">
        <v>416</v>
      </c>
      <c r="G333" s="238"/>
      <c r="H333" s="241">
        <v>4652.01</v>
      </c>
      <c r="I333" s="242"/>
      <c r="J333" s="238"/>
      <c r="K333" s="238"/>
      <c r="L333" s="243"/>
      <c r="M333" s="244"/>
      <c r="N333" s="245"/>
      <c r="O333" s="245"/>
      <c r="P333" s="245"/>
      <c r="Q333" s="245"/>
      <c r="R333" s="245"/>
      <c r="S333" s="245"/>
      <c r="T333" s="24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7" t="s">
        <v>148</v>
      </c>
      <c r="AU333" s="247" t="s">
        <v>88</v>
      </c>
      <c r="AV333" s="13" t="s">
        <v>88</v>
      </c>
      <c r="AW333" s="13" t="s">
        <v>34</v>
      </c>
      <c r="AX333" s="13" t="s">
        <v>78</v>
      </c>
      <c r="AY333" s="247" t="s">
        <v>137</v>
      </c>
    </row>
    <row r="334" spans="1:51" s="13" customFormat="1" ht="12">
      <c r="A334" s="13"/>
      <c r="B334" s="237"/>
      <c r="C334" s="238"/>
      <c r="D334" s="232" t="s">
        <v>148</v>
      </c>
      <c r="E334" s="239" t="s">
        <v>1</v>
      </c>
      <c r="F334" s="240" t="s">
        <v>396</v>
      </c>
      <c r="G334" s="238"/>
      <c r="H334" s="241">
        <v>853.56</v>
      </c>
      <c r="I334" s="242"/>
      <c r="J334" s="238"/>
      <c r="K334" s="238"/>
      <c r="L334" s="243"/>
      <c r="M334" s="244"/>
      <c r="N334" s="245"/>
      <c r="O334" s="245"/>
      <c r="P334" s="245"/>
      <c r="Q334" s="245"/>
      <c r="R334" s="245"/>
      <c r="S334" s="245"/>
      <c r="T334" s="24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7" t="s">
        <v>148</v>
      </c>
      <c r="AU334" s="247" t="s">
        <v>88</v>
      </c>
      <c r="AV334" s="13" t="s">
        <v>88</v>
      </c>
      <c r="AW334" s="13" t="s">
        <v>34</v>
      </c>
      <c r="AX334" s="13" t="s">
        <v>78</v>
      </c>
      <c r="AY334" s="247" t="s">
        <v>137</v>
      </c>
    </row>
    <row r="335" spans="1:51" s="15" customFormat="1" ht="12">
      <c r="A335" s="15"/>
      <c r="B335" s="258"/>
      <c r="C335" s="259"/>
      <c r="D335" s="232" t="s">
        <v>148</v>
      </c>
      <c r="E335" s="260" t="s">
        <v>1</v>
      </c>
      <c r="F335" s="261" t="s">
        <v>156</v>
      </c>
      <c r="G335" s="259"/>
      <c r="H335" s="262">
        <v>5505.57</v>
      </c>
      <c r="I335" s="263"/>
      <c r="J335" s="259"/>
      <c r="K335" s="259"/>
      <c r="L335" s="264"/>
      <c r="M335" s="265"/>
      <c r="N335" s="266"/>
      <c r="O335" s="266"/>
      <c r="P335" s="266"/>
      <c r="Q335" s="266"/>
      <c r="R335" s="266"/>
      <c r="S335" s="266"/>
      <c r="T335" s="267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68" t="s">
        <v>148</v>
      </c>
      <c r="AU335" s="268" t="s">
        <v>88</v>
      </c>
      <c r="AV335" s="15" t="s">
        <v>144</v>
      </c>
      <c r="AW335" s="15" t="s">
        <v>34</v>
      </c>
      <c r="AX335" s="15" t="s">
        <v>86</v>
      </c>
      <c r="AY335" s="268" t="s">
        <v>137</v>
      </c>
    </row>
    <row r="336" spans="1:65" s="2" customFormat="1" ht="24.15" customHeight="1">
      <c r="A336" s="39"/>
      <c r="B336" s="40"/>
      <c r="C336" s="219" t="s">
        <v>417</v>
      </c>
      <c r="D336" s="219" t="s">
        <v>139</v>
      </c>
      <c r="E336" s="220" t="s">
        <v>418</v>
      </c>
      <c r="F336" s="221" t="s">
        <v>419</v>
      </c>
      <c r="G336" s="222" t="s">
        <v>142</v>
      </c>
      <c r="H336" s="223">
        <v>216.28</v>
      </c>
      <c r="I336" s="224"/>
      <c r="J336" s="225">
        <f>ROUND(I336*H336,2)</f>
        <v>0</v>
      </c>
      <c r="K336" s="221" t="s">
        <v>143</v>
      </c>
      <c r="L336" s="45"/>
      <c r="M336" s="226" t="s">
        <v>1</v>
      </c>
      <c r="N336" s="227" t="s">
        <v>43</v>
      </c>
      <c r="O336" s="92"/>
      <c r="P336" s="228">
        <f>O336*H336</f>
        <v>0</v>
      </c>
      <c r="Q336" s="228">
        <v>0</v>
      </c>
      <c r="R336" s="228">
        <f>Q336*H336</f>
        <v>0</v>
      </c>
      <c r="S336" s="228">
        <v>0</v>
      </c>
      <c r="T336" s="22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0" t="s">
        <v>144</v>
      </c>
      <c r="AT336" s="230" t="s">
        <v>139</v>
      </c>
      <c r="AU336" s="230" t="s">
        <v>88</v>
      </c>
      <c r="AY336" s="18" t="s">
        <v>137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8" t="s">
        <v>86</v>
      </c>
      <c r="BK336" s="231">
        <f>ROUND(I336*H336,2)</f>
        <v>0</v>
      </c>
      <c r="BL336" s="18" t="s">
        <v>144</v>
      </c>
      <c r="BM336" s="230" t="s">
        <v>420</v>
      </c>
    </row>
    <row r="337" spans="1:47" s="2" customFormat="1" ht="12">
      <c r="A337" s="39"/>
      <c r="B337" s="40"/>
      <c r="C337" s="41"/>
      <c r="D337" s="232" t="s">
        <v>146</v>
      </c>
      <c r="E337" s="41"/>
      <c r="F337" s="233" t="s">
        <v>421</v>
      </c>
      <c r="G337" s="41"/>
      <c r="H337" s="41"/>
      <c r="I337" s="234"/>
      <c r="J337" s="41"/>
      <c r="K337" s="41"/>
      <c r="L337" s="45"/>
      <c r="M337" s="235"/>
      <c r="N337" s="236"/>
      <c r="O337" s="92"/>
      <c r="P337" s="92"/>
      <c r="Q337" s="92"/>
      <c r="R337" s="92"/>
      <c r="S337" s="92"/>
      <c r="T337" s="93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146</v>
      </c>
      <c r="AU337" s="18" t="s">
        <v>88</v>
      </c>
    </row>
    <row r="338" spans="1:51" s="13" customFormat="1" ht="12">
      <c r="A338" s="13"/>
      <c r="B338" s="237"/>
      <c r="C338" s="238"/>
      <c r="D338" s="232" t="s">
        <v>148</v>
      </c>
      <c r="E338" s="239" t="s">
        <v>1</v>
      </c>
      <c r="F338" s="240" t="s">
        <v>253</v>
      </c>
      <c r="G338" s="238"/>
      <c r="H338" s="241">
        <v>216.28</v>
      </c>
      <c r="I338" s="242"/>
      <c r="J338" s="238"/>
      <c r="K338" s="238"/>
      <c r="L338" s="243"/>
      <c r="M338" s="244"/>
      <c r="N338" s="245"/>
      <c r="O338" s="245"/>
      <c r="P338" s="245"/>
      <c r="Q338" s="245"/>
      <c r="R338" s="245"/>
      <c r="S338" s="245"/>
      <c r="T338" s="24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7" t="s">
        <v>148</v>
      </c>
      <c r="AU338" s="247" t="s">
        <v>88</v>
      </c>
      <c r="AV338" s="13" t="s">
        <v>88</v>
      </c>
      <c r="AW338" s="13" t="s">
        <v>34</v>
      </c>
      <c r="AX338" s="13" t="s">
        <v>78</v>
      </c>
      <c r="AY338" s="247" t="s">
        <v>137</v>
      </c>
    </row>
    <row r="339" spans="1:51" s="15" customFormat="1" ht="12">
      <c r="A339" s="15"/>
      <c r="B339" s="258"/>
      <c r="C339" s="259"/>
      <c r="D339" s="232" t="s">
        <v>148</v>
      </c>
      <c r="E339" s="260" t="s">
        <v>1</v>
      </c>
      <c r="F339" s="261" t="s">
        <v>156</v>
      </c>
      <c r="G339" s="259"/>
      <c r="H339" s="262">
        <v>216.28</v>
      </c>
      <c r="I339" s="263"/>
      <c r="J339" s="259"/>
      <c r="K339" s="259"/>
      <c r="L339" s="264"/>
      <c r="M339" s="265"/>
      <c r="N339" s="266"/>
      <c r="O339" s="266"/>
      <c r="P339" s="266"/>
      <c r="Q339" s="266"/>
      <c r="R339" s="266"/>
      <c r="S339" s="266"/>
      <c r="T339" s="267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68" t="s">
        <v>148</v>
      </c>
      <c r="AU339" s="268" t="s">
        <v>88</v>
      </c>
      <c r="AV339" s="15" t="s">
        <v>144</v>
      </c>
      <c r="AW339" s="15" t="s">
        <v>34</v>
      </c>
      <c r="AX339" s="15" t="s">
        <v>86</v>
      </c>
      <c r="AY339" s="268" t="s">
        <v>137</v>
      </c>
    </row>
    <row r="340" spans="1:65" s="2" customFormat="1" ht="16.5" customHeight="1">
      <c r="A340" s="39"/>
      <c r="B340" s="40"/>
      <c r="C340" s="219" t="s">
        <v>422</v>
      </c>
      <c r="D340" s="219" t="s">
        <v>139</v>
      </c>
      <c r="E340" s="220" t="s">
        <v>423</v>
      </c>
      <c r="F340" s="221" t="s">
        <v>424</v>
      </c>
      <c r="G340" s="222" t="s">
        <v>142</v>
      </c>
      <c r="H340" s="223">
        <v>154.71</v>
      </c>
      <c r="I340" s="224"/>
      <c r="J340" s="225">
        <f>ROUND(I340*H340,2)</f>
        <v>0</v>
      </c>
      <c r="K340" s="221" t="s">
        <v>143</v>
      </c>
      <c r="L340" s="45"/>
      <c r="M340" s="226" t="s">
        <v>1</v>
      </c>
      <c r="N340" s="227" t="s">
        <v>43</v>
      </c>
      <c r="O340" s="92"/>
      <c r="P340" s="228">
        <f>O340*H340</f>
        <v>0</v>
      </c>
      <c r="Q340" s="228">
        <v>0.345</v>
      </c>
      <c r="R340" s="228">
        <f>Q340*H340</f>
        <v>53.37495</v>
      </c>
      <c r="S340" s="228">
        <v>0</v>
      </c>
      <c r="T340" s="22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0" t="s">
        <v>144</v>
      </c>
      <c r="AT340" s="230" t="s">
        <v>139</v>
      </c>
      <c r="AU340" s="230" t="s">
        <v>88</v>
      </c>
      <c r="AY340" s="18" t="s">
        <v>137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8" t="s">
        <v>86</v>
      </c>
      <c r="BK340" s="231">
        <f>ROUND(I340*H340,2)</f>
        <v>0</v>
      </c>
      <c r="BL340" s="18" t="s">
        <v>144</v>
      </c>
      <c r="BM340" s="230" t="s">
        <v>425</v>
      </c>
    </row>
    <row r="341" spans="1:47" s="2" customFormat="1" ht="12">
      <c r="A341" s="39"/>
      <c r="B341" s="40"/>
      <c r="C341" s="41"/>
      <c r="D341" s="232" t="s">
        <v>146</v>
      </c>
      <c r="E341" s="41"/>
      <c r="F341" s="233" t="s">
        <v>426</v>
      </c>
      <c r="G341" s="41"/>
      <c r="H341" s="41"/>
      <c r="I341" s="234"/>
      <c r="J341" s="41"/>
      <c r="K341" s="41"/>
      <c r="L341" s="45"/>
      <c r="M341" s="235"/>
      <c r="N341" s="236"/>
      <c r="O341" s="92"/>
      <c r="P341" s="92"/>
      <c r="Q341" s="92"/>
      <c r="R341" s="92"/>
      <c r="S341" s="92"/>
      <c r="T341" s="93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146</v>
      </c>
      <c r="AU341" s="18" t="s">
        <v>88</v>
      </c>
    </row>
    <row r="342" spans="1:51" s="14" customFormat="1" ht="12">
      <c r="A342" s="14"/>
      <c r="B342" s="248"/>
      <c r="C342" s="249"/>
      <c r="D342" s="232" t="s">
        <v>148</v>
      </c>
      <c r="E342" s="250" t="s">
        <v>1</v>
      </c>
      <c r="F342" s="251" t="s">
        <v>427</v>
      </c>
      <c r="G342" s="249"/>
      <c r="H342" s="250" t="s">
        <v>1</v>
      </c>
      <c r="I342" s="252"/>
      <c r="J342" s="249"/>
      <c r="K342" s="249"/>
      <c r="L342" s="253"/>
      <c r="M342" s="254"/>
      <c r="N342" s="255"/>
      <c r="O342" s="255"/>
      <c r="P342" s="255"/>
      <c r="Q342" s="255"/>
      <c r="R342" s="255"/>
      <c r="S342" s="255"/>
      <c r="T342" s="256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7" t="s">
        <v>148</v>
      </c>
      <c r="AU342" s="257" t="s">
        <v>88</v>
      </c>
      <c r="AV342" s="14" t="s">
        <v>86</v>
      </c>
      <c r="AW342" s="14" t="s">
        <v>34</v>
      </c>
      <c r="AX342" s="14" t="s">
        <v>78</v>
      </c>
      <c r="AY342" s="257" t="s">
        <v>137</v>
      </c>
    </row>
    <row r="343" spans="1:51" s="13" customFormat="1" ht="12">
      <c r="A343" s="13"/>
      <c r="B343" s="237"/>
      <c r="C343" s="238"/>
      <c r="D343" s="232" t="s">
        <v>148</v>
      </c>
      <c r="E343" s="239" t="s">
        <v>1</v>
      </c>
      <c r="F343" s="240" t="s">
        <v>428</v>
      </c>
      <c r="G343" s="238"/>
      <c r="H343" s="241">
        <v>154.71</v>
      </c>
      <c r="I343" s="242"/>
      <c r="J343" s="238"/>
      <c r="K343" s="238"/>
      <c r="L343" s="243"/>
      <c r="M343" s="244"/>
      <c r="N343" s="245"/>
      <c r="O343" s="245"/>
      <c r="P343" s="245"/>
      <c r="Q343" s="245"/>
      <c r="R343" s="245"/>
      <c r="S343" s="245"/>
      <c r="T343" s="24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7" t="s">
        <v>148</v>
      </c>
      <c r="AU343" s="247" t="s">
        <v>88</v>
      </c>
      <c r="AV343" s="13" t="s">
        <v>88</v>
      </c>
      <c r="AW343" s="13" t="s">
        <v>34</v>
      </c>
      <c r="AX343" s="13" t="s">
        <v>78</v>
      </c>
      <c r="AY343" s="247" t="s">
        <v>137</v>
      </c>
    </row>
    <row r="344" spans="1:51" s="15" customFormat="1" ht="12">
      <c r="A344" s="15"/>
      <c r="B344" s="258"/>
      <c r="C344" s="259"/>
      <c r="D344" s="232" t="s">
        <v>148</v>
      </c>
      <c r="E344" s="260" t="s">
        <v>1</v>
      </c>
      <c r="F344" s="261" t="s">
        <v>156</v>
      </c>
      <c r="G344" s="259"/>
      <c r="H344" s="262">
        <v>154.71</v>
      </c>
      <c r="I344" s="263"/>
      <c r="J344" s="259"/>
      <c r="K344" s="259"/>
      <c r="L344" s="264"/>
      <c r="M344" s="265"/>
      <c r="N344" s="266"/>
      <c r="O344" s="266"/>
      <c r="P344" s="266"/>
      <c r="Q344" s="266"/>
      <c r="R344" s="266"/>
      <c r="S344" s="266"/>
      <c r="T344" s="267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68" t="s">
        <v>148</v>
      </c>
      <c r="AU344" s="268" t="s">
        <v>88</v>
      </c>
      <c r="AV344" s="15" t="s">
        <v>144</v>
      </c>
      <c r="AW344" s="15" t="s">
        <v>34</v>
      </c>
      <c r="AX344" s="15" t="s">
        <v>86</v>
      </c>
      <c r="AY344" s="268" t="s">
        <v>137</v>
      </c>
    </row>
    <row r="345" spans="1:65" s="2" customFormat="1" ht="16.5" customHeight="1">
      <c r="A345" s="39"/>
      <c r="B345" s="40"/>
      <c r="C345" s="219" t="s">
        <v>429</v>
      </c>
      <c r="D345" s="219" t="s">
        <v>139</v>
      </c>
      <c r="E345" s="220" t="s">
        <v>430</v>
      </c>
      <c r="F345" s="221" t="s">
        <v>431</v>
      </c>
      <c r="G345" s="222" t="s">
        <v>151</v>
      </c>
      <c r="H345" s="223">
        <v>235.48</v>
      </c>
      <c r="I345" s="224"/>
      <c r="J345" s="225">
        <f>ROUND(I345*H345,2)</f>
        <v>0</v>
      </c>
      <c r="K345" s="221" t="s">
        <v>143</v>
      </c>
      <c r="L345" s="45"/>
      <c r="M345" s="226" t="s">
        <v>1</v>
      </c>
      <c r="N345" s="227" t="s">
        <v>43</v>
      </c>
      <c r="O345" s="92"/>
      <c r="P345" s="228">
        <f>O345*H345</f>
        <v>0</v>
      </c>
      <c r="Q345" s="228">
        <v>0</v>
      </c>
      <c r="R345" s="228">
        <f>Q345*H345</f>
        <v>0</v>
      </c>
      <c r="S345" s="228">
        <v>0</v>
      </c>
      <c r="T345" s="229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0" t="s">
        <v>144</v>
      </c>
      <c r="AT345" s="230" t="s">
        <v>139</v>
      </c>
      <c r="AU345" s="230" t="s">
        <v>88</v>
      </c>
      <c r="AY345" s="18" t="s">
        <v>137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8" t="s">
        <v>86</v>
      </c>
      <c r="BK345" s="231">
        <f>ROUND(I345*H345,2)</f>
        <v>0</v>
      </c>
      <c r="BL345" s="18" t="s">
        <v>144</v>
      </c>
      <c r="BM345" s="230" t="s">
        <v>432</v>
      </c>
    </row>
    <row r="346" spans="1:47" s="2" customFormat="1" ht="12">
      <c r="A346" s="39"/>
      <c r="B346" s="40"/>
      <c r="C346" s="41"/>
      <c r="D346" s="232" t="s">
        <v>146</v>
      </c>
      <c r="E346" s="41"/>
      <c r="F346" s="233" t="s">
        <v>433</v>
      </c>
      <c r="G346" s="41"/>
      <c r="H346" s="41"/>
      <c r="I346" s="234"/>
      <c r="J346" s="41"/>
      <c r="K346" s="41"/>
      <c r="L346" s="45"/>
      <c r="M346" s="235"/>
      <c r="N346" s="236"/>
      <c r="O346" s="92"/>
      <c r="P346" s="92"/>
      <c r="Q346" s="92"/>
      <c r="R346" s="92"/>
      <c r="S346" s="92"/>
      <c r="T346" s="93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146</v>
      </c>
      <c r="AU346" s="18" t="s">
        <v>88</v>
      </c>
    </row>
    <row r="347" spans="1:47" s="2" customFormat="1" ht="12">
      <c r="A347" s="39"/>
      <c r="B347" s="40"/>
      <c r="C347" s="41"/>
      <c r="D347" s="232" t="s">
        <v>180</v>
      </c>
      <c r="E347" s="41"/>
      <c r="F347" s="269" t="s">
        <v>434</v>
      </c>
      <c r="G347" s="41"/>
      <c r="H347" s="41"/>
      <c r="I347" s="234"/>
      <c r="J347" s="41"/>
      <c r="K347" s="41"/>
      <c r="L347" s="45"/>
      <c r="M347" s="235"/>
      <c r="N347" s="236"/>
      <c r="O347" s="92"/>
      <c r="P347" s="92"/>
      <c r="Q347" s="92"/>
      <c r="R347" s="92"/>
      <c r="S347" s="92"/>
      <c r="T347" s="93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180</v>
      </c>
      <c r="AU347" s="18" t="s">
        <v>88</v>
      </c>
    </row>
    <row r="348" spans="1:51" s="14" customFormat="1" ht="12">
      <c r="A348" s="14"/>
      <c r="B348" s="248"/>
      <c r="C348" s="249"/>
      <c r="D348" s="232" t="s">
        <v>148</v>
      </c>
      <c r="E348" s="250" t="s">
        <v>1</v>
      </c>
      <c r="F348" s="251" t="s">
        <v>435</v>
      </c>
      <c r="G348" s="249"/>
      <c r="H348" s="250" t="s">
        <v>1</v>
      </c>
      <c r="I348" s="252"/>
      <c r="J348" s="249"/>
      <c r="K348" s="249"/>
      <c r="L348" s="253"/>
      <c r="M348" s="254"/>
      <c r="N348" s="255"/>
      <c r="O348" s="255"/>
      <c r="P348" s="255"/>
      <c r="Q348" s="255"/>
      <c r="R348" s="255"/>
      <c r="S348" s="255"/>
      <c r="T348" s="256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7" t="s">
        <v>148</v>
      </c>
      <c r="AU348" s="257" t="s">
        <v>88</v>
      </c>
      <c r="AV348" s="14" t="s">
        <v>86</v>
      </c>
      <c r="AW348" s="14" t="s">
        <v>34</v>
      </c>
      <c r="AX348" s="14" t="s">
        <v>78</v>
      </c>
      <c r="AY348" s="257" t="s">
        <v>137</v>
      </c>
    </row>
    <row r="349" spans="1:51" s="13" customFormat="1" ht="12">
      <c r="A349" s="13"/>
      <c r="B349" s="237"/>
      <c r="C349" s="238"/>
      <c r="D349" s="232" t="s">
        <v>148</v>
      </c>
      <c r="E349" s="239" t="s">
        <v>1</v>
      </c>
      <c r="F349" s="240" t="s">
        <v>436</v>
      </c>
      <c r="G349" s="238"/>
      <c r="H349" s="241">
        <v>235.48</v>
      </c>
      <c r="I349" s="242"/>
      <c r="J349" s="238"/>
      <c r="K349" s="238"/>
      <c r="L349" s="243"/>
      <c r="M349" s="244"/>
      <c r="N349" s="245"/>
      <c r="O349" s="245"/>
      <c r="P349" s="245"/>
      <c r="Q349" s="245"/>
      <c r="R349" s="245"/>
      <c r="S349" s="245"/>
      <c r="T349" s="24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7" t="s">
        <v>148</v>
      </c>
      <c r="AU349" s="247" t="s">
        <v>88</v>
      </c>
      <c r="AV349" s="13" t="s">
        <v>88</v>
      </c>
      <c r="AW349" s="13" t="s">
        <v>34</v>
      </c>
      <c r="AX349" s="13" t="s">
        <v>78</v>
      </c>
      <c r="AY349" s="247" t="s">
        <v>137</v>
      </c>
    </row>
    <row r="350" spans="1:51" s="15" customFormat="1" ht="12">
      <c r="A350" s="15"/>
      <c r="B350" s="258"/>
      <c r="C350" s="259"/>
      <c r="D350" s="232" t="s">
        <v>148</v>
      </c>
      <c r="E350" s="260" t="s">
        <v>1</v>
      </c>
      <c r="F350" s="261" t="s">
        <v>156</v>
      </c>
      <c r="G350" s="259"/>
      <c r="H350" s="262">
        <v>235.48</v>
      </c>
      <c r="I350" s="263"/>
      <c r="J350" s="259"/>
      <c r="K350" s="259"/>
      <c r="L350" s="264"/>
      <c r="M350" s="265"/>
      <c r="N350" s="266"/>
      <c r="O350" s="266"/>
      <c r="P350" s="266"/>
      <c r="Q350" s="266"/>
      <c r="R350" s="266"/>
      <c r="S350" s="266"/>
      <c r="T350" s="267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68" t="s">
        <v>148</v>
      </c>
      <c r="AU350" s="268" t="s">
        <v>88</v>
      </c>
      <c r="AV350" s="15" t="s">
        <v>144</v>
      </c>
      <c r="AW350" s="15" t="s">
        <v>34</v>
      </c>
      <c r="AX350" s="15" t="s">
        <v>86</v>
      </c>
      <c r="AY350" s="268" t="s">
        <v>137</v>
      </c>
    </row>
    <row r="351" spans="1:65" s="2" customFormat="1" ht="16.5" customHeight="1">
      <c r="A351" s="39"/>
      <c r="B351" s="40"/>
      <c r="C351" s="281" t="s">
        <v>437</v>
      </c>
      <c r="D351" s="281" t="s">
        <v>221</v>
      </c>
      <c r="E351" s="282" t="s">
        <v>222</v>
      </c>
      <c r="F351" s="283" t="s">
        <v>223</v>
      </c>
      <c r="G351" s="284" t="s">
        <v>224</v>
      </c>
      <c r="H351" s="285">
        <v>423.864</v>
      </c>
      <c r="I351" s="286"/>
      <c r="J351" s="287">
        <f>ROUND(I351*H351,2)</f>
        <v>0</v>
      </c>
      <c r="K351" s="283" t="s">
        <v>143</v>
      </c>
      <c r="L351" s="288"/>
      <c r="M351" s="289" t="s">
        <v>1</v>
      </c>
      <c r="N351" s="290" t="s">
        <v>43</v>
      </c>
      <c r="O351" s="92"/>
      <c r="P351" s="228">
        <f>O351*H351</f>
        <v>0</v>
      </c>
      <c r="Q351" s="228">
        <v>1</v>
      </c>
      <c r="R351" s="228">
        <f>Q351*H351</f>
        <v>423.864</v>
      </c>
      <c r="S351" s="228">
        <v>0</v>
      </c>
      <c r="T351" s="229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0" t="s">
        <v>189</v>
      </c>
      <c r="AT351" s="230" t="s">
        <v>221</v>
      </c>
      <c r="AU351" s="230" t="s">
        <v>88</v>
      </c>
      <c r="AY351" s="18" t="s">
        <v>137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8" t="s">
        <v>86</v>
      </c>
      <c r="BK351" s="231">
        <f>ROUND(I351*H351,2)</f>
        <v>0</v>
      </c>
      <c r="BL351" s="18" t="s">
        <v>144</v>
      </c>
      <c r="BM351" s="230" t="s">
        <v>438</v>
      </c>
    </row>
    <row r="352" spans="1:47" s="2" customFormat="1" ht="12">
      <c r="A352" s="39"/>
      <c r="B352" s="40"/>
      <c r="C352" s="41"/>
      <c r="D352" s="232" t="s">
        <v>146</v>
      </c>
      <c r="E352" s="41"/>
      <c r="F352" s="233" t="s">
        <v>223</v>
      </c>
      <c r="G352" s="41"/>
      <c r="H352" s="41"/>
      <c r="I352" s="234"/>
      <c r="J352" s="41"/>
      <c r="K352" s="41"/>
      <c r="L352" s="45"/>
      <c r="M352" s="235"/>
      <c r="N352" s="236"/>
      <c r="O352" s="92"/>
      <c r="P352" s="92"/>
      <c r="Q352" s="92"/>
      <c r="R352" s="92"/>
      <c r="S352" s="92"/>
      <c r="T352" s="93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146</v>
      </c>
      <c r="AU352" s="18" t="s">
        <v>88</v>
      </c>
    </row>
    <row r="353" spans="1:51" s="13" customFormat="1" ht="12">
      <c r="A353" s="13"/>
      <c r="B353" s="237"/>
      <c r="C353" s="238"/>
      <c r="D353" s="232" t="s">
        <v>148</v>
      </c>
      <c r="E353" s="239" t="s">
        <v>1</v>
      </c>
      <c r="F353" s="240" t="s">
        <v>436</v>
      </c>
      <c r="G353" s="238"/>
      <c r="H353" s="241">
        <v>235.48</v>
      </c>
      <c r="I353" s="242"/>
      <c r="J353" s="238"/>
      <c r="K353" s="238"/>
      <c r="L353" s="243"/>
      <c r="M353" s="244"/>
      <c r="N353" s="245"/>
      <c r="O353" s="245"/>
      <c r="P353" s="245"/>
      <c r="Q353" s="245"/>
      <c r="R353" s="245"/>
      <c r="S353" s="245"/>
      <c r="T353" s="24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7" t="s">
        <v>148</v>
      </c>
      <c r="AU353" s="247" t="s">
        <v>88</v>
      </c>
      <c r="AV353" s="13" t="s">
        <v>88</v>
      </c>
      <c r="AW353" s="13" t="s">
        <v>34</v>
      </c>
      <c r="AX353" s="13" t="s">
        <v>78</v>
      </c>
      <c r="AY353" s="247" t="s">
        <v>137</v>
      </c>
    </row>
    <row r="354" spans="1:51" s="15" customFormat="1" ht="12">
      <c r="A354" s="15"/>
      <c r="B354" s="258"/>
      <c r="C354" s="259"/>
      <c r="D354" s="232" t="s">
        <v>148</v>
      </c>
      <c r="E354" s="260" t="s">
        <v>1</v>
      </c>
      <c r="F354" s="261" t="s">
        <v>156</v>
      </c>
      <c r="G354" s="259"/>
      <c r="H354" s="262">
        <v>235.48</v>
      </c>
      <c r="I354" s="263"/>
      <c r="J354" s="259"/>
      <c r="K354" s="259"/>
      <c r="L354" s="264"/>
      <c r="M354" s="265"/>
      <c r="N354" s="266"/>
      <c r="O354" s="266"/>
      <c r="P354" s="266"/>
      <c r="Q354" s="266"/>
      <c r="R354" s="266"/>
      <c r="S354" s="266"/>
      <c r="T354" s="267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68" t="s">
        <v>148</v>
      </c>
      <c r="AU354" s="268" t="s">
        <v>88</v>
      </c>
      <c r="AV354" s="15" t="s">
        <v>144</v>
      </c>
      <c r="AW354" s="15" t="s">
        <v>34</v>
      </c>
      <c r="AX354" s="15" t="s">
        <v>86</v>
      </c>
      <c r="AY354" s="268" t="s">
        <v>137</v>
      </c>
    </row>
    <row r="355" spans="1:51" s="13" customFormat="1" ht="12">
      <c r="A355" s="13"/>
      <c r="B355" s="237"/>
      <c r="C355" s="238"/>
      <c r="D355" s="232" t="s">
        <v>148</v>
      </c>
      <c r="E355" s="238"/>
      <c r="F355" s="240" t="s">
        <v>439</v>
      </c>
      <c r="G355" s="238"/>
      <c r="H355" s="241">
        <v>423.864</v>
      </c>
      <c r="I355" s="242"/>
      <c r="J355" s="238"/>
      <c r="K355" s="238"/>
      <c r="L355" s="243"/>
      <c r="M355" s="244"/>
      <c r="N355" s="245"/>
      <c r="O355" s="245"/>
      <c r="P355" s="245"/>
      <c r="Q355" s="245"/>
      <c r="R355" s="245"/>
      <c r="S355" s="245"/>
      <c r="T355" s="24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7" t="s">
        <v>148</v>
      </c>
      <c r="AU355" s="247" t="s">
        <v>88</v>
      </c>
      <c r="AV355" s="13" t="s">
        <v>88</v>
      </c>
      <c r="AW355" s="13" t="s">
        <v>4</v>
      </c>
      <c r="AX355" s="13" t="s">
        <v>86</v>
      </c>
      <c r="AY355" s="247" t="s">
        <v>137</v>
      </c>
    </row>
    <row r="356" spans="1:65" s="2" customFormat="1" ht="21.75" customHeight="1">
      <c r="A356" s="39"/>
      <c r="B356" s="40"/>
      <c r="C356" s="219" t="s">
        <v>440</v>
      </c>
      <c r="D356" s="219" t="s">
        <v>139</v>
      </c>
      <c r="E356" s="220" t="s">
        <v>441</v>
      </c>
      <c r="F356" s="221" t="s">
        <v>442</v>
      </c>
      <c r="G356" s="222" t="s">
        <v>142</v>
      </c>
      <c r="H356" s="223">
        <v>321.49</v>
      </c>
      <c r="I356" s="224"/>
      <c r="J356" s="225">
        <f>ROUND(I356*H356,2)</f>
        <v>0</v>
      </c>
      <c r="K356" s="221" t="s">
        <v>1</v>
      </c>
      <c r="L356" s="45"/>
      <c r="M356" s="226" t="s">
        <v>1</v>
      </c>
      <c r="N356" s="227" t="s">
        <v>43</v>
      </c>
      <c r="O356" s="92"/>
      <c r="P356" s="228">
        <f>O356*H356</f>
        <v>0</v>
      </c>
      <c r="Q356" s="228">
        <v>0.324</v>
      </c>
      <c r="R356" s="228">
        <f>Q356*H356</f>
        <v>104.16276</v>
      </c>
      <c r="S356" s="228">
        <v>0</v>
      </c>
      <c r="T356" s="229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0" t="s">
        <v>144</v>
      </c>
      <c r="AT356" s="230" t="s">
        <v>139</v>
      </c>
      <c r="AU356" s="230" t="s">
        <v>88</v>
      </c>
      <c r="AY356" s="18" t="s">
        <v>137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8" t="s">
        <v>86</v>
      </c>
      <c r="BK356" s="231">
        <f>ROUND(I356*H356,2)</f>
        <v>0</v>
      </c>
      <c r="BL356" s="18" t="s">
        <v>144</v>
      </c>
      <c r="BM356" s="230" t="s">
        <v>443</v>
      </c>
    </row>
    <row r="357" spans="1:47" s="2" customFormat="1" ht="12">
      <c r="A357" s="39"/>
      <c r="B357" s="40"/>
      <c r="C357" s="41"/>
      <c r="D357" s="232" t="s">
        <v>146</v>
      </c>
      <c r="E357" s="41"/>
      <c r="F357" s="233" t="s">
        <v>444</v>
      </c>
      <c r="G357" s="41"/>
      <c r="H357" s="41"/>
      <c r="I357" s="234"/>
      <c r="J357" s="41"/>
      <c r="K357" s="41"/>
      <c r="L357" s="45"/>
      <c r="M357" s="235"/>
      <c r="N357" s="236"/>
      <c r="O357" s="92"/>
      <c r="P357" s="92"/>
      <c r="Q357" s="92"/>
      <c r="R357" s="92"/>
      <c r="S357" s="92"/>
      <c r="T357" s="93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146</v>
      </c>
      <c r="AU357" s="18" t="s">
        <v>88</v>
      </c>
    </row>
    <row r="358" spans="1:47" s="2" customFormat="1" ht="12">
      <c r="A358" s="39"/>
      <c r="B358" s="40"/>
      <c r="C358" s="41"/>
      <c r="D358" s="232" t="s">
        <v>180</v>
      </c>
      <c r="E358" s="41"/>
      <c r="F358" s="269" t="s">
        <v>445</v>
      </c>
      <c r="G358" s="41"/>
      <c r="H358" s="41"/>
      <c r="I358" s="234"/>
      <c r="J358" s="41"/>
      <c r="K358" s="41"/>
      <c r="L358" s="45"/>
      <c r="M358" s="235"/>
      <c r="N358" s="236"/>
      <c r="O358" s="92"/>
      <c r="P358" s="92"/>
      <c r="Q358" s="92"/>
      <c r="R358" s="92"/>
      <c r="S358" s="92"/>
      <c r="T358" s="93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180</v>
      </c>
      <c r="AU358" s="18" t="s">
        <v>88</v>
      </c>
    </row>
    <row r="359" spans="1:51" s="14" customFormat="1" ht="12">
      <c r="A359" s="14"/>
      <c r="B359" s="248"/>
      <c r="C359" s="249"/>
      <c r="D359" s="232" t="s">
        <v>148</v>
      </c>
      <c r="E359" s="250" t="s">
        <v>1</v>
      </c>
      <c r="F359" s="251" t="s">
        <v>446</v>
      </c>
      <c r="G359" s="249"/>
      <c r="H359" s="250" t="s">
        <v>1</v>
      </c>
      <c r="I359" s="252"/>
      <c r="J359" s="249"/>
      <c r="K359" s="249"/>
      <c r="L359" s="253"/>
      <c r="M359" s="254"/>
      <c r="N359" s="255"/>
      <c r="O359" s="255"/>
      <c r="P359" s="255"/>
      <c r="Q359" s="255"/>
      <c r="R359" s="255"/>
      <c r="S359" s="255"/>
      <c r="T359" s="256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7" t="s">
        <v>148</v>
      </c>
      <c r="AU359" s="257" t="s">
        <v>88</v>
      </c>
      <c r="AV359" s="14" t="s">
        <v>86</v>
      </c>
      <c r="AW359" s="14" t="s">
        <v>34</v>
      </c>
      <c r="AX359" s="14" t="s">
        <v>78</v>
      </c>
      <c r="AY359" s="257" t="s">
        <v>137</v>
      </c>
    </row>
    <row r="360" spans="1:51" s="13" customFormat="1" ht="12">
      <c r="A360" s="13"/>
      <c r="B360" s="237"/>
      <c r="C360" s="238"/>
      <c r="D360" s="232" t="s">
        <v>148</v>
      </c>
      <c r="E360" s="239" t="s">
        <v>1</v>
      </c>
      <c r="F360" s="240" t="s">
        <v>447</v>
      </c>
      <c r="G360" s="238"/>
      <c r="H360" s="241">
        <v>321.49</v>
      </c>
      <c r="I360" s="242"/>
      <c r="J360" s="238"/>
      <c r="K360" s="238"/>
      <c r="L360" s="243"/>
      <c r="M360" s="244"/>
      <c r="N360" s="245"/>
      <c r="O360" s="245"/>
      <c r="P360" s="245"/>
      <c r="Q360" s="245"/>
      <c r="R360" s="245"/>
      <c r="S360" s="245"/>
      <c r="T360" s="24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7" t="s">
        <v>148</v>
      </c>
      <c r="AU360" s="247" t="s">
        <v>88</v>
      </c>
      <c r="AV360" s="13" t="s">
        <v>88</v>
      </c>
      <c r="AW360" s="13" t="s">
        <v>34</v>
      </c>
      <c r="AX360" s="13" t="s">
        <v>78</v>
      </c>
      <c r="AY360" s="247" t="s">
        <v>137</v>
      </c>
    </row>
    <row r="361" spans="1:51" s="15" customFormat="1" ht="12">
      <c r="A361" s="15"/>
      <c r="B361" s="258"/>
      <c r="C361" s="259"/>
      <c r="D361" s="232" t="s">
        <v>148</v>
      </c>
      <c r="E361" s="260" t="s">
        <v>1</v>
      </c>
      <c r="F361" s="261" t="s">
        <v>156</v>
      </c>
      <c r="G361" s="259"/>
      <c r="H361" s="262">
        <v>321.49</v>
      </c>
      <c r="I361" s="263"/>
      <c r="J361" s="259"/>
      <c r="K361" s="259"/>
      <c r="L361" s="264"/>
      <c r="M361" s="265"/>
      <c r="N361" s="266"/>
      <c r="O361" s="266"/>
      <c r="P361" s="266"/>
      <c r="Q361" s="266"/>
      <c r="R361" s="266"/>
      <c r="S361" s="266"/>
      <c r="T361" s="267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68" t="s">
        <v>148</v>
      </c>
      <c r="AU361" s="268" t="s">
        <v>88</v>
      </c>
      <c r="AV361" s="15" t="s">
        <v>144</v>
      </c>
      <c r="AW361" s="15" t="s">
        <v>34</v>
      </c>
      <c r="AX361" s="15" t="s">
        <v>86</v>
      </c>
      <c r="AY361" s="268" t="s">
        <v>137</v>
      </c>
    </row>
    <row r="362" spans="1:65" s="2" customFormat="1" ht="21.75" customHeight="1">
      <c r="A362" s="39"/>
      <c r="B362" s="40"/>
      <c r="C362" s="219" t="s">
        <v>448</v>
      </c>
      <c r="D362" s="219" t="s">
        <v>139</v>
      </c>
      <c r="E362" s="220" t="s">
        <v>449</v>
      </c>
      <c r="F362" s="221" t="s">
        <v>450</v>
      </c>
      <c r="G362" s="222" t="s">
        <v>142</v>
      </c>
      <c r="H362" s="223">
        <v>5.03</v>
      </c>
      <c r="I362" s="224"/>
      <c r="J362" s="225">
        <f>ROUND(I362*H362,2)</f>
        <v>0</v>
      </c>
      <c r="K362" s="221" t="s">
        <v>143</v>
      </c>
      <c r="L362" s="45"/>
      <c r="M362" s="226" t="s">
        <v>1</v>
      </c>
      <c r="N362" s="227" t="s">
        <v>43</v>
      </c>
      <c r="O362" s="92"/>
      <c r="P362" s="228">
        <f>O362*H362</f>
        <v>0</v>
      </c>
      <c r="Q362" s="228">
        <v>0</v>
      </c>
      <c r="R362" s="228">
        <f>Q362*H362</f>
        <v>0</v>
      </c>
      <c r="S362" s="228">
        <v>0</v>
      </c>
      <c r="T362" s="229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0" t="s">
        <v>144</v>
      </c>
      <c r="AT362" s="230" t="s">
        <v>139</v>
      </c>
      <c r="AU362" s="230" t="s">
        <v>88</v>
      </c>
      <c r="AY362" s="18" t="s">
        <v>137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8" t="s">
        <v>86</v>
      </c>
      <c r="BK362" s="231">
        <f>ROUND(I362*H362,2)</f>
        <v>0</v>
      </c>
      <c r="BL362" s="18" t="s">
        <v>144</v>
      </c>
      <c r="BM362" s="230" t="s">
        <v>451</v>
      </c>
    </row>
    <row r="363" spans="1:47" s="2" customFormat="1" ht="12">
      <c r="A363" s="39"/>
      <c r="B363" s="40"/>
      <c r="C363" s="41"/>
      <c r="D363" s="232" t="s">
        <v>146</v>
      </c>
      <c r="E363" s="41"/>
      <c r="F363" s="233" t="s">
        <v>452</v>
      </c>
      <c r="G363" s="41"/>
      <c r="H363" s="41"/>
      <c r="I363" s="234"/>
      <c r="J363" s="41"/>
      <c r="K363" s="41"/>
      <c r="L363" s="45"/>
      <c r="M363" s="235"/>
      <c r="N363" s="236"/>
      <c r="O363" s="92"/>
      <c r="P363" s="92"/>
      <c r="Q363" s="92"/>
      <c r="R363" s="92"/>
      <c r="S363" s="92"/>
      <c r="T363" s="93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146</v>
      </c>
      <c r="AU363" s="18" t="s">
        <v>88</v>
      </c>
    </row>
    <row r="364" spans="1:51" s="13" customFormat="1" ht="12">
      <c r="A364" s="13"/>
      <c r="B364" s="237"/>
      <c r="C364" s="238"/>
      <c r="D364" s="232" t="s">
        <v>148</v>
      </c>
      <c r="E364" s="239" t="s">
        <v>1</v>
      </c>
      <c r="F364" s="240" t="s">
        <v>402</v>
      </c>
      <c r="G364" s="238"/>
      <c r="H364" s="241">
        <v>5.03</v>
      </c>
      <c r="I364" s="242"/>
      <c r="J364" s="238"/>
      <c r="K364" s="238"/>
      <c r="L364" s="243"/>
      <c r="M364" s="244"/>
      <c r="N364" s="245"/>
      <c r="O364" s="245"/>
      <c r="P364" s="245"/>
      <c r="Q364" s="245"/>
      <c r="R364" s="245"/>
      <c r="S364" s="245"/>
      <c r="T364" s="24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7" t="s">
        <v>148</v>
      </c>
      <c r="AU364" s="247" t="s">
        <v>88</v>
      </c>
      <c r="AV364" s="13" t="s">
        <v>88</v>
      </c>
      <c r="AW364" s="13" t="s">
        <v>34</v>
      </c>
      <c r="AX364" s="13" t="s">
        <v>78</v>
      </c>
      <c r="AY364" s="247" t="s">
        <v>137</v>
      </c>
    </row>
    <row r="365" spans="1:51" s="15" customFormat="1" ht="12">
      <c r="A365" s="15"/>
      <c r="B365" s="258"/>
      <c r="C365" s="259"/>
      <c r="D365" s="232" t="s">
        <v>148</v>
      </c>
      <c r="E365" s="260" t="s">
        <v>1</v>
      </c>
      <c r="F365" s="261" t="s">
        <v>156</v>
      </c>
      <c r="G365" s="259"/>
      <c r="H365" s="262">
        <v>5.03</v>
      </c>
      <c r="I365" s="263"/>
      <c r="J365" s="259"/>
      <c r="K365" s="259"/>
      <c r="L365" s="264"/>
      <c r="M365" s="265"/>
      <c r="N365" s="266"/>
      <c r="O365" s="266"/>
      <c r="P365" s="266"/>
      <c r="Q365" s="266"/>
      <c r="R365" s="266"/>
      <c r="S365" s="266"/>
      <c r="T365" s="267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68" t="s">
        <v>148</v>
      </c>
      <c r="AU365" s="268" t="s">
        <v>88</v>
      </c>
      <c r="AV365" s="15" t="s">
        <v>144</v>
      </c>
      <c r="AW365" s="15" t="s">
        <v>34</v>
      </c>
      <c r="AX365" s="15" t="s">
        <v>86</v>
      </c>
      <c r="AY365" s="268" t="s">
        <v>137</v>
      </c>
    </row>
    <row r="366" spans="1:65" s="2" customFormat="1" ht="24.15" customHeight="1">
      <c r="A366" s="39"/>
      <c r="B366" s="40"/>
      <c r="C366" s="219" t="s">
        <v>453</v>
      </c>
      <c r="D366" s="219" t="s">
        <v>139</v>
      </c>
      <c r="E366" s="220" t="s">
        <v>454</v>
      </c>
      <c r="F366" s="221" t="s">
        <v>455</v>
      </c>
      <c r="G366" s="222" t="s">
        <v>142</v>
      </c>
      <c r="H366" s="223">
        <v>10259.89</v>
      </c>
      <c r="I366" s="224"/>
      <c r="J366" s="225">
        <f>ROUND(I366*H366,2)</f>
        <v>0</v>
      </c>
      <c r="K366" s="221" t="s">
        <v>143</v>
      </c>
      <c r="L366" s="45"/>
      <c r="M366" s="226" t="s">
        <v>1</v>
      </c>
      <c r="N366" s="227" t="s">
        <v>43</v>
      </c>
      <c r="O366" s="92"/>
      <c r="P366" s="228">
        <f>O366*H366</f>
        <v>0</v>
      </c>
      <c r="Q366" s="228">
        <v>0</v>
      </c>
      <c r="R366" s="228">
        <f>Q366*H366</f>
        <v>0</v>
      </c>
      <c r="S366" s="228">
        <v>0</v>
      </c>
      <c r="T366" s="229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0" t="s">
        <v>144</v>
      </c>
      <c r="AT366" s="230" t="s">
        <v>139</v>
      </c>
      <c r="AU366" s="230" t="s">
        <v>88</v>
      </c>
      <c r="AY366" s="18" t="s">
        <v>137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8" t="s">
        <v>86</v>
      </c>
      <c r="BK366" s="231">
        <f>ROUND(I366*H366,2)</f>
        <v>0</v>
      </c>
      <c r="BL366" s="18" t="s">
        <v>144</v>
      </c>
      <c r="BM366" s="230" t="s">
        <v>456</v>
      </c>
    </row>
    <row r="367" spans="1:47" s="2" customFormat="1" ht="12">
      <c r="A367" s="39"/>
      <c r="B367" s="40"/>
      <c r="C367" s="41"/>
      <c r="D367" s="232" t="s">
        <v>146</v>
      </c>
      <c r="E367" s="41"/>
      <c r="F367" s="233" t="s">
        <v>457</v>
      </c>
      <c r="G367" s="41"/>
      <c r="H367" s="41"/>
      <c r="I367" s="234"/>
      <c r="J367" s="41"/>
      <c r="K367" s="41"/>
      <c r="L367" s="45"/>
      <c r="M367" s="235"/>
      <c r="N367" s="236"/>
      <c r="O367" s="92"/>
      <c r="P367" s="92"/>
      <c r="Q367" s="92"/>
      <c r="R367" s="92"/>
      <c r="S367" s="92"/>
      <c r="T367" s="93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146</v>
      </c>
      <c r="AU367" s="18" t="s">
        <v>88</v>
      </c>
    </row>
    <row r="368" spans="1:47" s="2" customFormat="1" ht="12">
      <c r="A368" s="39"/>
      <c r="B368" s="40"/>
      <c r="C368" s="41"/>
      <c r="D368" s="232" t="s">
        <v>180</v>
      </c>
      <c r="E368" s="41"/>
      <c r="F368" s="269" t="s">
        <v>458</v>
      </c>
      <c r="G368" s="41"/>
      <c r="H368" s="41"/>
      <c r="I368" s="234"/>
      <c r="J368" s="41"/>
      <c r="K368" s="41"/>
      <c r="L368" s="45"/>
      <c r="M368" s="235"/>
      <c r="N368" s="236"/>
      <c r="O368" s="92"/>
      <c r="P368" s="92"/>
      <c r="Q368" s="92"/>
      <c r="R368" s="92"/>
      <c r="S368" s="92"/>
      <c r="T368" s="93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180</v>
      </c>
      <c r="AU368" s="18" t="s">
        <v>88</v>
      </c>
    </row>
    <row r="369" spans="1:51" s="13" customFormat="1" ht="12">
      <c r="A369" s="13"/>
      <c r="B369" s="237"/>
      <c r="C369" s="238"/>
      <c r="D369" s="232" t="s">
        <v>148</v>
      </c>
      <c r="E369" s="239" t="s">
        <v>1</v>
      </c>
      <c r="F369" s="240" t="s">
        <v>459</v>
      </c>
      <c r="G369" s="238"/>
      <c r="H369" s="241">
        <v>8713.05</v>
      </c>
      <c r="I369" s="242"/>
      <c r="J369" s="238"/>
      <c r="K369" s="238"/>
      <c r="L369" s="243"/>
      <c r="M369" s="244"/>
      <c r="N369" s="245"/>
      <c r="O369" s="245"/>
      <c r="P369" s="245"/>
      <c r="Q369" s="245"/>
      <c r="R369" s="245"/>
      <c r="S369" s="245"/>
      <c r="T369" s="24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7" t="s">
        <v>148</v>
      </c>
      <c r="AU369" s="247" t="s">
        <v>88</v>
      </c>
      <c r="AV369" s="13" t="s">
        <v>88</v>
      </c>
      <c r="AW369" s="13" t="s">
        <v>34</v>
      </c>
      <c r="AX369" s="13" t="s">
        <v>78</v>
      </c>
      <c r="AY369" s="247" t="s">
        <v>137</v>
      </c>
    </row>
    <row r="370" spans="1:51" s="13" customFormat="1" ht="12">
      <c r="A370" s="13"/>
      <c r="B370" s="237"/>
      <c r="C370" s="238"/>
      <c r="D370" s="232" t="s">
        <v>148</v>
      </c>
      <c r="E370" s="239" t="s">
        <v>1</v>
      </c>
      <c r="F370" s="240" t="s">
        <v>460</v>
      </c>
      <c r="G370" s="238"/>
      <c r="H370" s="241">
        <v>1546.84</v>
      </c>
      <c r="I370" s="242"/>
      <c r="J370" s="238"/>
      <c r="K370" s="238"/>
      <c r="L370" s="243"/>
      <c r="M370" s="244"/>
      <c r="N370" s="245"/>
      <c r="O370" s="245"/>
      <c r="P370" s="245"/>
      <c r="Q370" s="245"/>
      <c r="R370" s="245"/>
      <c r="S370" s="245"/>
      <c r="T370" s="24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7" t="s">
        <v>148</v>
      </c>
      <c r="AU370" s="247" t="s">
        <v>88</v>
      </c>
      <c r="AV370" s="13" t="s">
        <v>88</v>
      </c>
      <c r="AW370" s="13" t="s">
        <v>34</v>
      </c>
      <c r="AX370" s="13" t="s">
        <v>78</v>
      </c>
      <c r="AY370" s="247" t="s">
        <v>137</v>
      </c>
    </row>
    <row r="371" spans="1:51" s="15" customFormat="1" ht="12">
      <c r="A371" s="15"/>
      <c r="B371" s="258"/>
      <c r="C371" s="259"/>
      <c r="D371" s="232" t="s">
        <v>148</v>
      </c>
      <c r="E371" s="260" t="s">
        <v>1</v>
      </c>
      <c r="F371" s="261" t="s">
        <v>156</v>
      </c>
      <c r="G371" s="259"/>
      <c r="H371" s="262">
        <v>10259.89</v>
      </c>
      <c r="I371" s="263"/>
      <c r="J371" s="259"/>
      <c r="K371" s="259"/>
      <c r="L371" s="264"/>
      <c r="M371" s="265"/>
      <c r="N371" s="266"/>
      <c r="O371" s="266"/>
      <c r="P371" s="266"/>
      <c r="Q371" s="266"/>
      <c r="R371" s="266"/>
      <c r="S371" s="266"/>
      <c r="T371" s="267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68" t="s">
        <v>148</v>
      </c>
      <c r="AU371" s="268" t="s">
        <v>88</v>
      </c>
      <c r="AV371" s="15" t="s">
        <v>144</v>
      </c>
      <c r="AW371" s="15" t="s">
        <v>34</v>
      </c>
      <c r="AX371" s="15" t="s">
        <v>86</v>
      </c>
      <c r="AY371" s="268" t="s">
        <v>137</v>
      </c>
    </row>
    <row r="372" spans="1:65" s="2" customFormat="1" ht="24.15" customHeight="1">
      <c r="A372" s="39"/>
      <c r="B372" s="40"/>
      <c r="C372" s="219" t="s">
        <v>461</v>
      </c>
      <c r="D372" s="219" t="s">
        <v>139</v>
      </c>
      <c r="E372" s="220" t="s">
        <v>462</v>
      </c>
      <c r="F372" s="221" t="s">
        <v>463</v>
      </c>
      <c r="G372" s="222" t="s">
        <v>142</v>
      </c>
      <c r="H372" s="223">
        <v>5186.67</v>
      </c>
      <c r="I372" s="224"/>
      <c r="J372" s="225">
        <f>ROUND(I372*H372,2)</f>
        <v>0</v>
      </c>
      <c r="K372" s="221" t="s">
        <v>143</v>
      </c>
      <c r="L372" s="45"/>
      <c r="M372" s="226" t="s">
        <v>1</v>
      </c>
      <c r="N372" s="227" t="s">
        <v>43</v>
      </c>
      <c r="O372" s="92"/>
      <c r="P372" s="228">
        <f>O372*H372</f>
        <v>0</v>
      </c>
      <c r="Q372" s="228">
        <v>0</v>
      </c>
      <c r="R372" s="228">
        <f>Q372*H372</f>
        <v>0</v>
      </c>
      <c r="S372" s="228">
        <v>0</v>
      </c>
      <c r="T372" s="22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0" t="s">
        <v>144</v>
      </c>
      <c r="AT372" s="230" t="s">
        <v>139</v>
      </c>
      <c r="AU372" s="230" t="s">
        <v>88</v>
      </c>
      <c r="AY372" s="18" t="s">
        <v>137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8" t="s">
        <v>86</v>
      </c>
      <c r="BK372" s="231">
        <f>ROUND(I372*H372,2)</f>
        <v>0</v>
      </c>
      <c r="BL372" s="18" t="s">
        <v>144</v>
      </c>
      <c r="BM372" s="230" t="s">
        <v>464</v>
      </c>
    </row>
    <row r="373" spans="1:47" s="2" customFormat="1" ht="12">
      <c r="A373" s="39"/>
      <c r="B373" s="40"/>
      <c r="C373" s="41"/>
      <c r="D373" s="232" t="s">
        <v>146</v>
      </c>
      <c r="E373" s="41"/>
      <c r="F373" s="233" t="s">
        <v>465</v>
      </c>
      <c r="G373" s="41"/>
      <c r="H373" s="41"/>
      <c r="I373" s="234"/>
      <c r="J373" s="41"/>
      <c r="K373" s="41"/>
      <c r="L373" s="45"/>
      <c r="M373" s="235"/>
      <c r="N373" s="236"/>
      <c r="O373" s="92"/>
      <c r="P373" s="92"/>
      <c r="Q373" s="92"/>
      <c r="R373" s="92"/>
      <c r="S373" s="92"/>
      <c r="T373" s="93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146</v>
      </c>
      <c r="AU373" s="18" t="s">
        <v>88</v>
      </c>
    </row>
    <row r="374" spans="1:47" s="2" customFormat="1" ht="12">
      <c r="A374" s="39"/>
      <c r="B374" s="40"/>
      <c r="C374" s="41"/>
      <c r="D374" s="232" t="s">
        <v>180</v>
      </c>
      <c r="E374" s="41"/>
      <c r="F374" s="269" t="s">
        <v>458</v>
      </c>
      <c r="G374" s="41"/>
      <c r="H374" s="41"/>
      <c r="I374" s="234"/>
      <c r="J374" s="41"/>
      <c r="K374" s="41"/>
      <c r="L374" s="45"/>
      <c r="M374" s="235"/>
      <c r="N374" s="236"/>
      <c r="O374" s="92"/>
      <c r="P374" s="92"/>
      <c r="Q374" s="92"/>
      <c r="R374" s="92"/>
      <c r="S374" s="92"/>
      <c r="T374" s="93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180</v>
      </c>
      <c r="AU374" s="18" t="s">
        <v>88</v>
      </c>
    </row>
    <row r="375" spans="1:51" s="13" customFormat="1" ht="12">
      <c r="A375" s="13"/>
      <c r="B375" s="237"/>
      <c r="C375" s="238"/>
      <c r="D375" s="232" t="s">
        <v>148</v>
      </c>
      <c r="E375" s="239" t="s">
        <v>1</v>
      </c>
      <c r="F375" s="240" t="s">
        <v>409</v>
      </c>
      <c r="G375" s="238"/>
      <c r="H375" s="241">
        <v>4413.25</v>
      </c>
      <c r="I375" s="242"/>
      <c r="J375" s="238"/>
      <c r="K375" s="238"/>
      <c r="L375" s="243"/>
      <c r="M375" s="244"/>
      <c r="N375" s="245"/>
      <c r="O375" s="245"/>
      <c r="P375" s="245"/>
      <c r="Q375" s="245"/>
      <c r="R375" s="245"/>
      <c r="S375" s="245"/>
      <c r="T375" s="24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7" t="s">
        <v>148</v>
      </c>
      <c r="AU375" s="247" t="s">
        <v>88</v>
      </c>
      <c r="AV375" s="13" t="s">
        <v>88</v>
      </c>
      <c r="AW375" s="13" t="s">
        <v>34</v>
      </c>
      <c r="AX375" s="13" t="s">
        <v>78</v>
      </c>
      <c r="AY375" s="247" t="s">
        <v>137</v>
      </c>
    </row>
    <row r="376" spans="1:51" s="13" customFormat="1" ht="12">
      <c r="A376" s="13"/>
      <c r="B376" s="237"/>
      <c r="C376" s="238"/>
      <c r="D376" s="232" t="s">
        <v>148</v>
      </c>
      <c r="E376" s="239" t="s">
        <v>1</v>
      </c>
      <c r="F376" s="240" t="s">
        <v>410</v>
      </c>
      <c r="G376" s="238"/>
      <c r="H376" s="241">
        <v>773.42</v>
      </c>
      <c r="I376" s="242"/>
      <c r="J376" s="238"/>
      <c r="K376" s="238"/>
      <c r="L376" s="243"/>
      <c r="M376" s="244"/>
      <c r="N376" s="245"/>
      <c r="O376" s="245"/>
      <c r="P376" s="245"/>
      <c r="Q376" s="245"/>
      <c r="R376" s="245"/>
      <c r="S376" s="245"/>
      <c r="T376" s="24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7" t="s">
        <v>148</v>
      </c>
      <c r="AU376" s="247" t="s">
        <v>88</v>
      </c>
      <c r="AV376" s="13" t="s">
        <v>88</v>
      </c>
      <c r="AW376" s="13" t="s">
        <v>34</v>
      </c>
      <c r="AX376" s="13" t="s">
        <v>78</v>
      </c>
      <c r="AY376" s="247" t="s">
        <v>137</v>
      </c>
    </row>
    <row r="377" spans="1:51" s="15" customFormat="1" ht="12">
      <c r="A377" s="15"/>
      <c r="B377" s="258"/>
      <c r="C377" s="259"/>
      <c r="D377" s="232" t="s">
        <v>148</v>
      </c>
      <c r="E377" s="260" t="s">
        <v>1</v>
      </c>
      <c r="F377" s="261" t="s">
        <v>156</v>
      </c>
      <c r="G377" s="259"/>
      <c r="H377" s="262">
        <v>5186.67</v>
      </c>
      <c r="I377" s="263"/>
      <c r="J377" s="259"/>
      <c r="K377" s="259"/>
      <c r="L377" s="264"/>
      <c r="M377" s="265"/>
      <c r="N377" s="266"/>
      <c r="O377" s="266"/>
      <c r="P377" s="266"/>
      <c r="Q377" s="266"/>
      <c r="R377" s="266"/>
      <c r="S377" s="266"/>
      <c r="T377" s="267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68" t="s">
        <v>148</v>
      </c>
      <c r="AU377" s="268" t="s">
        <v>88</v>
      </c>
      <c r="AV377" s="15" t="s">
        <v>144</v>
      </c>
      <c r="AW377" s="15" t="s">
        <v>34</v>
      </c>
      <c r="AX377" s="15" t="s">
        <v>86</v>
      </c>
      <c r="AY377" s="268" t="s">
        <v>137</v>
      </c>
    </row>
    <row r="378" spans="1:65" s="2" customFormat="1" ht="33" customHeight="1">
      <c r="A378" s="39"/>
      <c r="B378" s="40"/>
      <c r="C378" s="219" t="s">
        <v>466</v>
      </c>
      <c r="D378" s="219" t="s">
        <v>139</v>
      </c>
      <c r="E378" s="220" t="s">
        <v>467</v>
      </c>
      <c r="F378" s="221" t="s">
        <v>468</v>
      </c>
      <c r="G378" s="222" t="s">
        <v>142</v>
      </c>
      <c r="H378" s="223">
        <v>5.03</v>
      </c>
      <c r="I378" s="224"/>
      <c r="J378" s="225">
        <f>ROUND(I378*H378,2)</f>
        <v>0</v>
      </c>
      <c r="K378" s="221" t="s">
        <v>143</v>
      </c>
      <c r="L378" s="45"/>
      <c r="M378" s="226" t="s">
        <v>1</v>
      </c>
      <c r="N378" s="227" t="s">
        <v>43</v>
      </c>
      <c r="O378" s="92"/>
      <c r="P378" s="228">
        <f>O378*H378</f>
        <v>0</v>
      </c>
      <c r="Q378" s="228">
        <v>0</v>
      </c>
      <c r="R378" s="228">
        <f>Q378*H378</f>
        <v>0</v>
      </c>
      <c r="S378" s="228">
        <v>0</v>
      </c>
      <c r="T378" s="22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0" t="s">
        <v>144</v>
      </c>
      <c r="AT378" s="230" t="s">
        <v>139</v>
      </c>
      <c r="AU378" s="230" t="s">
        <v>88</v>
      </c>
      <c r="AY378" s="18" t="s">
        <v>137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8" t="s">
        <v>86</v>
      </c>
      <c r="BK378" s="231">
        <f>ROUND(I378*H378,2)</f>
        <v>0</v>
      </c>
      <c r="BL378" s="18" t="s">
        <v>144</v>
      </c>
      <c r="BM378" s="230" t="s">
        <v>469</v>
      </c>
    </row>
    <row r="379" spans="1:47" s="2" customFormat="1" ht="12">
      <c r="A379" s="39"/>
      <c r="B379" s="40"/>
      <c r="C379" s="41"/>
      <c r="D379" s="232" t="s">
        <v>146</v>
      </c>
      <c r="E379" s="41"/>
      <c r="F379" s="233" t="s">
        <v>470</v>
      </c>
      <c r="G379" s="41"/>
      <c r="H379" s="41"/>
      <c r="I379" s="234"/>
      <c r="J379" s="41"/>
      <c r="K379" s="41"/>
      <c r="L379" s="45"/>
      <c r="M379" s="235"/>
      <c r="N379" s="236"/>
      <c r="O379" s="92"/>
      <c r="P379" s="92"/>
      <c r="Q379" s="92"/>
      <c r="R379" s="92"/>
      <c r="S379" s="92"/>
      <c r="T379" s="93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146</v>
      </c>
      <c r="AU379" s="18" t="s">
        <v>88</v>
      </c>
    </row>
    <row r="380" spans="1:51" s="13" customFormat="1" ht="12">
      <c r="A380" s="13"/>
      <c r="B380" s="237"/>
      <c r="C380" s="238"/>
      <c r="D380" s="232" t="s">
        <v>148</v>
      </c>
      <c r="E380" s="239" t="s">
        <v>1</v>
      </c>
      <c r="F380" s="240" t="s">
        <v>402</v>
      </c>
      <c r="G380" s="238"/>
      <c r="H380" s="241">
        <v>5.03</v>
      </c>
      <c r="I380" s="242"/>
      <c r="J380" s="238"/>
      <c r="K380" s="238"/>
      <c r="L380" s="243"/>
      <c r="M380" s="244"/>
      <c r="N380" s="245"/>
      <c r="O380" s="245"/>
      <c r="P380" s="245"/>
      <c r="Q380" s="245"/>
      <c r="R380" s="245"/>
      <c r="S380" s="245"/>
      <c r="T380" s="24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7" t="s">
        <v>148</v>
      </c>
      <c r="AU380" s="247" t="s">
        <v>88</v>
      </c>
      <c r="AV380" s="13" t="s">
        <v>88</v>
      </c>
      <c r="AW380" s="13" t="s">
        <v>34</v>
      </c>
      <c r="AX380" s="13" t="s">
        <v>78</v>
      </c>
      <c r="AY380" s="247" t="s">
        <v>137</v>
      </c>
    </row>
    <row r="381" spans="1:51" s="15" customFormat="1" ht="12">
      <c r="A381" s="15"/>
      <c r="B381" s="258"/>
      <c r="C381" s="259"/>
      <c r="D381" s="232" t="s">
        <v>148</v>
      </c>
      <c r="E381" s="260" t="s">
        <v>1</v>
      </c>
      <c r="F381" s="261" t="s">
        <v>156</v>
      </c>
      <c r="G381" s="259"/>
      <c r="H381" s="262">
        <v>5.03</v>
      </c>
      <c r="I381" s="263"/>
      <c r="J381" s="259"/>
      <c r="K381" s="259"/>
      <c r="L381" s="264"/>
      <c r="M381" s="265"/>
      <c r="N381" s="266"/>
      <c r="O381" s="266"/>
      <c r="P381" s="266"/>
      <c r="Q381" s="266"/>
      <c r="R381" s="266"/>
      <c r="S381" s="266"/>
      <c r="T381" s="267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68" t="s">
        <v>148</v>
      </c>
      <c r="AU381" s="268" t="s">
        <v>88</v>
      </c>
      <c r="AV381" s="15" t="s">
        <v>144</v>
      </c>
      <c r="AW381" s="15" t="s">
        <v>34</v>
      </c>
      <c r="AX381" s="15" t="s">
        <v>86</v>
      </c>
      <c r="AY381" s="268" t="s">
        <v>137</v>
      </c>
    </row>
    <row r="382" spans="1:65" s="2" customFormat="1" ht="24.15" customHeight="1">
      <c r="A382" s="39"/>
      <c r="B382" s="40"/>
      <c r="C382" s="219" t="s">
        <v>471</v>
      </c>
      <c r="D382" s="219" t="s">
        <v>139</v>
      </c>
      <c r="E382" s="220" t="s">
        <v>472</v>
      </c>
      <c r="F382" s="221" t="s">
        <v>473</v>
      </c>
      <c r="G382" s="222" t="s">
        <v>142</v>
      </c>
      <c r="H382" s="223">
        <v>5111.05</v>
      </c>
      <c r="I382" s="224"/>
      <c r="J382" s="225">
        <f>ROUND(I382*H382,2)</f>
        <v>0</v>
      </c>
      <c r="K382" s="221" t="s">
        <v>1</v>
      </c>
      <c r="L382" s="45"/>
      <c r="M382" s="226" t="s">
        <v>1</v>
      </c>
      <c r="N382" s="227" t="s">
        <v>43</v>
      </c>
      <c r="O382" s="92"/>
      <c r="P382" s="228">
        <f>O382*H382</f>
        <v>0</v>
      </c>
      <c r="Q382" s="228">
        <v>0</v>
      </c>
      <c r="R382" s="228">
        <f>Q382*H382</f>
        <v>0</v>
      </c>
      <c r="S382" s="228">
        <v>0</v>
      </c>
      <c r="T382" s="229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0" t="s">
        <v>144</v>
      </c>
      <c r="AT382" s="230" t="s">
        <v>139</v>
      </c>
      <c r="AU382" s="230" t="s">
        <v>88</v>
      </c>
      <c r="AY382" s="18" t="s">
        <v>137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18" t="s">
        <v>86</v>
      </c>
      <c r="BK382" s="231">
        <f>ROUND(I382*H382,2)</f>
        <v>0</v>
      </c>
      <c r="BL382" s="18" t="s">
        <v>144</v>
      </c>
      <c r="BM382" s="230" t="s">
        <v>474</v>
      </c>
    </row>
    <row r="383" spans="1:47" s="2" customFormat="1" ht="12">
      <c r="A383" s="39"/>
      <c r="B383" s="40"/>
      <c r="C383" s="41"/>
      <c r="D383" s="232" t="s">
        <v>146</v>
      </c>
      <c r="E383" s="41"/>
      <c r="F383" s="233" t="s">
        <v>475</v>
      </c>
      <c r="G383" s="41"/>
      <c r="H383" s="41"/>
      <c r="I383" s="234"/>
      <c r="J383" s="41"/>
      <c r="K383" s="41"/>
      <c r="L383" s="45"/>
      <c r="M383" s="235"/>
      <c r="N383" s="236"/>
      <c r="O383" s="92"/>
      <c r="P383" s="92"/>
      <c r="Q383" s="92"/>
      <c r="R383" s="92"/>
      <c r="S383" s="92"/>
      <c r="T383" s="93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146</v>
      </c>
      <c r="AU383" s="18" t="s">
        <v>88</v>
      </c>
    </row>
    <row r="384" spans="1:47" s="2" customFormat="1" ht="12">
      <c r="A384" s="39"/>
      <c r="B384" s="40"/>
      <c r="C384" s="41"/>
      <c r="D384" s="232" t="s">
        <v>180</v>
      </c>
      <c r="E384" s="41"/>
      <c r="F384" s="269" t="s">
        <v>476</v>
      </c>
      <c r="G384" s="41"/>
      <c r="H384" s="41"/>
      <c r="I384" s="234"/>
      <c r="J384" s="41"/>
      <c r="K384" s="41"/>
      <c r="L384" s="45"/>
      <c r="M384" s="235"/>
      <c r="N384" s="236"/>
      <c r="O384" s="92"/>
      <c r="P384" s="92"/>
      <c r="Q384" s="92"/>
      <c r="R384" s="92"/>
      <c r="S384" s="92"/>
      <c r="T384" s="93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180</v>
      </c>
      <c r="AU384" s="18" t="s">
        <v>88</v>
      </c>
    </row>
    <row r="385" spans="1:51" s="13" customFormat="1" ht="12">
      <c r="A385" s="13"/>
      <c r="B385" s="237"/>
      <c r="C385" s="238"/>
      <c r="D385" s="232" t="s">
        <v>148</v>
      </c>
      <c r="E385" s="239" t="s">
        <v>1</v>
      </c>
      <c r="F385" s="240" t="s">
        <v>477</v>
      </c>
      <c r="G385" s="238"/>
      <c r="H385" s="241">
        <v>4337.63</v>
      </c>
      <c r="I385" s="242"/>
      <c r="J385" s="238"/>
      <c r="K385" s="238"/>
      <c r="L385" s="243"/>
      <c r="M385" s="244"/>
      <c r="N385" s="245"/>
      <c r="O385" s="245"/>
      <c r="P385" s="245"/>
      <c r="Q385" s="245"/>
      <c r="R385" s="245"/>
      <c r="S385" s="245"/>
      <c r="T385" s="24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7" t="s">
        <v>148</v>
      </c>
      <c r="AU385" s="247" t="s">
        <v>88</v>
      </c>
      <c r="AV385" s="13" t="s">
        <v>88</v>
      </c>
      <c r="AW385" s="13" t="s">
        <v>34</v>
      </c>
      <c r="AX385" s="13" t="s">
        <v>78</v>
      </c>
      <c r="AY385" s="247" t="s">
        <v>137</v>
      </c>
    </row>
    <row r="386" spans="1:51" s="13" customFormat="1" ht="12">
      <c r="A386" s="13"/>
      <c r="B386" s="237"/>
      <c r="C386" s="238"/>
      <c r="D386" s="232" t="s">
        <v>148</v>
      </c>
      <c r="E386" s="239" t="s">
        <v>1</v>
      </c>
      <c r="F386" s="240" t="s">
        <v>410</v>
      </c>
      <c r="G386" s="238"/>
      <c r="H386" s="241">
        <v>773.42</v>
      </c>
      <c r="I386" s="242"/>
      <c r="J386" s="238"/>
      <c r="K386" s="238"/>
      <c r="L386" s="243"/>
      <c r="M386" s="244"/>
      <c r="N386" s="245"/>
      <c r="O386" s="245"/>
      <c r="P386" s="245"/>
      <c r="Q386" s="245"/>
      <c r="R386" s="245"/>
      <c r="S386" s="245"/>
      <c r="T386" s="246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7" t="s">
        <v>148</v>
      </c>
      <c r="AU386" s="247" t="s">
        <v>88</v>
      </c>
      <c r="AV386" s="13" t="s">
        <v>88</v>
      </c>
      <c r="AW386" s="13" t="s">
        <v>34</v>
      </c>
      <c r="AX386" s="13" t="s">
        <v>78</v>
      </c>
      <c r="AY386" s="247" t="s">
        <v>137</v>
      </c>
    </row>
    <row r="387" spans="1:51" s="15" customFormat="1" ht="12">
      <c r="A387" s="15"/>
      <c r="B387" s="258"/>
      <c r="C387" s="259"/>
      <c r="D387" s="232" t="s">
        <v>148</v>
      </c>
      <c r="E387" s="260" t="s">
        <v>1</v>
      </c>
      <c r="F387" s="261" t="s">
        <v>156</v>
      </c>
      <c r="G387" s="259"/>
      <c r="H387" s="262">
        <v>5111.05</v>
      </c>
      <c r="I387" s="263"/>
      <c r="J387" s="259"/>
      <c r="K387" s="259"/>
      <c r="L387" s="264"/>
      <c r="M387" s="265"/>
      <c r="N387" s="266"/>
      <c r="O387" s="266"/>
      <c r="P387" s="266"/>
      <c r="Q387" s="266"/>
      <c r="R387" s="266"/>
      <c r="S387" s="266"/>
      <c r="T387" s="267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68" t="s">
        <v>148</v>
      </c>
      <c r="AU387" s="268" t="s">
        <v>88</v>
      </c>
      <c r="AV387" s="15" t="s">
        <v>144</v>
      </c>
      <c r="AW387" s="15" t="s">
        <v>34</v>
      </c>
      <c r="AX387" s="15" t="s">
        <v>86</v>
      </c>
      <c r="AY387" s="268" t="s">
        <v>137</v>
      </c>
    </row>
    <row r="388" spans="1:65" s="2" customFormat="1" ht="24.15" customHeight="1">
      <c r="A388" s="39"/>
      <c r="B388" s="40"/>
      <c r="C388" s="219" t="s">
        <v>478</v>
      </c>
      <c r="D388" s="219" t="s">
        <v>139</v>
      </c>
      <c r="E388" s="220" t="s">
        <v>479</v>
      </c>
      <c r="F388" s="221" t="s">
        <v>480</v>
      </c>
      <c r="G388" s="222" t="s">
        <v>142</v>
      </c>
      <c r="H388" s="223">
        <v>5148.84</v>
      </c>
      <c r="I388" s="224"/>
      <c r="J388" s="225">
        <f>ROUND(I388*H388,2)</f>
        <v>0</v>
      </c>
      <c r="K388" s="221" t="s">
        <v>1</v>
      </c>
      <c r="L388" s="45"/>
      <c r="M388" s="226" t="s">
        <v>1</v>
      </c>
      <c r="N388" s="227" t="s">
        <v>43</v>
      </c>
      <c r="O388" s="92"/>
      <c r="P388" s="228">
        <f>O388*H388</f>
        <v>0</v>
      </c>
      <c r="Q388" s="228">
        <v>0</v>
      </c>
      <c r="R388" s="228">
        <f>Q388*H388</f>
        <v>0</v>
      </c>
      <c r="S388" s="228">
        <v>0</v>
      </c>
      <c r="T388" s="229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0" t="s">
        <v>144</v>
      </c>
      <c r="AT388" s="230" t="s">
        <v>139</v>
      </c>
      <c r="AU388" s="230" t="s">
        <v>88</v>
      </c>
      <c r="AY388" s="18" t="s">
        <v>137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8" t="s">
        <v>86</v>
      </c>
      <c r="BK388" s="231">
        <f>ROUND(I388*H388,2)</f>
        <v>0</v>
      </c>
      <c r="BL388" s="18" t="s">
        <v>144</v>
      </c>
      <c r="BM388" s="230" t="s">
        <v>481</v>
      </c>
    </row>
    <row r="389" spans="1:47" s="2" customFormat="1" ht="12">
      <c r="A389" s="39"/>
      <c r="B389" s="40"/>
      <c r="C389" s="41"/>
      <c r="D389" s="232" t="s">
        <v>146</v>
      </c>
      <c r="E389" s="41"/>
      <c r="F389" s="233" t="s">
        <v>482</v>
      </c>
      <c r="G389" s="41"/>
      <c r="H389" s="41"/>
      <c r="I389" s="234"/>
      <c r="J389" s="41"/>
      <c r="K389" s="41"/>
      <c r="L389" s="45"/>
      <c r="M389" s="235"/>
      <c r="N389" s="236"/>
      <c r="O389" s="92"/>
      <c r="P389" s="92"/>
      <c r="Q389" s="92"/>
      <c r="R389" s="92"/>
      <c r="S389" s="92"/>
      <c r="T389" s="93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146</v>
      </c>
      <c r="AU389" s="18" t="s">
        <v>88</v>
      </c>
    </row>
    <row r="390" spans="1:47" s="2" customFormat="1" ht="12">
      <c r="A390" s="39"/>
      <c r="B390" s="40"/>
      <c r="C390" s="41"/>
      <c r="D390" s="232" t="s">
        <v>180</v>
      </c>
      <c r="E390" s="41"/>
      <c r="F390" s="269" t="s">
        <v>476</v>
      </c>
      <c r="G390" s="41"/>
      <c r="H390" s="41"/>
      <c r="I390" s="234"/>
      <c r="J390" s="41"/>
      <c r="K390" s="41"/>
      <c r="L390" s="45"/>
      <c r="M390" s="235"/>
      <c r="N390" s="236"/>
      <c r="O390" s="92"/>
      <c r="P390" s="92"/>
      <c r="Q390" s="92"/>
      <c r="R390" s="92"/>
      <c r="S390" s="92"/>
      <c r="T390" s="93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180</v>
      </c>
      <c r="AU390" s="18" t="s">
        <v>88</v>
      </c>
    </row>
    <row r="391" spans="1:51" s="13" customFormat="1" ht="12">
      <c r="A391" s="13"/>
      <c r="B391" s="237"/>
      <c r="C391" s="238"/>
      <c r="D391" s="232" t="s">
        <v>148</v>
      </c>
      <c r="E391" s="239" t="s">
        <v>1</v>
      </c>
      <c r="F391" s="240" t="s">
        <v>483</v>
      </c>
      <c r="G391" s="238"/>
      <c r="H391" s="241">
        <v>4375.42</v>
      </c>
      <c r="I391" s="242"/>
      <c r="J391" s="238"/>
      <c r="K391" s="238"/>
      <c r="L391" s="243"/>
      <c r="M391" s="244"/>
      <c r="N391" s="245"/>
      <c r="O391" s="245"/>
      <c r="P391" s="245"/>
      <c r="Q391" s="245"/>
      <c r="R391" s="245"/>
      <c r="S391" s="245"/>
      <c r="T391" s="24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7" t="s">
        <v>148</v>
      </c>
      <c r="AU391" s="247" t="s">
        <v>88</v>
      </c>
      <c r="AV391" s="13" t="s">
        <v>88</v>
      </c>
      <c r="AW391" s="13" t="s">
        <v>34</v>
      </c>
      <c r="AX391" s="13" t="s">
        <v>78</v>
      </c>
      <c r="AY391" s="247" t="s">
        <v>137</v>
      </c>
    </row>
    <row r="392" spans="1:51" s="13" customFormat="1" ht="12">
      <c r="A392" s="13"/>
      <c r="B392" s="237"/>
      <c r="C392" s="238"/>
      <c r="D392" s="232" t="s">
        <v>148</v>
      </c>
      <c r="E392" s="239" t="s">
        <v>1</v>
      </c>
      <c r="F392" s="240" t="s">
        <v>410</v>
      </c>
      <c r="G392" s="238"/>
      <c r="H392" s="241">
        <v>773.42</v>
      </c>
      <c r="I392" s="242"/>
      <c r="J392" s="238"/>
      <c r="K392" s="238"/>
      <c r="L392" s="243"/>
      <c r="M392" s="244"/>
      <c r="N392" s="245"/>
      <c r="O392" s="245"/>
      <c r="P392" s="245"/>
      <c r="Q392" s="245"/>
      <c r="R392" s="245"/>
      <c r="S392" s="245"/>
      <c r="T392" s="24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7" t="s">
        <v>148</v>
      </c>
      <c r="AU392" s="247" t="s">
        <v>88</v>
      </c>
      <c r="AV392" s="13" t="s">
        <v>88</v>
      </c>
      <c r="AW392" s="13" t="s">
        <v>34</v>
      </c>
      <c r="AX392" s="13" t="s">
        <v>78</v>
      </c>
      <c r="AY392" s="247" t="s">
        <v>137</v>
      </c>
    </row>
    <row r="393" spans="1:51" s="15" customFormat="1" ht="12">
      <c r="A393" s="15"/>
      <c r="B393" s="258"/>
      <c r="C393" s="259"/>
      <c r="D393" s="232" t="s">
        <v>148</v>
      </c>
      <c r="E393" s="260" t="s">
        <v>1</v>
      </c>
      <c r="F393" s="261" t="s">
        <v>156</v>
      </c>
      <c r="G393" s="259"/>
      <c r="H393" s="262">
        <v>5148.84</v>
      </c>
      <c r="I393" s="263"/>
      <c r="J393" s="259"/>
      <c r="K393" s="259"/>
      <c r="L393" s="264"/>
      <c r="M393" s="265"/>
      <c r="N393" s="266"/>
      <c r="O393" s="266"/>
      <c r="P393" s="266"/>
      <c r="Q393" s="266"/>
      <c r="R393" s="266"/>
      <c r="S393" s="266"/>
      <c r="T393" s="267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68" t="s">
        <v>148</v>
      </c>
      <c r="AU393" s="268" t="s">
        <v>88</v>
      </c>
      <c r="AV393" s="15" t="s">
        <v>144</v>
      </c>
      <c r="AW393" s="15" t="s">
        <v>34</v>
      </c>
      <c r="AX393" s="15" t="s">
        <v>86</v>
      </c>
      <c r="AY393" s="268" t="s">
        <v>137</v>
      </c>
    </row>
    <row r="394" spans="1:65" s="2" customFormat="1" ht="16.5" customHeight="1">
      <c r="A394" s="39"/>
      <c r="B394" s="40"/>
      <c r="C394" s="219" t="s">
        <v>484</v>
      </c>
      <c r="D394" s="219" t="s">
        <v>139</v>
      </c>
      <c r="E394" s="220" t="s">
        <v>485</v>
      </c>
      <c r="F394" s="221" t="s">
        <v>486</v>
      </c>
      <c r="G394" s="222" t="s">
        <v>142</v>
      </c>
      <c r="H394" s="223">
        <v>1.12</v>
      </c>
      <c r="I394" s="224"/>
      <c r="J394" s="225">
        <f>ROUND(I394*H394,2)</f>
        <v>0</v>
      </c>
      <c r="K394" s="221" t="s">
        <v>1</v>
      </c>
      <c r="L394" s="45"/>
      <c r="M394" s="226" t="s">
        <v>1</v>
      </c>
      <c r="N394" s="227" t="s">
        <v>43</v>
      </c>
      <c r="O394" s="92"/>
      <c r="P394" s="228">
        <f>O394*H394</f>
        <v>0</v>
      </c>
      <c r="Q394" s="228">
        <v>0.19536</v>
      </c>
      <c r="R394" s="228">
        <f>Q394*H394</f>
        <v>0.21880320000000003</v>
      </c>
      <c r="S394" s="228">
        <v>0</v>
      </c>
      <c r="T394" s="229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0" t="s">
        <v>144</v>
      </c>
      <c r="AT394" s="230" t="s">
        <v>139</v>
      </c>
      <c r="AU394" s="230" t="s">
        <v>88</v>
      </c>
      <c r="AY394" s="18" t="s">
        <v>137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18" t="s">
        <v>86</v>
      </c>
      <c r="BK394" s="231">
        <f>ROUND(I394*H394,2)</f>
        <v>0</v>
      </c>
      <c r="BL394" s="18" t="s">
        <v>144</v>
      </c>
      <c r="BM394" s="230" t="s">
        <v>487</v>
      </c>
    </row>
    <row r="395" spans="1:47" s="2" customFormat="1" ht="12">
      <c r="A395" s="39"/>
      <c r="B395" s="40"/>
      <c r="C395" s="41"/>
      <c r="D395" s="232" t="s">
        <v>146</v>
      </c>
      <c r="E395" s="41"/>
      <c r="F395" s="233" t="s">
        <v>488</v>
      </c>
      <c r="G395" s="41"/>
      <c r="H395" s="41"/>
      <c r="I395" s="234"/>
      <c r="J395" s="41"/>
      <c r="K395" s="41"/>
      <c r="L395" s="45"/>
      <c r="M395" s="235"/>
      <c r="N395" s="236"/>
      <c r="O395" s="92"/>
      <c r="P395" s="92"/>
      <c r="Q395" s="92"/>
      <c r="R395" s="92"/>
      <c r="S395" s="92"/>
      <c r="T395" s="93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146</v>
      </c>
      <c r="AU395" s="18" t="s">
        <v>88</v>
      </c>
    </row>
    <row r="396" spans="1:47" s="2" customFormat="1" ht="12">
      <c r="A396" s="39"/>
      <c r="B396" s="40"/>
      <c r="C396" s="41"/>
      <c r="D396" s="232" t="s">
        <v>180</v>
      </c>
      <c r="E396" s="41"/>
      <c r="F396" s="269" t="s">
        <v>489</v>
      </c>
      <c r="G396" s="41"/>
      <c r="H396" s="41"/>
      <c r="I396" s="234"/>
      <c r="J396" s="41"/>
      <c r="K396" s="41"/>
      <c r="L396" s="45"/>
      <c r="M396" s="235"/>
      <c r="N396" s="236"/>
      <c r="O396" s="92"/>
      <c r="P396" s="92"/>
      <c r="Q396" s="92"/>
      <c r="R396" s="92"/>
      <c r="S396" s="92"/>
      <c r="T396" s="93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180</v>
      </c>
      <c r="AU396" s="18" t="s">
        <v>88</v>
      </c>
    </row>
    <row r="397" spans="1:51" s="13" customFormat="1" ht="12">
      <c r="A397" s="13"/>
      <c r="B397" s="237"/>
      <c r="C397" s="238"/>
      <c r="D397" s="232" t="s">
        <v>148</v>
      </c>
      <c r="E397" s="239" t="s">
        <v>1</v>
      </c>
      <c r="F397" s="240" t="s">
        <v>490</v>
      </c>
      <c r="G397" s="238"/>
      <c r="H397" s="241">
        <v>1.12</v>
      </c>
      <c r="I397" s="242"/>
      <c r="J397" s="238"/>
      <c r="K397" s="238"/>
      <c r="L397" s="243"/>
      <c r="M397" s="244"/>
      <c r="N397" s="245"/>
      <c r="O397" s="245"/>
      <c r="P397" s="245"/>
      <c r="Q397" s="245"/>
      <c r="R397" s="245"/>
      <c r="S397" s="245"/>
      <c r="T397" s="246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7" t="s">
        <v>148</v>
      </c>
      <c r="AU397" s="247" t="s">
        <v>88</v>
      </c>
      <c r="AV397" s="13" t="s">
        <v>88</v>
      </c>
      <c r="AW397" s="13" t="s">
        <v>34</v>
      </c>
      <c r="AX397" s="13" t="s">
        <v>78</v>
      </c>
      <c r="AY397" s="247" t="s">
        <v>137</v>
      </c>
    </row>
    <row r="398" spans="1:51" s="15" customFormat="1" ht="12">
      <c r="A398" s="15"/>
      <c r="B398" s="258"/>
      <c r="C398" s="259"/>
      <c r="D398" s="232" t="s">
        <v>148</v>
      </c>
      <c r="E398" s="260" t="s">
        <v>1</v>
      </c>
      <c r="F398" s="261" t="s">
        <v>156</v>
      </c>
      <c r="G398" s="259"/>
      <c r="H398" s="262">
        <v>1.12</v>
      </c>
      <c r="I398" s="263"/>
      <c r="J398" s="259"/>
      <c r="K398" s="259"/>
      <c r="L398" s="264"/>
      <c r="M398" s="265"/>
      <c r="N398" s="266"/>
      <c r="O398" s="266"/>
      <c r="P398" s="266"/>
      <c r="Q398" s="266"/>
      <c r="R398" s="266"/>
      <c r="S398" s="266"/>
      <c r="T398" s="267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68" t="s">
        <v>148</v>
      </c>
      <c r="AU398" s="268" t="s">
        <v>88</v>
      </c>
      <c r="AV398" s="15" t="s">
        <v>144</v>
      </c>
      <c r="AW398" s="15" t="s">
        <v>34</v>
      </c>
      <c r="AX398" s="15" t="s">
        <v>86</v>
      </c>
      <c r="AY398" s="268" t="s">
        <v>137</v>
      </c>
    </row>
    <row r="399" spans="1:65" s="2" customFormat="1" ht="24.15" customHeight="1">
      <c r="A399" s="39"/>
      <c r="B399" s="40"/>
      <c r="C399" s="219" t="s">
        <v>491</v>
      </c>
      <c r="D399" s="219" t="s">
        <v>139</v>
      </c>
      <c r="E399" s="220" t="s">
        <v>492</v>
      </c>
      <c r="F399" s="221" t="s">
        <v>493</v>
      </c>
      <c r="G399" s="222" t="s">
        <v>142</v>
      </c>
      <c r="H399" s="223">
        <v>125.21</v>
      </c>
      <c r="I399" s="224"/>
      <c r="J399" s="225">
        <f>ROUND(I399*H399,2)</f>
        <v>0</v>
      </c>
      <c r="K399" s="221" t="s">
        <v>143</v>
      </c>
      <c r="L399" s="45"/>
      <c r="M399" s="226" t="s">
        <v>1</v>
      </c>
      <c r="N399" s="227" t="s">
        <v>43</v>
      </c>
      <c r="O399" s="92"/>
      <c r="P399" s="228">
        <f>O399*H399</f>
        <v>0</v>
      </c>
      <c r="Q399" s="228">
        <v>0.19536</v>
      </c>
      <c r="R399" s="228">
        <f>Q399*H399</f>
        <v>24.4610256</v>
      </c>
      <c r="S399" s="228">
        <v>0</v>
      </c>
      <c r="T399" s="229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0" t="s">
        <v>144</v>
      </c>
      <c r="AT399" s="230" t="s">
        <v>139</v>
      </c>
      <c r="AU399" s="230" t="s">
        <v>88</v>
      </c>
      <c r="AY399" s="18" t="s">
        <v>137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8" t="s">
        <v>86</v>
      </c>
      <c r="BK399" s="231">
        <f>ROUND(I399*H399,2)</f>
        <v>0</v>
      </c>
      <c r="BL399" s="18" t="s">
        <v>144</v>
      </c>
      <c r="BM399" s="230" t="s">
        <v>494</v>
      </c>
    </row>
    <row r="400" spans="1:47" s="2" customFormat="1" ht="12">
      <c r="A400" s="39"/>
      <c r="B400" s="40"/>
      <c r="C400" s="41"/>
      <c r="D400" s="232" t="s">
        <v>146</v>
      </c>
      <c r="E400" s="41"/>
      <c r="F400" s="233" t="s">
        <v>495</v>
      </c>
      <c r="G400" s="41"/>
      <c r="H400" s="41"/>
      <c r="I400" s="234"/>
      <c r="J400" s="41"/>
      <c r="K400" s="41"/>
      <c r="L400" s="45"/>
      <c r="M400" s="235"/>
      <c r="N400" s="236"/>
      <c r="O400" s="92"/>
      <c r="P400" s="92"/>
      <c r="Q400" s="92"/>
      <c r="R400" s="92"/>
      <c r="S400" s="92"/>
      <c r="T400" s="93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146</v>
      </c>
      <c r="AU400" s="18" t="s">
        <v>88</v>
      </c>
    </row>
    <row r="401" spans="1:51" s="13" customFormat="1" ht="12">
      <c r="A401" s="13"/>
      <c r="B401" s="237"/>
      <c r="C401" s="238"/>
      <c r="D401" s="232" t="s">
        <v>148</v>
      </c>
      <c r="E401" s="239" t="s">
        <v>1</v>
      </c>
      <c r="F401" s="240" t="s">
        <v>496</v>
      </c>
      <c r="G401" s="238"/>
      <c r="H401" s="241">
        <v>124.21</v>
      </c>
      <c r="I401" s="242"/>
      <c r="J401" s="238"/>
      <c r="K401" s="238"/>
      <c r="L401" s="243"/>
      <c r="M401" s="244"/>
      <c r="N401" s="245"/>
      <c r="O401" s="245"/>
      <c r="P401" s="245"/>
      <c r="Q401" s="245"/>
      <c r="R401" s="245"/>
      <c r="S401" s="245"/>
      <c r="T401" s="246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7" t="s">
        <v>148</v>
      </c>
      <c r="AU401" s="247" t="s">
        <v>88</v>
      </c>
      <c r="AV401" s="13" t="s">
        <v>88</v>
      </c>
      <c r="AW401" s="13" t="s">
        <v>34</v>
      </c>
      <c r="AX401" s="13" t="s">
        <v>78</v>
      </c>
      <c r="AY401" s="247" t="s">
        <v>137</v>
      </c>
    </row>
    <row r="402" spans="1:51" s="13" customFormat="1" ht="12">
      <c r="A402" s="13"/>
      <c r="B402" s="237"/>
      <c r="C402" s="238"/>
      <c r="D402" s="232" t="s">
        <v>148</v>
      </c>
      <c r="E402" s="239" t="s">
        <v>1</v>
      </c>
      <c r="F402" s="240" t="s">
        <v>358</v>
      </c>
      <c r="G402" s="238"/>
      <c r="H402" s="241">
        <v>1</v>
      </c>
      <c r="I402" s="242"/>
      <c r="J402" s="238"/>
      <c r="K402" s="238"/>
      <c r="L402" s="243"/>
      <c r="M402" s="244"/>
      <c r="N402" s="245"/>
      <c r="O402" s="245"/>
      <c r="P402" s="245"/>
      <c r="Q402" s="245"/>
      <c r="R402" s="245"/>
      <c r="S402" s="245"/>
      <c r="T402" s="246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7" t="s">
        <v>148</v>
      </c>
      <c r="AU402" s="247" t="s">
        <v>88</v>
      </c>
      <c r="AV402" s="13" t="s">
        <v>88</v>
      </c>
      <c r="AW402" s="13" t="s">
        <v>34</v>
      </c>
      <c r="AX402" s="13" t="s">
        <v>78</v>
      </c>
      <c r="AY402" s="247" t="s">
        <v>137</v>
      </c>
    </row>
    <row r="403" spans="1:51" s="15" customFormat="1" ht="12">
      <c r="A403" s="15"/>
      <c r="B403" s="258"/>
      <c r="C403" s="259"/>
      <c r="D403" s="232" t="s">
        <v>148</v>
      </c>
      <c r="E403" s="260" t="s">
        <v>1</v>
      </c>
      <c r="F403" s="261" t="s">
        <v>156</v>
      </c>
      <c r="G403" s="259"/>
      <c r="H403" s="262">
        <v>125.21</v>
      </c>
      <c r="I403" s="263"/>
      <c r="J403" s="259"/>
      <c r="K403" s="259"/>
      <c r="L403" s="264"/>
      <c r="M403" s="265"/>
      <c r="N403" s="266"/>
      <c r="O403" s="266"/>
      <c r="P403" s="266"/>
      <c r="Q403" s="266"/>
      <c r="R403" s="266"/>
      <c r="S403" s="266"/>
      <c r="T403" s="267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68" t="s">
        <v>148</v>
      </c>
      <c r="AU403" s="268" t="s">
        <v>88</v>
      </c>
      <c r="AV403" s="15" t="s">
        <v>144</v>
      </c>
      <c r="AW403" s="15" t="s">
        <v>34</v>
      </c>
      <c r="AX403" s="15" t="s">
        <v>86</v>
      </c>
      <c r="AY403" s="268" t="s">
        <v>137</v>
      </c>
    </row>
    <row r="404" spans="1:65" s="2" customFormat="1" ht="16.5" customHeight="1">
      <c r="A404" s="39"/>
      <c r="B404" s="40"/>
      <c r="C404" s="281" t="s">
        <v>497</v>
      </c>
      <c r="D404" s="281" t="s">
        <v>221</v>
      </c>
      <c r="E404" s="282" t="s">
        <v>498</v>
      </c>
      <c r="F404" s="283" t="s">
        <v>499</v>
      </c>
      <c r="G404" s="284" t="s">
        <v>142</v>
      </c>
      <c r="H404" s="285">
        <v>126.694</v>
      </c>
      <c r="I404" s="286"/>
      <c r="J404" s="287">
        <f>ROUND(I404*H404,2)</f>
        <v>0</v>
      </c>
      <c r="K404" s="283" t="s">
        <v>143</v>
      </c>
      <c r="L404" s="288"/>
      <c r="M404" s="289" t="s">
        <v>1</v>
      </c>
      <c r="N404" s="290" t="s">
        <v>43</v>
      </c>
      <c r="O404" s="92"/>
      <c r="P404" s="228">
        <f>O404*H404</f>
        <v>0</v>
      </c>
      <c r="Q404" s="228">
        <v>0.222</v>
      </c>
      <c r="R404" s="228">
        <f>Q404*H404</f>
        <v>28.126068</v>
      </c>
      <c r="S404" s="228">
        <v>0</v>
      </c>
      <c r="T404" s="229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0" t="s">
        <v>189</v>
      </c>
      <c r="AT404" s="230" t="s">
        <v>221</v>
      </c>
      <c r="AU404" s="230" t="s">
        <v>88</v>
      </c>
      <c r="AY404" s="18" t="s">
        <v>137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18" t="s">
        <v>86</v>
      </c>
      <c r="BK404" s="231">
        <f>ROUND(I404*H404,2)</f>
        <v>0</v>
      </c>
      <c r="BL404" s="18" t="s">
        <v>144</v>
      </c>
      <c r="BM404" s="230" t="s">
        <v>500</v>
      </c>
    </row>
    <row r="405" spans="1:47" s="2" customFormat="1" ht="12">
      <c r="A405" s="39"/>
      <c r="B405" s="40"/>
      <c r="C405" s="41"/>
      <c r="D405" s="232" t="s">
        <v>146</v>
      </c>
      <c r="E405" s="41"/>
      <c r="F405" s="233" t="s">
        <v>499</v>
      </c>
      <c r="G405" s="41"/>
      <c r="H405" s="41"/>
      <c r="I405" s="234"/>
      <c r="J405" s="41"/>
      <c r="K405" s="41"/>
      <c r="L405" s="45"/>
      <c r="M405" s="235"/>
      <c r="N405" s="236"/>
      <c r="O405" s="92"/>
      <c r="P405" s="92"/>
      <c r="Q405" s="92"/>
      <c r="R405" s="92"/>
      <c r="S405" s="92"/>
      <c r="T405" s="93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146</v>
      </c>
      <c r="AU405" s="18" t="s">
        <v>88</v>
      </c>
    </row>
    <row r="406" spans="1:51" s="13" customFormat="1" ht="12">
      <c r="A406" s="13"/>
      <c r="B406" s="237"/>
      <c r="C406" s="238"/>
      <c r="D406" s="232" t="s">
        <v>148</v>
      </c>
      <c r="E406" s="239" t="s">
        <v>1</v>
      </c>
      <c r="F406" s="240" t="s">
        <v>501</v>
      </c>
      <c r="G406" s="238"/>
      <c r="H406" s="241">
        <v>125.21</v>
      </c>
      <c r="I406" s="242"/>
      <c r="J406" s="238"/>
      <c r="K406" s="238"/>
      <c r="L406" s="243"/>
      <c r="M406" s="244"/>
      <c r="N406" s="245"/>
      <c r="O406" s="245"/>
      <c r="P406" s="245"/>
      <c r="Q406" s="245"/>
      <c r="R406" s="245"/>
      <c r="S406" s="245"/>
      <c r="T406" s="246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7" t="s">
        <v>148</v>
      </c>
      <c r="AU406" s="247" t="s">
        <v>88</v>
      </c>
      <c r="AV406" s="13" t="s">
        <v>88</v>
      </c>
      <c r="AW406" s="13" t="s">
        <v>34</v>
      </c>
      <c r="AX406" s="13" t="s">
        <v>78</v>
      </c>
      <c r="AY406" s="247" t="s">
        <v>137</v>
      </c>
    </row>
    <row r="407" spans="1:51" s="13" customFormat="1" ht="12">
      <c r="A407" s="13"/>
      <c r="B407" s="237"/>
      <c r="C407" s="238"/>
      <c r="D407" s="232" t="s">
        <v>148</v>
      </c>
      <c r="E407" s="239" t="s">
        <v>1</v>
      </c>
      <c r="F407" s="240" t="s">
        <v>502</v>
      </c>
      <c r="G407" s="238"/>
      <c r="H407" s="241">
        <v>-1</v>
      </c>
      <c r="I407" s="242"/>
      <c r="J407" s="238"/>
      <c r="K407" s="238"/>
      <c r="L407" s="243"/>
      <c r="M407" s="244"/>
      <c r="N407" s="245"/>
      <c r="O407" s="245"/>
      <c r="P407" s="245"/>
      <c r="Q407" s="245"/>
      <c r="R407" s="245"/>
      <c r="S407" s="245"/>
      <c r="T407" s="246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7" t="s">
        <v>148</v>
      </c>
      <c r="AU407" s="247" t="s">
        <v>88</v>
      </c>
      <c r="AV407" s="13" t="s">
        <v>88</v>
      </c>
      <c r="AW407" s="13" t="s">
        <v>34</v>
      </c>
      <c r="AX407" s="13" t="s">
        <v>78</v>
      </c>
      <c r="AY407" s="247" t="s">
        <v>137</v>
      </c>
    </row>
    <row r="408" spans="1:51" s="15" customFormat="1" ht="12">
      <c r="A408" s="15"/>
      <c r="B408" s="258"/>
      <c r="C408" s="259"/>
      <c r="D408" s="232" t="s">
        <v>148</v>
      </c>
      <c r="E408" s="260" t="s">
        <v>1</v>
      </c>
      <c r="F408" s="261" t="s">
        <v>156</v>
      </c>
      <c r="G408" s="259"/>
      <c r="H408" s="262">
        <v>124.21</v>
      </c>
      <c r="I408" s="263"/>
      <c r="J408" s="259"/>
      <c r="K408" s="259"/>
      <c r="L408" s="264"/>
      <c r="M408" s="265"/>
      <c r="N408" s="266"/>
      <c r="O408" s="266"/>
      <c r="P408" s="266"/>
      <c r="Q408" s="266"/>
      <c r="R408" s="266"/>
      <c r="S408" s="266"/>
      <c r="T408" s="267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68" t="s">
        <v>148</v>
      </c>
      <c r="AU408" s="268" t="s">
        <v>88</v>
      </c>
      <c r="AV408" s="15" t="s">
        <v>144</v>
      </c>
      <c r="AW408" s="15" t="s">
        <v>34</v>
      </c>
      <c r="AX408" s="15" t="s">
        <v>86</v>
      </c>
      <c r="AY408" s="268" t="s">
        <v>137</v>
      </c>
    </row>
    <row r="409" spans="1:51" s="13" customFormat="1" ht="12">
      <c r="A409" s="13"/>
      <c r="B409" s="237"/>
      <c r="C409" s="238"/>
      <c r="D409" s="232" t="s">
        <v>148</v>
      </c>
      <c r="E409" s="238"/>
      <c r="F409" s="240" t="s">
        <v>503</v>
      </c>
      <c r="G409" s="238"/>
      <c r="H409" s="241">
        <v>126.694</v>
      </c>
      <c r="I409" s="242"/>
      <c r="J409" s="238"/>
      <c r="K409" s="238"/>
      <c r="L409" s="243"/>
      <c r="M409" s="244"/>
      <c r="N409" s="245"/>
      <c r="O409" s="245"/>
      <c r="P409" s="245"/>
      <c r="Q409" s="245"/>
      <c r="R409" s="245"/>
      <c r="S409" s="245"/>
      <c r="T409" s="246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7" t="s">
        <v>148</v>
      </c>
      <c r="AU409" s="247" t="s">
        <v>88</v>
      </c>
      <c r="AV409" s="13" t="s">
        <v>88</v>
      </c>
      <c r="AW409" s="13" t="s">
        <v>4</v>
      </c>
      <c r="AX409" s="13" t="s">
        <v>86</v>
      </c>
      <c r="AY409" s="247" t="s">
        <v>137</v>
      </c>
    </row>
    <row r="410" spans="1:65" s="2" customFormat="1" ht="24.15" customHeight="1">
      <c r="A410" s="39"/>
      <c r="B410" s="40"/>
      <c r="C410" s="219" t="s">
        <v>504</v>
      </c>
      <c r="D410" s="219" t="s">
        <v>139</v>
      </c>
      <c r="E410" s="220" t="s">
        <v>505</v>
      </c>
      <c r="F410" s="221" t="s">
        <v>506</v>
      </c>
      <c r="G410" s="222" t="s">
        <v>142</v>
      </c>
      <c r="H410" s="223">
        <v>10.03</v>
      </c>
      <c r="I410" s="224"/>
      <c r="J410" s="225">
        <f>ROUND(I410*H410,2)</f>
        <v>0</v>
      </c>
      <c r="K410" s="221" t="s">
        <v>143</v>
      </c>
      <c r="L410" s="45"/>
      <c r="M410" s="226" t="s">
        <v>1</v>
      </c>
      <c r="N410" s="227" t="s">
        <v>43</v>
      </c>
      <c r="O410" s="92"/>
      <c r="P410" s="228">
        <f>O410*H410</f>
        <v>0</v>
      </c>
      <c r="Q410" s="228">
        <v>0.08922</v>
      </c>
      <c r="R410" s="228">
        <f>Q410*H410</f>
        <v>0.8948765999999999</v>
      </c>
      <c r="S410" s="228">
        <v>0</v>
      </c>
      <c r="T410" s="229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0" t="s">
        <v>144</v>
      </c>
      <c r="AT410" s="230" t="s">
        <v>139</v>
      </c>
      <c r="AU410" s="230" t="s">
        <v>88</v>
      </c>
      <c r="AY410" s="18" t="s">
        <v>137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8" t="s">
        <v>86</v>
      </c>
      <c r="BK410" s="231">
        <f>ROUND(I410*H410,2)</f>
        <v>0</v>
      </c>
      <c r="BL410" s="18" t="s">
        <v>144</v>
      </c>
      <c r="BM410" s="230" t="s">
        <v>507</v>
      </c>
    </row>
    <row r="411" spans="1:47" s="2" customFormat="1" ht="12">
      <c r="A411" s="39"/>
      <c r="B411" s="40"/>
      <c r="C411" s="41"/>
      <c r="D411" s="232" t="s">
        <v>146</v>
      </c>
      <c r="E411" s="41"/>
      <c r="F411" s="233" t="s">
        <v>508</v>
      </c>
      <c r="G411" s="41"/>
      <c r="H411" s="41"/>
      <c r="I411" s="234"/>
      <c r="J411" s="41"/>
      <c r="K411" s="41"/>
      <c r="L411" s="45"/>
      <c r="M411" s="235"/>
      <c r="N411" s="236"/>
      <c r="O411" s="92"/>
      <c r="P411" s="92"/>
      <c r="Q411" s="92"/>
      <c r="R411" s="92"/>
      <c r="S411" s="92"/>
      <c r="T411" s="93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146</v>
      </c>
      <c r="AU411" s="18" t="s">
        <v>88</v>
      </c>
    </row>
    <row r="412" spans="1:47" s="2" customFormat="1" ht="12">
      <c r="A412" s="39"/>
      <c r="B412" s="40"/>
      <c r="C412" s="41"/>
      <c r="D412" s="232" t="s">
        <v>180</v>
      </c>
      <c r="E412" s="41"/>
      <c r="F412" s="269" t="s">
        <v>509</v>
      </c>
      <c r="G412" s="41"/>
      <c r="H412" s="41"/>
      <c r="I412" s="234"/>
      <c r="J412" s="41"/>
      <c r="K412" s="41"/>
      <c r="L412" s="45"/>
      <c r="M412" s="235"/>
      <c r="N412" s="236"/>
      <c r="O412" s="92"/>
      <c r="P412" s="92"/>
      <c r="Q412" s="92"/>
      <c r="R412" s="92"/>
      <c r="S412" s="92"/>
      <c r="T412" s="93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180</v>
      </c>
      <c r="AU412" s="18" t="s">
        <v>88</v>
      </c>
    </row>
    <row r="413" spans="1:51" s="13" customFormat="1" ht="12">
      <c r="A413" s="13"/>
      <c r="B413" s="237"/>
      <c r="C413" s="238"/>
      <c r="D413" s="232" t="s">
        <v>148</v>
      </c>
      <c r="E413" s="239" t="s">
        <v>1</v>
      </c>
      <c r="F413" s="240" t="s">
        <v>510</v>
      </c>
      <c r="G413" s="238"/>
      <c r="H413" s="241">
        <v>10.03</v>
      </c>
      <c r="I413" s="242"/>
      <c r="J413" s="238"/>
      <c r="K413" s="238"/>
      <c r="L413" s="243"/>
      <c r="M413" s="244"/>
      <c r="N413" s="245"/>
      <c r="O413" s="245"/>
      <c r="P413" s="245"/>
      <c r="Q413" s="245"/>
      <c r="R413" s="245"/>
      <c r="S413" s="245"/>
      <c r="T413" s="246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7" t="s">
        <v>148</v>
      </c>
      <c r="AU413" s="247" t="s">
        <v>88</v>
      </c>
      <c r="AV413" s="13" t="s">
        <v>88</v>
      </c>
      <c r="AW413" s="13" t="s">
        <v>34</v>
      </c>
      <c r="AX413" s="13" t="s">
        <v>78</v>
      </c>
      <c r="AY413" s="247" t="s">
        <v>137</v>
      </c>
    </row>
    <row r="414" spans="1:51" s="15" customFormat="1" ht="12">
      <c r="A414" s="15"/>
      <c r="B414" s="258"/>
      <c r="C414" s="259"/>
      <c r="D414" s="232" t="s">
        <v>148</v>
      </c>
      <c r="E414" s="260" t="s">
        <v>1</v>
      </c>
      <c r="F414" s="261" t="s">
        <v>156</v>
      </c>
      <c r="G414" s="259"/>
      <c r="H414" s="262">
        <v>10.03</v>
      </c>
      <c r="I414" s="263"/>
      <c r="J414" s="259"/>
      <c r="K414" s="259"/>
      <c r="L414" s="264"/>
      <c r="M414" s="265"/>
      <c r="N414" s="266"/>
      <c r="O414" s="266"/>
      <c r="P414" s="266"/>
      <c r="Q414" s="266"/>
      <c r="R414" s="266"/>
      <c r="S414" s="266"/>
      <c r="T414" s="267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68" t="s">
        <v>148</v>
      </c>
      <c r="AU414" s="268" t="s">
        <v>88</v>
      </c>
      <c r="AV414" s="15" t="s">
        <v>144</v>
      </c>
      <c r="AW414" s="15" t="s">
        <v>34</v>
      </c>
      <c r="AX414" s="15" t="s">
        <v>86</v>
      </c>
      <c r="AY414" s="268" t="s">
        <v>137</v>
      </c>
    </row>
    <row r="415" spans="1:65" s="2" customFormat="1" ht="24.15" customHeight="1">
      <c r="A415" s="39"/>
      <c r="B415" s="40"/>
      <c r="C415" s="219" t="s">
        <v>511</v>
      </c>
      <c r="D415" s="219" t="s">
        <v>139</v>
      </c>
      <c r="E415" s="220" t="s">
        <v>512</v>
      </c>
      <c r="F415" s="221" t="s">
        <v>513</v>
      </c>
      <c r="G415" s="222" t="s">
        <v>142</v>
      </c>
      <c r="H415" s="223">
        <v>2.02</v>
      </c>
      <c r="I415" s="224"/>
      <c r="J415" s="225">
        <f>ROUND(I415*H415,2)</f>
        <v>0</v>
      </c>
      <c r="K415" s="221" t="s">
        <v>143</v>
      </c>
      <c r="L415" s="45"/>
      <c r="M415" s="226" t="s">
        <v>1</v>
      </c>
      <c r="N415" s="227" t="s">
        <v>43</v>
      </c>
      <c r="O415" s="92"/>
      <c r="P415" s="228">
        <f>O415*H415</f>
        <v>0</v>
      </c>
      <c r="Q415" s="228">
        <v>0.11162</v>
      </c>
      <c r="R415" s="228">
        <f>Q415*H415</f>
        <v>0.2254724</v>
      </c>
      <c r="S415" s="228">
        <v>0</v>
      </c>
      <c r="T415" s="229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0" t="s">
        <v>144</v>
      </c>
      <c r="AT415" s="230" t="s">
        <v>139</v>
      </c>
      <c r="AU415" s="230" t="s">
        <v>88</v>
      </c>
      <c r="AY415" s="18" t="s">
        <v>137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8" t="s">
        <v>86</v>
      </c>
      <c r="BK415" s="231">
        <f>ROUND(I415*H415,2)</f>
        <v>0</v>
      </c>
      <c r="BL415" s="18" t="s">
        <v>144</v>
      </c>
      <c r="BM415" s="230" t="s">
        <v>514</v>
      </c>
    </row>
    <row r="416" spans="1:47" s="2" customFormat="1" ht="12">
      <c r="A416" s="39"/>
      <c r="B416" s="40"/>
      <c r="C416" s="41"/>
      <c r="D416" s="232" t="s">
        <v>146</v>
      </c>
      <c r="E416" s="41"/>
      <c r="F416" s="233" t="s">
        <v>515</v>
      </c>
      <c r="G416" s="41"/>
      <c r="H416" s="41"/>
      <c r="I416" s="234"/>
      <c r="J416" s="41"/>
      <c r="K416" s="41"/>
      <c r="L416" s="45"/>
      <c r="M416" s="235"/>
      <c r="N416" s="236"/>
      <c r="O416" s="92"/>
      <c r="P416" s="92"/>
      <c r="Q416" s="92"/>
      <c r="R416" s="92"/>
      <c r="S416" s="92"/>
      <c r="T416" s="93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146</v>
      </c>
      <c r="AU416" s="18" t="s">
        <v>88</v>
      </c>
    </row>
    <row r="417" spans="1:47" s="2" customFormat="1" ht="12">
      <c r="A417" s="39"/>
      <c r="B417" s="40"/>
      <c r="C417" s="41"/>
      <c r="D417" s="232" t="s">
        <v>180</v>
      </c>
      <c r="E417" s="41"/>
      <c r="F417" s="269" t="s">
        <v>509</v>
      </c>
      <c r="G417" s="41"/>
      <c r="H417" s="41"/>
      <c r="I417" s="234"/>
      <c r="J417" s="41"/>
      <c r="K417" s="41"/>
      <c r="L417" s="45"/>
      <c r="M417" s="235"/>
      <c r="N417" s="236"/>
      <c r="O417" s="92"/>
      <c r="P417" s="92"/>
      <c r="Q417" s="92"/>
      <c r="R417" s="92"/>
      <c r="S417" s="92"/>
      <c r="T417" s="93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180</v>
      </c>
      <c r="AU417" s="18" t="s">
        <v>88</v>
      </c>
    </row>
    <row r="418" spans="1:51" s="13" customFormat="1" ht="12">
      <c r="A418" s="13"/>
      <c r="B418" s="237"/>
      <c r="C418" s="238"/>
      <c r="D418" s="232" t="s">
        <v>148</v>
      </c>
      <c r="E418" s="239" t="s">
        <v>1</v>
      </c>
      <c r="F418" s="240" t="s">
        <v>516</v>
      </c>
      <c r="G418" s="238"/>
      <c r="H418" s="241">
        <v>2.02</v>
      </c>
      <c r="I418" s="242"/>
      <c r="J418" s="238"/>
      <c r="K418" s="238"/>
      <c r="L418" s="243"/>
      <c r="M418" s="244"/>
      <c r="N418" s="245"/>
      <c r="O418" s="245"/>
      <c r="P418" s="245"/>
      <c r="Q418" s="245"/>
      <c r="R418" s="245"/>
      <c r="S418" s="245"/>
      <c r="T418" s="246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7" t="s">
        <v>148</v>
      </c>
      <c r="AU418" s="247" t="s">
        <v>88</v>
      </c>
      <c r="AV418" s="13" t="s">
        <v>88</v>
      </c>
      <c r="AW418" s="13" t="s">
        <v>34</v>
      </c>
      <c r="AX418" s="13" t="s">
        <v>78</v>
      </c>
      <c r="AY418" s="247" t="s">
        <v>137</v>
      </c>
    </row>
    <row r="419" spans="1:51" s="15" customFormat="1" ht="12">
      <c r="A419" s="15"/>
      <c r="B419" s="258"/>
      <c r="C419" s="259"/>
      <c r="D419" s="232" t="s">
        <v>148</v>
      </c>
      <c r="E419" s="260" t="s">
        <v>1</v>
      </c>
      <c r="F419" s="261" t="s">
        <v>156</v>
      </c>
      <c r="G419" s="259"/>
      <c r="H419" s="262">
        <v>2.02</v>
      </c>
      <c r="I419" s="263"/>
      <c r="J419" s="259"/>
      <c r="K419" s="259"/>
      <c r="L419" s="264"/>
      <c r="M419" s="265"/>
      <c r="N419" s="266"/>
      <c r="O419" s="266"/>
      <c r="P419" s="266"/>
      <c r="Q419" s="266"/>
      <c r="R419" s="266"/>
      <c r="S419" s="266"/>
      <c r="T419" s="267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68" t="s">
        <v>148</v>
      </c>
      <c r="AU419" s="268" t="s">
        <v>88</v>
      </c>
      <c r="AV419" s="15" t="s">
        <v>144</v>
      </c>
      <c r="AW419" s="15" t="s">
        <v>34</v>
      </c>
      <c r="AX419" s="15" t="s">
        <v>86</v>
      </c>
      <c r="AY419" s="268" t="s">
        <v>137</v>
      </c>
    </row>
    <row r="420" spans="1:63" s="12" customFormat="1" ht="22.8" customHeight="1">
      <c r="A420" s="12"/>
      <c r="B420" s="203"/>
      <c r="C420" s="204"/>
      <c r="D420" s="205" t="s">
        <v>77</v>
      </c>
      <c r="E420" s="217" t="s">
        <v>175</v>
      </c>
      <c r="F420" s="217" t="s">
        <v>517</v>
      </c>
      <c r="G420" s="204"/>
      <c r="H420" s="204"/>
      <c r="I420" s="207"/>
      <c r="J420" s="218">
        <f>BK420</f>
        <v>0</v>
      </c>
      <c r="K420" s="204"/>
      <c r="L420" s="209"/>
      <c r="M420" s="210"/>
      <c r="N420" s="211"/>
      <c r="O420" s="211"/>
      <c r="P420" s="212">
        <f>SUM(P421:P426)</f>
        <v>0</v>
      </c>
      <c r="Q420" s="211"/>
      <c r="R420" s="212">
        <f>SUM(R421:R426)</f>
        <v>0</v>
      </c>
      <c r="S420" s="211"/>
      <c r="T420" s="213">
        <f>SUM(T421:T426)</f>
        <v>0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214" t="s">
        <v>86</v>
      </c>
      <c r="AT420" s="215" t="s">
        <v>77</v>
      </c>
      <c r="AU420" s="215" t="s">
        <v>86</v>
      </c>
      <c r="AY420" s="214" t="s">
        <v>137</v>
      </c>
      <c r="BK420" s="216">
        <f>SUM(BK421:BK426)</f>
        <v>0</v>
      </c>
    </row>
    <row r="421" spans="1:65" s="2" customFormat="1" ht="24.15" customHeight="1">
      <c r="A421" s="39"/>
      <c r="B421" s="40"/>
      <c r="C421" s="219" t="s">
        <v>518</v>
      </c>
      <c r="D421" s="219" t="s">
        <v>139</v>
      </c>
      <c r="E421" s="220" t="s">
        <v>519</v>
      </c>
      <c r="F421" s="221" t="s">
        <v>520</v>
      </c>
      <c r="G421" s="222" t="s">
        <v>151</v>
      </c>
      <c r="H421" s="223">
        <v>48.742</v>
      </c>
      <c r="I421" s="224"/>
      <c r="J421" s="225">
        <f>ROUND(I421*H421,2)</f>
        <v>0</v>
      </c>
      <c r="K421" s="221" t="s">
        <v>1</v>
      </c>
      <c r="L421" s="45"/>
      <c r="M421" s="226" t="s">
        <v>1</v>
      </c>
      <c r="N421" s="227" t="s">
        <v>43</v>
      </c>
      <c r="O421" s="92"/>
      <c r="P421" s="228">
        <f>O421*H421</f>
        <v>0</v>
      </c>
      <c r="Q421" s="228">
        <v>0</v>
      </c>
      <c r="R421" s="228">
        <f>Q421*H421</f>
        <v>0</v>
      </c>
      <c r="S421" s="228">
        <v>0</v>
      </c>
      <c r="T421" s="229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0" t="s">
        <v>144</v>
      </c>
      <c r="AT421" s="230" t="s">
        <v>139</v>
      </c>
      <c r="AU421" s="230" t="s">
        <v>88</v>
      </c>
      <c r="AY421" s="18" t="s">
        <v>137</v>
      </c>
      <c r="BE421" s="231">
        <f>IF(N421="základní",J421,0)</f>
        <v>0</v>
      </c>
      <c r="BF421" s="231">
        <f>IF(N421="snížená",J421,0)</f>
        <v>0</v>
      </c>
      <c r="BG421" s="231">
        <f>IF(N421="zákl. přenesená",J421,0)</f>
        <v>0</v>
      </c>
      <c r="BH421" s="231">
        <f>IF(N421="sníž. přenesená",J421,0)</f>
        <v>0</v>
      </c>
      <c r="BI421" s="231">
        <f>IF(N421="nulová",J421,0)</f>
        <v>0</v>
      </c>
      <c r="BJ421" s="18" t="s">
        <v>86</v>
      </c>
      <c r="BK421" s="231">
        <f>ROUND(I421*H421,2)</f>
        <v>0</v>
      </c>
      <c r="BL421" s="18" t="s">
        <v>144</v>
      </c>
      <c r="BM421" s="230" t="s">
        <v>521</v>
      </c>
    </row>
    <row r="422" spans="1:47" s="2" customFormat="1" ht="12">
      <c r="A422" s="39"/>
      <c r="B422" s="40"/>
      <c r="C422" s="41"/>
      <c r="D422" s="232" t="s">
        <v>146</v>
      </c>
      <c r="E422" s="41"/>
      <c r="F422" s="233" t="s">
        <v>522</v>
      </c>
      <c r="G422" s="41"/>
      <c r="H422" s="41"/>
      <c r="I422" s="234"/>
      <c r="J422" s="41"/>
      <c r="K422" s="41"/>
      <c r="L422" s="45"/>
      <c r="M422" s="235"/>
      <c r="N422" s="236"/>
      <c r="O422" s="92"/>
      <c r="P422" s="92"/>
      <c r="Q422" s="92"/>
      <c r="R422" s="92"/>
      <c r="S422" s="92"/>
      <c r="T422" s="93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146</v>
      </c>
      <c r="AU422" s="18" t="s">
        <v>88</v>
      </c>
    </row>
    <row r="423" spans="1:47" s="2" customFormat="1" ht="12">
      <c r="A423" s="39"/>
      <c r="B423" s="40"/>
      <c r="C423" s="41"/>
      <c r="D423" s="232" t="s">
        <v>180</v>
      </c>
      <c r="E423" s="41"/>
      <c r="F423" s="269" t="s">
        <v>523</v>
      </c>
      <c r="G423" s="41"/>
      <c r="H423" s="41"/>
      <c r="I423" s="234"/>
      <c r="J423" s="41"/>
      <c r="K423" s="41"/>
      <c r="L423" s="45"/>
      <c r="M423" s="235"/>
      <c r="N423" s="236"/>
      <c r="O423" s="92"/>
      <c r="P423" s="92"/>
      <c r="Q423" s="92"/>
      <c r="R423" s="92"/>
      <c r="S423" s="92"/>
      <c r="T423" s="93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180</v>
      </c>
      <c r="AU423" s="18" t="s">
        <v>88</v>
      </c>
    </row>
    <row r="424" spans="1:51" s="14" customFormat="1" ht="12">
      <c r="A424" s="14"/>
      <c r="B424" s="248"/>
      <c r="C424" s="249"/>
      <c r="D424" s="232" t="s">
        <v>148</v>
      </c>
      <c r="E424" s="250" t="s">
        <v>1</v>
      </c>
      <c r="F424" s="251" t="s">
        <v>322</v>
      </c>
      <c r="G424" s="249"/>
      <c r="H424" s="250" t="s">
        <v>1</v>
      </c>
      <c r="I424" s="252"/>
      <c r="J424" s="249"/>
      <c r="K424" s="249"/>
      <c r="L424" s="253"/>
      <c r="M424" s="254"/>
      <c r="N424" s="255"/>
      <c r="O424" s="255"/>
      <c r="P424" s="255"/>
      <c r="Q424" s="255"/>
      <c r="R424" s="255"/>
      <c r="S424" s="255"/>
      <c r="T424" s="256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7" t="s">
        <v>148</v>
      </c>
      <c r="AU424" s="257" t="s">
        <v>88</v>
      </c>
      <c r="AV424" s="14" t="s">
        <v>86</v>
      </c>
      <c r="AW424" s="14" t="s">
        <v>34</v>
      </c>
      <c r="AX424" s="14" t="s">
        <v>78</v>
      </c>
      <c r="AY424" s="257" t="s">
        <v>137</v>
      </c>
    </row>
    <row r="425" spans="1:51" s="13" customFormat="1" ht="12">
      <c r="A425" s="13"/>
      <c r="B425" s="237"/>
      <c r="C425" s="238"/>
      <c r="D425" s="232" t="s">
        <v>148</v>
      </c>
      <c r="E425" s="239" t="s">
        <v>1</v>
      </c>
      <c r="F425" s="240" t="s">
        <v>323</v>
      </c>
      <c r="G425" s="238"/>
      <c r="H425" s="241">
        <v>48.742</v>
      </c>
      <c r="I425" s="242"/>
      <c r="J425" s="238"/>
      <c r="K425" s="238"/>
      <c r="L425" s="243"/>
      <c r="M425" s="244"/>
      <c r="N425" s="245"/>
      <c r="O425" s="245"/>
      <c r="P425" s="245"/>
      <c r="Q425" s="245"/>
      <c r="R425" s="245"/>
      <c r="S425" s="245"/>
      <c r="T425" s="246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7" t="s">
        <v>148</v>
      </c>
      <c r="AU425" s="247" t="s">
        <v>88</v>
      </c>
      <c r="AV425" s="13" t="s">
        <v>88</v>
      </c>
      <c r="AW425" s="13" t="s">
        <v>34</v>
      </c>
      <c r="AX425" s="13" t="s">
        <v>78</v>
      </c>
      <c r="AY425" s="247" t="s">
        <v>137</v>
      </c>
    </row>
    <row r="426" spans="1:51" s="15" customFormat="1" ht="12">
      <c r="A426" s="15"/>
      <c r="B426" s="258"/>
      <c r="C426" s="259"/>
      <c r="D426" s="232" t="s">
        <v>148</v>
      </c>
      <c r="E426" s="260" t="s">
        <v>1</v>
      </c>
      <c r="F426" s="261" t="s">
        <v>156</v>
      </c>
      <c r="G426" s="259"/>
      <c r="H426" s="262">
        <v>48.742</v>
      </c>
      <c r="I426" s="263"/>
      <c r="J426" s="259"/>
      <c r="K426" s="259"/>
      <c r="L426" s="264"/>
      <c r="M426" s="265"/>
      <c r="N426" s="266"/>
      <c r="O426" s="266"/>
      <c r="P426" s="266"/>
      <c r="Q426" s="266"/>
      <c r="R426" s="266"/>
      <c r="S426" s="266"/>
      <c r="T426" s="267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68" t="s">
        <v>148</v>
      </c>
      <c r="AU426" s="268" t="s">
        <v>88</v>
      </c>
      <c r="AV426" s="15" t="s">
        <v>144</v>
      </c>
      <c r="AW426" s="15" t="s">
        <v>34</v>
      </c>
      <c r="AX426" s="15" t="s">
        <v>86</v>
      </c>
      <c r="AY426" s="268" t="s">
        <v>137</v>
      </c>
    </row>
    <row r="427" spans="1:63" s="12" customFormat="1" ht="22.8" customHeight="1">
      <c r="A427" s="12"/>
      <c r="B427" s="203"/>
      <c r="C427" s="204"/>
      <c r="D427" s="205" t="s">
        <v>77</v>
      </c>
      <c r="E427" s="217" t="s">
        <v>189</v>
      </c>
      <c r="F427" s="217" t="s">
        <v>524</v>
      </c>
      <c r="G427" s="204"/>
      <c r="H427" s="204"/>
      <c r="I427" s="207"/>
      <c r="J427" s="218">
        <f>BK427</f>
        <v>0</v>
      </c>
      <c r="K427" s="204"/>
      <c r="L427" s="209"/>
      <c r="M427" s="210"/>
      <c r="N427" s="211"/>
      <c r="O427" s="211"/>
      <c r="P427" s="212">
        <f>SUM(P428:P435)</f>
        <v>0</v>
      </c>
      <c r="Q427" s="211"/>
      <c r="R427" s="212">
        <f>SUM(R428:R435)</f>
        <v>3.3664</v>
      </c>
      <c r="S427" s="211"/>
      <c r="T427" s="213">
        <f>SUM(T428:T435)</f>
        <v>0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14" t="s">
        <v>86</v>
      </c>
      <c r="AT427" s="215" t="s">
        <v>77</v>
      </c>
      <c r="AU427" s="215" t="s">
        <v>86</v>
      </c>
      <c r="AY427" s="214" t="s">
        <v>137</v>
      </c>
      <c r="BK427" s="216">
        <f>SUM(BK428:BK435)</f>
        <v>0</v>
      </c>
    </row>
    <row r="428" spans="1:65" s="2" customFormat="1" ht="24.15" customHeight="1">
      <c r="A428" s="39"/>
      <c r="B428" s="40"/>
      <c r="C428" s="219" t="s">
        <v>525</v>
      </c>
      <c r="D428" s="219" t="s">
        <v>139</v>
      </c>
      <c r="E428" s="220" t="s">
        <v>526</v>
      </c>
      <c r="F428" s="221" t="s">
        <v>527</v>
      </c>
      <c r="G428" s="222" t="s">
        <v>528</v>
      </c>
      <c r="H428" s="223">
        <v>8</v>
      </c>
      <c r="I428" s="224"/>
      <c r="J428" s="225">
        <f>ROUND(I428*H428,2)</f>
        <v>0</v>
      </c>
      <c r="K428" s="221" t="s">
        <v>143</v>
      </c>
      <c r="L428" s="45"/>
      <c r="M428" s="226" t="s">
        <v>1</v>
      </c>
      <c r="N428" s="227" t="s">
        <v>43</v>
      </c>
      <c r="O428" s="92"/>
      <c r="P428" s="228">
        <f>O428*H428</f>
        <v>0</v>
      </c>
      <c r="Q428" s="228">
        <v>0.4208</v>
      </c>
      <c r="R428" s="228">
        <f>Q428*H428</f>
        <v>3.3664</v>
      </c>
      <c r="S428" s="228">
        <v>0</v>
      </c>
      <c r="T428" s="229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0" t="s">
        <v>144</v>
      </c>
      <c r="AT428" s="230" t="s">
        <v>139</v>
      </c>
      <c r="AU428" s="230" t="s">
        <v>88</v>
      </c>
      <c r="AY428" s="18" t="s">
        <v>137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8" t="s">
        <v>86</v>
      </c>
      <c r="BK428" s="231">
        <f>ROUND(I428*H428,2)</f>
        <v>0</v>
      </c>
      <c r="BL428" s="18" t="s">
        <v>144</v>
      </c>
      <c r="BM428" s="230" t="s">
        <v>529</v>
      </c>
    </row>
    <row r="429" spans="1:47" s="2" customFormat="1" ht="12">
      <c r="A429" s="39"/>
      <c r="B429" s="40"/>
      <c r="C429" s="41"/>
      <c r="D429" s="232" t="s">
        <v>146</v>
      </c>
      <c r="E429" s="41"/>
      <c r="F429" s="233" t="s">
        <v>530</v>
      </c>
      <c r="G429" s="41"/>
      <c r="H429" s="41"/>
      <c r="I429" s="234"/>
      <c r="J429" s="41"/>
      <c r="K429" s="41"/>
      <c r="L429" s="45"/>
      <c r="M429" s="235"/>
      <c r="N429" s="236"/>
      <c r="O429" s="92"/>
      <c r="P429" s="92"/>
      <c r="Q429" s="92"/>
      <c r="R429" s="92"/>
      <c r="S429" s="92"/>
      <c r="T429" s="93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146</v>
      </c>
      <c r="AU429" s="18" t="s">
        <v>88</v>
      </c>
    </row>
    <row r="430" spans="1:51" s="13" customFormat="1" ht="12">
      <c r="A430" s="13"/>
      <c r="B430" s="237"/>
      <c r="C430" s="238"/>
      <c r="D430" s="232" t="s">
        <v>148</v>
      </c>
      <c r="E430" s="239" t="s">
        <v>1</v>
      </c>
      <c r="F430" s="240" t="s">
        <v>531</v>
      </c>
      <c r="G430" s="238"/>
      <c r="H430" s="241">
        <v>7</v>
      </c>
      <c r="I430" s="242"/>
      <c r="J430" s="238"/>
      <c r="K430" s="238"/>
      <c r="L430" s="243"/>
      <c r="M430" s="244"/>
      <c r="N430" s="245"/>
      <c r="O430" s="245"/>
      <c r="P430" s="245"/>
      <c r="Q430" s="245"/>
      <c r="R430" s="245"/>
      <c r="S430" s="245"/>
      <c r="T430" s="246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7" t="s">
        <v>148</v>
      </c>
      <c r="AU430" s="247" t="s">
        <v>88</v>
      </c>
      <c r="AV430" s="13" t="s">
        <v>88</v>
      </c>
      <c r="AW430" s="13" t="s">
        <v>34</v>
      </c>
      <c r="AX430" s="13" t="s">
        <v>78</v>
      </c>
      <c r="AY430" s="247" t="s">
        <v>137</v>
      </c>
    </row>
    <row r="431" spans="1:51" s="13" customFormat="1" ht="12">
      <c r="A431" s="13"/>
      <c r="B431" s="237"/>
      <c r="C431" s="238"/>
      <c r="D431" s="232" t="s">
        <v>148</v>
      </c>
      <c r="E431" s="239" t="s">
        <v>1</v>
      </c>
      <c r="F431" s="240" t="s">
        <v>532</v>
      </c>
      <c r="G431" s="238"/>
      <c r="H431" s="241">
        <v>1</v>
      </c>
      <c r="I431" s="242"/>
      <c r="J431" s="238"/>
      <c r="K431" s="238"/>
      <c r="L431" s="243"/>
      <c r="M431" s="244"/>
      <c r="N431" s="245"/>
      <c r="O431" s="245"/>
      <c r="P431" s="245"/>
      <c r="Q431" s="245"/>
      <c r="R431" s="245"/>
      <c r="S431" s="245"/>
      <c r="T431" s="246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7" t="s">
        <v>148</v>
      </c>
      <c r="AU431" s="247" t="s">
        <v>88</v>
      </c>
      <c r="AV431" s="13" t="s">
        <v>88</v>
      </c>
      <c r="AW431" s="13" t="s">
        <v>34</v>
      </c>
      <c r="AX431" s="13" t="s">
        <v>78</v>
      </c>
      <c r="AY431" s="247" t="s">
        <v>137</v>
      </c>
    </row>
    <row r="432" spans="1:51" s="15" customFormat="1" ht="12">
      <c r="A432" s="15"/>
      <c r="B432" s="258"/>
      <c r="C432" s="259"/>
      <c r="D432" s="232" t="s">
        <v>148</v>
      </c>
      <c r="E432" s="260" t="s">
        <v>1</v>
      </c>
      <c r="F432" s="261" t="s">
        <v>156</v>
      </c>
      <c r="G432" s="259"/>
      <c r="H432" s="262">
        <v>8</v>
      </c>
      <c r="I432" s="263"/>
      <c r="J432" s="259"/>
      <c r="K432" s="259"/>
      <c r="L432" s="264"/>
      <c r="M432" s="265"/>
      <c r="N432" s="266"/>
      <c r="O432" s="266"/>
      <c r="P432" s="266"/>
      <c r="Q432" s="266"/>
      <c r="R432" s="266"/>
      <c r="S432" s="266"/>
      <c r="T432" s="267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68" t="s">
        <v>148</v>
      </c>
      <c r="AU432" s="268" t="s">
        <v>88</v>
      </c>
      <c r="AV432" s="15" t="s">
        <v>144</v>
      </c>
      <c r="AW432" s="15" t="s">
        <v>34</v>
      </c>
      <c r="AX432" s="15" t="s">
        <v>86</v>
      </c>
      <c r="AY432" s="268" t="s">
        <v>137</v>
      </c>
    </row>
    <row r="433" spans="1:65" s="2" customFormat="1" ht="16.5" customHeight="1">
      <c r="A433" s="39"/>
      <c r="B433" s="40"/>
      <c r="C433" s="219" t="s">
        <v>533</v>
      </c>
      <c r="D433" s="219" t="s">
        <v>139</v>
      </c>
      <c r="E433" s="220" t="s">
        <v>534</v>
      </c>
      <c r="F433" s="221" t="s">
        <v>535</v>
      </c>
      <c r="G433" s="222" t="s">
        <v>528</v>
      </c>
      <c r="H433" s="223">
        <v>3</v>
      </c>
      <c r="I433" s="224"/>
      <c r="J433" s="225">
        <f>ROUND(I433*H433,2)</f>
        <v>0</v>
      </c>
      <c r="K433" s="221" t="s">
        <v>1</v>
      </c>
      <c r="L433" s="45"/>
      <c r="M433" s="226" t="s">
        <v>1</v>
      </c>
      <c r="N433" s="227" t="s">
        <v>43</v>
      </c>
      <c r="O433" s="92"/>
      <c r="P433" s="228">
        <f>O433*H433</f>
        <v>0</v>
      </c>
      <c r="Q433" s="228">
        <v>0</v>
      </c>
      <c r="R433" s="228">
        <f>Q433*H433</f>
        <v>0</v>
      </c>
      <c r="S433" s="228">
        <v>0</v>
      </c>
      <c r="T433" s="229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30" t="s">
        <v>144</v>
      </c>
      <c r="AT433" s="230" t="s">
        <v>139</v>
      </c>
      <c r="AU433" s="230" t="s">
        <v>88</v>
      </c>
      <c r="AY433" s="18" t="s">
        <v>137</v>
      </c>
      <c r="BE433" s="231">
        <f>IF(N433="základní",J433,0)</f>
        <v>0</v>
      </c>
      <c r="BF433" s="231">
        <f>IF(N433="snížená",J433,0)</f>
        <v>0</v>
      </c>
      <c r="BG433" s="231">
        <f>IF(N433="zákl. přenesená",J433,0)</f>
        <v>0</v>
      </c>
      <c r="BH433" s="231">
        <f>IF(N433="sníž. přenesená",J433,0)</f>
        <v>0</v>
      </c>
      <c r="BI433" s="231">
        <f>IF(N433="nulová",J433,0)</f>
        <v>0</v>
      </c>
      <c r="BJ433" s="18" t="s">
        <v>86</v>
      </c>
      <c r="BK433" s="231">
        <f>ROUND(I433*H433,2)</f>
        <v>0</v>
      </c>
      <c r="BL433" s="18" t="s">
        <v>144</v>
      </c>
      <c r="BM433" s="230" t="s">
        <v>536</v>
      </c>
    </row>
    <row r="434" spans="1:47" s="2" customFormat="1" ht="12">
      <c r="A434" s="39"/>
      <c r="B434" s="40"/>
      <c r="C434" s="41"/>
      <c r="D434" s="232" t="s">
        <v>146</v>
      </c>
      <c r="E434" s="41"/>
      <c r="F434" s="233" t="s">
        <v>535</v>
      </c>
      <c r="G434" s="41"/>
      <c r="H434" s="41"/>
      <c r="I434" s="234"/>
      <c r="J434" s="41"/>
      <c r="K434" s="41"/>
      <c r="L434" s="45"/>
      <c r="M434" s="235"/>
      <c r="N434" s="236"/>
      <c r="O434" s="92"/>
      <c r="P434" s="92"/>
      <c r="Q434" s="92"/>
      <c r="R434" s="92"/>
      <c r="S434" s="92"/>
      <c r="T434" s="93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146</v>
      </c>
      <c r="AU434" s="18" t="s">
        <v>88</v>
      </c>
    </row>
    <row r="435" spans="1:51" s="13" customFormat="1" ht="12">
      <c r="A435" s="13"/>
      <c r="B435" s="237"/>
      <c r="C435" s="238"/>
      <c r="D435" s="232" t="s">
        <v>148</v>
      </c>
      <c r="E435" s="239" t="s">
        <v>1</v>
      </c>
      <c r="F435" s="240" t="s">
        <v>157</v>
      </c>
      <c r="G435" s="238"/>
      <c r="H435" s="241">
        <v>3</v>
      </c>
      <c r="I435" s="242"/>
      <c r="J435" s="238"/>
      <c r="K435" s="238"/>
      <c r="L435" s="243"/>
      <c r="M435" s="244"/>
      <c r="N435" s="245"/>
      <c r="O435" s="245"/>
      <c r="P435" s="245"/>
      <c r="Q435" s="245"/>
      <c r="R435" s="245"/>
      <c r="S435" s="245"/>
      <c r="T435" s="246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7" t="s">
        <v>148</v>
      </c>
      <c r="AU435" s="247" t="s">
        <v>88</v>
      </c>
      <c r="AV435" s="13" t="s">
        <v>88</v>
      </c>
      <c r="AW435" s="13" t="s">
        <v>34</v>
      </c>
      <c r="AX435" s="13" t="s">
        <v>86</v>
      </c>
      <c r="AY435" s="247" t="s">
        <v>137</v>
      </c>
    </row>
    <row r="436" spans="1:63" s="12" customFormat="1" ht="22.8" customHeight="1">
      <c r="A436" s="12"/>
      <c r="B436" s="203"/>
      <c r="C436" s="204"/>
      <c r="D436" s="205" t="s">
        <v>77</v>
      </c>
      <c r="E436" s="217" t="s">
        <v>199</v>
      </c>
      <c r="F436" s="217" t="s">
        <v>537</v>
      </c>
      <c r="G436" s="204"/>
      <c r="H436" s="204"/>
      <c r="I436" s="207"/>
      <c r="J436" s="218">
        <f>BK436</f>
        <v>0</v>
      </c>
      <c r="K436" s="204"/>
      <c r="L436" s="209"/>
      <c r="M436" s="210"/>
      <c r="N436" s="211"/>
      <c r="O436" s="211"/>
      <c r="P436" s="212">
        <f>P437+SUM(P438:P682)</f>
        <v>0</v>
      </c>
      <c r="Q436" s="211"/>
      <c r="R436" s="212">
        <f>R437+SUM(R438:R682)</f>
        <v>191.50851709999995</v>
      </c>
      <c r="S436" s="211"/>
      <c r="T436" s="213">
        <f>T437+SUM(T438:T682)</f>
        <v>7704.9180400000005</v>
      </c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R436" s="214" t="s">
        <v>86</v>
      </c>
      <c r="AT436" s="215" t="s">
        <v>77</v>
      </c>
      <c r="AU436" s="215" t="s">
        <v>86</v>
      </c>
      <c r="AY436" s="214" t="s">
        <v>137</v>
      </c>
      <c r="BK436" s="216">
        <f>BK437+SUM(BK438:BK682)</f>
        <v>0</v>
      </c>
    </row>
    <row r="437" spans="1:65" s="2" customFormat="1" ht="24.15" customHeight="1">
      <c r="A437" s="39"/>
      <c r="B437" s="40"/>
      <c r="C437" s="219" t="s">
        <v>538</v>
      </c>
      <c r="D437" s="219" t="s">
        <v>139</v>
      </c>
      <c r="E437" s="220" t="s">
        <v>539</v>
      </c>
      <c r="F437" s="221" t="s">
        <v>540</v>
      </c>
      <c r="G437" s="222" t="s">
        <v>528</v>
      </c>
      <c r="H437" s="223">
        <v>33</v>
      </c>
      <c r="I437" s="224"/>
      <c r="J437" s="225">
        <f>ROUND(I437*H437,2)</f>
        <v>0</v>
      </c>
      <c r="K437" s="221" t="s">
        <v>143</v>
      </c>
      <c r="L437" s="45"/>
      <c r="M437" s="226" t="s">
        <v>1</v>
      </c>
      <c r="N437" s="227" t="s">
        <v>43</v>
      </c>
      <c r="O437" s="92"/>
      <c r="P437" s="228">
        <f>O437*H437</f>
        <v>0</v>
      </c>
      <c r="Q437" s="228">
        <v>0.0007</v>
      </c>
      <c r="R437" s="228">
        <f>Q437*H437</f>
        <v>0.0231</v>
      </c>
      <c r="S437" s="228">
        <v>0</v>
      </c>
      <c r="T437" s="229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0" t="s">
        <v>144</v>
      </c>
      <c r="AT437" s="230" t="s">
        <v>139</v>
      </c>
      <c r="AU437" s="230" t="s">
        <v>88</v>
      </c>
      <c r="AY437" s="18" t="s">
        <v>137</v>
      </c>
      <c r="BE437" s="231">
        <f>IF(N437="základní",J437,0)</f>
        <v>0</v>
      </c>
      <c r="BF437" s="231">
        <f>IF(N437="snížená",J437,0)</f>
        <v>0</v>
      </c>
      <c r="BG437" s="231">
        <f>IF(N437="zákl. přenesená",J437,0)</f>
        <v>0</v>
      </c>
      <c r="BH437" s="231">
        <f>IF(N437="sníž. přenesená",J437,0)</f>
        <v>0</v>
      </c>
      <c r="BI437" s="231">
        <f>IF(N437="nulová",J437,0)</f>
        <v>0</v>
      </c>
      <c r="BJ437" s="18" t="s">
        <v>86</v>
      </c>
      <c r="BK437" s="231">
        <f>ROUND(I437*H437,2)</f>
        <v>0</v>
      </c>
      <c r="BL437" s="18" t="s">
        <v>144</v>
      </c>
      <c r="BM437" s="230" t="s">
        <v>541</v>
      </c>
    </row>
    <row r="438" spans="1:47" s="2" customFormat="1" ht="12">
      <c r="A438" s="39"/>
      <c r="B438" s="40"/>
      <c r="C438" s="41"/>
      <c r="D438" s="232" t="s">
        <v>146</v>
      </c>
      <c r="E438" s="41"/>
      <c r="F438" s="233" t="s">
        <v>542</v>
      </c>
      <c r="G438" s="41"/>
      <c r="H438" s="41"/>
      <c r="I438" s="234"/>
      <c r="J438" s="41"/>
      <c r="K438" s="41"/>
      <c r="L438" s="45"/>
      <c r="M438" s="235"/>
      <c r="N438" s="236"/>
      <c r="O438" s="92"/>
      <c r="P438" s="92"/>
      <c r="Q438" s="92"/>
      <c r="R438" s="92"/>
      <c r="S438" s="92"/>
      <c r="T438" s="93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146</v>
      </c>
      <c r="AU438" s="18" t="s">
        <v>88</v>
      </c>
    </row>
    <row r="439" spans="1:51" s="13" customFormat="1" ht="12">
      <c r="A439" s="13"/>
      <c r="B439" s="237"/>
      <c r="C439" s="238"/>
      <c r="D439" s="232" t="s">
        <v>148</v>
      </c>
      <c r="E439" s="239" t="s">
        <v>1</v>
      </c>
      <c r="F439" s="240" t="s">
        <v>543</v>
      </c>
      <c r="G439" s="238"/>
      <c r="H439" s="241">
        <v>6</v>
      </c>
      <c r="I439" s="242"/>
      <c r="J439" s="238"/>
      <c r="K439" s="238"/>
      <c r="L439" s="243"/>
      <c r="M439" s="244"/>
      <c r="N439" s="245"/>
      <c r="O439" s="245"/>
      <c r="P439" s="245"/>
      <c r="Q439" s="245"/>
      <c r="R439" s="245"/>
      <c r="S439" s="245"/>
      <c r="T439" s="246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7" t="s">
        <v>148</v>
      </c>
      <c r="AU439" s="247" t="s">
        <v>88</v>
      </c>
      <c r="AV439" s="13" t="s">
        <v>88</v>
      </c>
      <c r="AW439" s="13" t="s">
        <v>34</v>
      </c>
      <c r="AX439" s="13" t="s">
        <v>78</v>
      </c>
      <c r="AY439" s="247" t="s">
        <v>137</v>
      </c>
    </row>
    <row r="440" spans="1:51" s="13" customFormat="1" ht="12">
      <c r="A440" s="13"/>
      <c r="B440" s="237"/>
      <c r="C440" s="238"/>
      <c r="D440" s="232" t="s">
        <v>148</v>
      </c>
      <c r="E440" s="239" t="s">
        <v>1</v>
      </c>
      <c r="F440" s="240" t="s">
        <v>544</v>
      </c>
      <c r="G440" s="238"/>
      <c r="H440" s="241">
        <v>27</v>
      </c>
      <c r="I440" s="242"/>
      <c r="J440" s="238"/>
      <c r="K440" s="238"/>
      <c r="L440" s="243"/>
      <c r="M440" s="244"/>
      <c r="N440" s="245"/>
      <c r="O440" s="245"/>
      <c r="P440" s="245"/>
      <c r="Q440" s="245"/>
      <c r="R440" s="245"/>
      <c r="S440" s="245"/>
      <c r="T440" s="246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7" t="s">
        <v>148</v>
      </c>
      <c r="AU440" s="247" t="s">
        <v>88</v>
      </c>
      <c r="AV440" s="13" t="s">
        <v>88</v>
      </c>
      <c r="AW440" s="13" t="s">
        <v>34</v>
      </c>
      <c r="AX440" s="13" t="s">
        <v>78</v>
      </c>
      <c r="AY440" s="247" t="s">
        <v>137</v>
      </c>
    </row>
    <row r="441" spans="1:51" s="15" customFormat="1" ht="12">
      <c r="A441" s="15"/>
      <c r="B441" s="258"/>
      <c r="C441" s="259"/>
      <c r="D441" s="232" t="s">
        <v>148</v>
      </c>
      <c r="E441" s="260" t="s">
        <v>1</v>
      </c>
      <c r="F441" s="261" t="s">
        <v>156</v>
      </c>
      <c r="G441" s="259"/>
      <c r="H441" s="262">
        <v>33</v>
      </c>
      <c r="I441" s="263"/>
      <c r="J441" s="259"/>
      <c r="K441" s="259"/>
      <c r="L441" s="264"/>
      <c r="M441" s="265"/>
      <c r="N441" s="266"/>
      <c r="O441" s="266"/>
      <c r="P441" s="266"/>
      <c r="Q441" s="266"/>
      <c r="R441" s="266"/>
      <c r="S441" s="266"/>
      <c r="T441" s="267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68" t="s">
        <v>148</v>
      </c>
      <c r="AU441" s="268" t="s">
        <v>88</v>
      </c>
      <c r="AV441" s="15" t="s">
        <v>144</v>
      </c>
      <c r="AW441" s="15" t="s">
        <v>34</v>
      </c>
      <c r="AX441" s="15" t="s">
        <v>86</v>
      </c>
      <c r="AY441" s="268" t="s">
        <v>137</v>
      </c>
    </row>
    <row r="442" spans="1:65" s="2" customFormat="1" ht="24.15" customHeight="1">
      <c r="A442" s="39"/>
      <c r="B442" s="40"/>
      <c r="C442" s="281" t="s">
        <v>545</v>
      </c>
      <c r="D442" s="281" t="s">
        <v>221</v>
      </c>
      <c r="E442" s="282" t="s">
        <v>546</v>
      </c>
      <c r="F442" s="283" t="s">
        <v>547</v>
      </c>
      <c r="G442" s="284" t="s">
        <v>528</v>
      </c>
      <c r="H442" s="285">
        <v>11</v>
      </c>
      <c r="I442" s="286"/>
      <c r="J442" s="287">
        <f>ROUND(I442*H442,2)</f>
        <v>0</v>
      </c>
      <c r="K442" s="283" t="s">
        <v>143</v>
      </c>
      <c r="L442" s="288"/>
      <c r="M442" s="289" t="s">
        <v>1</v>
      </c>
      <c r="N442" s="290" t="s">
        <v>43</v>
      </c>
      <c r="O442" s="92"/>
      <c r="P442" s="228">
        <f>O442*H442</f>
        <v>0</v>
      </c>
      <c r="Q442" s="228">
        <v>0.0013</v>
      </c>
      <c r="R442" s="228">
        <f>Q442*H442</f>
        <v>0.0143</v>
      </c>
      <c r="S442" s="228">
        <v>0</v>
      </c>
      <c r="T442" s="22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0" t="s">
        <v>189</v>
      </c>
      <c r="AT442" s="230" t="s">
        <v>221</v>
      </c>
      <c r="AU442" s="230" t="s">
        <v>88</v>
      </c>
      <c r="AY442" s="18" t="s">
        <v>137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8" t="s">
        <v>86</v>
      </c>
      <c r="BK442" s="231">
        <f>ROUND(I442*H442,2)</f>
        <v>0</v>
      </c>
      <c r="BL442" s="18" t="s">
        <v>144</v>
      </c>
      <c r="BM442" s="230" t="s">
        <v>548</v>
      </c>
    </row>
    <row r="443" spans="1:47" s="2" customFormat="1" ht="12">
      <c r="A443" s="39"/>
      <c r="B443" s="40"/>
      <c r="C443" s="41"/>
      <c r="D443" s="232" t="s">
        <v>146</v>
      </c>
      <c r="E443" s="41"/>
      <c r="F443" s="233" t="s">
        <v>547</v>
      </c>
      <c r="G443" s="41"/>
      <c r="H443" s="41"/>
      <c r="I443" s="234"/>
      <c r="J443" s="41"/>
      <c r="K443" s="41"/>
      <c r="L443" s="45"/>
      <c r="M443" s="235"/>
      <c r="N443" s="236"/>
      <c r="O443" s="92"/>
      <c r="P443" s="92"/>
      <c r="Q443" s="92"/>
      <c r="R443" s="92"/>
      <c r="S443" s="92"/>
      <c r="T443" s="93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146</v>
      </c>
      <c r="AU443" s="18" t="s">
        <v>88</v>
      </c>
    </row>
    <row r="444" spans="1:51" s="13" customFormat="1" ht="12">
      <c r="A444" s="13"/>
      <c r="B444" s="237"/>
      <c r="C444" s="238"/>
      <c r="D444" s="232" t="s">
        <v>148</v>
      </c>
      <c r="E444" s="239" t="s">
        <v>1</v>
      </c>
      <c r="F444" s="240" t="s">
        <v>549</v>
      </c>
      <c r="G444" s="238"/>
      <c r="H444" s="241">
        <v>2</v>
      </c>
      <c r="I444" s="242"/>
      <c r="J444" s="238"/>
      <c r="K444" s="238"/>
      <c r="L444" s="243"/>
      <c r="M444" s="244"/>
      <c r="N444" s="245"/>
      <c r="O444" s="245"/>
      <c r="P444" s="245"/>
      <c r="Q444" s="245"/>
      <c r="R444" s="245"/>
      <c r="S444" s="245"/>
      <c r="T444" s="246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7" t="s">
        <v>148</v>
      </c>
      <c r="AU444" s="247" t="s">
        <v>88</v>
      </c>
      <c r="AV444" s="13" t="s">
        <v>88</v>
      </c>
      <c r="AW444" s="13" t="s">
        <v>34</v>
      </c>
      <c r="AX444" s="13" t="s">
        <v>78</v>
      </c>
      <c r="AY444" s="247" t="s">
        <v>137</v>
      </c>
    </row>
    <row r="445" spans="1:51" s="13" customFormat="1" ht="12">
      <c r="A445" s="13"/>
      <c r="B445" s="237"/>
      <c r="C445" s="238"/>
      <c r="D445" s="232" t="s">
        <v>148</v>
      </c>
      <c r="E445" s="239" t="s">
        <v>1</v>
      </c>
      <c r="F445" s="240" t="s">
        <v>550</v>
      </c>
      <c r="G445" s="238"/>
      <c r="H445" s="241">
        <v>2</v>
      </c>
      <c r="I445" s="242"/>
      <c r="J445" s="238"/>
      <c r="K445" s="238"/>
      <c r="L445" s="243"/>
      <c r="M445" s="244"/>
      <c r="N445" s="245"/>
      <c r="O445" s="245"/>
      <c r="P445" s="245"/>
      <c r="Q445" s="245"/>
      <c r="R445" s="245"/>
      <c r="S445" s="245"/>
      <c r="T445" s="246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7" t="s">
        <v>148</v>
      </c>
      <c r="AU445" s="247" t="s">
        <v>88</v>
      </c>
      <c r="AV445" s="13" t="s">
        <v>88</v>
      </c>
      <c r="AW445" s="13" t="s">
        <v>34</v>
      </c>
      <c r="AX445" s="13" t="s">
        <v>78</v>
      </c>
      <c r="AY445" s="247" t="s">
        <v>137</v>
      </c>
    </row>
    <row r="446" spans="1:51" s="13" customFormat="1" ht="12">
      <c r="A446" s="13"/>
      <c r="B446" s="237"/>
      <c r="C446" s="238"/>
      <c r="D446" s="232" t="s">
        <v>148</v>
      </c>
      <c r="E446" s="239" t="s">
        <v>1</v>
      </c>
      <c r="F446" s="240" t="s">
        <v>551</v>
      </c>
      <c r="G446" s="238"/>
      <c r="H446" s="241">
        <v>4</v>
      </c>
      <c r="I446" s="242"/>
      <c r="J446" s="238"/>
      <c r="K446" s="238"/>
      <c r="L446" s="243"/>
      <c r="M446" s="244"/>
      <c r="N446" s="245"/>
      <c r="O446" s="245"/>
      <c r="P446" s="245"/>
      <c r="Q446" s="245"/>
      <c r="R446" s="245"/>
      <c r="S446" s="245"/>
      <c r="T446" s="246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7" t="s">
        <v>148</v>
      </c>
      <c r="AU446" s="247" t="s">
        <v>88</v>
      </c>
      <c r="AV446" s="13" t="s">
        <v>88</v>
      </c>
      <c r="AW446" s="13" t="s">
        <v>34</v>
      </c>
      <c r="AX446" s="13" t="s">
        <v>78</v>
      </c>
      <c r="AY446" s="247" t="s">
        <v>137</v>
      </c>
    </row>
    <row r="447" spans="1:51" s="13" customFormat="1" ht="12">
      <c r="A447" s="13"/>
      <c r="B447" s="237"/>
      <c r="C447" s="238"/>
      <c r="D447" s="232" t="s">
        <v>148</v>
      </c>
      <c r="E447" s="239" t="s">
        <v>1</v>
      </c>
      <c r="F447" s="240" t="s">
        <v>552</v>
      </c>
      <c r="G447" s="238"/>
      <c r="H447" s="241">
        <v>3</v>
      </c>
      <c r="I447" s="242"/>
      <c r="J447" s="238"/>
      <c r="K447" s="238"/>
      <c r="L447" s="243"/>
      <c r="M447" s="244"/>
      <c r="N447" s="245"/>
      <c r="O447" s="245"/>
      <c r="P447" s="245"/>
      <c r="Q447" s="245"/>
      <c r="R447" s="245"/>
      <c r="S447" s="245"/>
      <c r="T447" s="246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7" t="s">
        <v>148</v>
      </c>
      <c r="AU447" s="247" t="s">
        <v>88</v>
      </c>
      <c r="AV447" s="13" t="s">
        <v>88</v>
      </c>
      <c r="AW447" s="13" t="s">
        <v>34</v>
      </c>
      <c r="AX447" s="13" t="s">
        <v>78</v>
      </c>
      <c r="AY447" s="247" t="s">
        <v>137</v>
      </c>
    </row>
    <row r="448" spans="1:51" s="15" customFormat="1" ht="12">
      <c r="A448" s="15"/>
      <c r="B448" s="258"/>
      <c r="C448" s="259"/>
      <c r="D448" s="232" t="s">
        <v>148</v>
      </c>
      <c r="E448" s="260" t="s">
        <v>1</v>
      </c>
      <c r="F448" s="261" t="s">
        <v>156</v>
      </c>
      <c r="G448" s="259"/>
      <c r="H448" s="262">
        <v>11</v>
      </c>
      <c r="I448" s="263"/>
      <c r="J448" s="259"/>
      <c r="K448" s="259"/>
      <c r="L448" s="264"/>
      <c r="M448" s="265"/>
      <c r="N448" s="266"/>
      <c r="O448" s="266"/>
      <c r="P448" s="266"/>
      <c r="Q448" s="266"/>
      <c r="R448" s="266"/>
      <c r="S448" s="266"/>
      <c r="T448" s="267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68" t="s">
        <v>148</v>
      </c>
      <c r="AU448" s="268" t="s">
        <v>88</v>
      </c>
      <c r="AV448" s="15" t="s">
        <v>144</v>
      </c>
      <c r="AW448" s="15" t="s">
        <v>34</v>
      </c>
      <c r="AX448" s="15" t="s">
        <v>86</v>
      </c>
      <c r="AY448" s="268" t="s">
        <v>137</v>
      </c>
    </row>
    <row r="449" spans="1:65" s="2" customFormat="1" ht="16.5" customHeight="1">
      <c r="A449" s="39"/>
      <c r="B449" s="40"/>
      <c r="C449" s="281" t="s">
        <v>553</v>
      </c>
      <c r="D449" s="281" t="s">
        <v>221</v>
      </c>
      <c r="E449" s="282" t="s">
        <v>554</v>
      </c>
      <c r="F449" s="283" t="s">
        <v>555</v>
      </c>
      <c r="G449" s="284" t="s">
        <v>528</v>
      </c>
      <c r="H449" s="285">
        <v>1</v>
      </c>
      <c r="I449" s="286"/>
      <c r="J449" s="287">
        <f>ROUND(I449*H449,2)</f>
        <v>0</v>
      </c>
      <c r="K449" s="283" t="s">
        <v>143</v>
      </c>
      <c r="L449" s="288"/>
      <c r="M449" s="289" t="s">
        <v>1</v>
      </c>
      <c r="N449" s="290" t="s">
        <v>43</v>
      </c>
      <c r="O449" s="92"/>
      <c r="P449" s="228">
        <f>O449*H449</f>
        <v>0</v>
      </c>
      <c r="Q449" s="228">
        <v>0.004</v>
      </c>
      <c r="R449" s="228">
        <f>Q449*H449</f>
        <v>0.004</v>
      </c>
      <c r="S449" s="228">
        <v>0</v>
      </c>
      <c r="T449" s="229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0" t="s">
        <v>189</v>
      </c>
      <c r="AT449" s="230" t="s">
        <v>221</v>
      </c>
      <c r="AU449" s="230" t="s">
        <v>88</v>
      </c>
      <c r="AY449" s="18" t="s">
        <v>137</v>
      </c>
      <c r="BE449" s="231">
        <f>IF(N449="základní",J449,0)</f>
        <v>0</v>
      </c>
      <c r="BF449" s="231">
        <f>IF(N449="snížená",J449,0)</f>
        <v>0</v>
      </c>
      <c r="BG449" s="231">
        <f>IF(N449="zákl. přenesená",J449,0)</f>
        <v>0</v>
      </c>
      <c r="BH449" s="231">
        <f>IF(N449="sníž. přenesená",J449,0)</f>
        <v>0</v>
      </c>
      <c r="BI449" s="231">
        <f>IF(N449="nulová",J449,0)</f>
        <v>0</v>
      </c>
      <c r="BJ449" s="18" t="s">
        <v>86</v>
      </c>
      <c r="BK449" s="231">
        <f>ROUND(I449*H449,2)</f>
        <v>0</v>
      </c>
      <c r="BL449" s="18" t="s">
        <v>144</v>
      </c>
      <c r="BM449" s="230" t="s">
        <v>556</v>
      </c>
    </row>
    <row r="450" spans="1:47" s="2" customFormat="1" ht="12">
      <c r="A450" s="39"/>
      <c r="B450" s="40"/>
      <c r="C450" s="41"/>
      <c r="D450" s="232" t="s">
        <v>146</v>
      </c>
      <c r="E450" s="41"/>
      <c r="F450" s="233" t="s">
        <v>555</v>
      </c>
      <c r="G450" s="41"/>
      <c r="H450" s="41"/>
      <c r="I450" s="234"/>
      <c r="J450" s="41"/>
      <c r="K450" s="41"/>
      <c r="L450" s="45"/>
      <c r="M450" s="235"/>
      <c r="N450" s="236"/>
      <c r="O450" s="92"/>
      <c r="P450" s="92"/>
      <c r="Q450" s="92"/>
      <c r="R450" s="92"/>
      <c r="S450" s="92"/>
      <c r="T450" s="93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146</v>
      </c>
      <c r="AU450" s="18" t="s">
        <v>88</v>
      </c>
    </row>
    <row r="451" spans="1:51" s="13" customFormat="1" ht="12">
      <c r="A451" s="13"/>
      <c r="B451" s="237"/>
      <c r="C451" s="238"/>
      <c r="D451" s="232" t="s">
        <v>148</v>
      </c>
      <c r="E451" s="239" t="s">
        <v>1</v>
      </c>
      <c r="F451" s="240" t="s">
        <v>557</v>
      </c>
      <c r="G451" s="238"/>
      <c r="H451" s="241">
        <v>1</v>
      </c>
      <c r="I451" s="242"/>
      <c r="J451" s="238"/>
      <c r="K451" s="238"/>
      <c r="L451" s="243"/>
      <c r="M451" s="244"/>
      <c r="N451" s="245"/>
      <c r="O451" s="245"/>
      <c r="P451" s="245"/>
      <c r="Q451" s="245"/>
      <c r="R451" s="245"/>
      <c r="S451" s="245"/>
      <c r="T451" s="246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7" t="s">
        <v>148</v>
      </c>
      <c r="AU451" s="247" t="s">
        <v>88</v>
      </c>
      <c r="AV451" s="13" t="s">
        <v>88</v>
      </c>
      <c r="AW451" s="13" t="s">
        <v>34</v>
      </c>
      <c r="AX451" s="13" t="s">
        <v>78</v>
      </c>
      <c r="AY451" s="247" t="s">
        <v>137</v>
      </c>
    </row>
    <row r="452" spans="1:51" s="15" customFormat="1" ht="12">
      <c r="A452" s="15"/>
      <c r="B452" s="258"/>
      <c r="C452" s="259"/>
      <c r="D452" s="232" t="s">
        <v>148</v>
      </c>
      <c r="E452" s="260" t="s">
        <v>1</v>
      </c>
      <c r="F452" s="261" t="s">
        <v>156</v>
      </c>
      <c r="G452" s="259"/>
      <c r="H452" s="262">
        <v>1</v>
      </c>
      <c r="I452" s="263"/>
      <c r="J452" s="259"/>
      <c r="K452" s="259"/>
      <c r="L452" s="264"/>
      <c r="M452" s="265"/>
      <c r="N452" s="266"/>
      <c r="O452" s="266"/>
      <c r="P452" s="266"/>
      <c r="Q452" s="266"/>
      <c r="R452" s="266"/>
      <c r="S452" s="266"/>
      <c r="T452" s="267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68" t="s">
        <v>148</v>
      </c>
      <c r="AU452" s="268" t="s">
        <v>88</v>
      </c>
      <c r="AV452" s="15" t="s">
        <v>144</v>
      </c>
      <c r="AW452" s="15" t="s">
        <v>34</v>
      </c>
      <c r="AX452" s="15" t="s">
        <v>86</v>
      </c>
      <c r="AY452" s="268" t="s">
        <v>137</v>
      </c>
    </row>
    <row r="453" spans="1:65" s="2" customFormat="1" ht="16.5" customHeight="1">
      <c r="A453" s="39"/>
      <c r="B453" s="40"/>
      <c r="C453" s="281" t="s">
        <v>558</v>
      </c>
      <c r="D453" s="281" t="s">
        <v>221</v>
      </c>
      <c r="E453" s="282" t="s">
        <v>559</v>
      </c>
      <c r="F453" s="283" t="s">
        <v>560</v>
      </c>
      <c r="G453" s="284" t="s">
        <v>528</v>
      </c>
      <c r="H453" s="285">
        <v>4</v>
      </c>
      <c r="I453" s="286"/>
      <c r="J453" s="287">
        <f>ROUND(I453*H453,2)</f>
        <v>0</v>
      </c>
      <c r="K453" s="283" t="s">
        <v>143</v>
      </c>
      <c r="L453" s="288"/>
      <c r="M453" s="289" t="s">
        <v>1</v>
      </c>
      <c r="N453" s="290" t="s">
        <v>43</v>
      </c>
      <c r="O453" s="92"/>
      <c r="P453" s="228">
        <f>O453*H453</f>
        <v>0</v>
      </c>
      <c r="Q453" s="228">
        <v>0.004</v>
      </c>
      <c r="R453" s="228">
        <f>Q453*H453</f>
        <v>0.016</v>
      </c>
      <c r="S453" s="228">
        <v>0</v>
      </c>
      <c r="T453" s="229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0" t="s">
        <v>189</v>
      </c>
      <c r="AT453" s="230" t="s">
        <v>221</v>
      </c>
      <c r="AU453" s="230" t="s">
        <v>88</v>
      </c>
      <c r="AY453" s="18" t="s">
        <v>137</v>
      </c>
      <c r="BE453" s="231">
        <f>IF(N453="základní",J453,0)</f>
        <v>0</v>
      </c>
      <c r="BF453" s="231">
        <f>IF(N453="snížená",J453,0)</f>
        <v>0</v>
      </c>
      <c r="BG453" s="231">
        <f>IF(N453="zákl. přenesená",J453,0)</f>
        <v>0</v>
      </c>
      <c r="BH453" s="231">
        <f>IF(N453="sníž. přenesená",J453,0)</f>
        <v>0</v>
      </c>
      <c r="BI453" s="231">
        <f>IF(N453="nulová",J453,0)</f>
        <v>0</v>
      </c>
      <c r="BJ453" s="18" t="s">
        <v>86</v>
      </c>
      <c r="BK453" s="231">
        <f>ROUND(I453*H453,2)</f>
        <v>0</v>
      </c>
      <c r="BL453" s="18" t="s">
        <v>144</v>
      </c>
      <c r="BM453" s="230" t="s">
        <v>561</v>
      </c>
    </row>
    <row r="454" spans="1:47" s="2" customFormat="1" ht="12">
      <c r="A454" s="39"/>
      <c r="B454" s="40"/>
      <c r="C454" s="41"/>
      <c r="D454" s="232" t="s">
        <v>146</v>
      </c>
      <c r="E454" s="41"/>
      <c r="F454" s="233" t="s">
        <v>560</v>
      </c>
      <c r="G454" s="41"/>
      <c r="H454" s="41"/>
      <c r="I454" s="234"/>
      <c r="J454" s="41"/>
      <c r="K454" s="41"/>
      <c r="L454" s="45"/>
      <c r="M454" s="235"/>
      <c r="N454" s="236"/>
      <c r="O454" s="92"/>
      <c r="P454" s="92"/>
      <c r="Q454" s="92"/>
      <c r="R454" s="92"/>
      <c r="S454" s="92"/>
      <c r="T454" s="93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146</v>
      </c>
      <c r="AU454" s="18" t="s">
        <v>88</v>
      </c>
    </row>
    <row r="455" spans="1:51" s="13" customFormat="1" ht="12">
      <c r="A455" s="13"/>
      <c r="B455" s="237"/>
      <c r="C455" s="238"/>
      <c r="D455" s="232" t="s">
        <v>148</v>
      </c>
      <c r="E455" s="239" t="s">
        <v>1</v>
      </c>
      <c r="F455" s="240" t="s">
        <v>562</v>
      </c>
      <c r="G455" s="238"/>
      <c r="H455" s="241">
        <v>4</v>
      </c>
      <c r="I455" s="242"/>
      <c r="J455" s="238"/>
      <c r="K455" s="238"/>
      <c r="L455" s="243"/>
      <c r="M455" s="244"/>
      <c r="N455" s="245"/>
      <c r="O455" s="245"/>
      <c r="P455" s="245"/>
      <c r="Q455" s="245"/>
      <c r="R455" s="245"/>
      <c r="S455" s="245"/>
      <c r="T455" s="246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7" t="s">
        <v>148</v>
      </c>
      <c r="AU455" s="247" t="s">
        <v>88</v>
      </c>
      <c r="AV455" s="13" t="s">
        <v>88</v>
      </c>
      <c r="AW455" s="13" t="s">
        <v>34</v>
      </c>
      <c r="AX455" s="13" t="s">
        <v>78</v>
      </c>
      <c r="AY455" s="247" t="s">
        <v>137</v>
      </c>
    </row>
    <row r="456" spans="1:51" s="15" customFormat="1" ht="12">
      <c r="A456" s="15"/>
      <c r="B456" s="258"/>
      <c r="C456" s="259"/>
      <c r="D456" s="232" t="s">
        <v>148</v>
      </c>
      <c r="E456" s="260" t="s">
        <v>1</v>
      </c>
      <c r="F456" s="261" t="s">
        <v>156</v>
      </c>
      <c r="G456" s="259"/>
      <c r="H456" s="262">
        <v>4</v>
      </c>
      <c r="I456" s="263"/>
      <c r="J456" s="259"/>
      <c r="K456" s="259"/>
      <c r="L456" s="264"/>
      <c r="M456" s="265"/>
      <c r="N456" s="266"/>
      <c r="O456" s="266"/>
      <c r="P456" s="266"/>
      <c r="Q456" s="266"/>
      <c r="R456" s="266"/>
      <c r="S456" s="266"/>
      <c r="T456" s="267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68" t="s">
        <v>148</v>
      </c>
      <c r="AU456" s="268" t="s">
        <v>88</v>
      </c>
      <c r="AV456" s="15" t="s">
        <v>144</v>
      </c>
      <c r="AW456" s="15" t="s">
        <v>34</v>
      </c>
      <c r="AX456" s="15" t="s">
        <v>86</v>
      </c>
      <c r="AY456" s="268" t="s">
        <v>137</v>
      </c>
    </row>
    <row r="457" spans="1:65" s="2" customFormat="1" ht="16.5" customHeight="1">
      <c r="A457" s="39"/>
      <c r="B457" s="40"/>
      <c r="C457" s="281" t="s">
        <v>563</v>
      </c>
      <c r="D457" s="281" t="s">
        <v>221</v>
      </c>
      <c r="E457" s="282" t="s">
        <v>564</v>
      </c>
      <c r="F457" s="283" t="s">
        <v>565</v>
      </c>
      <c r="G457" s="284" t="s">
        <v>528</v>
      </c>
      <c r="H457" s="285">
        <v>3</v>
      </c>
      <c r="I457" s="286"/>
      <c r="J457" s="287">
        <f>ROUND(I457*H457,2)</f>
        <v>0</v>
      </c>
      <c r="K457" s="283" t="s">
        <v>143</v>
      </c>
      <c r="L457" s="288"/>
      <c r="M457" s="289" t="s">
        <v>1</v>
      </c>
      <c r="N457" s="290" t="s">
        <v>43</v>
      </c>
      <c r="O457" s="92"/>
      <c r="P457" s="228">
        <f>O457*H457</f>
        <v>0</v>
      </c>
      <c r="Q457" s="228">
        <v>0.0026</v>
      </c>
      <c r="R457" s="228">
        <f>Q457*H457</f>
        <v>0.0078</v>
      </c>
      <c r="S457" s="228">
        <v>0</v>
      </c>
      <c r="T457" s="229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0" t="s">
        <v>189</v>
      </c>
      <c r="AT457" s="230" t="s">
        <v>221</v>
      </c>
      <c r="AU457" s="230" t="s">
        <v>88</v>
      </c>
      <c r="AY457" s="18" t="s">
        <v>137</v>
      </c>
      <c r="BE457" s="231">
        <f>IF(N457="základní",J457,0)</f>
        <v>0</v>
      </c>
      <c r="BF457" s="231">
        <f>IF(N457="snížená",J457,0)</f>
        <v>0</v>
      </c>
      <c r="BG457" s="231">
        <f>IF(N457="zákl. přenesená",J457,0)</f>
        <v>0</v>
      </c>
      <c r="BH457" s="231">
        <f>IF(N457="sníž. přenesená",J457,0)</f>
        <v>0</v>
      </c>
      <c r="BI457" s="231">
        <f>IF(N457="nulová",J457,0)</f>
        <v>0</v>
      </c>
      <c r="BJ457" s="18" t="s">
        <v>86</v>
      </c>
      <c r="BK457" s="231">
        <f>ROUND(I457*H457,2)</f>
        <v>0</v>
      </c>
      <c r="BL457" s="18" t="s">
        <v>144</v>
      </c>
      <c r="BM457" s="230" t="s">
        <v>566</v>
      </c>
    </row>
    <row r="458" spans="1:47" s="2" customFormat="1" ht="12">
      <c r="A458" s="39"/>
      <c r="B458" s="40"/>
      <c r="C458" s="41"/>
      <c r="D458" s="232" t="s">
        <v>146</v>
      </c>
      <c r="E458" s="41"/>
      <c r="F458" s="233" t="s">
        <v>565</v>
      </c>
      <c r="G458" s="41"/>
      <c r="H458" s="41"/>
      <c r="I458" s="234"/>
      <c r="J458" s="41"/>
      <c r="K458" s="41"/>
      <c r="L458" s="45"/>
      <c r="M458" s="235"/>
      <c r="N458" s="236"/>
      <c r="O458" s="92"/>
      <c r="P458" s="92"/>
      <c r="Q458" s="92"/>
      <c r="R458" s="92"/>
      <c r="S458" s="92"/>
      <c r="T458" s="93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146</v>
      </c>
      <c r="AU458" s="18" t="s">
        <v>88</v>
      </c>
    </row>
    <row r="459" spans="1:51" s="13" customFormat="1" ht="12">
      <c r="A459" s="13"/>
      <c r="B459" s="237"/>
      <c r="C459" s="238"/>
      <c r="D459" s="232" t="s">
        <v>148</v>
      </c>
      <c r="E459" s="239" t="s">
        <v>1</v>
      </c>
      <c r="F459" s="240" t="s">
        <v>567</v>
      </c>
      <c r="G459" s="238"/>
      <c r="H459" s="241">
        <v>3</v>
      </c>
      <c r="I459" s="242"/>
      <c r="J459" s="238"/>
      <c r="K459" s="238"/>
      <c r="L459" s="243"/>
      <c r="M459" s="244"/>
      <c r="N459" s="245"/>
      <c r="O459" s="245"/>
      <c r="P459" s="245"/>
      <c r="Q459" s="245"/>
      <c r="R459" s="245"/>
      <c r="S459" s="245"/>
      <c r="T459" s="246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7" t="s">
        <v>148</v>
      </c>
      <c r="AU459" s="247" t="s">
        <v>88</v>
      </c>
      <c r="AV459" s="13" t="s">
        <v>88</v>
      </c>
      <c r="AW459" s="13" t="s">
        <v>34</v>
      </c>
      <c r="AX459" s="13" t="s">
        <v>78</v>
      </c>
      <c r="AY459" s="247" t="s">
        <v>137</v>
      </c>
    </row>
    <row r="460" spans="1:51" s="15" customFormat="1" ht="12">
      <c r="A460" s="15"/>
      <c r="B460" s="258"/>
      <c r="C460" s="259"/>
      <c r="D460" s="232" t="s">
        <v>148</v>
      </c>
      <c r="E460" s="260" t="s">
        <v>1</v>
      </c>
      <c r="F460" s="261" t="s">
        <v>156</v>
      </c>
      <c r="G460" s="259"/>
      <c r="H460" s="262">
        <v>3</v>
      </c>
      <c r="I460" s="263"/>
      <c r="J460" s="259"/>
      <c r="K460" s="259"/>
      <c r="L460" s="264"/>
      <c r="M460" s="265"/>
      <c r="N460" s="266"/>
      <c r="O460" s="266"/>
      <c r="P460" s="266"/>
      <c r="Q460" s="266"/>
      <c r="R460" s="266"/>
      <c r="S460" s="266"/>
      <c r="T460" s="267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68" t="s">
        <v>148</v>
      </c>
      <c r="AU460" s="268" t="s">
        <v>88</v>
      </c>
      <c r="AV460" s="15" t="s">
        <v>144</v>
      </c>
      <c r="AW460" s="15" t="s">
        <v>34</v>
      </c>
      <c r="AX460" s="15" t="s">
        <v>86</v>
      </c>
      <c r="AY460" s="268" t="s">
        <v>137</v>
      </c>
    </row>
    <row r="461" spans="1:65" s="2" customFormat="1" ht="16.5" customHeight="1">
      <c r="A461" s="39"/>
      <c r="B461" s="40"/>
      <c r="C461" s="281" t="s">
        <v>568</v>
      </c>
      <c r="D461" s="281" t="s">
        <v>221</v>
      </c>
      <c r="E461" s="282" t="s">
        <v>569</v>
      </c>
      <c r="F461" s="283" t="s">
        <v>570</v>
      </c>
      <c r="G461" s="284" t="s">
        <v>528</v>
      </c>
      <c r="H461" s="285">
        <v>3</v>
      </c>
      <c r="I461" s="286"/>
      <c r="J461" s="287">
        <f>ROUND(I461*H461,2)</f>
        <v>0</v>
      </c>
      <c r="K461" s="283" t="s">
        <v>143</v>
      </c>
      <c r="L461" s="288"/>
      <c r="M461" s="289" t="s">
        <v>1</v>
      </c>
      <c r="N461" s="290" t="s">
        <v>43</v>
      </c>
      <c r="O461" s="92"/>
      <c r="P461" s="228">
        <f>O461*H461</f>
        <v>0</v>
      </c>
      <c r="Q461" s="228">
        <v>0.0025</v>
      </c>
      <c r="R461" s="228">
        <f>Q461*H461</f>
        <v>0.0075</v>
      </c>
      <c r="S461" s="228">
        <v>0</v>
      </c>
      <c r="T461" s="229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0" t="s">
        <v>189</v>
      </c>
      <c r="AT461" s="230" t="s">
        <v>221</v>
      </c>
      <c r="AU461" s="230" t="s">
        <v>88</v>
      </c>
      <c r="AY461" s="18" t="s">
        <v>137</v>
      </c>
      <c r="BE461" s="231">
        <f>IF(N461="základní",J461,0)</f>
        <v>0</v>
      </c>
      <c r="BF461" s="231">
        <f>IF(N461="snížená",J461,0)</f>
        <v>0</v>
      </c>
      <c r="BG461" s="231">
        <f>IF(N461="zákl. přenesená",J461,0)</f>
        <v>0</v>
      </c>
      <c r="BH461" s="231">
        <f>IF(N461="sníž. přenesená",J461,0)</f>
        <v>0</v>
      </c>
      <c r="BI461" s="231">
        <f>IF(N461="nulová",J461,0)</f>
        <v>0</v>
      </c>
      <c r="BJ461" s="18" t="s">
        <v>86</v>
      </c>
      <c r="BK461" s="231">
        <f>ROUND(I461*H461,2)</f>
        <v>0</v>
      </c>
      <c r="BL461" s="18" t="s">
        <v>144</v>
      </c>
      <c r="BM461" s="230" t="s">
        <v>571</v>
      </c>
    </row>
    <row r="462" spans="1:47" s="2" customFormat="1" ht="12">
      <c r="A462" s="39"/>
      <c r="B462" s="40"/>
      <c r="C462" s="41"/>
      <c r="D462" s="232" t="s">
        <v>146</v>
      </c>
      <c r="E462" s="41"/>
      <c r="F462" s="233" t="s">
        <v>570</v>
      </c>
      <c r="G462" s="41"/>
      <c r="H462" s="41"/>
      <c r="I462" s="234"/>
      <c r="J462" s="41"/>
      <c r="K462" s="41"/>
      <c r="L462" s="45"/>
      <c r="M462" s="235"/>
      <c r="N462" s="236"/>
      <c r="O462" s="92"/>
      <c r="P462" s="92"/>
      <c r="Q462" s="92"/>
      <c r="R462" s="92"/>
      <c r="S462" s="92"/>
      <c r="T462" s="93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146</v>
      </c>
      <c r="AU462" s="18" t="s">
        <v>88</v>
      </c>
    </row>
    <row r="463" spans="1:51" s="13" customFormat="1" ht="12">
      <c r="A463" s="13"/>
      <c r="B463" s="237"/>
      <c r="C463" s="238"/>
      <c r="D463" s="232" t="s">
        <v>148</v>
      </c>
      <c r="E463" s="239" t="s">
        <v>1</v>
      </c>
      <c r="F463" s="240" t="s">
        <v>572</v>
      </c>
      <c r="G463" s="238"/>
      <c r="H463" s="241">
        <v>3</v>
      </c>
      <c r="I463" s="242"/>
      <c r="J463" s="238"/>
      <c r="K463" s="238"/>
      <c r="L463" s="243"/>
      <c r="M463" s="244"/>
      <c r="N463" s="245"/>
      <c r="O463" s="245"/>
      <c r="P463" s="245"/>
      <c r="Q463" s="245"/>
      <c r="R463" s="245"/>
      <c r="S463" s="245"/>
      <c r="T463" s="246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7" t="s">
        <v>148</v>
      </c>
      <c r="AU463" s="247" t="s">
        <v>88</v>
      </c>
      <c r="AV463" s="13" t="s">
        <v>88</v>
      </c>
      <c r="AW463" s="13" t="s">
        <v>34</v>
      </c>
      <c r="AX463" s="13" t="s">
        <v>78</v>
      </c>
      <c r="AY463" s="247" t="s">
        <v>137</v>
      </c>
    </row>
    <row r="464" spans="1:51" s="15" customFormat="1" ht="12">
      <c r="A464" s="15"/>
      <c r="B464" s="258"/>
      <c r="C464" s="259"/>
      <c r="D464" s="232" t="s">
        <v>148</v>
      </c>
      <c r="E464" s="260" t="s">
        <v>1</v>
      </c>
      <c r="F464" s="261" t="s">
        <v>156</v>
      </c>
      <c r="G464" s="259"/>
      <c r="H464" s="262">
        <v>3</v>
      </c>
      <c r="I464" s="263"/>
      <c r="J464" s="259"/>
      <c r="K464" s="259"/>
      <c r="L464" s="264"/>
      <c r="M464" s="265"/>
      <c r="N464" s="266"/>
      <c r="O464" s="266"/>
      <c r="P464" s="266"/>
      <c r="Q464" s="266"/>
      <c r="R464" s="266"/>
      <c r="S464" s="266"/>
      <c r="T464" s="267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68" t="s">
        <v>148</v>
      </c>
      <c r="AU464" s="268" t="s">
        <v>88</v>
      </c>
      <c r="AV464" s="15" t="s">
        <v>144</v>
      </c>
      <c r="AW464" s="15" t="s">
        <v>34</v>
      </c>
      <c r="AX464" s="15" t="s">
        <v>86</v>
      </c>
      <c r="AY464" s="268" t="s">
        <v>137</v>
      </c>
    </row>
    <row r="465" spans="1:65" s="2" customFormat="1" ht="24.15" customHeight="1">
      <c r="A465" s="39"/>
      <c r="B465" s="40"/>
      <c r="C465" s="281" t="s">
        <v>573</v>
      </c>
      <c r="D465" s="281" t="s">
        <v>221</v>
      </c>
      <c r="E465" s="282" t="s">
        <v>574</v>
      </c>
      <c r="F465" s="283" t="s">
        <v>575</v>
      </c>
      <c r="G465" s="284" t="s">
        <v>528</v>
      </c>
      <c r="H465" s="285">
        <v>4</v>
      </c>
      <c r="I465" s="286"/>
      <c r="J465" s="287">
        <f>ROUND(I465*H465,2)</f>
        <v>0</v>
      </c>
      <c r="K465" s="283" t="s">
        <v>143</v>
      </c>
      <c r="L465" s="288"/>
      <c r="M465" s="289" t="s">
        <v>1</v>
      </c>
      <c r="N465" s="290" t="s">
        <v>43</v>
      </c>
      <c r="O465" s="92"/>
      <c r="P465" s="228">
        <f>O465*H465</f>
        <v>0</v>
      </c>
      <c r="Q465" s="228">
        <v>0.0036</v>
      </c>
      <c r="R465" s="228">
        <f>Q465*H465</f>
        <v>0.0144</v>
      </c>
      <c r="S465" s="228">
        <v>0</v>
      </c>
      <c r="T465" s="229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0" t="s">
        <v>189</v>
      </c>
      <c r="AT465" s="230" t="s">
        <v>221</v>
      </c>
      <c r="AU465" s="230" t="s">
        <v>88</v>
      </c>
      <c r="AY465" s="18" t="s">
        <v>137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18" t="s">
        <v>86</v>
      </c>
      <c r="BK465" s="231">
        <f>ROUND(I465*H465,2)</f>
        <v>0</v>
      </c>
      <c r="BL465" s="18" t="s">
        <v>144</v>
      </c>
      <c r="BM465" s="230" t="s">
        <v>576</v>
      </c>
    </row>
    <row r="466" spans="1:47" s="2" customFormat="1" ht="12">
      <c r="A466" s="39"/>
      <c r="B466" s="40"/>
      <c r="C466" s="41"/>
      <c r="D466" s="232" t="s">
        <v>146</v>
      </c>
      <c r="E466" s="41"/>
      <c r="F466" s="233" t="s">
        <v>575</v>
      </c>
      <c r="G466" s="41"/>
      <c r="H466" s="41"/>
      <c r="I466" s="234"/>
      <c r="J466" s="41"/>
      <c r="K466" s="41"/>
      <c r="L466" s="45"/>
      <c r="M466" s="235"/>
      <c r="N466" s="236"/>
      <c r="O466" s="92"/>
      <c r="P466" s="92"/>
      <c r="Q466" s="92"/>
      <c r="R466" s="92"/>
      <c r="S466" s="92"/>
      <c r="T466" s="93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146</v>
      </c>
      <c r="AU466" s="18" t="s">
        <v>88</v>
      </c>
    </row>
    <row r="467" spans="1:51" s="13" customFormat="1" ht="12">
      <c r="A467" s="13"/>
      <c r="B467" s="237"/>
      <c r="C467" s="238"/>
      <c r="D467" s="232" t="s">
        <v>148</v>
      </c>
      <c r="E467" s="239" t="s">
        <v>1</v>
      </c>
      <c r="F467" s="240" t="s">
        <v>577</v>
      </c>
      <c r="G467" s="238"/>
      <c r="H467" s="241">
        <v>1</v>
      </c>
      <c r="I467" s="242"/>
      <c r="J467" s="238"/>
      <c r="K467" s="238"/>
      <c r="L467" s="243"/>
      <c r="M467" s="244"/>
      <c r="N467" s="245"/>
      <c r="O467" s="245"/>
      <c r="P467" s="245"/>
      <c r="Q467" s="245"/>
      <c r="R467" s="245"/>
      <c r="S467" s="245"/>
      <c r="T467" s="246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7" t="s">
        <v>148</v>
      </c>
      <c r="AU467" s="247" t="s">
        <v>88</v>
      </c>
      <c r="AV467" s="13" t="s">
        <v>88</v>
      </c>
      <c r="AW467" s="13" t="s">
        <v>34</v>
      </c>
      <c r="AX467" s="13" t="s">
        <v>78</v>
      </c>
      <c r="AY467" s="247" t="s">
        <v>137</v>
      </c>
    </row>
    <row r="468" spans="1:51" s="13" customFormat="1" ht="12">
      <c r="A468" s="13"/>
      <c r="B468" s="237"/>
      <c r="C468" s="238"/>
      <c r="D468" s="232" t="s">
        <v>148</v>
      </c>
      <c r="E468" s="239" t="s">
        <v>1</v>
      </c>
      <c r="F468" s="240" t="s">
        <v>578</v>
      </c>
      <c r="G468" s="238"/>
      <c r="H468" s="241">
        <v>3</v>
      </c>
      <c r="I468" s="242"/>
      <c r="J468" s="238"/>
      <c r="K468" s="238"/>
      <c r="L468" s="243"/>
      <c r="M468" s="244"/>
      <c r="N468" s="245"/>
      <c r="O468" s="245"/>
      <c r="P468" s="245"/>
      <c r="Q468" s="245"/>
      <c r="R468" s="245"/>
      <c r="S468" s="245"/>
      <c r="T468" s="246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7" t="s">
        <v>148</v>
      </c>
      <c r="AU468" s="247" t="s">
        <v>88</v>
      </c>
      <c r="AV468" s="13" t="s">
        <v>88</v>
      </c>
      <c r="AW468" s="13" t="s">
        <v>34</v>
      </c>
      <c r="AX468" s="13" t="s">
        <v>78</v>
      </c>
      <c r="AY468" s="247" t="s">
        <v>137</v>
      </c>
    </row>
    <row r="469" spans="1:51" s="15" customFormat="1" ht="12">
      <c r="A469" s="15"/>
      <c r="B469" s="258"/>
      <c r="C469" s="259"/>
      <c r="D469" s="232" t="s">
        <v>148</v>
      </c>
      <c r="E469" s="260" t="s">
        <v>1</v>
      </c>
      <c r="F469" s="261" t="s">
        <v>156</v>
      </c>
      <c r="G469" s="259"/>
      <c r="H469" s="262">
        <v>4</v>
      </c>
      <c r="I469" s="263"/>
      <c r="J469" s="259"/>
      <c r="K469" s="259"/>
      <c r="L469" s="264"/>
      <c r="M469" s="265"/>
      <c r="N469" s="266"/>
      <c r="O469" s="266"/>
      <c r="P469" s="266"/>
      <c r="Q469" s="266"/>
      <c r="R469" s="266"/>
      <c r="S469" s="266"/>
      <c r="T469" s="267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68" t="s">
        <v>148</v>
      </c>
      <c r="AU469" s="268" t="s">
        <v>88</v>
      </c>
      <c r="AV469" s="15" t="s">
        <v>144</v>
      </c>
      <c r="AW469" s="15" t="s">
        <v>34</v>
      </c>
      <c r="AX469" s="15" t="s">
        <v>86</v>
      </c>
      <c r="AY469" s="268" t="s">
        <v>137</v>
      </c>
    </row>
    <row r="470" spans="1:65" s="2" customFormat="1" ht="24.15" customHeight="1">
      <c r="A470" s="39"/>
      <c r="B470" s="40"/>
      <c r="C470" s="281" t="s">
        <v>579</v>
      </c>
      <c r="D470" s="281" t="s">
        <v>221</v>
      </c>
      <c r="E470" s="282" t="s">
        <v>580</v>
      </c>
      <c r="F470" s="283" t="s">
        <v>581</v>
      </c>
      <c r="G470" s="284" t="s">
        <v>528</v>
      </c>
      <c r="H470" s="285">
        <v>1</v>
      </c>
      <c r="I470" s="286"/>
      <c r="J470" s="287">
        <f>ROUND(I470*H470,2)</f>
        <v>0</v>
      </c>
      <c r="K470" s="283" t="s">
        <v>143</v>
      </c>
      <c r="L470" s="288"/>
      <c r="M470" s="289" t="s">
        <v>1</v>
      </c>
      <c r="N470" s="290" t="s">
        <v>43</v>
      </c>
      <c r="O470" s="92"/>
      <c r="P470" s="228">
        <f>O470*H470</f>
        <v>0</v>
      </c>
      <c r="Q470" s="228">
        <v>0.0069</v>
      </c>
      <c r="R470" s="228">
        <f>Q470*H470</f>
        <v>0.0069</v>
      </c>
      <c r="S470" s="228">
        <v>0</v>
      </c>
      <c r="T470" s="229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0" t="s">
        <v>189</v>
      </c>
      <c r="AT470" s="230" t="s">
        <v>221</v>
      </c>
      <c r="AU470" s="230" t="s">
        <v>88</v>
      </c>
      <c r="AY470" s="18" t="s">
        <v>137</v>
      </c>
      <c r="BE470" s="231">
        <f>IF(N470="základní",J470,0)</f>
        <v>0</v>
      </c>
      <c r="BF470" s="231">
        <f>IF(N470="snížená",J470,0)</f>
        <v>0</v>
      </c>
      <c r="BG470" s="231">
        <f>IF(N470="zákl. přenesená",J470,0)</f>
        <v>0</v>
      </c>
      <c r="BH470" s="231">
        <f>IF(N470="sníž. přenesená",J470,0)</f>
        <v>0</v>
      </c>
      <c r="BI470" s="231">
        <f>IF(N470="nulová",J470,0)</f>
        <v>0</v>
      </c>
      <c r="BJ470" s="18" t="s">
        <v>86</v>
      </c>
      <c r="BK470" s="231">
        <f>ROUND(I470*H470,2)</f>
        <v>0</v>
      </c>
      <c r="BL470" s="18" t="s">
        <v>144</v>
      </c>
      <c r="BM470" s="230" t="s">
        <v>582</v>
      </c>
    </row>
    <row r="471" spans="1:47" s="2" customFormat="1" ht="12">
      <c r="A471" s="39"/>
      <c r="B471" s="40"/>
      <c r="C471" s="41"/>
      <c r="D471" s="232" t="s">
        <v>146</v>
      </c>
      <c r="E471" s="41"/>
      <c r="F471" s="233" t="s">
        <v>581</v>
      </c>
      <c r="G471" s="41"/>
      <c r="H471" s="41"/>
      <c r="I471" s="234"/>
      <c r="J471" s="41"/>
      <c r="K471" s="41"/>
      <c r="L471" s="45"/>
      <c r="M471" s="235"/>
      <c r="N471" s="236"/>
      <c r="O471" s="92"/>
      <c r="P471" s="92"/>
      <c r="Q471" s="92"/>
      <c r="R471" s="92"/>
      <c r="S471" s="92"/>
      <c r="T471" s="93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146</v>
      </c>
      <c r="AU471" s="18" t="s">
        <v>88</v>
      </c>
    </row>
    <row r="472" spans="1:51" s="13" customFormat="1" ht="12">
      <c r="A472" s="13"/>
      <c r="B472" s="237"/>
      <c r="C472" s="238"/>
      <c r="D472" s="232" t="s">
        <v>148</v>
      </c>
      <c r="E472" s="239" t="s">
        <v>1</v>
      </c>
      <c r="F472" s="240" t="s">
        <v>583</v>
      </c>
      <c r="G472" s="238"/>
      <c r="H472" s="241">
        <v>1</v>
      </c>
      <c r="I472" s="242"/>
      <c r="J472" s="238"/>
      <c r="K472" s="238"/>
      <c r="L472" s="243"/>
      <c r="M472" s="244"/>
      <c r="N472" s="245"/>
      <c r="O472" s="245"/>
      <c r="P472" s="245"/>
      <c r="Q472" s="245"/>
      <c r="R472" s="245"/>
      <c r="S472" s="245"/>
      <c r="T472" s="246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7" t="s">
        <v>148</v>
      </c>
      <c r="AU472" s="247" t="s">
        <v>88</v>
      </c>
      <c r="AV472" s="13" t="s">
        <v>88</v>
      </c>
      <c r="AW472" s="13" t="s">
        <v>34</v>
      </c>
      <c r="AX472" s="13" t="s">
        <v>78</v>
      </c>
      <c r="AY472" s="247" t="s">
        <v>137</v>
      </c>
    </row>
    <row r="473" spans="1:51" s="15" customFormat="1" ht="12">
      <c r="A473" s="15"/>
      <c r="B473" s="258"/>
      <c r="C473" s="259"/>
      <c r="D473" s="232" t="s">
        <v>148</v>
      </c>
      <c r="E473" s="260" t="s">
        <v>1</v>
      </c>
      <c r="F473" s="261" t="s">
        <v>156</v>
      </c>
      <c r="G473" s="259"/>
      <c r="H473" s="262">
        <v>1</v>
      </c>
      <c r="I473" s="263"/>
      <c r="J473" s="259"/>
      <c r="K473" s="259"/>
      <c r="L473" s="264"/>
      <c r="M473" s="265"/>
      <c r="N473" s="266"/>
      <c r="O473" s="266"/>
      <c r="P473" s="266"/>
      <c r="Q473" s="266"/>
      <c r="R473" s="266"/>
      <c r="S473" s="266"/>
      <c r="T473" s="267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68" t="s">
        <v>148</v>
      </c>
      <c r="AU473" s="268" t="s">
        <v>88</v>
      </c>
      <c r="AV473" s="15" t="s">
        <v>144</v>
      </c>
      <c r="AW473" s="15" t="s">
        <v>34</v>
      </c>
      <c r="AX473" s="15" t="s">
        <v>86</v>
      </c>
      <c r="AY473" s="268" t="s">
        <v>137</v>
      </c>
    </row>
    <row r="474" spans="1:65" s="2" customFormat="1" ht="24.15" customHeight="1">
      <c r="A474" s="39"/>
      <c r="B474" s="40"/>
      <c r="C474" s="219" t="s">
        <v>584</v>
      </c>
      <c r="D474" s="219" t="s">
        <v>139</v>
      </c>
      <c r="E474" s="220" t="s">
        <v>585</v>
      </c>
      <c r="F474" s="221" t="s">
        <v>586</v>
      </c>
      <c r="G474" s="222" t="s">
        <v>528</v>
      </c>
      <c r="H474" s="223">
        <v>4</v>
      </c>
      <c r="I474" s="224"/>
      <c r="J474" s="225">
        <f>ROUND(I474*H474,2)</f>
        <v>0</v>
      </c>
      <c r="K474" s="221" t="s">
        <v>143</v>
      </c>
      <c r="L474" s="45"/>
      <c r="M474" s="226" t="s">
        <v>1</v>
      </c>
      <c r="N474" s="227" t="s">
        <v>43</v>
      </c>
      <c r="O474" s="92"/>
      <c r="P474" s="228">
        <f>O474*H474</f>
        <v>0</v>
      </c>
      <c r="Q474" s="228">
        <v>2.50188</v>
      </c>
      <c r="R474" s="228">
        <f>Q474*H474</f>
        <v>10.00752</v>
      </c>
      <c r="S474" s="228">
        <v>0</v>
      </c>
      <c r="T474" s="229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0" t="s">
        <v>144</v>
      </c>
      <c r="AT474" s="230" t="s">
        <v>139</v>
      </c>
      <c r="AU474" s="230" t="s">
        <v>88</v>
      </c>
      <c r="AY474" s="18" t="s">
        <v>137</v>
      </c>
      <c r="BE474" s="231">
        <f>IF(N474="základní",J474,0)</f>
        <v>0</v>
      </c>
      <c r="BF474" s="231">
        <f>IF(N474="snížená",J474,0)</f>
        <v>0</v>
      </c>
      <c r="BG474" s="231">
        <f>IF(N474="zákl. přenesená",J474,0)</f>
        <v>0</v>
      </c>
      <c r="BH474" s="231">
        <f>IF(N474="sníž. přenesená",J474,0)</f>
        <v>0</v>
      </c>
      <c r="BI474" s="231">
        <f>IF(N474="nulová",J474,0)</f>
        <v>0</v>
      </c>
      <c r="BJ474" s="18" t="s">
        <v>86</v>
      </c>
      <c r="BK474" s="231">
        <f>ROUND(I474*H474,2)</f>
        <v>0</v>
      </c>
      <c r="BL474" s="18" t="s">
        <v>144</v>
      </c>
      <c r="BM474" s="230" t="s">
        <v>587</v>
      </c>
    </row>
    <row r="475" spans="1:47" s="2" customFormat="1" ht="12">
      <c r="A475" s="39"/>
      <c r="B475" s="40"/>
      <c r="C475" s="41"/>
      <c r="D475" s="232" t="s">
        <v>146</v>
      </c>
      <c r="E475" s="41"/>
      <c r="F475" s="233" t="s">
        <v>588</v>
      </c>
      <c r="G475" s="41"/>
      <c r="H475" s="41"/>
      <c r="I475" s="234"/>
      <c r="J475" s="41"/>
      <c r="K475" s="41"/>
      <c r="L475" s="45"/>
      <c r="M475" s="235"/>
      <c r="N475" s="236"/>
      <c r="O475" s="92"/>
      <c r="P475" s="92"/>
      <c r="Q475" s="92"/>
      <c r="R475" s="92"/>
      <c r="S475" s="92"/>
      <c r="T475" s="93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146</v>
      </c>
      <c r="AU475" s="18" t="s">
        <v>88</v>
      </c>
    </row>
    <row r="476" spans="1:51" s="13" customFormat="1" ht="12">
      <c r="A476" s="13"/>
      <c r="B476" s="237"/>
      <c r="C476" s="238"/>
      <c r="D476" s="232" t="s">
        <v>148</v>
      </c>
      <c r="E476" s="239" t="s">
        <v>1</v>
      </c>
      <c r="F476" s="240" t="s">
        <v>144</v>
      </c>
      <c r="G476" s="238"/>
      <c r="H476" s="241">
        <v>4</v>
      </c>
      <c r="I476" s="242"/>
      <c r="J476" s="238"/>
      <c r="K476" s="238"/>
      <c r="L476" s="243"/>
      <c r="M476" s="244"/>
      <c r="N476" s="245"/>
      <c r="O476" s="245"/>
      <c r="P476" s="245"/>
      <c r="Q476" s="245"/>
      <c r="R476" s="245"/>
      <c r="S476" s="245"/>
      <c r="T476" s="246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7" t="s">
        <v>148</v>
      </c>
      <c r="AU476" s="247" t="s">
        <v>88</v>
      </c>
      <c r="AV476" s="13" t="s">
        <v>88</v>
      </c>
      <c r="AW476" s="13" t="s">
        <v>34</v>
      </c>
      <c r="AX476" s="13" t="s">
        <v>86</v>
      </c>
      <c r="AY476" s="247" t="s">
        <v>137</v>
      </c>
    </row>
    <row r="477" spans="1:65" s="2" customFormat="1" ht="24.15" customHeight="1">
      <c r="A477" s="39"/>
      <c r="B477" s="40"/>
      <c r="C477" s="281" t="s">
        <v>589</v>
      </c>
      <c r="D477" s="281" t="s">
        <v>221</v>
      </c>
      <c r="E477" s="282" t="s">
        <v>590</v>
      </c>
      <c r="F477" s="283" t="s">
        <v>591</v>
      </c>
      <c r="G477" s="284" t="s">
        <v>528</v>
      </c>
      <c r="H477" s="285">
        <v>4</v>
      </c>
      <c r="I477" s="286"/>
      <c r="J477" s="287">
        <f>ROUND(I477*H477,2)</f>
        <v>0</v>
      </c>
      <c r="K477" s="283" t="s">
        <v>1</v>
      </c>
      <c r="L477" s="288"/>
      <c r="M477" s="289" t="s">
        <v>1</v>
      </c>
      <c r="N477" s="290" t="s">
        <v>43</v>
      </c>
      <c r="O477" s="92"/>
      <c r="P477" s="228">
        <f>O477*H477</f>
        <v>0</v>
      </c>
      <c r="Q477" s="228">
        <v>0</v>
      </c>
      <c r="R477" s="228">
        <f>Q477*H477</f>
        <v>0</v>
      </c>
      <c r="S477" s="228">
        <v>0</v>
      </c>
      <c r="T477" s="229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0" t="s">
        <v>189</v>
      </c>
      <c r="AT477" s="230" t="s">
        <v>221</v>
      </c>
      <c r="AU477" s="230" t="s">
        <v>88</v>
      </c>
      <c r="AY477" s="18" t="s">
        <v>137</v>
      </c>
      <c r="BE477" s="231">
        <f>IF(N477="základní",J477,0)</f>
        <v>0</v>
      </c>
      <c r="BF477" s="231">
        <f>IF(N477="snížená",J477,0)</f>
        <v>0</v>
      </c>
      <c r="BG477" s="231">
        <f>IF(N477="zákl. přenesená",J477,0)</f>
        <v>0</v>
      </c>
      <c r="BH477" s="231">
        <f>IF(N477="sníž. přenesená",J477,0)</f>
        <v>0</v>
      </c>
      <c r="BI477" s="231">
        <f>IF(N477="nulová",J477,0)</f>
        <v>0</v>
      </c>
      <c r="BJ477" s="18" t="s">
        <v>86</v>
      </c>
      <c r="BK477" s="231">
        <f>ROUND(I477*H477,2)</f>
        <v>0</v>
      </c>
      <c r="BL477" s="18" t="s">
        <v>144</v>
      </c>
      <c r="BM477" s="230" t="s">
        <v>592</v>
      </c>
    </row>
    <row r="478" spans="1:47" s="2" customFormat="1" ht="12">
      <c r="A478" s="39"/>
      <c r="B478" s="40"/>
      <c r="C478" s="41"/>
      <c r="D478" s="232" t="s">
        <v>146</v>
      </c>
      <c r="E478" s="41"/>
      <c r="F478" s="233" t="s">
        <v>593</v>
      </c>
      <c r="G478" s="41"/>
      <c r="H478" s="41"/>
      <c r="I478" s="234"/>
      <c r="J478" s="41"/>
      <c r="K478" s="41"/>
      <c r="L478" s="45"/>
      <c r="M478" s="235"/>
      <c r="N478" s="236"/>
      <c r="O478" s="92"/>
      <c r="P478" s="92"/>
      <c r="Q478" s="92"/>
      <c r="R478" s="92"/>
      <c r="S478" s="92"/>
      <c r="T478" s="93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146</v>
      </c>
      <c r="AU478" s="18" t="s">
        <v>88</v>
      </c>
    </row>
    <row r="479" spans="1:51" s="13" customFormat="1" ht="12">
      <c r="A479" s="13"/>
      <c r="B479" s="237"/>
      <c r="C479" s="238"/>
      <c r="D479" s="232" t="s">
        <v>148</v>
      </c>
      <c r="E479" s="239" t="s">
        <v>1</v>
      </c>
      <c r="F479" s="240" t="s">
        <v>144</v>
      </c>
      <c r="G479" s="238"/>
      <c r="H479" s="241">
        <v>4</v>
      </c>
      <c r="I479" s="242"/>
      <c r="J479" s="238"/>
      <c r="K479" s="238"/>
      <c r="L479" s="243"/>
      <c r="M479" s="244"/>
      <c r="N479" s="245"/>
      <c r="O479" s="245"/>
      <c r="P479" s="245"/>
      <c r="Q479" s="245"/>
      <c r="R479" s="245"/>
      <c r="S479" s="245"/>
      <c r="T479" s="246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7" t="s">
        <v>148</v>
      </c>
      <c r="AU479" s="247" t="s">
        <v>88</v>
      </c>
      <c r="AV479" s="13" t="s">
        <v>88</v>
      </c>
      <c r="AW479" s="13" t="s">
        <v>34</v>
      </c>
      <c r="AX479" s="13" t="s">
        <v>78</v>
      </c>
      <c r="AY479" s="247" t="s">
        <v>137</v>
      </c>
    </row>
    <row r="480" spans="1:51" s="15" customFormat="1" ht="12">
      <c r="A480" s="15"/>
      <c r="B480" s="258"/>
      <c r="C480" s="259"/>
      <c r="D480" s="232" t="s">
        <v>148</v>
      </c>
      <c r="E480" s="260" t="s">
        <v>1</v>
      </c>
      <c r="F480" s="261" t="s">
        <v>156</v>
      </c>
      <c r="G480" s="259"/>
      <c r="H480" s="262">
        <v>4</v>
      </c>
      <c r="I480" s="263"/>
      <c r="J480" s="259"/>
      <c r="K480" s="259"/>
      <c r="L480" s="264"/>
      <c r="M480" s="265"/>
      <c r="N480" s="266"/>
      <c r="O480" s="266"/>
      <c r="P480" s="266"/>
      <c r="Q480" s="266"/>
      <c r="R480" s="266"/>
      <c r="S480" s="266"/>
      <c r="T480" s="267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68" t="s">
        <v>148</v>
      </c>
      <c r="AU480" s="268" t="s">
        <v>88</v>
      </c>
      <c r="AV480" s="15" t="s">
        <v>144</v>
      </c>
      <c r="AW480" s="15" t="s">
        <v>34</v>
      </c>
      <c r="AX480" s="15" t="s">
        <v>86</v>
      </c>
      <c r="AY480" s="268" t="s">
        <v>137</v>
      </c>
    </row>
    <row r="481" spans="1:65" s="2" customFormat="1" ht="24.15" customHeight="1">
      <c r="A481" s="39"/>
      <c r="B481" s="40"/>
      <c r="C481" s="219" t="s">
        <v>594</v>
      </c>
      <c r="D481" s="219" t="s">
        <v>139</v>
      </c>
      <c r="E481" s="220" t="s">
        <v>595</v>
      </c>
      <c r="F481" s="221" t="s">
        <v>596</v>
      </c>
      <c r="G481" s="222" t="s">
        <v>528</v>
      </c>
      <c r="H481" s="223">
        <v>20</v>
      </c>
      <c r="I481" s="224"/>
      <c r="J481" s="225">
        <f>ROUND(I481*H481,2)</f>
        <v>0</v>
      </c>
      <c r="K481" s="221" t="s">
        <v>143</v>
      </c>
      <c r="L481" s="45"/>
      <c r="M481" s="226" t="s">
        <v>1</v>
      </c>
      <c r="N481" s="227" t="s">
        <v>43</v>
      </c>
      <c r="O481" s="92"/>
      <c r="P481" s="228">
        <f>O481*H481</f>
        <v>0</v>
      </c>
      <c r="Q481" s="228">
        <v>0.11241</v>
      </c>
      <c r="R481" s="228">
        <f>Q481*H481</f>
        <v>2.2481999999999998</v>
      </c>
      <c r="S481" s="228">
        <v>0</v>
      </c>
      <c r="T481" s="229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0" t="s">
        <v>144</v>
      </c>
      <c r="AT481" s="230" t="s">
        <v>139</v>
      </c>
      <c r="AU481" s="230" t="s">
        <v>88</v>
      </c>
      <c r="AY481" s="18" t="s">
        <v>137</v>
      </c>
      <c r="BE481" s="231">
        <f>IF(N481="základní",J481,0)</f>
        <v>0</v>
      </c>
      <c r="BF481" s="231">
        <f>IF(N481="snížená",J481,0)</f>
        <v>0</v>
      </c>
      <c r="BG481" s="231">
        <f>IF(N481="zákl. přenesená",J481,0)</f>
        <v>0</v>
      </c>
      <c r="BH481" s="231">
        <f>IF(N481="sníž. přenesená",J481,0)</f>
        <v>0</v>
      </c>
      <c r="BI481" s="231">
        <f>IF(N481="nulová",J481,0)</f>
        <v>0</v>
      </c>
      <c r="BJ481" s="18" t="s">
        <v>86</v>
      </c>
      <c r="BK481" s="231">
        <f>ROUND(I481*H481,2)</f>
        <v>0</v>
      </c>
      <c r="BL481" s="18" t="s">
        <v>144</v>
      </c>
      <c r="BM481" s="230" t="s">
        <v>597</v>
      </c>
    </row>
    <row r="482" spans="1:47" s="2" customFormat="1" ht="12">
      <c r="A482" s="39"/>
      <c r="B482" s="40"/>
      <c r="C482" s="41"/>
      <c r="D482" s="232" t="s">
        <v>146</v>
      </c>
      <c r="E482" s="41"/>
      <c r="F482" s="233" t="s">
        <v>598</v>
      </c>
      <c r="G482" s="41"/>
      <c r="H482" s="41"/>
      <c r="I482" s="234"/>
      <c r="J482" s="41"/>
      <c r="K482" s="41"/>
      <c r="L482" s="45"/>
      <c r="M482" s="235"/>
      <c r="N482" s="236"/>
      <c r="O482" s="92"/>
      <c r="P482" s="92"/>
      <c r="Q482" s="92"/>
      <c r="R482" s="92"/>
      <c r="S482" s="92"/>
      <c r="T482" s="93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146</v>
      </c>
      <c r="AU482" s="18" t="s">
        <v>88</v>
      </c>
    </row>
    <row r="483" spans="1:51" s="13" customFormat="1" ht="12">
      <c r="A483" s="13"/>
      <c r="B483" s="237"/>
      <c r="C483" s="238"/>
      <c r="D483" s="232" t="s">
        <v>148</v>
      </c>
      <c r="E483" s="239" t="s">
        <v>1</v>
      </c>
      <c r="F483" s="240" t="s">
        <v>599</v>
      </c>
      <c r="G483" s="238"/>
      <c r="H483" s="241">
        <v>4</v>
      </c>
      <c r="I483" s="242"/>
      <c r="J483" s="238"/>
      <c r="K483" s="238"/>
      <c r="L483" s="243"/>
      <c r="M483" s="244"/>
      <c r="N483" s="245"/>
      <c r="O483" s="245"/>
      <c r="P483" s="245"/>
      <c r="Q483" s="245"/>
      <c r="R483" s="245"/>
      <c r="S483" s="245"/>
      <c r="T483" s="246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7" t="s">
        <v>148</v>
      </c>
      <c r="AU483" s="247" t="s">
        <v>88</v>
      </c>
      <c r="AV483" s="13" t="s">
        <v>88</v>
      </c>
      <c r="AW483" s="13" t="s">
        <v>34</v>
      </c>
      <c r="AX483" s="13" t="s">
        <v>78</v>
      </c>
      <c r="AY483" s="247" t="s">
        <v>137</v>
      </c>
    </row>
    <row r="484" spans="1:51" s="13" customFormat="1" ht="12">
      <c r="A484" s="13"/>
      <c r="B484" s="237"/>
      <c r="C484" s="238"/>
      <c r="D484" s="232" t="s">
        <v>148</v>
      </c>
      <c r="E484" s="239" t="s">
        <v>1</v>
      </c>
      <c r="F484" s="240" t="s">
        <v>600</v>
      </c>
      <c r="G484" s="238"/>
      <c r="H484" s="241">
        <v>16</v>
      </c>
      <c r="I484" s="242"/>
      <c r="J484" s="238"/>
      <c r="K484" s="238"/>
      <c r="L484" s="243"/>
      <c r="M484" s="244"/>
      <c r="N484" s="245"/>
      <c r="O484" s="245"/>
      <c r="P484" s="245"/>
      <c r="Q484" s="245"/>
      <c r="R484" s="245"/>
      <c r="S484" s="245"/>
      <c r="T484" s="246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7" t="s">
        <v>148</v>
      </c>
      <c r="AU484" s="247" t="s">
        <v>88</v>
      </c>
      <c r="AV484" s="13" t="s">
        <v>88</v>
      </c>
      <c r="AW484" s="13" t="s">
        <v>34</v>
      </c>
      <c r="AX484" s="13" t="s">
        <v>78</v>
      </c>
      <c r="AY484" s="247" t="s">
        <v>137</v>
      </c>
    </row>
    <row r="485" spans="1:51" s="15" customFormat="1" ht="12">
      <c r="A485" s="15"/>
      <c r="B485" s="258"/>
      <c r="C485" s="259"/>
      <c r="D485" s="232" t="s">
        <v>148</v>
      </c>
      <c r="E485" s="260" t="s">
        <v>1</v>
      </c>
      <c r="F485" s="261" t="s">
        <v>156</v>
      </c>
      <c r="G485" s="259"/>
      <c r="H485" s="262">
        <v>20</v>
      </c>
      <c r="I485" s="263"/>
      <c r="J485" s="259"/>
      <c r="K485" s="259"/>
      <c r="L485" s="264"/>
      <c r="M485" s="265"/>
      <c r="N485" s="266"/>
      <c r="O485" s="266"/>
      <c r="P485" s="266"/>
      <c r="Q485" s="266"/>
      <c r="R485" s="266"/>
      <c r="S485" s="266"/>
      <c r="T485" s="267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68" t="s">
        <v>148</v>
      </c>
      <c r="AU485" s="268" t="s">
        <v>88</v>
      </c>
      <c r="AV485" s="15" t="s">
        <v>144</v>
      </c>
      <c r="AW485" s="15" t="s">
        <v>34</v>
      </c>
      <c r="AX485" s="15" t="s">
        <v>86</v>
      </c>
      <c r="AY485" s="268" t="s">
        <v>137</v>
      </c>
    </row>
    <row r="486" spans="1:65" s="2" customFormat="1" ht="21.75" customHeight="1">
      <c r="A486" s="39"/>
      <c r="B486" s="40"/>
      <c r="C486" s="281" t="s">
        <v>601</v>
      </c>
      <c r="D486" s="281" t="s">
        <v>221</v>
      </c>
      <c r="E486" s="282" t="s">
        <v>602</v>
      </c>
      <c r="F486" s="283" t="s">
        <v>603</v>
      </c>
      <c r="G486" s="284" t="s">
        <v>528</v>
      </c>
      <c r="H486" s="285">
        <v>16</v>
      </c>
      <c r="I486" s="286"/>
      <c r="J486" s="287">
        <f>ROUND(I486*H486,2)</f>
        <v>0</v>
      </c>
      <c r="K486" s="283" t="s">
        <v>143</v>
      </c>
      <c r="L486" s="288"/>
      <c r="M486" s="289" t="s">
        <v>1</v>
      </c>
      <c r="N486" s="290" t="s">
        <v>43</v>
      </c>
      <c r="O486" s="92"/>
      <c r="P486" s="228">
        <f>O486*H486</f>
        <v>0</v>
      </c>
      <c r="Q486" s="228">
        <v>0.0061</v>
      </c>
      <c r="R486" s="228">
        <f>Q486*H486</f>
        <v>0.0976</v>
      </c>
      <c r="S486" s="228">
        <v>0</v>
      </c>
      <c r="T486" s="229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30" t="s">
        <v>189</v>
      </c>
      <c r="AT486" s="230" t="s">
        <v>221</v>
      </c>
      <c r="AU486" s="230" t="s">
        <v>88</v>
      </c>
      <c r="AY486" s="18" t="s">
        <v>137</v>
      </c>
      <c r="BE486" s="231">
        <f>IF(N486="základní",J486,0)</f>
        <v>0</v>
      </c>
      <c r="BF486" s="231">
        <f>IF(N486="snížená",J486,0)</f>
        <v>0</v>
      </c>
      <c r="BG486" s="231">
        <f>IF(N486="zákl. přenesená",J486,0)</f>
        <v>0</v>
      </c>
      <c r="BH486" s="231">
        <f>IF(N486="sníž. přenesená",J486,0)</f>
        <v>0</v>
      </c>
      <c r="BI486" s="231">
        <f>IF(N486="nulová",J486,0)</f>
        <v>0</v>
      </c>
      <c r="BJ486" s="18" t="s">
        <v>86</v>
      </c>
      <c r="BK486" s="231">
        <f>ROUND(I486*H486,2)</f>
        <v>0</v>
      </c>
      <c r="BL486" s="18" t="s">
        <v>144</v>
      </c>
      <c r="BM486" s="230" t="s">
        <v>604</v>
      </c>
    </row>
    <row r="487" spans="1:47" s="2" customFormat="1" ht="12">
      <c r="A487" s="39"/>
      <c r="B487" s="40"/>
      <c r="C487" s="41"/>
      <c r="D487" s="232" t="s">
        <v>146</v>
      </c>
      <c r="E487" s="41"/>
      <c r="F487" s="233" t="s">
        <v>603</v>
      </c>
      <c r="G487" s="41"/>
      <c r="H487" s="41"/>
      <c r="I487" s="234"/>
      <c r="J487" s="41"/>
      <c r="K487" s="41"/>
      <c r="L487" s="45"/>
      <c r="M487" s="235"/>
      <c r="N487" s="236"/>
      <c r="O487" s="92"/>
      <c r="P487" s="92"/>
      <c r="Q487" s="92"/>
      <c r="R487" s="92"/>
      <c r="S487" s="92"/>
      <c r="T487" s="93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146</v>
      </c>
      <c r="AU487" s="18" t="s">
        <v>88</v>
      </c>
    </row>
    <row r="488" spans="1:51" s="13" customFormat="1" ht="12">
      <c r="A488" s="13"/>
      <c r="B488" s="237"/>
      <c r="C488" s="238"/>
      <c r="D488" s="232" t="s">
        <v>148</v>
      </c>
      <c r="E488" s="239" t="s">
        <v>1</v>
      </c>
      <c r="F488" s="240" t="s">
        <v>245</v>
      </c>
      <c r="G488" s="238"/>
      <c r="H488" s="241">
        <v>16</v>
      </c>
      <c r="I488" s="242"/>
      <c r="J488" s="238"/>
      <c r="K488" s="238"/>
      <c r="L488" s="243"/>
      <c r="M488" s="244"/>
      <c r="N488" s="245"/>
      <c r="O488" s="245"/>
      <c r="P488" s="245"/>
      <c r="Q488" s="245"/>
      <c r="R488" s="245"/>
      <c r="S488" s="245"/>
      <c r="T488" s="246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7" t="s">
        <v>148</v>
      </c>
      <c r="AU488" s="247" t="s">
        <v>88</v>
      </c>
      <c r="AV488" s="13" t="s">
        <v>88</v>
      </c>
      <c r="AW488" s="13" t="s">
        <v>34</v>
      </c>
      <c r="AX488" s="13" t="s">
        <v>86</v>
      </c>
      <c r="AY488" s="247" t="s">
        <v>137</v>
      </c>
    </row>
    <row r="489" spans="1:65" s="2" customFormat="1" ht="33" customHeight="1">
      <c r="A489" s="39"/>
      <c r="B489" s="40"/>
      <c r="C489" s="219" t="s">
        <v>605</v>
      </c>
      <c r="D489" s="219" t="s">
        <v>139</v>
      </c>
      <c r="E489" s="220" t="s">
        <v>606</v>
      </c>
      <c r="F489" s="221" t="s">
        <v>607</v>
      </c>
      <c r="G489" s="222" t="s">
        <v>528</v>
      </c>
      <c r="H489" s="223">
        <v>8</v>
      </c>
      <c r="I489" s="224"/>
      <c r="J489" s="225">
        <f>ROUND(I489*H489,2)</f>
        <v>0</v>
      </c>
      <c r="K489" s="221" t="s">
        <v>1</v>
      </c>
      <c r="L489" s="45"/>
      <c r="M489" s="226" t="s">
        <v>1</v>
      </c>
      <c r="N489" s="227" t="s">
        <v>43</v>
      </c>
      <c r="O489" s="92"/>
      <c r="P489" s="228">
        <f>O489*H489</f>
        <v>0</v>
      </c>
      <c r="Q489" s="228">
        <v>0.11241</v>
      </c>
      <c r="R489" s="228">
        <f>Q489*H489</f>
        <v>0.89928</v>
      </c>
      <c r="S489" s="228">
        <v>0</v>
      </c>
      <c r="T489" s="229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30" t="s">
        <v>144</v>
      </c>
      <c r="AT489" s="230" t="s">
        <v>139</v>
      </c>
      <c r="AU489" s="230" t="s">
        <v>88</v>
      </c>
      <c r="AY489" s="18" t="s">
        <v>137</v>
      </c>
      <c r="BE489" s="231">
        <f>IF(N489="základní",J489,0)</f>
        <v>0</v>
      </c>
      <c r="BF489" s="231">
        <f>IF(N489="snížená",J489,0)</f>
        <v>0</v>
      </c>
      <c r="BG489" s="231">
        <f>IF(N489="zákl. přenesená",J489,0)</f>
        <v>0</v>
      </c>
      <c r="BH489" s="231">
        <f>IF(N489="sníž. přenesená",J489,0)</f>
        <v>0</v>
      </c>
      <c r="BI489" s="231">
        <f>IF(N489="nulová",J489,0)</f>
        <v>0</v>
      </c>
      <c r="BJ489" s="18" t="s">
        <v>86</v>
      </c>
      <c r="BK489" s="231">
        <f>ROUND(I489*H489,2)</f>
        <v>0</v>
      </c>
      <c r="BL489" s="18" t="s">
        <v>144</v>
      </c>
      <c r="BM489" s="230" t="s">
        <v>608</v>
      </c>
    </row>
    <row r="490" spans="1:47" s="2" customFormat="1" ht="12">
      <c r="A490" s="39"/>
      <c r="B490" s="40"/>
      <c r="C490" s="41"/>
      <c r="D490" s="232" t="s">
        <v>146</v>
      </c>
      <c r="E490" s="41"/>
      <c r="F490" s="233" t="s">
        <v>609</v>
      </c>
      <c r="G490" s="41"/>
      <c r="H490" s="41"/>
      <c r="I490" s="234"/>
      <c r="J490" s="41"/>
      <c r="K490" s="41"/>
      <c r="L490" s="45"/>
      <c r="M490" s="235"/>
      <c r="N490" s="236"/>
      <c r="O490" s="92"/>
      <c r="P490" s="92"/>
      <c r="Q490" s="92"/>
      <c r="R490" s="92"/>
      <c r="S490" s="92"/>
      <c r="T490" s="93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146</v>
      </c>
      <c r="AU490" s="18" t="s">
        <v>88</v>
      </c>
    </row>
    <row r="491" spans="1:51" s="13" customFormat="1" ht="12">
      <c r="A491" s="13"/>
      <c r="B491" s="237"/>
      <c r="C491" s="238"/>
      <c r="D491" s="232" t="s">
        <v>148</v>
      </c>
      <c r="E491" s="239" t="s">
        <v>1</v>
      </c>
      <c r="F491" s="240" t="s">
        <v>610</v>
      </c>
      <c r="G491" s="238"/>
      <c r="H491" s="241">
        <v>8</v>
      </c>
      <c r="I491" s="242"/>
      <c r="J491" s="238"/>
      <c r="K491" s="238"/>
      <c r="L491" s="243"/>
      <c r="M491" s="244"/>
      <c r="N491" s="245"/>
      <c r="O491" s="245"/>
      <c r="P491" s="245"/>
      <c r="Q491" s="245"/>
      <c r="R491" s="245"/>
      <c r="S491" s="245"/>
      <c r="T491" s="246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7" t="s">
        <v>148</v>
      </c>
      <c r="AU491" s="247" t="s">
        <v>88</v>
      </c>
      <c r="AV491" s="13" t="s">
        <v>88</v>
      </c>
      <c r="AW491" s="13" t="s">
        <v>34</v>
      </c>
      <c r="AX491" s="13" t="s">
        <v>86</v>
      </c>
      <c r="AY491" s="247" t="s">
        <v>137</v>
      </c>
    </row>
    <row r="492" spans="1:65" s="2" customFormat="1" ht="16.5" customHeight="1">
      <c r="A492" s="39"/>
      <c r="B492" s="40"/>
      <c r="C492" s="281" t="s">
        <v>611</v>
      </c>
      <c r="D492" s="281" t="s">
        <v>221</v>
      </c>
      <c r="E492" s="282" t="s">
        <v>612</v>
      </c>
      <c r="F492" s="283" t="s">
        <v>613</v>
      </c>
      <c r="G492" s="284" t="s">
        <v>528</v>
      </c>
      <c r="H492" s="285">
        <v>8</v>
      </c>
      <c r="I492" s="286"/>
      <c r="J492" s="287">
        <f>ROUND(I492*H492,2)</f>
        <v>0</v>
      </c>
      <c r="K492" s="283" t="s">
        <v>1</v>
      </c>
      <c r="L492" s="288"/>
      <c r="M492" s="289" t="s">
        <v>1</v>
      </c>
      <c r="N492" s="290" t="s">
        <v>43</v>
      </c>
      <c r="O492" s="92"/>
      <c r="P492" s="228">
        <f>O492*H492</f>
        <v>0</v>
      </c>
      <c r="Q492" s="228">
        <v>0.0061</v>
      </c>
      <c r="R492" s="228">
        <f>Q492*H492</f>
        <v>0.0488</v>
      </c>
      <c r="S492" s="228">
        <v>0</v>
      </c>
      <c r="T492" s="229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0" t="s">
        <v>189</v>
      </c>
      <c r="AT492" s="230" t="s">
        <v>221</v>
      </c>
      <c r="AU492" s="230" t="s">
        <v>88</v>
      </c>
      <c r="AY492" s="18" t="s">
        <v>137</v>
      </c>
      <c r="BE492" s="231">
        <f>IF(N492="základní",J492,0)</f>
        <v>0</v>
      </c>
      <c r="BF492" s="231">
        <f>IF(N492="snížená",J492,0)</f>
        <v>0</v>
      </c>
      <c r="BG492" s="231">
        <f>IF(N492="zákl. přenesená",J492,0)</f>
        <v>0</v>
      </c>
      <c r="BH492" s="231">
        <f>IF(N492="sníž. přenesená",J492,0)</f>
        <v>0</v>
      </c>
      <c r="BI492" s="231">
        <f>IF(N492="nulová",J492,0)</f>
        <v>0</v>
      </c>
      <c r="BJ492" s="18" t="s">
        <v>86</v>
      </c>
      <c r="BK492" s="231">
        <f>ROUND(I492*H492,2)</f>
        <v>0</v>
      </c>
      <c r="BL492" s="18" t="s">
        <v>144</v>
      </c>
      <c r="BM492" s="230" t="s">
        <v>614</v>
      </c>
    </row>
    <row r="493" spans="1:47" s="2" customFormat="1" ht="12">
      <c r="A493" s="39"/>
      <c r="B493" s="40"/>
      <c r="C493" s="41"/>
      <c r="D493" s="232" t="s">
        <v>146</v>
      </c>
      <c r="E493" s="41"/>
      <c r="F493" s="233" t="s">
        <v>615</v>
      </c>
      <c r="G493" s="41"/>
      <c r="H493" s="41"/>
      <c r="I493" s="234"/>
      <c r="J493" s="41"/>
      <c r="K493" s="41"/>
      <c r="L493" s="45"/>
      <c r="M493" s="235"/>
      <c r="N493" s="236"/>
      <c r="O493" s="92"/>
      <c r="P493" s="92"/>
      <c r="Q493" s="92"/>
      <c r="R493" s="92"/>
      <c r="S493" s="92"/>
      <c r="T493" s="93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146</v>
      </c>
      <c r="AU493" s="18" t="s">
        <v>88</v>
      </c>
    </row>
    <row r="494" spans="1:51" s="13" customFormat="1" ht="12">
      <c r="A494" s="13"/>
      <c r="B494" s="237"/>
      <c r="C494" s="238"/>
      <c r="D494" s="232" t="s">
        <v>148</v>
      </c>
      <c r="E494" s="239" t="s">
        <v>1</v>
      </c>
      <c r="F494" s="240" t="s">
        <v>610</v>
      </c>
      <c r="G494" s="238"/>
      <c r="H494" s="241">
        <v>8</v>
      </c>
      <c r="I494" s="242"/>
      <c r="J494" s="238"/>
      <c r="K494" s="238"/>
      <c r="L494" s="243"/>
      <c r="M494" s="244"/>
      <c r="N494" s="245"/>
      <c r="O494" s="245"/>
      <c r="P494" s="245"/>
      <c r="Q494" s="245"/>
      <c r="R494" s="245"/>
      <c r="S494" s="245"/>
      <c r="T494" s="246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7" t="s">
        <v>148</v>
      </c>
      <c r="AU494" s="247" t="s">
        <v>88</v>
      </c>
      <c r="AV494" s="13" t="s">
        <v>88</v>
      </c>
      <c r="AW494" s="13" t="s">
        <v>34</v>
      </c>
      <c r="AX494" s="13" t="s">
        <v>86</v>
      </c>
      <c r="AY494" s="247" t="s">
        <v>137</v>
      </c>
    </row>
    <row r="495" spans="1:65" s="2" customFormat="1" ht="24.15" customHeight="1">
      <c r="A495" s="39"/>
      <c r="B495" s="40"/>
      <c r="C495" s="219" t="s">
        <v>616</v>
      </c>
      <c r="D495" s="219" t="s">
        <v>139</v>
      </c>
      <c r="E495" s="220" t="s">
        <v>617</v>
      </c>
      <c r="F495" s="221" t="s">
        <v>618</v>
      </c>
      <c r="G495" s="222" t="s">
        <v>312</v>
      </c>
      <c r="H495" s="223">
        <v>534.23</v>
      </c>
      <c r="I495" s="224"/>
      <c r="J495" s="225">
        <f>ROUND(I495*H495,2)</f>
        <v>0</v>
      </c>
      <c r="K495" s="221" t="s">
        <v>143</v>
      </c>
      <c r="L495" s="45"/>
      <c r="M495" s="226" t="s">
        <v>1</v>
      </c>
      <c r="N495" s="227" t="s">
        <v>43</v>
      </c>
      <c r="O495" s="92"/>
      <c r="P495" s="228">
        <f>O495*H495</f>
        <v>0</v>
      </c>
      <c r="Q495" s="228">
        <v>8E-05</v>
      </c>
      <c r="R495" s="228">
        <f>Q495*H495</f>
        <v>0.0427384</v>
      </c>
      <c r="S495" s="228">
        <v>0</v>
      </c>
      <c r="T495" s="229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30" t="s">
        <v>144</v>
      </c>
      <c r="AT495" s="230" t="s">
        <v>139</v>
      </c>
      <c r="AU495" s="230" t="s">
        <v>88</v>
      </c>
      <c r="AY495" s="18" t="s">
        <v>137</v>
      </c>
      <c r="BE495" s="231">
        <f>IF(N495="základní",J495,0)</f>
        <v>0</v>
      </c>
      <c r="BF495" s="231">
        <f>IF(N495="snížená",J495,0)</f>
        <v>0</v>
      </c>
      <c r="BG495" s="231">
        <f>IF(N495="zákl. přenesená",J495,0)</f>
        <v>0</v>
      </c>
      <c r="BH495" s="231">
        <f>IF(N495="sníž. přenesená",J495,0)</f>
        <v>0</v>
      </c>
      <c r="BI495" s="231">
        <f>IF(N495="nulová",J495,0)</f>
        <v>0</v>
      </c>
      <c r="BJ495" s="18" t="s">
        <v>86</v>
      </c>
      <c r="BK495" s="231">
        <f>ROUND(I495*H495,2)</f>
        <v>0</v>
      </c>
      <c r="BL495" s="18" t="s">
        <v>144</v>
      </c>
      <c r="BM495" s="230" t="s">
        <v>619</v>
      </c>
    </row>
    <row r="496" spans="1:47" s="2" customFormat="1" ht="12">
      <c r="A496" s="39"/>
      <c r="B496" s="40"/>
      <c r="C496" s="41"/>
      <c r="D496" s="232" t="s">
        <v>146</v>
      </c>
      <c r="E496" s="41"/>
      <c r="F496" s="233" t="s">
        <v>620</v>
      </c>
      <c r="G496" s="41"/>
      <c r="H496" s="41"/>
      <c r="I496" s="234"/>
      <c r="J496" s="41"/>
      <c r="K496" s="41"/>
      <c r="L496" s="45"/>
      <c r="M496" s="235"/>
      <c r="N496" s="236"/>
      <c r="O496" s="92"/>
      <c r="P496" s="92"/>
      <c r="Q496" s="92"/>
      <c r="R496" s="92"/>
      <c r="S496" s="92"/>
      <c r="T496" s="93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146</v>
      </c>
      <c r="AU496" s="18" t="s">
        <v>88</v>
      </c>
    </row>
    <row r="497" spans="1:51" s="13" customFormat="1" ht="12">
      <c r="A497" s="13"/>
      <c r="B497" s="237"/>
      <c r="C497" s="238"/>
      <c r="D497" s="232" t="s">
        <v>148</v>
      </c>
      <c r="E497" s="239" t="s">
        <v>1</v>
      </c>
      <c r="F497" s="240" t="s">
        <v>621</v>
      </c>
      <c r="G497" s="238"/>
      <c r="H497" s="241">
        <v>534.23</v>
      </c>
      <c r="I497" s="242"/>
      <c r="J497" s="238"/>
      <c r="K497" s="238"/>
      <c r="L497" s="243"/>
      <c r="M497" s="244"/>
      <c r="N497" s="245"/>
      <c r="O497" s="245"/>
      <c r="P497" s="245"/>
      <c r="Q497" s="245"/>
      <c r="R497" s="245"/>
      <c r="S497" s="245"/>
      <c r="T497" s="246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7" t="s">
        <v>148</v>
      </c>
      <c r="AU497" s="247" t="s">
        <v>88</v>
      </c>
      <c r="AV497" s="13" t="s">
        <v>88</v>
      </c>
      <c r="AW497" s="13" t="s">
        <v>34</v>
      </c>
      <c r="AX497" s="13" t="s">
        <v>78</v>
      </c>
      <c r="AY497" s="247" t="s">
        <v>137</v>
      </c>
    </row>
    <row r="498" spans="1:51" s="15" customFormat="1" ht="12">
      <c r="A498" s="15"/>
      <c r="B498" s="258"/>
      <c r="C498" s="259"/>
      <c r="D498" s="232" t="s">
        <v>148</v>
      </c>
      <c r="E498" s="260" t="s">
        <v>1</v>
      </c>
      <c r="F498" s="261" t="s">
        <v>156</v>
      </c>
      <c r="G498" s="259"/>
      <c r="H498" s="262">
        <v>534.23</v>
      </c>
      <c r="I498" s="263"/>
      <c r="J498" s="259"/>
      <c r="K498" s="259"/>
      <c r="L498" s="264"/>
      <c r="M498" s="265"/>
      <c r="N498" s="266"/>
      <c r="O498" s="266"/>
      <c r="P498" s="266"/>
      <c r="Q498" s="266"/>
      <c r="R498" s="266"/>
      <c r="S498" s="266"/>
      <c r="T498" s="267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68" t="s">
        <v>148</v>
      </c>
      <c r="AU498" s="268" t="s">
        <v>88</v>
      </c>
      <c r="AV498" s="15" t="s">
        <v>144</v>
      </c>
      <c r="AW498" s="15" t="s">
        <v>34</v>
      </c>
      <c r="AX498" s="15" t="s">
        <v>86</v>
      </c>
      <c r="AY498" s="268" t="s">
        <v>137</v>
      </c>
    </row>
    <row r="499" spans="1:65" s="2" customFormat="1" ht="24.15" customHeight="1">
      <c r="A499" s="39"/>
      <c r="B499" s="40"/>
      <c r="C499" s="219" t="s">
        <v>622</v>
      </c>
      <c r="D499" s="219" t="s">
        <v>139</v>
      </c>
      <c r="E499" s="220" t="s">
        <v>623</v>
      </c>
      <c r="F499" s="221" t="s">
        <v>624</v>
      </c>
      <c r="G499" s="222" t="s">
        <v>312</v>
      </c>
      <c r="H499" s="223">
        <v>880.08</v>
      </c>
      <c r="I499" s="224"/>
      <c r="J499" s="225">
        <f>ROUND(I499*H499,2)</f>
        <v>0</v>
      </c>
      <c r="K499" s="221" t="s">
        <v>143</v>
      </c>
      <c r="L499" s="45"/>
      <c r="M499" s="226" t="s">
        <v>1</v>
      </c>
      <c r="N499" s="227" t="s">
        <v>43</v>
      </c>
      <c r="O499" s="92"/>
      <c r="P499" s="228">
        <f>O499*H499</f>
        <v>0</v>
      </c>
      <c r="Q499" s="228">
        <v>0.00015</v>
      </c>
      <c r="R499" s="228">
        <f>Q499*H499</f>
        <v>0.132012</v>
      </c>
      <c r="S499" s="228">
        <v>0</v>
      </c>
      <c r="T499" s="229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30" t="s">
        <v>144</v>
      </c>
      <c r="AT499" s="230" t="s">
        <v>139</v>
      </c>
      <c r="AU499" s="230" t="s">
        <v>88</v>
      </c>
      <c r="AY499" s="18" t="s">
        <v>137</v>
      </c>
      <c r="BE499" s="231">
        <f>IF(N499="základní",J499,0)</f>
        <v>0</v>
      </c>
      <c r="BF499" s="231">
        <f>IF(N499="snížená",J499,0)</f>
        <v>0</v>
      </c>
      <c r="BG499" s="231">
        <f>IF(N499="zákl. přenesená",J499,0)</f>
        <v>0</v>
      </c>
      <c r="BH499" s="231">
        <f>IF(N499="sníž. přenesená",J499,0)</f>
        <v>0</v>
      </c>
      <c r="BI499" s="231">
        <f>IF(N499="nulová",J499,0)</f>
        <v>0</v>
      </c>
      <c r="BJ499" s="18" t="s">
        <v>86</v>
      </c>
      <c r="BK499" s="231">
        <f>ROUND(I499*H499,2)</f>
        <v>0</v>
      </c>
      <c r="BL499" s="18" t="s">
        <v>144</v>
      </c>
      <c r="BM499" s="230" t="s">
        <v>625</v>
      </c>
    </row>
    <row r="500" spans="1:47" s="2" customFormat="1" ht="12">
      <c r="A500" s="39"/>
      <c r="B500" s="40"/>
      <c r="C500" s="41"/>
      <c r="D500" s="232" t="s">
        <v>146</v>
      </c>
      <c r="E500" s="41"/>
      <c r="F500" s="233" t="s">
        <v>626</v>
      </c>
      <c r="G500" s="41"/>
      <c r="H500" s="41"/>
      <c r="I500" s="234"/>
      <c r="J500" s="41"/>
      <c r="K500" s="41"/>
      <c r="L500" s="45"/>
      <c r="M500" s="235"/>
      <c r="N500" s="236"/>
      <c r="O500" s="92"/>
      <c r="P500" s="92"/>
      <c r="Q500" s="92"/>
      <c r="R500" s="92"/>
      <c r="S500" s="92"/>
      <c r="T500" s="93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T500" s="18" t="s">
        <v>146</v>
      </c>
      <c r="AU500" s="18" t="s">
        <v>88</v>
      </c>
    </row>
    <row r="501" spans="1:51" s="13" customFormat="1" ht="12">
      <c r="A501" s="13"/>
      <c r="B501" s="237"/>
      <c r="C501" s="238"/>
      <c r="D501" s="232" t="s">
        <v>148</v>
      </c>
      <c r="E501" s="239" t="s">
        <v>1</v>
      </c>
      <c r="F501" s="240" t="s">
        <v>627</v>
      </c>
      <c r="G501" s="238"/>
      <c r="H501" s="241">
        <v>880.08</v>
      </c>
      <c r="I501" s="242"/>
      <c r="J501" s="238"/>
      <c r="K501" s="238"/>
      <c r="L501" s="243"/>
      <c r="M501" s="244"/>
      <c r="N501" s="245"/>
      <c r="O501" s="245"/>
      <c r="P501" s="245"/>
      <c r="Q501" s="245"/>
      <c r="R501" s="245"/>
      <c r="S501" s="245"/>
      <c r="T501" s="246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7" t="s">
        <v>148</v>
      </c>
      <c r="AU501" s="247" t="s">
        <v>88</v>
      </c>
      <c r="AV501" s="13" t="s">
        <v>88</v>
      </c>
      <c r="AW501" s="13" t="s">
        <v>34</v>
      </c>
      <c r="AX501" s="13" t="s">
        <v>78</v>
      </c>
      <c r="AY501" s="247" t="s">
        <v>137</v>
      </c>
    </row>
    <row r="502" spans="1:51" s="15" customFormat="1" ht="12">
      <c r="A502" s="15"/>
      <c r="B502" s="258"/>
      <c r="C502" s="259"/>
      <c r="D502" s="232" t="s">
        <v>148</v>
      </c>
      <c r="E502" s="260" t="s">
        <v>1</v>
      </c>
      <c r="F502" s="261" t="s">
        <v>156</v>
      </c>
      <c r="G502" s="259"/>
      <c r="H502" s="262">
        <v>880.08</v>
      </c>
      <c r="I502" s="263"/>
      <c r="J502" s="259"/>
      <c r="K502" s="259"/>
      <c r="L502" s="264"/>
      <c r="M502" s="265"/>
      <c r="N502" s="266"/>
      <c r="O502" s="266"/>
      <c r="P502" s="266"/>
      <c r="Q502" s="266"/>
      <c r="R502" s="266"/>
      <c r="S502" s="266"/>
      <c r="T502" s="267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68" t="s">
        <v>148</v>
      </c>
      <c r="AU502" s="268" t="s">
        <v>88</v>
      </c>
      <c r="AV502" s="15" t="s">
        <v>144</v>
      </c>
      <c r="AW502" s="15" t="s">
        <v>34</v>
      </c>
      <c r="AX502" s="15" t="s">
        <v>86</v>
      </c>
      <c r="AY502" s="268" t="s">
        <v>137</v>
      </c>
    </row>
    <row r="503" spans="1:65" s="2" customFormat="1" ht="24.15" customHeight="1">
      <c r="A503" s="39"/>
      <c r="B503" s="40"/>
      <c r="C503" s="219" t="s">
        <v>628</v>
      </c>
      <c r="D503" s="219" t="s">
        <v>139</v>
      </c>
      <c r="E503" s="220" t="s">
        <v>629</v>
      </c>
      <c r="F503" s="221" t="s">
        <v>630</v>
      </c>
      <c r="G503" s="222" t="s">
        <v>312</v>
      </c>
      <c r="H503" s="223">
        <v>100.77</v>
      </c>
      <c r="I503" s="224"/>
      <c r="J503" s="225">
        <f>ROUND(I503*H503,2)</f>
        <v>0</v>
      </c>
      <c r="K503" s="221" t="s">
        <v>143</v>
      </c>
      <c r="L503" s="45"/>
      <c r="M503" s="226" t="s">
        <v>1</v>
      </c>
      <c r="N503" s="227" t="s">
        <v>43</v>
      </c>
      <c r="O503" s="92"/>
      <c r="P503" s="228">
        <f>O503*H503</f>
        <v>0</v>
      </c>
      <c r="Q503" s="228">
        <v>5E-05</v>
      </c>
      <c r="R503" s="228">
        <f>Q503*H503</f>
        <v>0.0050385000000000004</v>
      </c>
      <c r="S503" s="228">
        <v>0</v>
      </c>
      <c r="T503" s="229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30" t="s">
        <v>144</v>
      </c>
      <c r="AT503" s="230" t="s">
        <v>139</v>
      </c>
      <c r="AU503" s="230" t="s">
        <v>88</v>
      </c>
      <c r="AY503" s="18" t="s">
        <v>137</v>
      </c>
      <c r="BE503" s="231">
        <f>IF(N503="základní",J503,0)</f>
        <v>0</v>
      </c>
      <c r="BF503" s="231">
        <f>IF(N503="snížená",J503,0)</f>
        <v>0</v>
      </c>
      <c r="BG503" s="231">
        <f>IF(N503="zákl. přenesená",J503,0)</f>
        <v>0</v>
      </c>
      <c r="BH503" s="231">
        <f>IF(N503="sníž. přenesená",J503,0)</f>
        <v>0</v>
      </c>
      <c r="BI503" s="231">
        <f>IF(N503="nulová",J503,0)</f>
        <v>0</v>
      </c>
      <c r="BJ503" s="18" t="s">
        <v>86</v>
      </c>
      <c r="BK503" s="231">
        <f>ROUND(I503*H503,2)</f>
        <v>0</v>
      </c>
      <c r="BL503" s="18" t="s">
        <v>144</v>
      </c>
      <c r="BM503" s="230" t="s">
        <v>631</v>
      </c>
    </row>
    <row r="504" spans="1:47" s="2" customFormat="1" ht="12">
      <c r="A504" s="39"/>
      <c r="B504" s="40"/>
      <c r="C504" s="41"/>
      <c r="D504" s="232" t="s">
        <v>146</v>
      </c>
      <c r="E504" s="41"/>
      <c r="F504" s="233" t="s">
        <v>632</v>
      </c>
      <c r="G504" s="41"/>
      <c r="H504" s="41"/>
      <c r="I504" s="234"/>
      <c r="J504" s="41"/>
      <c r="K504" s="41"/>
      <c r="L504" s="45"/>
      <c r="M504" s="235"/>
      <c r="N504" s="236"/>
      <c r="O504" s="92"/>
      <c r="P504" s="92"/>
      <c r="Q504" s="92"/>
      <c r="R504" s="92"/>
      <c r="S504" s="92"/>
      <c r="T504" s="93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146</v>
      </c>
      <c r="AU504" s="18" t="s">
        <v>88</v>
      </c>
    </row>
    <row r="505" spans="1:51" s="13" customFormat="1" ht="12">
      <c r="A505" s="13"/>
      <c r="B505" s="237"/>
      <c r="C505" s="238"/>
      <c r="D505" s="232" t="s">
        <v>148</v>
      </c>
      <c r="E505" s="239" t="s">
        <v>1</v>
      </c>
      <c r="F505" s="240" t="s">
        <v>633</v>
      </c>
      <c r="G505" s="238"/>
      <c r="H505" s="241">
        <v>100.77</v>
      </c>
      <c r="I505" s="242"/>
      <c r="J505" s="238"/>
      <c r="K505" s="238"/>
      <c r="L505" s="243"/>
      <c r="M505" s="244"/>
      <c r="N505" s="245"/>
      <c r="O505" s="245"/>
      <c r="P505" s="245"/>
      <c r="Q505" s="245"/>
      <c r="R505" s="245"/>
      <c r="S505" s="245"/>
      <c r="T505" s="246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7" t="s">
        <v>148</v>
      </c>
      <c r="AU505" s="247" t="s">
        <v>88</v>
      </c>
      <c r="AV505" s="13" t="s">
        <v>88</v>
      </c>
      <c r="AW505" s="13" t="s">
        <v>34</v>
      </c>
      <c r="AX505" s="13" t="s">
        <v>78</v>
      </c>
      <c r="AY505" s="247" t="s">
        <v>137</v>
      </c>
    </row>
    <row r="506" spans="1:51" s="15" customFormat="1" ht="12">
      <c r="A506" s="15"/>
      <c r="B506" s="258"/>
      <c r="C506" s="259"/>
      <c r="D506" s="232" t="s">
        <v>148</v>
      </c>
      <c r="E506" s="260" t="s">
        <v>1</v>
      </c>
      <c r="F506" s="261" t="s">
        <v>156</v>
      </c>
      <c r="G506" s="259"/>
      <c r="H506" s="262">
        <v>100.77</v>
      </c>
      <c r="I506" s="263"/>
      <c r="J506" s="259"/>
      <c r="K506" s="259"/>
      <c r="L506" s="264"/>
      <c r="M506" s="265"/>
      <c r="N506" s="266"/>
      <c r="O506" s="266"/>
      <c r="P506" s="266"/>
      <c r="Q506" s="266"/>
      <c r="R506" s="266"/>
      <c r="S506" s="266"/>
      <c r="T506" s="267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68" t="s">
        <v>148</v>
      </c>
      <c r="AU506" s="268" t="s">
        <v>88</v>
      </c>
      <c r="AV506" s="15" t="s">
        <v>144</v>
      </c>
      <c r="AW506" s="15" t="s">
        <v>34</v>
      </c>
      <c r="AX506" s="15" t="s">
        <v>86</v>
      </c>
      <c r="AY506" s="268" t="s">
        <v>137</v>
      </c>
    </row>
    <row r="507" spans="1:65" s="2" customFormat="1" ht="24.15" customHeight="1">
      <c r="A507" s="39"/>
      <c r="B507" s="40"/>
      <c r="C507" s="219" t="s">
        <v>634</v>
      </c>
      <c r="D507" s="219" t="s">
        <v>139</v>
      </c>
      <c r="E507" s="220" t="s">
        <v>635</v>
      </c>
      <c r="F507" s="221" t="s">
        <v>636</v>
      </c>
      <c r="G507" s="222" t="s">
        <v>142</v>
      </c>
      <c r="H507" s="223">
        <v>59.52</v>
      </c>
      <c r="I507" s="224"/>
      <c r="J507" s="225">
        <f>ROUND(I507*H507,2)</f>
        <v>0</v>
      </c>
      <c r="K507" s="221" t="s">
        <v>143</v>
      </c>
      <c r="L507" s="45"/>
      <c r="M507" s="226" t="s">
        <v>1</v>
      </c>
      <c r="N507" s="227" t="s">
        <v>43</v>
      </c>
      <c r="O507" s="92"/>
      <c r="P507" s="228">
        <f>O507*H507</f>
        <v>0</v>
      </c>
      <c r="Q507" s="228">
        <v>0.0006</v>
      </c>
      <c r="R507" s="228">
        <f>Q507*H507</f>
        <v>0.035712</v>
      </c>
      <c r="S507" s="228">
        <v>0</v>
      </c>
      <c r="T507" s="229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30" t="s">
        <v>144</v>
      </c>
      <c r="AT507" s="230" t="s">
        <v>139</v>
      </c>
      <c r="AU507" s="230" t="s">
        <v>88</v>
      </c>
      <c r="AY507" s="18" t="s">
        <v>137</v>
      </c>
      <c r="BE507" s="231">
        <f>IF(N507="základní",J507,0)</f>
        <v>0</v>
      </c>
      <c r="BF507" s="231">
        <f>IF(N507="snížená",J507,0)</f>
        <v>0</v>
      </c>
      <c r="BG507" s="231">
        <f>IF(N507="zákl. přenesená",J507,0)</f>
        <v>0</v>
      </c>
      <c r="BH507" s="231">
        <f>IF(N507="sníž. přenesená",J507,0)</f>
        <v>0</v>
      </c>
      <c r="BI507" s="231">
        <f>IF(N507="nulová",J507,0)</f>
        <v>0</v>
      </c>
      <c r="BJ507" s="18" t="s">
        <v>86</v>
      </c>
      <c r="BK507" s="231">
        <f>ROUND(I507*H507,2)</f>
        <v>0</v>
      </c>
      <c r="BL507" s="18" t="s">
        <v>144</v>
      </c>
      <c r="BM507" s="230" t="s">
        <v>637</v>
      </c>
    </row>
    <row r="508" spans="1:47" s="2" customFormat="1" ht="12">
      <c r="A508" s="39"/>
      <c r="B508" s="40"/>
      <c r="C508" s="41"/>
      <c r="D508" s="232" t="s">
        <v>146</v>
      </c>
      <c r="E508" s="41"/>
      <c r="F508" s="233" t="s">
        <v>638</v>
      </c>
      <c r="G508" s="41"/>
      <c r="H508" s="41"/>
      <c r="I508" s="234"/>
      <c r="J508" s="41"/>
      <c r="K508" s="41"/>
      <c r="L508" s="45"/>
      <c r="M508" s="235"/>
      <c r="N508" s="236"/>
      <c r="O508" s="92"/>
      <c r="P508" s="92"/>
      <c r="Q508" s="92"/>
      <c r="R508" s="92"/>
      <c r="S508" s="92"/>
      <c r="T508" s="93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146</v>
      </c>
      <c r="AU508" s="18" t="s">
        <v>88</v>
      </c>
    </row>
    <row r="509" spans="1:51" s="13" customFormat="1" ht="12">
      <c r="A509" s="13"/>
      <c r="B509" s="237"/>
      <c r="C509" s="238"/>
      <c r="D509" s="232" t="s">
        <v>148</v>
      </c>
      <c r="E509" s="239" t="s">
        <v>1</v>
      </c>
      <c r="F509" s="240" t="s">
        <v>639</v>
      </c>
      <c r="G509" s="238"/>
      <c r="H509" s="241">
        <v>59.52</v>
      </c>
      <c r="I509" s="242"/>
      <c r="J509" s="238"/>
      <c r="K509" s="238"/>
      <c r="L509" s="243"/>
      <c r="M509" s="244"/>
      <c r="N509" s="245"/>
      <c r="O509" s="245"/>
      <c r="P509" s="245"/>
      <c r="Q509" s="245"/>
      <c r="R509" s="245"/>
      <c r="S509" s="245"/>
      <c r="T509" s="246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7" t="s">
        <v>148</v>
      </c>
      <c r="AU509" s="247" t="s">
        <v>88</v>
      </c>
      <c r="AV509" s="13" t="s">
        <v>88</v>
      </c>
      <c r="AW509" s="13" t="s">
        <v>34</v>
      </c>
      <c r="AX509" s="13" t="s">
        <v>78</v>
      </c>
      <c r="AY509" s="247" t="s">
        <v>137</v>
      </c>
    </row>
    <row r="510" spans="1:51" s="15" customFormat="1" ht="12">
      <c r="A510" s="15"/>
      <c r="B510" s="258"/>
      <c r="C510" s="259"/>
      <c r="D510" s="232" t="s">
        <v>148</v>
      </c>
      <c r="E510" s="260" t="s">
        <v>1</v>
      </c>
      <c r="F510" s="261" t="s">
        <v>156</v>
      </c>
      <c r="G510" s="259"/>
      <c r="H510" s="262">
        <v>59.52</v>
      </c>
      <c r="I510" s="263"/>
      <c r="J510" s="259"/>
      <c r="K510" s="259"/>
      <c r="L510" s="264"/>
      <c r="M510" s="265"/>
      <c r="N510" s="266"/>
      <c r="O510" s="266"/>
      <c r="P510" s="266"/>
      <c r="Q510" s="266"/>
      <c r="R510" s="266"/>
      <c r="S510" s="266"/>
      <c r="T510" s="267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68" t="s">
        <v>148</v>
      </c>
      <c r="AU510" s="268" t="s">
        <v>88</v>
      </c>
      <c r="AV510" s="15" t="s">
        <v>144</v>
      </c>
      <c r="AW510" s="15" t="s">
        <v>34</v>
      </c>
      <c r="AX510" s="15" t="s">
        <v>86</v>
      </c>
      <c r="AY510" s="268" t="s">
        <v>137</v>
      </c>
    </row>
    <row r="511" spans="1:65" s="2" customFormat="1" ht="24.15" customHeight="1">
      <c r="A511" s="39"/>
      <c r="B511" s="40"/>
      <c r="C511" s="219" t="s">
        <v>640</v>
      </c>
      <c r="D511" s="219" t="s">
        <v>139</v>
      </c>
      <c r="E511" s="220" t="s">
        <v>641</v>
      </c>
      <c r="F511" s="221" t="s">
        <v>642</v>
      </c>
      <c r="G511" s="222" t="s">
        <v>312</v>
      </c>
      <c r="H511" s="223">
        <v>534.23</v>
      </c>
      <c r="I511" s="224"/>
      <c r="J511" s="225">
        <f>ROUND(I511*H511,2)</f>
        <v>0</v>
      </c>
      <c r="K511" s="221" t="s">
        <v>143</v>
      </c>
      <c r="L511" s="45"/>
      <c r="M511" s="226" t="s">
        <v>1</v>
      </c>
      <c r="N511" s="227" t="s">
        <v>43</v>
      </c>
      <c r="O511" s="92"/>
      <c r="P511" s="228">
        <f>O511*H511</f>
        <v>0</v>
      </c>
      <c r="Q511" s="228">
        <v>0.00033</v>
      </c>
      <c r="R511" s="228">
        <f>Q511*H511</f>
        <v>0.1762959</v>
      </c>
      <c r="S511" s="228">
        <v>0</v>
      </c>
      <c r="T511" s="229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30" t="s">
        <v>144</v>
      </c>
      <c r="AT511" s="230" t="s">
        <v>139</v>
      </c>
      <c r="AU511" s="230" t="s">
        <v>88</v>
      </c>
      <c r="AY511" s="18" t="s">
        <v>137</v>
      </c>
      <c r="BE511" s="231">
        <f>IF(N511="základní",J511,0)</f>
        <v>0</v>
      </c>
      <c r="BF511" s="231">
        <f>IF(N511="snížená",J511,0)</f>
        <v>0</v>
      </c>
      <c r="BG511" s="231">
        <f>IF(N511="zákl. přenesená",J511,0)</f>
        <v>0</v>
      </c>
      <c r="BH511" s="231">
        <f>IF(N511="sníž. přenesená",J511,0)</f>
        <v>0</v>
      </c>
      <c r="BI511" s="231">
        <f>IF(N511="nulová",J511,0)</f>
        <v>0</v>
      </c>
      <c r="BJ511" s="18" t="s">
        <v>86</v>
      </c>
      <c r="BK511" s="231">
        <f>ROUND(I511*H511,2)</f>
        <v>0</v>
      </c>
      <c r="BL511" s="18" t="s">
        <v>144</v>
      </c>
      <c r="BM511" s="230" t="s">
        <v>643</v>
      </c>
    </row>
    <row r="512" spans="1:47" s="2" customFormat="1" ht="12">
      <c r="A512" s="39"/>
      <c r="B512" s="40"/>
      <c r="C512" s="41"/>
      <c r="D512" s="232" t="s">
        <v>146</v>
      </c>
      <c r="E512" s="41"/>
      <c r="F512" s="233" t="s">
        <v>644</v>
      </c>
      <c r="G512" s="41"/>
      <c r="H512" s="41"/>
      <c r="I512" s="234"/>
      <c r="J512" s="41"/>
      <c r="K512" s="41"/>
      <c r="L512" s="45"/>
      <c r="M512" s="235"/>
      <c r="N512" s="236"/>
      <c r="O512" s="92"/>
      <c r="P512" s="92"/>
      <c r="Q512" s="92"/>
      <c r="R512" s="92"/>
      <c r="S512" s="92"/>
      <c r="T512" s="93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T512" s="18" t="s">
        <v>146</v>
      </c>
      <c r="AU512" s="18" t="s">
        <v>88</v>
      </c>
    </row>
    <row r="513" spans="1:51" s="13" customFormat="1" ht="12">
      <c r="A513" s="13"/>
      <c r="B513" s="237"/>
      <c r="C513" s="238"/>
      <c r="D513" s="232" t="s">
        <v>148</v>
      </c>
      <c r="E513" s="239" t="s">
        <v>1</v>
      </c>
      <c r="F513" s="240" t="s">
        <v>621</v>
      </c>
      <c r="G513" s="238"/>
      <c r="H513" s="241">
        <v>534.23</v>
      </c>
      <c r="I513" s="242"/>
      <c r="J513" s="238"/>
      <c r="K513" s="238"/>
      <c r="L513" s="243"/>
      <c r="M513" s="244"/>
      <c r="N513" s="245"/>
      <c r="O513" s="245"/>
      <c r="P513" s="245"/>
      <c r="Q513" s="245"/>
      <c r="R513" s="245"/>
      <c r="S513" s="245"/>
      <c r="T513" s="246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7" t="s">
        <v>148</v>
      </c>
      <c r="AU513" s="247" t="s">
        <v>88</v>
      </c>
      <c r="AV513" s="13" t="s">
        <v>88</v>
      </c>
      <c r="AW513" s="13" t="s">
        <v>34</v>
      </c>
      <c r="AX513" s="13" t="s">
        <v>78</v>
      </c>
      <c r="AY513" s="247" t="s">
        <v>137</v>
      </c>
    </row>
    <row r="514" spans="1:51" s="15" customFormat="1" ht="12">
      <c r="A514" s="15"/>
      <c r="B514" s="258"/>
      <c r="C514" s="259"/>
      <c r="D514" s="232" t="s">
        <v>148</v>
      </c>
      <c r="E514" s="260" t="s">
        <v>1</v>
      </c>
      <c r="F514" s="261" t="s">
        <v>156</v>
      </c>
      <c r="G514" s="259"/>
      <c r="H514" s="262">
        <v>534.23</v>
      </c>
      <c r="I514" s="263"/>
      <c r="J514" s="259"/>
      <c r="K514" s="259"/>
      <c r="L514" s="264"/>
      <c r="M514" s="265"/>
      <c r="N514" s="266"/>
      <c r="O514" s="266"/>
      <c r="P514" s="266"/>
      <c r="Q514" s="266"/>
      <c r="R514" s="266"/>
      <c r="S514" s="266"/>
      <c r="T514" s="267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68" t="s">
        <v>148</v>
      </c>
      <c r="AU514" s="268" t="s">
        <v>88</v>
      </c>
      <c r="AV514" s="15" t="s">
        <v>144</v>
      </c>
      <c r="AW514" s="15" t="s">
        <v>34</v>
      </c>
      <c r="AX514" s="15" t="s">
        <v>86</v>
      </c>
      <c r="AY514" s="268" t="s">
        <v>137</v>
      </c>
    </row>
    <row r="515" spans="1:65" s="2" customFormat="1" ht="24.15" customHeight="1">
      <c r="A515" s="39"/>
      <c r="B515" s="40"/>
      <c r="C515" s="219" t="s">
        <v>645</v>
      </c>
      <c r="D515" s="219" t="s">
        <v>139</v>
      </c>
      <c r="E515" s="220" t="s">
        <v>646</v>
      </c>
      <c r="F515" s="221" t="s">
        <v>647</v>
      </c>
      <c r="G515" s="222" t="s">
        <v>312</v>
      </c>
      <c r="H515" s="223">
        <v>880.08</v>
      </c>
      <c r="I515" s="224"/>
      <c r="J515" s="225">
        <f>ROUND(I515*H515,2)</f>
        <v>0</v>
      </c>
      <c r="K515" s="221" t="s">
        <v>143</v>
      </c>
      <c r="L515" s="45"/>
      <c r="M515" s="226" t="s">
        <v>1</v>
      </c>
      <c r="N515" s="227" t="s">
        <v>43</v>
      </c>
      <c r="O515" s="92"/>
      <c r="P515" s="228">
        <f>O515*H515</f>
        <v>0</v>
      </c>
      <c r="Q515" s="228">
        <v>0.00065</v>
      </c>
      <c r="R515" s="228">
        <f>Q515*H515</f>
        <v>0.572052</v>
      </c>
      <c r="S515" s="228">
        <v>0</v>
      </c>
      <c r="T515" s="229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30" t="s">
        <v>144</v>
      </c>
      <c r="AT515" s="230" t="s">
        <v>139</v>
      </c>
      <c r="AU515" s="230" t="s">
        <v>88</v>
      </c>
      <c r="AY515" s="18" t="s">
        <v>137</v>
      </c>
      <c r="BE515" s="231">
        <f>IF(N515="základní",J515,0)</f>
        <v>0</v>
      </c>
      <c r="BF515" s="231">
        <f>IF(N515="snížená",J515,0)</f>
        <v>0</v>
      </c>
      <c r="BG515" s="231">
        <f>IF(N515="zákl. přenesená",J515,0)</f>
        <v>0</v>
      </c>
      <c r="BH515" s="231">
        <f>IF(N515="sníž. přenesená",J515,0)</f>
        <v>0</v>
      </c>
      <c r="BI515" s="231">
        <f>IF(N515="nulová",J515,0)</f>
        <v>0</v>
      </c>
      <c r="BJ515" s="18" t="s">
        <v>86</v>
      </c>
      <c r="BK515" s="231">
        <f>ROUND(I515*H515,2)</f>
        <v>0</v>
      </c>
      <c r="BL515" s="18" t="s">
        <v>144</v>
      </c>
      <c r="BM515" s="230" t="s">
        <v>648</v>
      </c>
    </row>
    <row r="516" spans="1:47" s="2" customFormat="1" ht="12">
      <c r="A516" s="39"/>
      <c r="B516" s="40"/>
      <c r="C516" s="41"/>
      <c r="D516" s="232" t="s">
        <v>146</v>
      </c>
      <c r="E516" s="41"/>
      <c r="F516" s="233" t="s">
        <v>649</v>
      </c>
      <c r="G516" s="41"/>
      <c r="H516" s="41"/>
      <c r="I516" s="234"/>
      <c r="J516" s="41"/>
      <c r="K516" s="41"/>
      <c r="L516" s="45"/>
      <c r="M516" s="235"/>
      <c r="N516" s="236"/>
      <c r="O516" s="92"/>
      <c r="P516" s="92"/>
      <c r="Q516" s="92"/>
      <c r="R516" s="92"/>
      <c r="S516" s="92"/>
      <c r="T516" s="93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146</v>
      </c>
      <c r="AU516" s="18" t="s">
        <v>88</v>
      </c>
    </row>
    <row r="517" spans="1:51" s="13" customFormat="1" ht="12">
      <c r="A517" s="13"/>
      <c r="B517" s="237"/>
      <c r="C517" s="238"/>
      <c r="D517" s="232" t="s">
        <v>148</v>
      </c>
      <c r="E517" s="239" t="s">
        <v>1</v>
      </c>
      <c r="F517" s="240" t="s">
        <v>627</v>
      </c>
      <c r="G517" s="238"/>
      <c r="H517" s="241">
        <v>880.08</v>
      </c>
      <c r="I517" s="242"/>
      <c r="J517" s="238"/>
      <c r="K517" s="238"/>
      <c r="L517" s="243"/>
      <c r="M517" s="244"/>
      <c r="N517" s="245"/>
      <c r="O517" s="245"/>
      <c r="P517" s="245"/>
      <c r="Q517" s="245"/>
      <c r="R517" s="245"/>
      <c r="S517" s="245"/>
      <c r="T517" s="246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7" t="s">
        <v>148</v>
      </c>
      <c r="AU517" s="247" t="s">
        <v>88</v>
      </c>
      <c r="AV517" s="13" t="s">
        <v>88</v>
      </c>
      <c r="AW517" s="13" t="s">
        <v>34</v>
      </c>
      <c r="AX517" s="13" t="s">
        <v>78</v>
      </c>
      <c r="AY517" s="247" t="s">
        <v>137</v>
      </c>
    </row>
    <row r="518" spans="1:51" s="15" customFormat="1" ht="12">
      <c r="A518" s="15"/>
      <c r="B518" s="258"/>
      <c r="C518" s="259"/>
      <c r="D518" s="232" t="s">
        <v>148</v>
      </c>
      <c r="E518" s="260" t="s">
        <v>1</v>
      </c>
      <c r="F518" s="261" t="s">
        <v>156</v>
      </c>
      <c r="G518" s="259"/>
      <c r="H518" s="262">
        <v>880.08</v>
      </c>
      <c r="I518" s="263"/>
      <c r="J518" s="259"/>
      <c r="K518" s="259"/>
      <c r="L518" s="264"/>
      <c r="M518" s="265"/>
      <c r="N518" s="266"/>
      <c r="O518" s="266"/>
      <c r="P518" s="266"/>
      <c r="Q518" s="266"/>
      <c r="R518" s="266"/>
      <c r="S518" s="266"/>
      <c r="T518" s="267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68" t="s">
        <v>148</v>
      </c>
      <c r="AU518" s="268" t="s">
        <v>88</v>
      </c>
      <c r="AV518" s="15" t="s">
        <v>144</v>
      </c>
      <c r="AW518" s="15" t="s">
        <v>34</v>
      </c>
      <c r="AX518" s="15" t="s">
        <v>86</v>
      </c>
      <c r="AY518" s="268" t="s">
        <v>137</v>
      </c>
    </row>
    <row r="519" spans="1:65" s="2" customFormat="1" ht="24.15" customHeight="1">
      <c r="A519" s="39"/>
      <c r="B519" s="40"/>
      <c r="C519" s="219" t="s">
        <v>650</v>
      </c>
      <c r="D519" s="219" t="s">
        <v>139</v>
      </c>
      <c r="E519" s="220" t="s">
        <v>651</v>
      </c>
      <c r="F519" s="221" t="s">
        <v>652</v>
      </c>
      <c r="G519" s="222" t="s">
        <v>312</v>
      </c>
      <c r="H519" s="223">
        <v>100.77</v>
      </c>
      <c r="I519" s="224"/>
      <c r="J519" s="225">
        <f>ROUND(I519*H519,2)</f>
        <v>0</v>
      </c>
      <c r="K519" s="221" t="s">
        <v>143</v>
      </c>
      <c r="L519" s="45"/>
      <c r="M519" s="226" t="s">
        <v>1</v>
      </c>
      <c r="N519" s="227" t="s">
        <v>43</v>
      </c>
      <c r="O519" s="92"/>
      <c r="P519" s="228">
        <f>O519*H519</f>
        <v>0</v>
      </c>
      <c r="Q519" s="228">
        <v>0.00038</v>
      </c>
      <c r="R519" s="228">
        <f>Q519*H519</f>
        <v>0.0382926</v>
      </c>
      <c r="S519" s="228">
        <v>0</v>
      </c>
      <c r="T519" s="229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30" t="s">
        <v>144</v>
      </c>
      <c r="AT519" s="230" t="s">
        <v>139</v>
      </c>
      <c r="AU519" s="230" t="s">
        <v>88</v>
      </c>
      <c r="AY519" s="18" t="s">
        <v>137</v>
      </c>
      <c r="BE519" s="231">
        <f>IF(N519="základní",J519,0)</f>
        <v>0</v>
      </c>
      <c r="BF519" s="231">
        <f>IF(N519="snížená",J519,0)</f>
        <v>0</v>
      </c>
      <c r="BG519" s="231">
        <f>IF(N519="zákl. přenesená",J519,0)</f>
        <v>0</v>
      </c>
      <c r="BH519" s="231">
        <f>IF(N519="sníž. přenesená",J519,0)</f>
        <v>0</v>
      </c>
      <c r="BI519" s="231">
        <f>IF(N519="nulová",J519,0)</f>
        <v>0</v>
      </c>
      <c r="BJ519" s="18" t="s">
        <v>86</v>
      </c>
      <c r="BK519" s="231">
        <f>ROUND(I519*H519,2)</f>
        <v>0</v>
      </c>
      <c r="BL519" s="18" t="s">
        <v>144</v>
      </c>
      <c r="BM519" s="230" t="s">
        <v>653</v>
      </c>
    </row>
    <row r="520" spans="1:47" s="2" customFormat="1" ht="12">
      <c r="A520" s="39"/>
      <c r="B520" s="40"/>
      <c r="C520" s="41"/>
      <c r="D520" s="232" t="s">
        <v>146</v>
      </c>
      <c r="E520" s="41"/>
      <c r="F520" s="233" t="s">
        <v>654</v>
      </c>
      <c r="G520" s="41"/>
      <c r="H520" s="41"/>
      <c r="I520" s="234"/>
      <c r="J520" s="41"/>
      <c r="K520" s="41"/>
      <c r="L520" s="45"/>
      <c r="M520" s="235"/>
      <c r="N520" s="236"/>
      <c r="O520" s="92"/>
      <c r="P520" s="92"/>
      <c r="Q520" s="92"/>
      <c r="R520" s="92"/>
      <c r="S520" s="92"/>
      <c r="T520" s="93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8" t="s">
        <v>146</v>
      </c>
      <c r="AU520" s="18" t="s">
        <v>88</v>
      </c>
    </row>
    <row r="521" spans="1:51" s="13" customFormat="1" ht="12">
      <c r="A521" s="13"/>
      <c r="B521" s="237"/>
      <c r="C521" s="238"/>
      <c r="D521" s="232" t="s">
        <v>148</v>
      </c>
      <c r="E521" s="239" t="s">
        <v>1</v>
      </c>
      <c r="F521" s="240" t="s">
        <v>633</v>
      </c>
      <c r="G521" s="238"/>
      <c r="H521" s="241">
        <v>100.77</v>
      </c>
      <c r="I521" s="242"/>
      <c r="J521" s="238"/>
      <c r="K521" s="238"/>
      <c r="L521" s="243"/>
      <c r="M521" s="244"/>
      <c r="N521" s="245"/>
      <c r="O521" s="245"/>
      <c r="P521" s="245"/>
      <c r="Q521" s="245"/>
      <c r="R521" s="245"/>
      <c r="S521" s="245"/>
      <c r="T521" s="246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7" t="s">
        <v>148</v>
      </c>
      <c r="AU521" s="247" t="s">
        <v>88</v>
      </c>
      <c r="AV521" s="13" t="s">
        <v>88</v>
      </c>
      <c r="AW521" s="13" t="s">
        <v>34</v>
      </c>
      <c r="AX521" s="13" t="s">
        <v>78</v>
      </c>
      <c r="AY521" s="247" t="s">
        <v>137</v>
      </c>
    </row>
    <row r="522" spans="1:51" s="15" customFormat="1" ht="12">
      <c r="A522" s="15"/>
      <c r="B522" s="258"/>
      <c r="C522" s="259"/>
      <c r="D522" s="232" t="s">
        <v>148</v>
      </c>
      <c r="E522" s="260" t="s">
        <v>1</v>
      </c>
      <c r="F522" s="261" t="s">
        <v>156</v>
      </c>
      <c r="G522" s="259"/>
      <c r="H522" s="262">
        <v>100.77</v>
      </c>
      <c r="I522" s="263"/>
      <c r="J522" s="259"/>
      <c r="K522" s="259"/>
      <c r="L522" s="264"/>
      <c r="M522" s="265"/>
      <c r="N522" s="266"/>
      <c r="O522" s="266"/>
      <c r="P522" s="266"/>
      <c r="Q522" s="266"/>
      <c r="R522" s="266"/>
      <c r="S522" s="266"/>
      <c r="T522" s="267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T522" s="268" t="s">
        <v>148</v>
      </c>
      <c r="AU522" s="268" t="s">
        <v>88</v>
      </c>
      <c r="AV522" s="15" t="s">
        <v>144</v>
      </c>
      <c r="AW522" s="15" t="s">
        <v>34</v>
      </c>
      <c r="AX522" s="15" t="s">
        <v>86</v>
      </c>
      <c r="AY522" s="268" t="s">
        <v>137</v>
      </c>
    </row>
    <row r="523" spans="1:65" s="2" customFormat="1" ht="24.15" customHeight="1">
      <c r="A523" s="39"/>
      <c r="B523" s="40"/>
      <c r="C523" s="219" t="s">
        <v>655</v>
      </c>
      <c r="D523" s="219" t="s">
        <v>139</v>
      </c>
      <c r="E523" s="220" t="s">
        <v>656</v>
      </c>
      <c r="F523" s="221" t="s">
        <v>657</v>
      </c>
      <c r="G523" s="222" t="s">
        <v>142</v>
      </c>
      <c r="H523" s="223">
        <v>59.52</v>
      </c>
      <c r="I523" s="224"/>
      <c r="J523" s="225">
        <f>ROUND(I523*H523,2)</f>
        <v>0</v>
      </c>
      <c r="K523" s="221" t="s">
        <v>143</v>
      </c>
      <c r="L523" s="45"/>
      <c r="M523" s="226" t="s">
        <v>1</v>
      </c>
      <c r="N523" s="227" t="s">
        <v>43</v>
      </c>
      <c r="O523" s="92"/>
      <c r="P523" s="228">
        <f>O523*H523</f>
        <v>0</v>
      </c>
      <c r="Q523" s="228">
        <v>0.0026</v>
      </c>
      <c r="R523" s="228">
        <f>Q523*H523</f>
        <v>0.154752</v>
      </c>
      <c r="S523" s="228">
        <v>0</v>
      </c>
      <c r="T523" s="229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30" t="s">
        <v>144</v>
      </c>
      <c r="AT523" s="230" t="s">
        <v>139</v>
      </c>
      <c r="AU523" s="230" t="s">
        <v>88</v>
      </c>
      <c r="AY523" s="18" t="s">
        <v>137</v>
      </c>
      <c r="BE523" s="231">
        <f>IF(N523="základní",J523,0)</f>
        <v>0</v>
      </c>
      <c r="BF523" s="231">
        <f>IF(N523="snížená",J523,0)</f>
        <v>0</v>
      </c>
      <c r="BG523" s="231">
        <f>IF(N523="zákl. přenesená",J523,0)</f>
        <v>0</v>
      </c>
      <c r="BH523" s="231">
        <f>IF(N523="sníž. přenesená",J523,0)</f>
        <v>0</v>
      </c>
      <c r="BI523" s="231">
        <f>IF(N523="nulová",J523,0)</f>
        <v>0</v>
      </c>
      <c r="BJ523" s="18" t="s">
        <v>86</v>
      </c>
      <c r="BK523" s="231">
        <f>ROUND(I523*H523,2)</f>
        <v>0</v>
      </c>
      <c r="BL523" s="18" t="s">
        <v>144</v>
      </c>
      <c r="BM523" s="230" t="s">
        <v>658</v>
      </c>
    </row>
    <row r="524" spans="1:47" s="2" customFormat="1" ht="12">
      <c r="A524" s="39"/>
      <c r="B524" s="40"/>
      <c r="C524" s="41"/>
      <c r="D524" s="232" t="s">
        <v>146</v>
      </c>
      <c r="E524" s="41"/>
      <c r="F524" s="233" t="s">
        <v>659</v>
      </c>
      <c r="G524" s="41"/>
      <c r="H524" s="41"/>
      <c r="I524" s="234"/>
      <c r="J524" s="41"/>
      <c r="K524" s="41"/>
      <c r="L524" s="45"/>
      <c r="M524" s="235"/>
      <c r="N524" s="236"/>
      <c r="O524" s="92"/>
      <c r="P524" s="92"/>
      <c r="Q524" s="92"/>
      <c r="R524" s="92"/>
      <c r="S524" s="92"/>
      <c r="T524" s="93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T524" s="18" t="s">
        <v>146</v>
      </c>
      <c r="AU524" s="18" t="s">
        <v>88</v>
      </c>
    </row>
    <row r="525" spans="1:51" s="13" customFormat="1" ht="12">
      <c r="A525" s="13"/>
      <c r="B525" s="237"/>
      <c r="C525" s="238"/>
      <c r="D525" s="232" t="s">
        <v>148</v>
      </c>
      <c r="E525" s="239" t="s">
        <v>1</v>
      </c>
      <c r="F525" s="240" t="s">
        <v>639</v>
      </c>
      <c r="G525" s="238"/>
      <c r="H525" s="241">
        <v>59.52</v>
      </c>
      <c r="I525" s="242"/>
      <c r="J525" s="238"/>
      <c r="K525" s="238"/>
      <c r="L525" s="243"/>
      <c r="M525" s="244"/>
      <c r="N525" s="245"/>
      <c r="O525" s="245"/>
      <c r="P525" s="245"/>
      <c r="Q525" s="245"/>
      <c r="R525" s="245"/>
      <c r="S525" s="245"/>
      <c r="T525" s="246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7" t="s">
        <v>148</v>
      </c>
      <c r="AU525" s="247" t="s">
        <v>88</v>
      </c>
      <c r="AV525" s="13" t="s">
        <v>88</v>
      </c>
      <c r="AW525" s="13" t="s">
        <v>34</v>
      </c>
      <c r="AX525" s="13" t="s">
        <v>86</v>
      </c>
      <c r="AY525" s="247" t="s">
        <v>137</v>
      </c>
    </row>
    <row r="526" spans="1:65" s="2" customFormat="1" ht="16.5" customHeight="1">
      <c r="A526" s="39"/>
      <c r="B526" s="40"/>
      <c r="C526" s="219" t="s">
        <v>660</v>
      </c>
      <c r="D526" s="219" t="s">
        <v>139</v>
      </c>
      <c r="E526" s="220" t="s">
        <v>661</v>
      </c>
      <c r="F526" s="221" t="s">
        <v>662</v>
      </c>
      <c r="G526" s="222" t="s">
        <v>312</v>
      </c>
      <c r="H526" s="223">
        <v>1515.08</v>
      </c>
      <c r="I526" s="224"/>
      <c r="J526" s="225">
        <f>ROUND(I526*H526,2)</f>
        <v>0</v>
      </c>
      <c r="K526" s="221" t="s">
        <v>143</v>
      </c>
      <c r="L526" s="45"/>
      <c r="M526" s="226" t="s">
        <v>1</v>
      </c>
      <c r="N526" s="227" t="s">
        <v>43</v>
      </c>
      <c r="O526" s="92"/>
      <c r="P526" s="228">
        <f>O526*H526</f>
        <v>0</v>
      </c>
      <c r="Q526" s="228">
        <v>0</v>
      </c>
      <c r="R526" s="228">
        <f>Q526*H526</f>
        <v>0</v>
      </c>
      <c r="S526" s="228">
        <v>0</v>
      </c>
      <c r="T526" s="229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30" t="s">
        <v>144</v>
      </c>
      <c r="AT526" s="230" t="s">
        <v>139</v>
      </c>
      <c r="AU526" s="230" t="s">
        <v>88</v>
      </c>
      <c r="AY526" s="18" t="s">
        <v>137</v>
      </c>
      <c r="BE526" s="231">
        <f>IF(N526="základní",J526,0)</f>
        <v>0</v>
      </c>
      <c r="BF526" s="231">
        <f>IF(N526="snížená",J526,0)</f>
        <v>0</v>
      </c>
      <c r="BG526" s="231">
        <f>IF(N526="zákl. přenesená",J526,0)</f>
        <v>0</v>
      </c>
      <c r="BH526" s="231">
        <f>IF(N526="sníž. přenesená",J526,0)</f>
        <v>0</v>
      </c>
      <c r="BI526" s="231">
        <f>IF(N526="nulová",J526,0)</f>
        <v>0</v>
      </c>
      <c r="BJ526" s="18" t="s">
        <v>86</v>
      </c>
      <c r="BK526" s="231">
        <f>ROUND(I526*H526,2)</f>
        <v>0</v>
      </c>
      <c r="BL526" s="18" t="s">
        <v>144</v>
      </c>
      <c r="BM526" s="230" t="s">
        <v>663</v>
      </c>
    </row>
    <row r="527" spans="1:47" s="2" customFormat="1" ht="12">
      <c r="A527" s="39"/>
      <c r="B527" s="40"/>
      <c r="C527" s="41"/>
      <c r="D527" s="232" t="s">
        <v>146</v>
      </c>
      <c r="E527" s="41"/>
      <c r="F527" s="233" t="s">
        <v>664</v>
      </c>
      <c r="G527" s="41"/>
      <c r="H527" s="41"/>
      <c r="I527" s="234"/>
      <c r="J527" s="41"/>
      <c r="K527" s="41"/>
      <c r="L527" s="45"/>
      <c r="M527" s="235"/>
      <c r="N527" s="236"/>
      <c r="O527" s="92"/>
      <c r="P527" s="92"/>
      <c r="Q527" s="92"/>
      <c r="R527" s="92"/>
      <c r="S527" s="92"/>
      <c r="T527" s="93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146</v>
      </c>
      <c r="AU527" s="18" t="s">
        <v>88</v>
      </c>
    </row>
    <row r="528" spans="1:51" s="13" customFormat="1" ht="12">
      <c r="A528" s="13"/>
      <c r="B528" s="237"/>
      <c r="C528" s="238"/>
      <c r="D528" s="232" t="s">
        <v>148</v>
      </c>
      <c r="E528" s="239" t="s">
        <v>1</v>
      </c>
      <c r="F528" s="240" t="s">
        <v>665</v>
      </c>
      <c r="G528" s="238"/>
      <c r="H528" s="241">
        <v>1515.08</v>
      </c>
      <c r="I528" s="242"/>
      <c r="J528" s="238"/>
      <c r="K528" s="238"/>
      <c r="L528" s="243"/>
      <c r="M528" s="244"/>
      <c r="N528" s="245"/>
      <c r="O528" s="245"/>
      <c r="P528" s="245"/>
      <c r="Q528" s="245"/>
      <c r="R528" s="245"/>
      <c r="S528" s="245"/>
      <c r="T528" s="246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7" t="s">
        <v>148</v>
      </c>
      <c r="AU528" s="247" t="s">
        <v>88</v>
      </c>
      <c r="AV528" s="13" t="s">
        <v>88</v>
      </c>
      <c r="AW528" s="13" t="s">
        <v>34</v>
      </c>
      <c r="AX528" s="13" t="s">
        <v>78</v>
      </c>
      <c r="AY528" s="247" t="s">
        <v>137</v>
      </c>
    </row>
    <row r="529" spans="1:51" s="15" customFormat="1" ht="12">
      <c r="A529" s="15"/>
      <c r="B529" s="258"/>
      <c r="C529" s="259"/>
      <c r="D529" s="232" t="s">
        <v>148</v>
      </c>
      <c r="E529" s="260" t="s">
        <v>1</v>
      </c>
      <c r="F529" s="261" t="s">
        <v>156</v>
      </c>
      <c r="G529" s="259"/>
      <c r="H529" s="262">
        <v>1515.08</v>
      </c>
      <c r="I529" s="263"/>
      <c r="J529" s="259"/>
      <c r="K529" s="259"/>
      <c r="L529" s="264"/>
      <c r="M529" s="265"/>
      <c r="N529" s="266"/>
      <c r="O529" s="266"/>
      <c r="P529" s="266"/>
      <c r="Q529" s="266"/>
      <c r="R529" s="266"/>
      <c r="S529" s="266"/>
      <c r="T529" s="267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68" t="s">
        <v>148</v>
      </c>
      <c r="AU529" s="268" t="s">
        <v>88</v>
      </c>
      <c r="AV529" s="15" t="s">
        <v>144</v>
      </c>
      <c r="AW529" s="15" t="s">
        <v>34</v>
      </c>
      <c r="AX529" s="15" t="s">
        <v>86</v>
      </c>
      <c r="AY529" s="268" t="s">
        <v>137</v>
      </c>
    </row>
    <row r="530" spans="1:65" s="2" customFormat="1" ht="16.5" customHeight="1">
      <c r="A530" s="39"/>
      <c r="B530" s="40"/>
      <c r="C530" s="219" t="s">
        <v>666</v>
      </c>
      <c r="D530" s="219" t="s">
        <v>139</v>
      </c>
      <c r="E530" s="220" t="s">
        <v>667</v>
      </c>
      <c r="F530" s="221" t="s">
        <v>668</v>
      </c>
      <c r="G530" s="222" t="s">
        <v>142</v>
      </c>
      <c r="H530" s="223">
        <v>59.52</v>
      </c>
      <c r="I530" s="224"/>
      <c r="J530" s="225">
        <f>ROUND(I530*H530,2)</f>
        <v>0</v>
      </c>
      <c r="K530" s="221" t="s">
        <v>143</v>
      </c>
      <c r="L530" s="45"/>
      <c r="M530" s="226" t="s">
        <v>1</v>
      </c>
      <c r="N530" s="227" t="s">
        <v>43</v>
      </c>
      <c r="O530" s="92"/>
      <c r="P530" s="228">
        <f>O530*H530</f>
        <v>0</v>
      </c>
      <c r="Q530" s="228">
        <v>1E-05</v>
      </c>
      <c r="R530" s="228">
        <f>Q530*H530</f>
        <v>0.0005952</v>
      </c>
      <c r="S530" s="228">
        <v>0</v>
      </c>
      <c r="T530" s="229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30" t="s">
        <v>144</v>
      </c>
      <c r="AT530" s="230" t="s">
        <v>139</v>
      </c>
      <c r="AU530" s="230" t="s">
        <v>88</v>
      </c>
      <c r="AY530" s="18" t="s">
        <v>137</v>
      </c>
      <c r="BE530" s="231">
        <f>IF(N530="základní",J530,0)</f>
        <v>0</v>
      </c>
      <c r="BF530" s="231">
        <f>IF(N530="snížená",J530,0)</f>
        <v>0</v>
      </c>
      <c r="BG530" s="231">
        <f>IF(N530="zákl. přenesená",J530,0)</f>
        <v>0</v>
      </c>
      <c r="BH530" s="231">
        <f>IF(N530="sníž. přenesená",J530,0)</f>
        <v>0</v>
      </c>
      <c r="BI530" s="231">
        <f>IF(N530="nulová",J530,0)</f>
        <v>0</v>
      </c>
      <c r="BJ530" s="18" t="s">
        <v>86</v>
      </c>
      <c r="BK530" s="231">
        <f>ROUND(I530*H530,2)</f>
        <v>0</v>
      </c>
      <c r="BL530" s="18" t="s">
        <v>144</v>
      </c>
      <c r="BM530" s="230" t="s">
        <v>669</v>
      </c>
    </row>
    <row r="531" spans="1:47" s="2" customFormat="1" ht="12">
      <c r="A531" s="39"/>
      <c r="B531" s="40"/>
      <c r="C531" s="41"/>
      <c r="D531" s="232" t="s">
        <v>146</v>
      </c>
      <c r="E531" s="41"/>
      <c r="F531" s="233" t="s">
        <v>670</v>
      </c>
      <c r="G531" s="41"/>
      <c r="H531" s="41"/>
      <c r="I531" s="234"/>
      <c r="J531" s="41"/>
      <c r="K531" s="41"/>
      <c r="L531" s="45"/>
      <c r="M531" s="235"/>
      <c r="N531" s="236"/>
      <c r="O531" s="92"/>
      <c r="P531" s="92"/>
      <c r="Q531" s="92"/>
      <c r="R531" s="92"/>
      <c r="S531" s="92"/>
      <c r="T531" s="93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146</v>
      </c>
      <c r="AU531" s="18" t="s">
        <v>88</v>
      </c>
    </row>
    <row r="532" spans="1:51" s="13" customFormat="1" ht="12">
      <c r="A532" s="13"/>
      <c r="B532" s="237"/>
      <c r="C532" s="238"/>
      <c r="D532" s="232" t="s">
        <v>148</v>
      </c>
      <c r="E532" s="239" t="s">
        <v>1</v>
      </c>
      <c r="F532" s="240" t="s">
        <v>671</v>
      </c>
      <c r="G532" s="238"/>
      <c r="H532" s="241">
        <v>59.52</v>
      </c>
      <c r="I532" s="242"/>
      <c r="J532" s="238"/>
      <c r="K532" s="238"/>
      <c r="L532" s="243"/>
      <c r="M532" s="244"/>
      <c r="N532" s="245"/>
      <c r="O532" s="245"/>
      <c r="P532" s="245"/>
      <c r="Q532" s="245"/>
      <c r="R532" s="245"/>
      <c r="S532" s="245"/>
      <c r="T532" s="246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7" t="s">
        <v>148</v>
      </c>
      <c r="AU532" s="247" t="s">
        <v>88</v>
      </c>
      <c r="AV532" s="13" t="s">
        <v>88</v>
      </c>
      <c r="AW532" s="13" t="s">
        <v>34</v>
      </c>
      <c r="AX532" s="13" t="s">
        <v>78</v>
      </c>
      <c r="AY532" s="247" t="s">
        <v>137</v>
      </c>
    </row>
    <row r="533" spans="1:51" s="15" customFormat="1" ht="12">
      <c r="A533" s="15"/>
      <c r="B533" s="258"/>
      <c r="C533" s="259"/>
      <c r="D533" s="232" t="s">
        <v>148</v>
      </c>
      <c r="E533" s="260" t="s">
        <v>1</v>
      </c>
      <c r="F533" s="261" t="s">
        <v>156</v>
      </c>
      <c r="G533" s="259"/>
      <c r="H533" s="262">
        <v>59.52</v>
      </c>
      <c r="I533" s="263"/>
      <c r="J533" s="259"/>
      <c r="K533" s="259"/>
      <c r="L533" s="264"/>
      <c r="M533" s="265"/>
      <c r="N533" s="266"/>
      <c r="O533" s="266"/>
      <c r="P533" s="266"/>
      <c r="Q533" s="266"/>
      <c r="R533" s="266"/>
      <c r="S533" s="266"/>
      <c r="T533" s="267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268" t="s">
        <v>148</v>
      </c>
      <c r="AU533" s="268" t="s">
        <v>88</v>
      </c>
      <c r="AV533" s="15" t="s">
        <v>144</v>
      </c>
      <c r="AW533" s="15" t="s">
        <v>34</v>
      </c>
      <c r="AX533" s="15" t="s">
        <v>86</v>
      </c>
      <c r="AY533" s="268" t="s">
        <v>137</v>
      </c>
    </row>
    <row r="534" spans="1:65" s="2" customFormat="1" ht="24.15" customHeight="1">
      <c r="A534" s="39"/>
      <c r="B534" s="40"/>
      <c r="C534" s="219" t="s">
        <v>672</v>
      </c>
      <c r="D534" s="219" t="s">
        <v>139</v>
      </c>
      <c r="E534" s="220" t="s">
        <v>673</v>
      </c>
      <c r="F534" s="221" t="s">
        <v>674</v>
      </c>
      <c r="G534" s="222" t="s">
        <v>312</v>
      </c>
      <c r="H534" s="223">
        <v>233.18</v>
      </c>
      <c r="I534" s="224"/>
      <c r="J534" s="225">
        <f>ROUND(I534*H534,2)</f>
        <v>0</v>
      </c>
      <c r="K534" s="221" t="s">
        <v>143</v>
      </c>
      <c r="L534" s="45"/>
      <c r="M534" s="226" t="s">
        <v>1</v>
      </c>
      <c r="N534" s="227" t="s">
        <v>43</v>
      </c>
      <c r="O534" s="92"/>
      <c r="P534" s="228">
        <f>O534*H534</f>
        <v>0</v>
      </c>
      <c r="Q534" s="228">
        <v>0.08978</v>
      </c>
      <c r="R534" s="228">
        <f>Q534*H534</f>
        <v>20.9349004</v>
      </c>
      <c r="S534" s="228">
        <v>0</v>
      </c>
      <c r="T534" s="229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30" t="s">
        <v>144</v>
      </c>
      <c r="AT534" s="230" t="s">
        <v>139</v>
      </c>
      <c r="AU534" s="230" t="s">
        <v>88</v>
      </c>
      <c r="AY534" s="18" t="s">
        <v>137</v>
      </c>
      <c r="BE534" s="231">
        <f>IF(N534="základní",J534,0)</f>
        <v>0</v>
      </c>
      <c r="BF534" s="231">
        <f>IF(N534="snížená",J534,0)</f>
        <v>0</v>
      </c>
      <c r="BG534" s="231">
        <f>IF(N534="zákl. přenesená",J534,0)</f>
        <v>0</v>
      </c>
      <c r="BH534" s="231">
        <f>IF(N534="sníž. přenesená",J534,0)</f>
        <v>0</v>
      </c>
      <c r="BI534" s="231">
        <f>IF(N534="nulová",J534,0)</f>
        <v>0</v>
      </c>
      <c r="BJ534" s="18" t="s">
        <v>86</v>
      </c>
      <c r="BK534" s="231">
        <f>ROUND(I534*H534,2)</f>
        <v>0</v>
      </c>
      <c r="BL534" s="18" t="s">
        <v>144</v>
      </c>
      <c r="BM534" s="230" t="s">
        <v>675</v>
      </c>
    </row>
    <row r="535" spans="1:47" s="2" customFormat="1" ht="12">
      <c r="A535" s="39"/>
      <c r="B535" s="40"/>
      <c r="C535" s="41"/>
      <c r="D535" s="232" t="s">
        <v>146</v>
      </c>
      <c r="E535" s="41"/>
      <c r="F535" s="233" t="s">
        <v>676</v>
      </c>
      <c r="G535" s="41"/>
      <c r="H535" s="41"/>
      <c r="I535" s="234"/>
      <c r="J535" s="41"/>
      <c r="K535" s="41"/>
      <c r="L535" s="45"/>
      <c r="M535" s="235"/>
      <c r="N535" s="236"/>
      <c r="O535" s="92"/>
      <c r="P535" s="92"/>
      <c r="Q535" s="92"/>
      <c r="R535" s="92"/>
      <c r="S535" s="92"/>
      <c r="T535" s="93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T535" s="18" t="s">
        <v>146</v>
      </c>
      <c r="AU535" s="18" t="s">
        <v>88</v>
      </c>
    </row>
    <row r="536" spans="1:51" s="14" customFormat="1" ht="12">
      <c r="A536" s="14"/>
      <c r="B536" s="248"/>
      <c r="C536" s="249"/>
      <c r="D536" s="232" t="s">
        <v>148</v>
      </c>
      <c r="E536" s="250" t="s">
        <v>1</v>
      </c>
      <c r="F536" s="251" t="s">
        <v>677</v>
      </c>
      <c r="G536" s="249"/>
      <c r="H536" s="250" t="s">
        <v>1</v>
      </c>
      <c r="I536" s="252"/>
      <c r="J536" s="249"/>
      <c r="K536" s="249"/>
      <c r="L536" s="253"/>
      <c r="M536" s="254"/>
      <c r="N536" s="255"/>
      <c r="O536" s="255"/>
      <c r="P536" s="255"/>
      <c r="Q536" s="255"/>
      <c r="R536" s="255"/>
      <c r="S536" s="255"/>
      <c r="T536" s="256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7" t="s">
        <v>148</v>
      </c>
      <c r="AU536" s="257" t="s">
        <v>88</v>
      </c>
      <c r="AV536" s="14" t="s">
        <v>86</v>
      </c>
      <c r="AW536" s="14" t="s">
        <v>34</v>
      </c>
      <c r="AX536" s="14" t="s">
        <v>78</v>
      </c>
      <c r="AY536" s="257" t="s">
        <v>137</v>
      </c>
    </row>
    <row r="537" spans="1:51" s="13" customFormat="1" ht="12">
      <c r="A537" s="13"/>
      <c r="B537" s="237"/>
      <c r="C537" s="238"/>
      <c r="D537" s="232" t="s">
        <v>148</v>
      </c>
      <c r="E537" s="239" t="s">
        <v>1</v>
      </c>
      <c r="F537" s="240" t="s">
        <v>678</v>
      </c>
      <c r="G537" s="238"/>
      <c r="H537" s="241">
        <v>8.18</v>
      </c>
      <c r="I537" s="242"/>
      <c r="J537" s="238"/>
      <c r="K537" s="238"/>
      <c r="L537" s="243"/>
      <c r="M537" s="244"/>
      <c r="N537" s="245"/>
      <c r="O537" s="245"/>
      <c r="P537" s="245"/>
      <c r="Q537" s="245"/>
      <c r="R537" s="245"/>
      <c r="S537" s="245"/>
      <c r="T537" s="246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7" t="s">
        <v>148</v>
      </c>
      <c r="AU537" s="247" t="s">
        <v>88</v>
      </c>
      <c r="AV537" s="13" t="s">
        <v>88</v>
      </c>
      <c r="AW537" s="13" t="s">
        <v>34</v>
      </c>
      <c r="AX537" s="13" t="s">
        <v>78</v>
      </c>
      <c r="AY537" s="247" t="s">
        <v>137</v>
      </c>
    </row>
    <row r="538" spans="1:51" s="14" customFormat="1" ht="12">
      <c r="A538" s="14"/>
      <c r="B538" s="248"/>
      <c r="C538" s="249"/>
      <c r="D538" s="232" t="s">
        <v>148</v>
      </c>
      <c r="E538" s="250" t="s">
        <v>1</v>
      </c>
      <c r="F538" s="251" t="s">
        <v>679</v>
      </c>
      <c r="G538" s="249"/>
      <c r="H538" s="250" t="s">
        <v>1</v>
      </c>
      <c r="I538" s="252"/>
      <c r="J538" s="249"/>
      <c r="K538" s="249"/>
      <c r="L538" s="253"/>
      <c r="M538" s="254"/>
      <c r="N538" s="255"/>
      <c r="O538" s="255"/>
      <c r="P538" s="255"/>
      <c r="Q538" s="255"/>
      <c r="R538" s="255"/>
      <c r="S538" s="255"/>
      <c r="T538" s="256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7" t="s">
        <v>148</v>
      </c>
      <c r="AU538" s="257" t="s">
        <v>88</v>
      </c>
      <c r="AV538" s="14" t="s">
        <v>86</v>
      </c>
      <c r="AW538" s="14" t="s">
        <v>34</v>
      </c>
      <c r="AX538" s="14" t="s">
        <v>78</v>
      </c>
      <c r="AY538" s="257" t="s">
        <v>137</v>
      </c>
    </row>
    <row r="539" spans="1:51" s="13" customFormat="1" ht="12">
      <c r="A539" s="13"/>
      <c r="B539" s="237"/>
      <c r="C539" s="238"/>
      <c r="D539" s="232" t="s">
        <v>148</v>
      </c>
      <c r="E539" s="239" t="s">
        <v>1</v>
      </c>
      <c r="F539" s="240" t="s">
        <v>680</v>
      </c>
      <c r="G539" s="238"/>
      <c r="H539" s="241">
        <v>225</v>
      </c>
      <c r="I539" s="242"/>
      <c r="J539" s="238"/>
      <c r="K539" s="238"/>
      <c r="L539" s="243"/>
      <c r="M539" s="244"/>
      <c r="N539" s="245"/>
      <c r="O539" s="245"/>
      <c r="P539" s="245"/>
      <c r="Q539" s="245"/>
      <c r="R539" s="245"/>
      <c r="S539" s="245"/>
      <c r="T539" s="246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7" t="s">
        <v>148</v>
      </c>
      <c r="AU539" s="247" t="s">
        <v>88</v>
      </c>
      <c r="AV539" s="13" t="s">
        <v>88</v>
      </c>
      <c r="AW539" s="13" t="s">
        <v>34</v>
      </c>
      <c r="AX539" s="13" t="s">
        <v>78</v>
      </c>
      <c r="AY539" s="247" t="s">
        <v>137</v>
      </c>
    </row>
    <row r="540" spans="1:51" s="15" customFormat="1" ht="12">
      <c r="A540" s="15"/>
      <c r="B540" s="258"/>
      <c r="C540" s="259"/>
      <c r="D540" s="232" t="s">
        <v>148</v>
      </c>
      <c r="E540" s="260" t="s">
        <v>1</v>
      </c>
      <c r="F540" s="261" t="s">
        <v>156</v>
      </c>
      <c r="G540" s="259"/>
      <c r="H540" s="262">
        <v>233.18</v>
      </c>
      <c r="I540" s="263"/>
      <c r="J540" s="259"/>
      <c r="K540" s="259"/>
      <c r="L540" s="264"/>
      <c r="M540" s="265"/>
      <c r="N540" s="266"/>
      <c r="O540" s="266"/>
      <c r="P540" s="266"/>
      <c r="Q540" s="266"/>
      <c r="R540" s="266"/>
      <c r="S540" s="266"/>
      <c r="T540" s="267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68" t="s">
        <v>148</v>
      </c>
      <c r="AU540" s="268" t="s">
        <v>88</v>
      </c>
      <c r="AV540" s="15" t="s">
        <v>144</v>
      </c>
      <c r="AW540" s="15" t="s">
        <v>34</v>
      </c>
      <c r="AX540" s="15" t="s">
        <v>86</v>
      </c>
      <c r="AY540" s="268" t="s">
        <v>137</v>
      </c>
    </row>
    <row r="541" spans="1:65" s="2" customFormat="1" ht="16.5" customHeight="1">
      <c r="A541" s="39"/>
      <c r="B541" s="40"/>
      <c r="C541" s="281" t="s">
        <v>681</v>
      </c>
      <c r="D541" s="281" t="s">
        <v>221</v>
      </c>
      <c r="E541" s="282" t="s">
        <v>498</v>
      </c>
      <c r="F541" s="283" t="s">
        <v>499</v>
      </c>
      <c r="G541" s="284" t="s">
        <v>142</v>
      </c>
      <c r="H541" s="285">
        <v>23.175</v>
      </c>
      <c r="I541" s="286"/>
      <c r="J541" s="287">
        <f>ROUND(I541*H541,2)</f>
        <v>0</v>
      </c>
      <c r="K541" s="283" t="s">
        <v>143</v>
      </c>
      <c r="L541" s="288"/>
      <c r="M541" s="289" t="s">
        <v>1</v>
      </c>
      <c r="N541" s="290" t="s">
        <v>43</v>
      </c>
      <c r="O541" s="92"/>
      <c r="P541" s="228">
        <f>O541*H541</f>
        <v>0</v>
      </c>
      <c r="Q541" s="228">
        <v>0.222</v>
      </c>
      <c r="R541" s="228">
        <f>Q541*H541</f>
        <v>5.14485</v>
      </c>
      <c r="S541" s="228">
        <v>0</v>
      </c>
      <c r="T541" s="229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30" t="s">
        <v>189</v>
      </c>
      <c r="AT541" s="230" t="s">
        <v>221</v>
      </c>
      <c r="AU541" s="230" t="s">
        <v>88</v>
      </c>
      <c r="AY541" s="18" t="s">
        <v>137</v>
      </c>
      <c r="BE541" s="231">
        <f>IF(N541="základní",J541,0)</f>
        <v>0</v>
      </c>
      <c r="BF541" s="231">
        <f>IF(N541="snížená",J541,0)</f>
        <v>0</v>
      </c>
      <c r="BG541" s="231">
        <f>IF(N541="zákl. přenesená",J541,0)</f>
        <v>0</v>
      </c>
      <c r="BH541" s="231">
        <f>IF(N541="sníž. přenesená",J541,0)</f>
        <v>0</v>
      </c>
      <c r="BI541" s="231">
        <f>IF(N541="nulová",J541,0)</f>
        <v>0</v>
      </c>
      <c r="BJ541" s="18" t="s">
        <v>86</v>
      </c>
      <c r="BK541" s="231">
        <f>ROUND(I541*H541,2)</f>
        <v>0</v>
      </c>
      <c r="BL541" s="18" t="s">
        <v>144</v>
      </c>
      <c r="BM541" s="230" t="s">
        <v>682</v>
      </c>
    </row>
    <row r="542" spans="1:47" s="2" customFormat="1" ht="12">
      <c r="A542" s="39"/>
      <c r="B542" s="40"/>
      <c r="C542" s="41"/>
      <c r="D542" s="232" t="s">
        <v>146</v>
      </c>
      <c r="E542" s="41"/>
      <c r="F542" s="233" t="s">
        <v>499</v>
      </c>
      <c r="G542" s="41"/>
      <c r="H542" s="41"/>
      <c r="I542" s="234"/>
      <c r="J542" s="41"/>
      <c r="K542" s="41"/>
      <c r="L542" s="45"/>
      <c r="M542" s="235"/>
      <c r="N542" s="236"/>
      <c r="O542" s="92"/>
      <c r="P542" s="92"/>
      <c r="Q542" s="92"/>
      <c r="R542" s="92"/>
      <c r="S542" s="92"/>
      <c r="T542" s="93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T542" s="18" t="s">
        <v>146</v>
      </c>
      <c r="AU542" s="18" t="s">
        <v>88</v>
      </c>
    </row>
    <row r="543" spans="1:51" s="13" customFormat="1" ht="12">
      <c r="A543" s="13"/>
      <c r="B543" s="237"/>
      <c r="C543" s="238"/>
      <c r="D543" s="232" t="s">
        <v>148</v>
      </c>
      <c r="E543" s="239" t="s">
        <v>1</v>
      </c>
      <c r="F543" s="240" t="s">
        <v>683</v>
      </c>
      <c r="G543" s="238"/>
      <c r="H543" s="241">
        <v>22.5</v>
      </c>
      <c r="I543" s="242"/>
      <c r="J543" s="238"/>
      <c r="K543" s="238"/>
      <c r="L543" s="243"/>
      <c r="M543" s="244"/>
      <c r="N543" s="245"/>
      <c r="O543" s="245"/>
      <c r="P543" s="245"/>
      <c r="Q543" s="245"/>
      <c r="R543" s="245"/>
      <c r="S543" s="245"/>
      <c r="T543" s="246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7" t="s">
        <v>148</v>
      </c>
      <c r="AU543" s="247" t="s">
        <v>88</v>
      </c>
      <c r="AV543" s="13" t="s">
        <v>88</v>
      </c>
      <c r="AW543" s="13" t="s">
        <v>34</v>
      </c>
      <c r="AX543" s="13" t="s">
        <v>78</v>
      </c>
      <c r="AY543" s="247" t="s">
        <v>137</v>
      </c>
    </row>
    <row r="544" spans="1:51" s="15" customFormat="1" ht="12">
      <c r="A544" s="15"/>
      <c r="B544" s="258"/>
      <c r="C544" s="259"/>
      <c r="D544" s="232" t="s">
        <v>148</v>
      </c>
      <c r="E544" s="260" t="s">
        <v>1</v>
      </c>
      <c r="F544" s="261" t="s">
        <v>156</v>
      </c>
      <c r="G544" s="259"/>
      <c r="H544" s="262">
        <v>22.5</v>
      </c>
      <c r="I544" s="263"/>
      <c r="J544" s="259"/>
      <c r="K544" s="259"/>
      <c r="L544" s="264"/>
      <c r="M544" s="265"/>
      <c r="N544" s="266"/>
      <c r="O544" s="266"/>
      <c r="P544" s="266"/>
      <c r="Q544" s="266"/>
      <c r="R544" s="266"/>
      <c r="S544" s="266"/>
      <c r="T544" s="267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68" t="s">
        <v>148</v>
      </c>
      <c r="AU544" s="268" t="s">
        <v>88</v>
      </c>
      <c r="AV544" s="15" t="s">
        <v>144</v>
      </c>
      <c r="AW544" s="15" t="s">
        <v>34</v>
      </c>
      <c r="AX544" s="15" t="s">
        <v>86</v>
      </c>
      <c r="AY544" s="268" t="s">
        <v>137</v>
      </c>
    </row>
    <row r="545" spans="1:51" s="13" customFormat="1" ht="12">
      <c r="A545" s="13"/>
      <c r="B545" s="237"/>
      <c r="C545" s="238"/>
      <c r="D545" s="232" t="s">
        <v>148</v>
      </c>
      <c r="E545" s="238"/>
      <c r="F545" s="240" t="s">
        <v>684</v>
      </c>
      <c r="G545" s="238"/>
      <c r="H545" s="241">
        <v>23.175</v>
      </c>
      <c r="I545" s="242"/>
      <c r="J545" s="238"/>
      <c r="K545" s="238"/>
      <c r="L545" s="243"/>
      <c r="M545" s="244"/>
      <c r="N545" s="245"/>
      <c r="O545" s="245"/>
      <c r="P545" s="245"/>
      <c r="Q545" s="245"/>
      <c r="R545" s="245"/>
      <c r="S545" s="245"/>
      <c r="T545" s="246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7" t="s">
        <v>148</v>
      </c>
      <c r="AU545" s="247" t="s">
        <v>88</v>
      </c>
      <c r="AV545" s="13" t="s">
        <v>88</v>
      </c>
      <c r="AW545" s="13" t="s">
        <v>4</v>
      </c>
      <c r="AX545" s="13" t="s">
        <v>86</v>
      </c>
      <c r="AY545" s="247" t="s">
        <v>137</v>
      </c>
    </row>
    <row r="546" spans="1:65" s="2" customFormat="1" ht="33" customHeight="1">
      <c r="A546" s="39"/>
      <c r="B546" s="40"/>
      <c r="C546" s="219" t="s">
        <v>685</v>
      </c>
      <c r="D546" s="219" t="s">
        <v>139</v>
      </c>
      <c r="E546" s="220" t="s">
        <v>686</v>
      </c>
      <c r="F546" s="221" t="s">
        <v>687</v>
      </c>
      <c r="G546" s="222" t="s">
        <v>312</v>
      </c>
      <c r="H546" s="223">
        <v>128.08</v>
      </c>
      <c r="I546" s="224"/>
      <c r="J546" s="225">
        <f>ROUND(I546*H546,2)</f>
        <v>0</v>
      </c>
      <c r="K546" s="221" t="s">
        <v>143</v>
      </c>
      <c r="L546" s="45"/>
      <c r="M546" s="226" t="s">
        <v>1</v>
      </c>
      <c r="N546" s="227" t="s">
        <v>43</v>
      </c>
      <c r="O546" s="92"/>
      <c r="P546" s="228">
        <f>O546*H546</f>
        <v>0</v>
      </c>
      <c r="Q546" s="228">
        <v>0.1554</v>
      </c>
      <c r="R546" s="228">
        <f>Q546*H546</f>
        <v>19.903632</v>
      </c>
      <c r="S546" s="228">
        <v>0</v>
      </c>
      <c r="T546" s="229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30" t="s">
        <v>144</v>
      </c>
      <c r="AT546" s="230" t="s">
        <v>139</v>
      </c>
      <c r="AU546" s="230" t="s">
        <v>88</v>
      </c>
      <c r="AY546" s="18" t="s">
        <v>137</v>
      </c>
      <c r="BE546" s="231">
        <f>IF(N546="základní",J546,0)</f>
        <v>0</v>
      </c>
      <c r="BF546" s="231">
        <f>IF(N546="snížená",J546,0)</f>
        <v>0</v>
      </c>
      <c r="BG546" s="231">
        <f>IF(N546="zákl. přenesená",J546,0)</f>
        <v>0</v>
      </c>
      <c r="BH546" s="231">
        <f>IF(N546="sníž. přenesená",J546,0)</f>
        <v>0</v>
      </c>
      <c r="BI546" s="231">
        <f>IF(N546="nulová",J546,0)</f>
        <v>0</v>
      </c>
      <c r="BJ546" s="18" t="s">
        <v>86</v>
      </c>
      <c r="BK546" s="231">
        <f>ROUND(I546*H546,2)</f>
        <v>0</v>
      </c>
      <c r="BL546" s="18" t="s">
        <v>144</v>
      </c>
      <c r="BM546" s="230" t="s">
        <v>688</v>
      </c>
    </row>
    <row r="547" spans="1:47" s="2" customFormat="1" ht="12">
      <c r="A547" s="39"/>
      <c r="B547" s="40"/>
      <c r="C547" s="41"/>
      <c r="D547" s="232" t="s">
        <v>146</v>
      </c>
      <c r="E547" s="41"/>
      <c r="F547" s="233" t="s">
        <v>689</v>
      </c>
      <c r="G547" s="41"/>
      <c r="H547" s="41"/>
      <c r="I547" s="234"/>
      <c r="J547" s="41"/>
      <c r="K547" s="41"/>
      <c r="L547" s="45"/>
      <c r="M547" s="235"/>
      <c r="N547" s="236"/>
      <c r="O547" s="92"/>
      <c r="P547" s="92"/>
      <c r="Q547" s="92"/>
      <c r="R547" s="92"/>
      <c r="S547" s="92"/>
      <c r="T547" s="93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146</v>
      </c>
      <c r="AU547" s="18" t="s">
        <v>88</v>
      </c>
    </row>
    <row r="548" spans="1:51" s="13" customFormat="1" ht="12">
      <c r="A548" s="13"/>
      <c r="B548" s="237"/>
      <c r="C548" s="238"/>
      <c r="D548" s="232" t="s">
        <v>148</v>
      </c>
      <c r="E548" s="239" t="s">
        <v>1</v>
      </c>
      <c r="F548" s="240" t="s">
        <v>690</v>
      </c>
      <c r="G548" s="238"/>
      <c r="H548" s="241">
        <v>128.08</v>
      </c>
      <c r="I548" s="242"/>
      <c r="J548" s="238"/>
      <c r="K548" s="238"/>
      <c r="L548" s="243"/>
      <c r="M548" s="244"/>
      <c r="N548" s="245"/>
      <c r="O548" s="245"/>
      <c r="P548" s="245"/>
      <c r="Q548" s="245"/>
      <c r="R548" s="245"/>
      <c r="S548" s="245"/>
      <c r="T548" s="246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7" t="s">
        <v>148</v>
      </c>
      <c r="AU548" s="247" t="s">
        <v>88</v>
      </c>
      <c r="AV548" s="13" t="s">
        <v>88</v>
      </c>
      <c r="AW548" s="13" t="s">
        <v>34</v>
      </c>
      <c r="AX548" s="13" t="s">
        <v>78</v>
      </c>
      <c r="AY548" s="247" t="s">
        <v>137</v>
      </c>
    </row>
    <row r="549" spans="1:51" s="15" customFormat="1" ht="12">
      <c r="A549" s="15"/>
      <c r="B549" s="258"/>
      <c r="C549" s="259"/>
      <c r="D549" s="232" t="s">
        <v>148</v>
      </c>
      <c r="E549" s="260" t="s">
        <v>1</v>
      </c>
      <c r="F549" s="261" t="s">
        <v>156</v>
      </c>
      <c r="G549" s="259"/>
      <c r="H549" s="262">
        <v>128.08</v>
      </c>
      <c r="I549" s="263"/>
      <c r="J549" s="259"/>
      <c r="K549" s="259"/>
      <c r="L549" s="264"/>
      <c r="M549" s="265"/>
      <c r="N549" s="266"/>
      <c r="O549" s="266"/>
      <c r="P549" s="266"/>
      <c r="Q549" s="266"/>
      <c r="R549" s="266"/>
      <c r="S549" s="266"/>
      <c r="T549" s="267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68" t="s">
        <v>148</v>
      </c>
      <c r="AU549" s="268" t="s">
        <v>88</v>
      </c>
      <c r="AV549" s="15" t="s">
        <v>144</v>
      </c>
      <c r="AW549" s="15" t="s">
        <v>34</v>
      </c>
      <c r="AX549" s="15" t="s">
        <v>86</v>
      </c>
      <c r="AY549" s="268" t="s">
        <v>137</v>
      </c>
    </row>
    <row r="550" spans="1:65" s="2" customFormat="1" ht="16.5" customHeight="1">
      <c r="A550" s="39"/>
      <c r="B550" s="40"/>
      <c r="C550" s="281" t="s">
        <v>691</v>
      </c>
      <c r="D550" s="281" t="s">
        <v>221</v>
      </c>
      <c r="E550" s="282" t="s">
        <v>692</v>
      </c>
      <c r="F550" s="283" t="s">
        <v>693</v>
      </c>
      <c r="G550" s="284" t="s">
        <v>312</v>
      </c>
      <c r="H550" s="285">
        <v>121.462</v>
      </c>
      <c r="I550" s="286"/>
      <c r="J550" s="287">
        <f>ROUND(I550*H550,2)</f>
        <v>0</v>
      </c>
      <c r="K550" s="283" t="s">
        <v>143</v>
      </c>
      <c r="L550" s="288"/>
      <c r="M550" s="289" t="s">
        <v>1</v>
      </c>
      <c r="N550" s="290" t="s">
        <v>43</v>
      </c>
      <c r="O550" s="92"/>
      <c r="P550" s="228">
        <f>O550*H550</f>
        <v>0</v>
      </c>
      <c r="Q550" s="228">
        <v>0.08</v>
      </c>
      <c r="R550" s="228">
        <f>Q550*H550</f>
        <v>9.71696</v>
      </c>
      <c r="S550" s="228">
        <v>0</v>
      </c>
      <c r="T550" s="229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30" t="s">
        <v>189</v>
      </c>
      <c r="AT550" s="230" t="s">
        <v>221</v>
      </c>
      <c r="AU550" s="230" t="s">
        <v>88</v>
      </c>
      <c r="AY550" s="18" t="s">
        <v>137</v>
      </c>
      <c r="BE550" s="231">
        <f>IF(N550="základní",J550,0)</f>
        <v>0</v>
      </c>
      <c r="BF550" s="231">
        <f>IF(N550="snížená",J550,0)</f>
        <v>0</v>
      </c>
      <c r="BG550" s="231">
        <f>IF(N550="zákl. přenesená",J550,0)</f>
        <v>0</v>
      </c>
      <c r="BH550" s="231">
        <f>IF(N550="sníž. přenesená",J550,0)</f>
        <v>0</v>
      </c>
      <c r="BI550" s="231">
        <f>IF(N550="nulová",J550,0)</f>
        <v>0</v>
      </c>
      <c r="BJ550" s="18" t="s">
        <v>86</v>
      </c>
      <c r="BK550" s="231">
        <f>ROUND(I550*H550,2)</f>
        <v>0</v>
      </c>
      <c r="BL550" s="18" t="s">
        <v>144</v>
      </c>
      <c r="BM550" s="230" t="s">
        <v>694</v>
      </c>
    </row>
    <row r="551" spans="1:47" s="2" customFormat="1" ht="12">
      <c r="A551" s="39"/>
      <c r="B551" s="40"/>
      <c r="C551" s="41"/>
      <c r="D551" s="232" t="s">
        <v>146</v>
      </c>
      <c r="E551" s="41"/>
      <c r="F551" s="233" t="s">
        <v>693</v>
      </c>
      <c r="G551" s="41"/>
      <c r="H551" s="41"/>
      <c r="I551" s="234"/>
      <c r="J551" s="41"/>
      <c r="K551" s="41"/>
      <c r="L551" s="45"/>
      <c r="M551" s="235"/>
      <c r="N551" s="236"/>
      <c r="O551" s="92"/>
      <c r="P551" s="92"/>
      <c r="Q551" s="92"/>
      <c r="R551" s="92"/>
      <c r="S551" s="92"/>
      <c r="T551" s="93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T551" s="18" t="s">
        <v>146</v>
      </c>
      <c r="AU551" s="18" t="s">
        <v>88</v>
      </c>
    </row>
    <row r="552" spans="1:51" s="13" customFormat="1" ht="12">
      <c r="A552" s="13"/>
      <c r="B552" s="237"/>
      <c r="C552" s="238"/>
      <c r="D552" s="232" t="s">
        <v>148</v>
      </c>
      <c r="E552" s="239" t="s">
        <v>1</v>
      </c>
      <c r="F552" s="240" t="s">
        <v>695</v>
      </c>
      <c r="G552" s="238"/>
      <c r="H552" s="241">
        <v>119.08</v>
      </c>
      <c r="I552" s="242"/>
      <c r="J552" s="238"/>
      <c r="K552" s="238"/>
      <c r="L552" s="243"/>
      <c r="M552" s="244"/>
      <c r="N552" s="245"/>
      <c r="O552" s="245"/>
      <c r="P552" s="245"/>
      <c r="Q552" s="245"/>
      <c r="R552" s="245"/>
      <c r="S552" s="245"/>
      <c r="T552" s="246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7" t="s">
        <v>148</v>
      </c>
      <c r="AU552" s="247" t="s">
        <v>88</v>
      </c>
      <c r="AV552" s="13" t="s">
        <v>88</v>
      </c>
      <c r="AW552" s="13" t="s">
        <v>34</v>
      </c>
      <c r="AX552" s="13" t="s">
        <v>78</v>
      </c>
      <c r="AY552" s="247" t="s">
        <v>137</v>
      </c>
    </row>
    <row r="553" spans="1:51" s="15" customFormat="1" ht="12">
      <c r="A553" s="15"/>
      <c r="B553" s="258"/>
      <c r="C553" s="259"/>
      <c r="D553" s="232" t="s">
        <v>148</v>
      </c>
      <c r="E553" s="260" t="s">
        <v>1</v>
      </c>
      <c r="F553" s="261" t="s">
        <v>156</v>
      </c>
      <c r="G553" s="259"/>
      <c r="H553" s="262">
        <v>119.08</v>
      </c>
      <c r="I553" s="263"/>
      <c r="J553" s="259"/>
      <c r="K553" s="259"/>
      <c r="L553" s="264"/>
      <c r="M553" s="265"/>
      <c r="N553" s="266"/>
      <c r="O553" s="266"/>
      <c r="P553" s="266"/>
      <c r="Q553" s="266"/>
      <c r="R553" s="266"/>
      <c r="S553" s="266"/>
      <c r="T553" s="267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T553" s="268" t="s">
        <v>148</v>
      </c>
      <c r="AU553" s="268" t="s">
        <v>88</v>
      </c>
      <c r="AV553" s="15" t="s">
        <v>144</v>
      </c>
      <c r="AW553" s="15" t="s">
        <v>34</v>
      </c>
      <c r="AX553" s="15" t="s">
        <v>86</v>
      </c>
      <c r="AY553" s="268" t="s">
        <v>137</v>
      </c>
    </row>
    <row r="554" spans="1:51" s="13" customFormat="1" ht="12">
      <c r="A554" s="13"/>
      <c r="B554" s="237"/>
      <c r="C554" s="238"/>
      <c r="D554" s="232" t="s">
        <v>148</v>
      </c>
      <c r="E554" s="238"/>
      <c r="F554" s="240" t="s">
        <v>696</v>
      </c>
      <c r="G554" s="238"/>
      <c r="H554" s="241">
        <v>121.462</v>
      </c>
      <c r="I554" s="242"/>
      <c r="J554" s="238"/>
      <c r="K554" s="238"/>
      <c r="L554" s="243"/>
      <c r="M554" s="244"/>
      <c r="N554" s="245"/>
      <c r="O554" s="245"/>
      <c r="P554" s="245"/>
      <c r="Q554" s="245"/>
      <c r="R554" s="245"/>
      <c r="S554" s="245"/>
      <c r="T554" s="246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7" t="s">
        <v>148</v>
      </c>
      <c r="AU554" s="247" t="s">
        <v>88</v>
      </c>
      <c r="AV554" s="13" t="s">
        <v>88</v>
      </c>
      <c r="AW554" s="13" t="s">
        <v>4</v>
      </c>
      <c r="AX554" s="13" t="s">
        <v>86</v>
      </c>
      <c r="AY554" s="247" t="s">
        <v>137</v>
      </c>
    </row>
    <row r="555" spans="1:65" s="2" customFormat="1" ht="24.15" customHeight="1">
      <c r="A555" s="39"/>
      <c r="B555" s="40"/>
      <c r="C555" s="281" t="s">
        <v>697</v>
      </c>
      <c r="D555" s="281" t="s">
        <v>221</v>
      </c>
      <c r="E555" s="282" t="s">
        <v>698</v>
      </c>
      <c r="F555" s="283" t="s">
        <v>699</v>
      </c>
      <c r="G555" s="284" t="s">
        <v>312</v>
      </c>
      <c r="H555" s="285">
        <v>7.14</v>
      </c>
      <c r="I555" s="286"/>
      <c r="J555" s="287">
        <f>ROUND(I555*H555,2)</f>
        <v>0</v>
      </c>
      <c r="K555" s="283" t="s">
        <v>143</v>
      </c>
      <c r="L555" s="288"/>
      <c r="M555" s="289" t="s">
        <v>1</v>
      </c>
      <c r="N555" s="290" t="s">
        <v>43</v>
      </c>
      <c r="O555" s="92"/>
      <c r="P555" s="228">
        <f>O555*H555</f>
        <v>0</v>
      </c>
      <c r="Q555" s="228">
        <v>0.0483</v>
      </c>
      <c r="R555" s="228">
        <f>Q555*H555</f>
        <v>0.344862</v>
      </c>
      <c r="S555" s="228">
        <v>0</v>
      </c>
      <c r="T555" s="229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30" t="s">
        <v>189</v>
      </c>
      <c r="AT555" s="230" t="s">
        <v>221</v>
      </c>
      <c r="AU555" s="230" t="s">
        <v>88</v>
      </c>
      <c r="AY555" s="18" t="s">
        <v>137</v>
      </c>
      <c r="BE555" s="231">
        <f>IF(N555="základní",J555,0)</f>
        <v>0</v>
      </c>
      <c r="BF555" s="231">
        <f>IF(N555="snížená",J555,0)</f>
        <v>0</v>
      </c>
      <c r="BG555" s="231">
        <f>IF(N555="zákl. přenesená",J555,0)</f>
        <v>0</v>
      </c>
      <c r="BH555" s="231">
        <f>IF(N555="sníž. přenesená",J555,0)</f>
        <v>0</v>
      </c>
      <c r="BI555" s="231">
        <f>IF(N555="nulová",J555,0)</f>
        <v>0</v>
      </c>
      <c r="BJ555" s="18" t="s">
        <v>86</v>
      </c>
      <c r="BK555" s="231">
        <f>ROUND(I555*H555,2)</f>
        <v>0</v>
      </c>
      <c r="BL555" s="18" t="s">
        <v>144</v>
      </c>
      <c r="BM555" s="230" t="s">
        <v>700</v>
      </c>
    </row>
    <row r="556" spans="1:47" s="2" customFormat="1" ht="12">
      <c r="A556" s="39"/>
      <c r="B556" s="40"/>
      <c r="C556" s="41"/>
      <c r="D556" s="232" t="s">
        <v>146</v>
      </c>
      <c r="E556" s="41"/>
      <c r="F556" s="233" t="s">
        <v>699</v>
      </c>
      <c r="G556" s="41"/>
      <c r="H556" s="41"/>
      <c r="I556" s="234"/>
      <c r="J556" s="41"/>
      <c r="K556" s="41"/>
      <c r="L556" s="45"/>
      <c r="M556" s="235"/>
      <c r="N556" s="236"/>
      <c r="O556" s="92"/>
      <c r="P556" s="92"/>
      <c r="Q556" s="92"/>
      <c r="R556" s="92"/>
      <c r="S556" s="92"/>
      <c r="T556" s="93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8" t="s">
        <v>146</v>
      </c>
      <c r="AU556" s="18" t="s">
        <v>88</v>
      </c>
    </row>
    <row r="557" spans="1:51" s="13" customFormat="1" ht="12">
      <c r="A557" s="13"/>
      <c r="B557" s="237"/>
      <c r="C557" s="238"/>
      <c r="D557" s="232" t="s">
        <v>148</v>
      </c>
      <c r="E557" s="239" t="s">
        <v>1</v>
      </c>
      <c r="F557" s="240" t="s">
        <v>182</v>
      </c>
      <c r="G557" s="238"/>
      <c r="H557" s="241">
        <v>7</v>
      </c>
      <c r="I557" s="242"/>
      <c r="J557" s="238"/>
      <c r="K557" s="238"/>
      <c r="L557" s="243"/>
      <c r="M557" s="244"/>
      <c r="N557" s="245"/>
      <c r="O557" s="245"/>
      <c r="P557" s="245"/>
      <c r="Q557" s="245"/>
      <c r="R557" s="245"/>
      <c r="S557" s="245"/>
      <c r="T557" s="246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7" t="s">
        <v>148</v>
      </c>
      <c r="AU557" s="247" t="s">
        <v>88</v>
      </c>
      <c r="AV557" s="13" t="s">
        <v>88</v>
      </c>
      <c r="AW557" s="13" t="s">
        <v>34</v>
      </c>
      <c r="AX557" s="13" t="s">
        <v>78</v>
      </c>
      <c r="AY557" s="247" t="s">
        <v>137</v>
      </c>
    </row>
    <row r="558" spans="1:51" s="15" customFormat="1" ht="12">
      <c r="A558" s="15"/>
      <c r="B558" s="258"/>
      <c r="C558" s="259"/>
      <c r="D558" s="232" t="s">
        <v>148</v>
      </c>
      <c r="E558" s="260" t="s">
        <v>1</v>
      </c>
      <c r="F558" s="261" t="s">
        <v>156</v>
      </c>
      <c r="G558" s="259"/>
      <c r="H558" s="262">
        <v>7</v>
      </c>
      <c r="I558" s="263"/>
      <c r="J558" s="259"/>
      <c r="K558" s="259"/>
      <c r="L558" s="264"/>
      <c r="M558" s="265"/>
      <c r="N558" s="266"/>
      <c r="O558" s="266"/>
      <c r="P558" s="266"/>
      <c r="Q558" s="266"/>
      <c r="R558" s="266"/>
      <c r="S558" s="266"/>
      <c r="T558" s="267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T558" s="268" t="s">
        <v>148</v>
      </c>
      <c r="AU558" s="268" t="s">
        <v>88</v>
      </c>
      <c r="AV558" s="15" t="s">
        <v>144</v>
      </c>
      <c r="AW558" s="15" t="s">
        <v>34</v>
      </c>
      <c r="AX558" s="15" t="s">
        <v>86</v>
      </c>
      <c r="AY558" s="268" t="s">
        <v>137</v>
      </c>
    </row>
    <row r="559" spans="1:51" s="13" customFormat="1" ht="12">
      <c r="A559" s="13"/>
      <c r="B559" s="237"/>
      <c r="C559" s="238"/>
      <c r="D559" s="232" t="s">
        <v>148</v>
      </c>
      <c r="E559" s="238"/>
      <c r="F559" s="240" t="s">
        <v>701</v>
      </c>
      <c r="G559" s="238"/>
      <c r="H559" s="241">
        <v>7.14</v>
      </c>
      <c r="I559" s="242"/>
      <c r="J559" s="238"/>
      <c r="K559" s="238"/>
      <c r="L559" s="243"/>
      <c r="M559" s="244"/>
      <c r="N559" s="245"/>
      <c r="O559" s="245"/>
      <c r="P559" s="245"/>
      <c r="Q559" s="245"/>
      <c r="R559" s="245"/>
      <c r="S559" s="245"/>
      <c r="T559" s="246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7" t="s">
        <v>148</v>
      </c>
      <c r="AU559" s="247" t="s">
        <v>88</v>
      </c>
      <c r="AV559" s="13" t="s">
        <v>88</v>
      </c>
      <c r="AW559" s="13" t="s">
        <v>4</v>
      </c>
      <c r="AX559" s="13" t="s">
        <v>86</v>
      </c>
      <c r="AY559" s="247" t="s">
        <v>137</v>
      </c>
    </row>
    <row r="560" spans="1:65" s="2" customFormat="1" ht="24.15" customHeight="1">
      <c r="A560" s="39"/>
      <c r="B560" s="40"/>
      <c r="C560" s="281" t="s">
        <v>702</v>
      </c>
      <c r="D560" s="281" t="s">
        <v>221</v>
      </c>
      <c r="E560" s="282" t="s">
        <v>703</v>
      </c>
      <c r="F560" s="283" t="s">
        <v>704</v>
      </c>
      <c r="G560" s="284" t="s">
        <v>312</v>
      </c>
      <c r="H560" s="285">
        <v>2.04</v>
      </c>
      <c r="I560" s="286"/>
      <c r="J560" s="287">
        <f>ROUND(I560*H560,2)</f>
        <v>0</v>
      </c>
      <c r="K560" s="283" t="s">
        <v>143</v>
      </c>
      <c r="L560" s="288"/>
      <c r="M560" s="289" t="s">
        <v>1</v>
      </c>
      <c r="N560" s="290" t="s">
        <v>43</v>
      </c>
      <c r="O560" s="92"/>
      <c r="P560" s="228">
        <f>O560*H560</f>
        <v>0</v>
      </c>
      <c r="Q560" s="228">
        <v>0.06567</v>
      </c>
      <c r="R560" s="228">
        <f>Q560*H560</f>
        <v>0.13396680000000002</v>
      </c>
      <c r="S560" s="228">
        <v>0</v>
      </c>
      <c r="T560" s="229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30" t="s">
        <v>189</v>
      </c>
      <c r="AT560" s="230" t="s">
        <v>221</v>
      </c>
      <c r="AU560" s="230" t="s">
        <v>88</v>
      </c>
      <c r="AY560" s="18" t="s">
        <v>137</v>
      </c>
      <c r="BE560" s="231">
        <f>IF(N560="základní",J560,0)</f>
        <v>0</v>
      </c>
      <c r="BF560" s="231">
        <f>IF(N560="snížená",J560,0)</f>
        <v>0</v>
      </c>
      <c r="BG560" s="231">
        <f>IF(N560="zákl. přenesená",J560,0)</f>
        <v>0</v>
      </c>
      <c r="BH560" s="231">
        <f>IF(N560="sníž. přenesená",J560,0)</f>
        <v>0</v>
      </c>
      <c r="BI560" s="231">
        <f>IF(N560="nulová",J560,0)</f>
        <v>0</v>
      </c>
      <c r="BJ560" s="18" t="s">
        <v>86</v>
      </c>
      <c r="BK560" s="231">
        <f>ROUND(I560*H560,2)</f>
        <v>0</v>
      </c>
      <c r="BL560" s="18" t="s">
        <v>144</v>
      </c>
      <c r="BM560" s="230" t="s">
        <v>705</v>
      </c>
    </row>
    <row r="561" spans="1:47" s="2" customFormat="1" ht="12">
      <c r="A561" s="39"/>
      <c r="B561" s="40"/>
      <c r="C561" s="41"/>
      <c r="D561" s="232" t="s">
        <v>146</v>
      </c>
      <c r="E561" s="41"/>
      <c r="F561" s="233" t="s">
        <v>704</v>
      </c>
      <c r="G561" s="41"/>
      <c r="H561" s="41"/>
      <c r="I561" s="234"/>
      <c r="J561" s="41"/>
      <c r="K561" s="41"/>
      <c r="L561" s="45"/>
      <c r="M561" s="235"/>
      <c r="N561" s="236"/>
      <c r="O561" s="92"/>
      <c r="P561" s="92"/>
      <c r="Q561" s="92"/>
      <c r="R561" s="92"/>
      <c r="S561" s="92"/>
      <c r="T561" s="93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146</v>
      </c>
      <c r="AU561" s="18" t="s">
        <v>88</v>
      </c>
    </row>
    <row r="562" spans="1:51" s="13" customFormat="1" ht="12">
      <c r="A562" s="13"/>
      <c r="B562" s="237"/>
      <c r="C562" s="238"/>
      <c r="D562" s="232" t="s">
        <v>148</v>
      </c>
      <c r="E562" s="239" t="s">
        <v>1</v>
      </c>
      <c r="F562" s="240" t="s">
        <v>706</v>
      </c>
      <c r="G562" s="238"/>
      <c r="H562" s="241">
        <v>1</v>
      </c>
      <c r="I562" s="242"/>
      <c r="J562" s="238"/>
      <c r="K562" s="238"/>
      <c r="L562" s="243"/>
      <c r="M562" s="244"/>
      <c r="N562" s="245"/>
      <c r="O562" s="245"/>
      <c r="P562" s="245"/>
      <c r="Q562" s="245"/>
      <c r="R562" s="245"/>
      <c r="S562" s="245"/>
      <c r="T562" s="246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7" t="s">
        <v>148</v>
      </c>
      <c r="AU562" s="247" t="s">
        <v>88</v>
      </c>
      <c r="AV562" s="13" t="s">
        <v>88</v>
      </c>
      <c r="AW562" s="13" t="s">
        <v>34</v>
      </c>
      <c r="AX562" s="13" t="s">
        <v>78</v>
      </c>
      <c r="AY562" s="247" t="s">
        <v>137</v>
      </c>
    </row>
    <row r="563" spans="1:51" s="13" customFormat="1" ht="12">
      <c r="A563" s="13"/>
      <c r="B563" s="237"/>
      <c r="C563" s="238"/>
      <c r="D563" s="232" t="s">
        <v>148</v>
      </c>
      <c r="E563" s="239" t="s">
        <v>1</v>
      </c>
      <c r="F563" s="240" t="s">
        <v>707</v>
      </c>
      <c r="G563" s="238"/>
      <c r="H563" s="241">
        <v>1</v>
      </c>
      <c r="I563" s="242"/>
      <c r="J563" s="238"/>
      <c r="K563" s="238"/>
      <c r="L563" s="243"/>
      <c r="M563" s="244"/>
      <c r="N563" s="245"/>
      <c r="O563" s="245"/>
      <c r="P563" s="245"/>
      <c r="Q563" s="245"/>
      <c r="R563" s="245"/>
      <c r="S563" s="245"/>
      <c r="T563" s="246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7" t="s">
        <v>148</v>
      </c>
      <c r="AU563" s="247" t="s">
        <v>88</v>
      </c>
      <c r="AV563" s="13" t="s">
        <v>88</v>
      </c>
      <c r="AW563" s="13" t="s">
        <v>34</v>
      </c>
      <c r="AX563" s="13" t="s">
        <v>78</v>
      </c>
      <c r="AY563" s="247" t="s">
        <v>137</v>
      </c>
    </row>
    <row r="564" spans="1:51" s="15" customFormat="1" ht="12">
      <c r="A564" s="15"/>
      <c r="B564" s="258"/>
      <c r="C564" s="259"/>
      <c r="D564" s="232" t="s">
        <v>148</v>
      </c>
      <c r="E564" s="260" t="s">
        <v>1</v>
      </c>
      <c r="F564" s="261" t="s">
        <v>156</v>
      </c>
      <c r="G564" s="259"/>
      <c r="H564" s="262">
        <v>2</v>
      </c>
      <c r="I564" s="263"/>
      <c r="J564" s="259"/>
      <c r="K564" s="259"/>
      <c r="L564" s="264"/>
      <c r="M564" s="265"/>
      <c r="N564" s="266"/>
      <c r="O564" s="266"/>
      <c r="P564" s="266"/>
      <c r="Q564" s="266"/>
      <c r="R564" s="266"/>
      <c r="S564" s="266"/>
      <c r="T564" s="267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268" t="s">
        <v>148</v>
      </c>
      <c r="AU564" s="268" t="s">
        <v>88</v>
      </c>
      <c r="AV564" s="15" t="s">
        <v>144</v>
      </c>
      <c r="AW564" s="15" t="s">
        <v>34</v>
      </c>
      <c r="AX564" s="15" t="s">
        <v>86</v>
      </c>
      <c r="AY564" s="268" t="s">
        <v>137</v>
      </c>
    </row>
    <row r="565" spans="1:51" s="13" customFormat="1" ht="12">
      <c r="A565" s="13"/>
      <c r="B565" s="237"/>
      <c r="C565" s="238"/>
      <c r="D565" s="232" t="s">
        <v>148</v>
      </c>
      <c r="E565" s="238"/>
      <c r="F565" s="240" t="s">
        <v>708</v>
      </c>
      <c r="G565" s="238"/>
      <c r="H565" s="241">
        <v>2.04</v>
      </c>
      <c r="I565" s="242"/>
      <c r="J565" s="238"/>
      <c r="K565" s="238"/>
      <c r="L565" s="243"/>
      <c r="M565" s="244"/>
      <c r="N565" s="245"/>
      <c r="O565" s="245"/>
      <c r="P565" s="245"/>
      <c r="Q565" s="245"/>
      <c r="R565" s="245"/>
      <c r="S565" s="245"/>
      <c r="T565" s="246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7" t="s">
        <v>148</v>
      </c>
      <c r="AU565" s="247" t="s">
        <v>88</v>
      </c>
      <c r="AV565" s="13" t="s">
        <v>88</v>
      </c>
      <c r="AW565" s="13" t="s">
        <v>4</v>
      </c>
      <c r="AX565" s="13" t="s">
        <v>86</v>
      </c>
      <c r="AY565" s="247" t="s">
        <v>137</v>
      </c>
    </row>
    <row r="566" spans="1:65" s="2" customFormat="1" ht="33" customHeight="1">
      <c r="A566" s="39"/>
      <c r="B566" s="40"/>
      <c r="C566" s="219" t="s">
        <v>709</v>
      </c>
      <c r="D566" s="219" t="s">
        <v>139</v>
      </c>
      <c r="E566" s="220" t="s">
        <v>710</v>
      </c>
      <c r="F566" s="221" t="s">
        <v>711</v>
      </c>
      <c r="G566" s="222" t="s">
        <v>312</v>
      </c>
      <c r="H566" s="223">
        <v>243.08</v>
      </c>
      <c r="I566" s="224"/>
      <c r="J566" s="225">
        <f>ROUND(I566*H566,2)</f>
        <v>0</v>
      </c>
      <c r="K566" s="221" t="s">
        <v>143</v>
      </c>
      <c r="L566" s="45"/>
      <c r="M566" s="226" t="s">
        <v>1</v>
      </c>
      <c r="N566" s="227" t="s">
        <v>43</v>
      </c>
      <c r="O566" s="92"/>
      <c r="P566" s="228">
        <f>O566*H566</f>
        <v>0</v>
      </c>
      <c r="Q566" s="228">
        <v>0.31936</v>
      </c>
      <c r="R566" s="228">
        <f>Q566*H566</f>
        <v>77.6300288</v>
      </c>
      <c r="S566" s="228">
        <v>0</v>
      </c>
      <c r="T566" s="229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30" t="s">
        <v>144</v>
      </c>
      <c r="AT566" s="230" t="s">
        <v>139</v>
      </c>
      <c r="AU566" s="230" t="s">
        <v>88</v>
      </c>
      <c r="AY566" s="18" t="s">
        <v>137</v>
      </c>
      <c r="BE566" s="231">
        <f>IF(N566="základní",J566,0)</f>
        <v>0</v>
      </c>
      <c r="BF566" s="231">
        <f>IF(N566="snížená",J566,0)</f>
        <v>0</v>
      </c>
      <c r="BG566" s="231">
        <f>IF(N566="zákl. přenesená",J566,0)</f>
        <v>0</v>
      </c>
      <c r="BH566" s="231">
        <f>IF(N566="sníž. přenesená",J566,0)</f>
        <v>0</v>
      </c>
      <c r="BI566" s="231">
        <f>IF(N566="nulová",J566,0)</f>
        <v>0</v>
      </c>
      <c r="BJ566" s="18" t="s">
        <v>86</v>
      </c>
      <c r="BK566" s="231">
        <f>ROUND(I566*H566,2)</f>
        <v>0</v>
      </c>
      <c r="BL566" s="18" t="s">
        <v>144</v>
      </c>
      <c r="BM566" s="230" t="s">
        <v>712</v>
      </c>
    </row>
    <row r="567" spans="1:47" s="2" customFormat="1" ht="12">
      <c r="A567" s="39"/>
      <c r="B567" s="40"/>
      <c r="C567" s="41"/>
      <c r="D567" s="232" t="s">
        <v>146</v>
      </c>
      <c r="E567" s="41"/>
      <c r="F567" s="233" t="s">
        <v>713</v>
      </c>
      <c r="G567" s="41"/>
      <c r="H567" s="41"/>
      <c r="I567" s="234"/>
      <c r="J567" s="41"/>
      <c r="K567" s="41"/>
      <c r="L567" s="45"/>
      <c r="M567" s="235"/>
      <c r="N567" s="236"/>
      <c r="O567" s="92"/>
      <c r="P567" s="92"/>
      <c r="Q567" s="92"/>
      <c r="R567" s="92"/>
      <c r="S567" s="92"/>
      <c r="T567" s="93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T567" s="18" t="s">
        <v>146</v>
      </c>
      <c r="AU567" s="18" t="s">
        <v>88</v>
      </c>
    </row>
    <row r="568" spans="1:51" s="13" customFormat="1" ht="12">
      <c r="A568" s="13"/>
      <c r="B568" s="237"/>
      <c r="C568" s="238"/>
      <c r="D568" s="232" t="s">
        <v>148</v>
      </c>
      <c r="E568" s="239" t="s">
        <v>1</v>
      </c>
      <c r="F568" s="240" t="s">
        <v>714</v>
      </c>
      <c r="G568" s="238"/>
      <c r="H568" s="241">
        <v>243.08</v>
      </c>
      <c r="I568" s="242"/>
      <c r="J568" s="238"/>
      <c r="K568" s="238"/>
      <c r="L568" s="243"/>
      <c r="M568" s="244"/>
      <c r="N568" s="245"/>
      <c r="O568" s="245"/>
      <c r="P568" s="245"/>
      <c r="Q568" s="245"/>
      <c r="R568" s="245"/>
      <c r="S568" s="245"/>
      <c r="T568" s="246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7" t="s">
        <v>148</v>
      </c>
      <c r="AU568" s="247" t="s">
        <v>88</v>
      </c>
      <c r="AV568" s="13" t="s">
        <v>88</v>
      </c>
      <c r="AW568" s="13" t="s">
        <v>34</v>
      </c>
      <c r="AX568" s="13" t="s">
        <v>78</v>
      </c>
      <c r="AY568" s="247" t="s">
        <v>137</v>
      </c>
    </row>
    <row r="569" spans="1:51" s="15" customFormat="1" ht="12">
      <c r="A569" s="15"/>
      <c r="B569" s="258"/>
      <c r="C569" s="259"/>
      <c r="D569" s="232" t="s">
        <v>148</v>
      </c>
      <c r="E569" s="260" t="s">
        <v>1</v>
      </c>
      <c r="F569" s="261" t="s">
        <v>156</v>
      </c>
      <c r="G569" s="259"/>
      <c r="H569" s="262">
        <v>243.08</v>
      </c>
      <c r="I569" s="263"/>
      <c r="J569" s="259"/>
      <c r="K569" s="259"/>
      <c r="L569" s="264"/>
      <c r="M569" s="265"/>
      <c r="N569" s="266"/>
      <c r="O569" s="266"/>
      <c r="P569" s="266"/>
      <c r="Q569" s="266"/>
      <c r="R569" s="266"/>
      <c r="S569" s="266"/>
      <c r="T569" s="267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68" t="s">
        <v>148</v>
      </c>
      <c r="AU569" s="268" t="s">
        <v>88</v>
      </c>
      <c r="AV569" s="15" t="s">
        <v>144</v>
      </c>
      <c r="AW569" s="15" t="s">
        <v>34</v>
      </c>
      <c r="AX569" s="15" t="s">
        <v>86</v>
      </c>
      <c r="AY569" s="268" t="s">
        <v>137</v>
      </c>
    </row>
    <row r="570" spans="1:65" s="2" customFormat="1" ht="24.15" customHeight="1">
      <c r="A570" s="39"/>
      <c r="B570" s="40"/>
      <c r="C570" s="281" t="s">
        <v>715</v>
      </c>
      <c r="D570" s="281" t="s">
        <v>221</v>
      </c>
      <c r="E570" s="282" t="s">
        <v>716</v>
      </c>
      <c r="F570" s="283" t="s">
        <v>717</v>
      </c>
      <c r="G570" s="284" t="s">
        <v>312</v>
      </c>
      <c r="H570" s="285">
        <v>9.139</v>
      </c>
      <c r="I570" s="286"/>
      <c r="J570" s="287">
        <f>ROUND(I570*H570,2)</f>
        <v>0</v>
      </c>
      <c r="K570" s="283" t="s">
        <v>143</v>
      </c>
      <c r="L570" s="288"/>
      <c r="M570" s="289" t="s">
        <v>1</v>
      </c>
      <c r="N570" s="290" t="s">
        <v>43</v>
      </c>
      <c r="O570" s="92"/>
      <c r="P570" s="228">
        <f>O570*H570</f>
        <v>0</v>
      </c>
      <c r="Q570" s="228">
        <v>0.07634</v>
      </c>
      <c r="R570" s="228">
        <f>Q570*H570</f>
        <v>0.69767126</v>
      </c>
      <c r="S570" s="228">
        <v>0</v>
      </c>
      <c r="T570" s="229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30" t="s">
        <v>189</v>
      </c>
      <c r="AT570" s="230" t="s">
        <v>221</v>
      </c>
      <c r="AU570" s="230" t="s">
        <v>88</v>
      </c>
      <c r="AY570" s="18" t="s">
        <v>137</v>
      </c>
      <c r="BE570" s="231">
        <f>IF(N570="základní",J570,0)</f>
        <v>0</v>
      </c>
      <c r="BF570" s="231">
        <f>IF(N570="snížená",J570,0)</f>
        <v>0</v>
      </c>
      <c r="BG570" s="231">
        <f>IF(N570="zákl. přenesená",J570,0)</f>
        <v>0</v>
      </c>
      <c r="BH570" s="231">
        <f>IF(N570="sníž. přenesená",J570,0)</f>
        <v>0</v>
      </c>
      <c r="BI570" s="231">
        <f>IF(N570="nulová",J570,0)</f>
        <v>0</v>
      </c>
      <c r="BJ570" s="18" t="s">
        <v>86</v>
      </c>
      <c r="BK570" s="231">
        <f>ROUND(I570*H570,2)</f>
        <v>0</v>
      </c>
      <c r="BL570" s="18" t="s">
        <v>144</v>
      </c>
      <c r="BM570" s="230" t="s">
        <v>718</v>
      </c>
    </row>
    <row r="571" spans="1:47" s="2" customFormat="1" ht="12">
      <c r="A571" s="39"/>
      <c r="B571" s="40"/>
      <c r="C571" s="41"/>
      <c r="D571" s="232" t="s">
        <v>146</v>
      </c>
      <c r="E571" s="41"/>
      <c r="F571" s="233" t="s">
        <v>717</v>
      </c>
      <c r="G571" s="41"/>
      <c r="H571" s="41"/>
      <c r="I571" s="234"/>
      <c r="J571" s="41"/>
      <c r="K571" s="41"/>
      <c r="L571" s="45"/>
      <c r="M571" s="235"/>
      <c r="N571" s="236"/>
      <c r="O571" s="92"/>
      <c r="P571" s="92"/>
      <c r="Q571" s="92"/>
      <c r="R571" s="92"/>
      <c r="S571" s="92"/>
      <c r="T571" s="93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T571" s="18" t="s">
        <v>146</v>
      </c>
      <c r="AU571" s="18" t="s">
        <v>88</v>
      </c>
    </row>
    <row r="572" spans="1:51" s="13" customFormat="1" ht="12">
      <c r="A572" s="13"/>
      <c r="B572" s="237"/>
      <c r="C572" s="238"/>
      <c r="D572" s="232" t="s">
        <v>148</v>
      </c>
      <c r="E572" s="239" t="s">
        <v>1</v>
      </c>
      <c r="F572" s="240" t="s">
        <v>719</v>
      </c>
      <c r="G572" s="238"/>
      <c r="H572" s="241">
        <v>8.96</v>
      </c>
      <c r="I572" s="242"/>
      <c r="J572" s="238"/>
      <c r="K572" s="238"/>
      <c r="L572" s="243"/>
      <c r="M572" s="244"/>
      <c r="N572" s="245"/>
      <c r="O572" s="245"/>
      <c r="P572" s="245"/>
      <c r="Q572" s="245"/>
      <c r="R572" s="245"/>
      <c r="S572" s="245"/>
      <c r="T572" s="246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7" t="s">
        <v>148</v>
      </c>
      <c r="AU572" s="247" t="s">
        <v>88</v>
      </c>
      <c r="AV572" s="13" t="s">
        <v>88</v>
      </c>
      <c r="AW572" s="13" t="s">
        <v>34</v>
      </c>
      <c r="AX572" s="13" t="s">
        <v>78</v>
      </c>
      <c r="AY572" s="247" t="s">
        <v>137</v>
      </c>
    </row>
    <row r="573" spans="1:51" s="15" customFormat="1" ht="12">
      <c r="A573" s="15"/>
      <c r="B573" s="258"/>
      <c r="C573" s="259"/>
      <c r="D573" s="232" t="s">
        <v>148</v>
      </c>
      <c r="E573" s="260" t="s">
        <v>1</v>
      </c>
      <c r="F573" s="261" t="s">
        <v>156</v>
      </c>
      <c r="G573" s="259"/>
      <c r="H573" s="262">
        <v>8.96</v>
      </c>
      <c r="I573" s="263"/>
      <c r="J573" s="259"/>
      <c r="K573" s="259"/>
      <c r="L573" s="264"/>
      <c r="M573" s="265"/>
      <c r="N573" s="266"/>
      <c r="O573" s="266"/>
      <c r="P573" s="266"/>
      <c r="Q573" s="266"/>
      <c r="R573" s="266"/>
      <c r="S573" s="266"/>
      <c r="T573" s="267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T573" s="268" t="s">
        <v>148</v>
      </c>
      <c r="AU573" s="268" t="s">
        <v>88</v>
      </c>
      <c r="AV573" s="15" t="s">
        <v>144</v>
      </c>
      <c r="AW573" s="15" t="s">
        <v>34</v>
      </c>
      <c r="AX573" s="15" t="s">
        <v>86</v>
      </c>
      <c r="AY573" s="268" t="s">
        <v>137</v>
      </c>
    </row>
    <row r="574" spans="1:51" s="13" customFormat="1" ht="12">
      <c r="A574" s="13"/>
      <c r="B574" s="237"/>
      <c r="C574" s="238"/>
      <c r="D574" s="232" t="s">
        <v>148</v>
      </c>
      <c r="E574" s="238"/>
      <c r="F574" s="240" t="s">
        <v>720</v>
      </c>
      <c r="G574" s="238"/>
      <c r="H574" s="241">
        <v>9.139</v>
      </c>
      <c r="I574" s="242"/>
      <c r="J574" s="238"/>
      <c r="K574" s="238"/>
      <c r="L574" s="243"/>
      <c r="M574" s="244"/>
      <c r="N574" s="245"/>
      <c r="O574" s="245"/>
      <c r="P574" s="245"/>
      <c r="Q574" s="245"/>
      <c r="R574" s="245"/>
      <c r="S574" s="245"/>
      <c r="T574" s="246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7" t="s">
        <v>148</v>
      </c>
      <c r="AU574" s="247" t="s">
        <v>88</v>
      </c>
      <c r="AV574" s="13" t="s">
        <v>88</v>
      </c>
      <c r="AW574" s="13" t="s">
        <v>4</v>
      </c>
      <c r="AX574" s="13" t="s">
        <v>86</v>
      </c>
      <c r="AY574" s="247" t="s">
        <v>137</v>
      </c>
    </row>
    <row r="575" spans="1:65" s="2" customFormat="1" ht="24.15" customHeight="1">
      <c r="A575" s="39"/>
      <c r="B575" s="40"/>
      <c r="C575" s="281" t="s">
        <v>721</v>
      </c>
      <c r="D575" s="281" t="s">
        <v>221</v>
      </c>
      <c r="E575" s="282" t="s">
        <v>722</v>
      </c>
      <c r="F575" s="283" t="s">
        <v>723</v>
      </c>
      <c r="G575" s="284" t="s">
        <v>312</v>
      </c>
      <c r="H575" s="285">
        <v>238.802</v>
      </c>
      <c r="I575" s="286"/>
      <c r="J575" s="287">
        <f>ROUND(I575*H575,2)</f>
        <v>0</v>
      </c>
      <c r="K575" s="283" t="s">
        <v>143</v>
      </c>
      <c r="L575" s="288"/>
      <c r="M575" s="289" t="s">
        <v>1</v>
      </c>
      <c r="N575" s="290" t="s">
        <v>43</v>
      </c>
      <c r="O575" s="92"/>
      <c r="P575" s="228">
        <f>O575*H575</f>
        <v>0</v>
      </c>
      <c r="Q575" s="228">
        <v>0.11167</v>
      </c>
      <c r="R575" s="228">
        <f>Q575*H575</f>
        <v>26.66701934</v>
      </c>
      <c r="S575" s="228">
        <v>0</v>
      </c>
      <c r="T575" s="229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0" t="s">
        <v>189</v>
      </c>
      <c r="AT575" s="230" t="s">
        <v>221</v>
      </c>
      <c r="AU575" s="230" t="s">
        <v>88</v>
      </c>
      <c r="AY575" s="18" t="s">
        <v>137</v>
      </c>
      <c r="BE575" s="231">
        <f>IF(N575="základní",J575,0)</f>
        <v>0</v>
      </c>
      <c r="BF575" s="231">
        <f>IF(N575="snížená",J575,0)</f>
        <v>0</v>
      </c>
      <c r="BG575" s="231">
        <f>IF(N575="zákl. přenesená",J575,0)</f>
        <v>0</v>
      </c>
      <c r="BH575" s="231">
        <f>IF(N575="sníž. přenesená",J575,0)</f>
        <v>0</v>
      </c>
      <c r="BI575" s="231">
        <f>IF(N575="nulová",J575,0)</f>
        <v>0</v>
      </c>
      <c r="BJ575" s="18" t="s">
        <v>86</v>
      </c>
      <c r="BK575" s="231">
        <f>ROUND(I575*H575,2)</f>
        <v>0</v>
      </c>
      <c r="BL575" s="18" t="s">
        <v>144</v>
      </c>
      <c r="BM575" s="230" t="s">
        <v>724</v>
      </c>
    </row>
    <row r="576" spans="1:47" s="2" customFormat="1" ht="12">
      <c r="A576" s="39"/>
      <c r="B576" s="40"/>
      <c r="C576" s="41"/>
      <c r="D576" s="232" t="s">
        <v>146</v>
      </c>
      <c r="E576" s="41"/>
      <c r="F576" s="233" t="s">
        <v>723</v>
      </c>
      <c r="G576" s="41"/>
      <c r="H576" s="41"/>
      <c r="I576" s="234"/>
      <c r="J576" s="41"/>
      <c r="K576" s="41"/>
      <c r="L576" s="45"/>
      <c r="M576" s="235"/>
      <c r="N576" s="236"/>
      <c r="O576" s="92"/>
      <c r="P576" s="92"/>
      <c r="Q576" s="92"/>
      <c r="R576" s="92"/>
      <c r="S576" s="92"/>
      <c r="T576" s="93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146</v>
      </c>
      <c r="AU576" s="18" t="s">
        <v>88</v>
      </c>
    </row>
    <row r="577" spans="1:51" s="13" customFormat="1" ht="12">
      <c r="A577" s="13"/>
      <c r="B577" s="237"/>
      <c r="C577" s="238"/>
      <c r="D577" s="232" t="s">
        <v>148</v>
      </c>
      <c r="E577" s="239" t="s">
        <v>1</v>
      </c>
      <c r="F577" s="240" t="s">
        <v>725</v>
      </c>
      <c r="G577" s="238"/>
      <c r="H577" s="241">
        <v>234.12</v>
      </c>
      <c r="I577" s="242"/>
      <c r="J577" s="238"/>
      <c r="K577" s="238"/>
      <c r="L577" s="243"/>
      <c r="M577" s="244"/>
      <c r="N577" s="245"/>
      <c r="O577" s="245"/>
      <c r="P577" s="245"/>
      <c r="Q577" s="245"/>
      <c r="R577" s="245"/>
      <c r="S577" s="245"/>
      <c r="T577" s="246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7" t="s">
        <v>148</v>
      </c>
      <c r="AU577" s="247" t="s">
        <v>88</v>
      </c>
      <c r="AV577" s="13" t="s">
        <v>88</v>
      </c>
      <c r="AW577" s="13" t="s">
        <v>34</v>
      </c>
      <c r="AX577" s="13" t="s">
        <v>78</v>
      </c>
      <c r="AY577" s="247" t="s">
        <v>137</v>
      </c>
    </row>
    <row r="578" spans="1:51" s="15" customFormat="1" ht="12">
      <c r="A578" s="15"/>
      <c r="B578" s="258"/>
      <c r="C578" s="259"/>
      <c r="D578" s="232" t="s">
        <v>148</v>
      </c>
      <c r="E578" s="260" t="s">
        <v>1</v>
      </c>
      <c r="F578" s="261" t="s">
        <v>156</v>
      </c>
      <c r="G578" s="259"/>
      <c r="H578" s="262">
        <v>234.12</v>
      </c>
      <c r="I578" s="263"/>
      <c r="J578" s="259"/>
      <c r="K578" s="259"/>
      <c r="L578" s="264"/>
      <c r="M578" s="265"/>
      <c r="N578" s="266"/>
      <c r="O578" s="266"/>
      <c r="P578" s="266"/>
      <c r="Q578" s="266"/>
      <c r="R578" s="266"/>
      <c r="S578" s="266"/>
      <c r="T578" s="267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68" t="s">
        <v>148</v>
      </c>
      <c r="AU578" s="268" t="s">
        <v>88</v>
      </c>
      <c r="AV578" s="15" t="s">
        <v>144</v>
      </c>
      <c r="AW578" s="15" t="s">
        <v>34</v>
      </c>
      <c r="AX578" s="15" t="s">
        <v>86</v>
      </c>
      <c r="AY578" s="268" t="s">
        <v>137</v>
      </c>
    </row>
    <row r="579" spans="1:51" s="13" customFormat="1" ht="12">
      <c r="A579" s="13"/>
      <c r="B579" s="237"/>
      <c r="C579" s="238"/>
      <c r="D579" s="232" t="s">
        <v>148</v>
      </c>
      <c r="E579" s="238"/>
      <c r="F579" s="240" t="s">
        <v>726</v>
      </c>
      <c r="G579" s="238"/>
      <c r="H579" s="241">
        <v>238.802</v>
      </c>
      <c r="I579" s="242"/>
      <c r="J579" s="238"/>
      <c r="K579" s="238"/>
      <c r="L579" s="243"/>
      <c r="M579" s="244"/>
      <c r="N579" s="245"/>
      <c r="O579" s="245"/>
      <c r="P579" s="245"/>
      <c r="Q579" s="245"/>
      <c r="R579" s="245"/>
      <c r="S579" s="245"/>
      <c r="T579" s="246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7" t="s">
        <v>148</v>
      </c>
      <c r="AU579" s="247" t="s">
        <v>88</v>
      </c>
      <c r="AV579" s="13" t="s">
        <v>88</v>
      </c>
      <c r="AW579" s="13" t="s">
        <v>4</v>
      </c>
      <c r="AX579" s="13" t="s">
        <v>86</v>
      </c>
      <c r="AY579" s="247" t="s">
        <v>137</v>
      </c>
    </row>
    <row r="580" spans="1:65" s="2" customFormat="1" ht="33" customHeight="1">
      <c r="A580" s="39"/>
      <c r="B580" s="40"/>
      <c r="C580" s="219" t="s">
        <v>727</v>
      </c>
      <c r="D580" s="219" t="s">
        <v>139</v>
      </c>
      <c r="E580" s="220" t="s">
        <v>728</v>
      </c>
      <c r="F580" s="221" t="s">
        <v>729</v>
      </c>
      <c r="G580" s="222" t="s">
        <v>312</v>
      </c>
      <c r="H580" s="223">
        <v>4.58</v>
      </c>
      <c r="I580" s="224"/>
      <c r="J580" s="225">
        <f>ROUND(I580*H580,2)</f>
        <v>0</v>
      </c>
      <c r="K580" s="221" t="s">
        <v>143</v>
      </c>
      <c r="L580" s="45"/>
      <c r="M580" s="226" t="s">
        <v>1</v>
      </c>
      <c r="N580" s="227" t="s">
        <v>43</v>
      </c>
      <c r="O580" s="92"/>
      <c r="P580" s="228">
        <f>O580*H580</f>
        <v>0</v>
      </c>
      <c r="Q580" s="228">
        <v>0.1295</v>
      </c>
      <c r="R580" s="228">
        <f>Q580*H580</f>
        <v>0.59311</v>
      </c>
      <c r="S580" s="228">
        <v>0</v>
      </c>
      <c r="T580" s="229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30" t="s">
        <v>144</v>
      </c>
      <c r="AT580" s="230" t="s">
        <v>139</v>
      </c>
      <c r="AU580" s="230" t="s">
        <v>88</v>
      </c>
      <c r="AY580" s="18" t="s">
        <v>137</v>
      </c>
      <c r="BE580" s="231">
        <f>IF(N580="základní",J580,0)</f>
        <v>0</v>
      </c>
      <c r="BF580" s="231">
        <f>IF(N580="snížená",J580,0)</f>
        <v>0</v>
      </c>
      <c r="BG580" s="231">
        <f>IF(N580="zákl. přenesená",J580,0)</f>
        <v>0</v>
      </c>
      <c r="BH580" s="231">
        <f>IF(N580="sníž. přenesená",J580,0)</f>
        <v>0</v>
      </c>
      <c r="BI580" s="231">
        <f>IF(N580="nulová",J580,0)</f>
        <v>0</v>
      </c>
      <c r="BJ580" s="18" t="s">
        <v>86</v>
      </c>
      <c r="BK580" s="231">
        <f>ROUND(I580*H580,2)</f>
        <v>0</v>
      </c>
      <c r="BL580" s="18" t="s">
        <v>144</v>
      </c>
      <c r="BM580" s="230" t="s">
        <v>730</v>
      </c>
    </row>
    <row r="581" spans="1:47" s="2" customFormat="1" ht="12">
      <c r="A581" s="39"/>
      <c r="B581" s="40"/>
      <c r="C581" s="41"/>
      <c r="D581" s="232" t="s">
        <v>146</v>
      </c>
      <c r="E581" s="41"/>
      <c r="F581" s="233" t="s">
        <v>731</v>
      </c>
      <c r="G581" s="41"/>
      <c r="H581" s="41"/>
      <c r="I581" s="234"/>
      <c r="J581" s="41"/>
      <c r="K581" s="41"/>
      <c r="L581" s="45"/>
      <c r="M581" s="235"/>
      <c r="N581" s="236"/>
      <c r="O581" s="92"/>
      <c r="P581" s="92"/>
      <c r="Q581" s="92"/>
      <c r="R581" s="92"/>
      <c r="S581" s="92"/>
      <c r="T581" s="93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8" t="s">
        <v>146</v>
      </c>
      <c r="AU581" s="18" t="s">
        <v>88</v>
      </c>
    </row>
    <row r="582" spans="1:51" s="13" customFormat="1" ht="12">
      <c r="A582" s="13"/>
      <c r="B582" s="237"/>
      <c r="C582" s="238"/>
      <c r="D582" s="232" t="s">
        <v>148</v>
      </c>
      <c r="E582" s="239" t="s">
        <v>1</v>
      </c>
      <c r="F582" s="240" t="s">
        <v>732</v>
      </c>
      <c r="G582" s="238"/>
      <c r="H582" s="241">
        <v>4.58</v>
      </c>
      <c r="I582" s="242"/>
      <c r="J582" s="238"/>
      <c r="K582" s="238"/>
      <c r="L582" s="243"/>
      <c r="M582" s="244"/>
      <c r="N582" s="245"/>
      <c r="O582" s="245"/>
      <c r="P582" s="245"/>
      <c r="Q582" s="245"/>
      <c r="R582" s="245"/>
      <c r="S582" s="245"/>
      <c r="T582" s="246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7" t="s">
        <v>148</v>
      </c>
      <c r="AU582" s="247" t="s">
        <v>88</v>
      </c>
      <c r="AV582" s="13" t="s">
        <v>88</v>
      </c>
      <c r="AW582" s="13" t="s">
        <v>34</v>
      </c>
      <c r="AX582" s="13" t="s">
        <v>78</v>
      </c>
      <c r="AY582" s="247" t="s">
        <v>137</v>
      </c>
    </row>
    <row r="583" spans="1:51" s="15" customFormat="1" ht="12">
      <c r="A583" s="15"/>
      <c r="B583" s="258"/>
      <c r="C583" s="259"/>
      <c r="D583" s="232" t="s">
        <v>148</v>
      </c>
      <c r="E583" s="260" t="s">
        <v>1</v>
      </c>
      <c r="F583" s="261" t="s">
        <v>156</v>
      </c>
      <c r="G583" s="259"/>
      <c r="H583" s="262">
        <v>4.58</v>
      </c>
      <c r="I583" s="263"/>
      <c r="J583" s="259"/>
      <c r="K583" s="259"/>
      <c r="L583" s="264"/>
      <c r="M583" s="265"/>
      <c r="N583" s="266"/>
      <c r="O583" s="266"/>
      <c r="P583" s="266"/>
      <c r="Q583" s="266"/>
      <c r="R583" s="266"/>
      <c r="S583" s="266"/>
      <c r="T583" s="267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68" t="s">
        <v>148</v>
      </c>
      <c r="AU583" s="268" t="s">
        <v>88</v>
      </c>
      <c r="AV583" s="15" t="s">
        <v>144</v>
      </c>
      <c r="AW583" s="15" t="s">
        <v>34</v>
      </c>
      <c r="AX583" s="15" t="s">
        <v>86</v>
      </c>
      <c r="AY583" s="268" t="s">
        <v>137</v>
      </c>
    </row>
    <row r="584" spans="1:65" s="2" customFormat="1" ht="16.5" customHeight="1">
      <c r="A584" s="39"/>
      <c r="B584" s="40"/>
      <c r="C584" s="281" t="s">
        <v>733</v>
      </c>
      <c r="D584" s="281" t="s">
        <v>221</v>
      </c>
      <c r="E584" s="282" t="s">
        <v>734</v>
      </c>
      <c r="F584" s="283" t="s">
        <v>735</v>
      </c>
      <c r="G584" s="284" t="s">
        <v>312</v>
      </c>
      <c r="H584" s="285">
        <v>4.672</v>
      </c>
      <c r="I584" s="286"/>
      <c r="J584" s="287">
        <f>ROUND(I584*H584,2)</f>
        <v>0</v>
      </c>
      <c r="K584" s="283" t="s">
        <v>143</v>
      </c>
      <c r="L584" s="288"/>
      <c r="M584" s="289" t="s">
        <v>1</v>
      </c>
      <c r="N584" s="290" t="s">
        <v>43</v>
      </c>
      <c r="O584" s="92"/>
      <c r="P584" s="228">
        <f>O584*H584</f>
        <v>0</v>
      </c>
      <c r="Q584" s="228">
        <v>0.045</v>
      </c>
      <c r="R584" s="228">
        <f>Q584*H584</f>
        <v>0.21023999999999998</v>
      </c>
      <c r="S584" s="228">
        <v>0</v>
      </c>
      <c r="T584" s="229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30" t="s">
        <v>189</v>
      </c>
      <c r="AT584" s="230" t="s">
        <v>221</v>
      </c>
      <c r="AU584" s="230" t="s">
        <v>88</v>
      </c>
      <c r="AY584" s="18" t="s">
        <v>137</v>
      </c>
      <c r="BE584" s="231">
        <f>IF(N584="základní",J584,0)</f>
        <v>0</v>
      </c>
      <c r="BF584" s="231">
        <f>IF(N584="snížená",J584,0)</f>
        <v>0</v>
      </c>
      <c r="BG584" s="231">
        <f>IF(N584="zákl. přenesená",J584,0)</f>
        <v>0</v>
      </c>
      <c r="BH584" s="231">
        <f>IF(N584="sníž. přenesená",J584,0)</f>
        <v>0</v>
      </c>
      <c r="BI584" s="231">
        <f>IF(N584="nulová",J584,0)</f>
        <v>0</v>
      </c>
      <c r="BJ584" s="18" t="s">
        <v>86</v>
      </c>
      <c r="BK584" s="231">
        <f>ROUND(I584*H584,2)</f>
        <v>0</v>
      </c>
      <c r="BL584" s="18" t="s">
        <v>144</v>
      </c>
      <c r="BM584" s="230" t="s">
        <v>736</v>
      </c>
    </row>
    <row r="585" spans="1:47" s="2" customFormat="1" ht="12">
      <c r="A585" s="39"/>
      <c r="B585" s="40"/>
      <c r="C585" s="41"/>
      <c r="D585" s="232" t="s">
        <v>146</v>
      </c>
      <c r="E585" s="41"/>
      <c r="F585" s="233" t="s">
        <v>735</v>
      </c>
      <c r="G585" s="41"/>
      <c r="H585" s="41"/>
      <c r="I585" s="234"/>
      <c r="J585" s="41"/>
      <c r="K585" s="41"/>
      <c r="L585" s="45"/>
      <c r="M585" s="235"/>
      <c r="N585" s="236"/>
      <c r="O585" s="92"/>
      <c r="P585" s="92"/>
      <c r="Q585" s="92"/>
      <c r="R585" s="92"/>
      <c r="S585" s="92"/>
      <c r="T585" s="93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8" t="s">
        <v>146</v>
      </c>
      <c r="AU585" s="18" t="s">
        <v>88</v>
      </c>
    </row>
    <row r="586" spans="1:51" s="13" customFormat="1" ht="12">
      <c r="A586" s="13"/>
      <c r="B586" s="237"/>
      <c r="C586" s="238"/>
      <c r="D586" s="232" t="s">
        <v>148</v>
      </c>
      <c r="E586" s="239" t="s">
        <v>1</v>
      </c>
      <c r="F586" s="240" t="s">
        <v>732</v>
      </c>
      <c r="G586" s="238"/>
      <c r="H586" s="241">
        <v>4.58</v>
      </c>
      <c r="I586" s="242"/>
      <c r="J586" s="238"/>
      <c r="K586" s="238"/>
      <c r="L586" s="243"/>
      <c r="M586" s="244"/>
      <c r="N586" s="245"/>
      <c r="O586" s="245"/>
      <c r="P586" s="245"/>
      <c r="Q586" s="245"/>
      <c r="R586" s="245"/>
      <c r="S586" s="245"/>
      <c r="T586" s="246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7" t="s">
        <v>148</v>
      </c>
      <c r="AU586" s="247" t="s">
        <v>88</v>
      </c>
      <c r="AV586" s="13" t="s">
        <v>88</v>
      </c>
      <c r="AW586" s="13" t="s">
        <v>34</v>
      </c>
      <c r="AX586" s="13" t="s">
        <v>78</v>
      </c>
      <c r="AY586" s="247" t="s">
        <v>137</v>
      </c>
    </row>
    <row r="587" spans="1:51" s="15" customFormat="1" ht="12">
      <c r="A587" s="15"/>
      <c r="B587" s="258"/>
      <c r="C587" s="259"/>
      <c r="D587" s="232" t="s">
        <v>148</v>
      </c>
      <c r="E587" s="260" t="s">
        <v>1</v>
      </c>
      <c r="F587" s="261" t="s">
        <v>156</v>
      </c>
      <c r="G587" s="259"/>
      <c r="H587" s="262">
        <v>4.58</v>
      </c>
      <c r="I587" s="263"/>
      <c r="J587" s="259"/>
      <c r="K587" s="259"/>
      <c r="L587" s="264"/>
      <c r="M587" s="265"/>
      <c r="N587" s="266"/>
      <c r="O587" s="266"/>
      <c r="P587" s="266"/>
      <c r="Q587" s="266"/>
      <c r="R587" s="266"/>
      <c r="S587" s="266"/>
      <c r="T587" s="267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T587" s="268" t="s">
        <v>148</v>
      </c>
      <c r="AU587" s="268" t="s">
        <v>88</v>
      </c>
      <c r="AV587" s="15" t="s">
        <v>144</v>
      </c>
      <c r="AW587" s="15" t="s">
        <v>34</v>
      </c>
      <c r="AX587" s="15" t="s">
        <v>86</v>
      </c>
      <c r="AY587" s="268" t="s">
        <v>137</v>
      </c>
    </row>
    <row r="588" spans="1:51" s="13" customFormat="1" ht="12">
      <c r="A588" s="13"/>
      <c r="B588" s="237"/>
      <c r="C588" s="238"/>
      <c r="D588" s="232" t="s">
        <v>148</v>
      </c>
      <c r="E588" s="238"/>
      <c r="F588" s="240" t="s">
        <v>737</v>
      </c>
      <c r="G588" s="238"/>
      <c r="H588" s="241">
        <v>4.672</v>
      </c>
      <c r="I588" s="242"/>
      <c r="J588" s="238"/>
      <c r="K588" s="238"/>
      <c r="L588" s="243"/>
      <c r="M588" s="244"/>
      <c r="N588" s="245"/>
      <c r="O588" s="245"/>
      <c r="P588" s="245"/>
      <c r="Q588" s="245"/>
      <c r="R588" s="245"/>
      <c r="S588" s="245"/>
      <c r="T588" s="246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7" t="s">
        <v>148</v>
      </c>
      <c r="AU588" s="247" t="s">
        <v>88</v>
      </c>
      <c r="AV588" s="13" t="s">
        <v>88</v>
      </c>
      <c r="AW588" s="13" t="s">
        <v>4</v>
      </c>
      <c r="AX588" s="13" t="s">
        <v>86</v>
      </c>
      <c r="AY588" s="247" t="s">
        <v>137</v>
      </c>
    </row>
    <row r="589" spans="1:65" s="2" customFormat="1" ht="24.15" customHeight="1">
      <c r="A589" s="39"/>
      <c r="B589" s="40"/>
      <c r="C589" s="219" t="s">
        <v>738</v>
      </c>
      <c r="D589" s="219" t="s">
        <v>139</v>
      </c>
      <c r="E589" s="220" t="s">
        <v>739</v>
      </c>
      <c r="F589" s="221" t="s">
        <v>740</v>
      </c>
      <c r="G589" s="222" t="s">
        <v>312</v>
      </c>
      <c r="H589" s="223">
        <v>47.42</v>
      </c>
      <c r="I589" s="224"/>
      <c r="J589" s="225">
        <f>ROUND(I589*H589,2)</f>
        <v>0</v>
      </c>
      <c r="K589" s="221" t="s">
        <v>143</v>
      </c>
      <c r="L589" s="45"/>
      <c r="M589" s="226" t="s">
        <v>1</v>
      </c>
      <c r="N589" s="227" t="s">
        <v>43</v>
      </c>
      <c r="O589" s="92"/>
      <c r="P589" s="228">
        <f>O589*H589</f>
        <v>0</v>
      </c>
      <c r="Q589" s="228">
        <v>0.14067</v>
      </c>
      <c r="R589" s="228">
        <f>Q589*H589</f>
        <v>6.6705714</v>
      </c>
      <c r="S589" s="228">
        <v>0</v>
      </c>
      <c r="T589" s="229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30" t="s">
        <v>144</v>
      </c>
      <c r="AT589" s="230" t="s">
        <v>139</v>
      </c>
      <c r="AU589" s="230" t="s">
        <v>88</v>
      </c>
      <c r="AY589" s="18" t="s">
        <v>137</v>
      </c>
      <c r="BE589" s="231">
        <f>IF(N589="základní",J589,0)</f>
        <v>0</v>
      </c>
      <c r="BF589" s="231">
        <f>IF(N589="snížená",J589,0)</f>
        <v>0</v>
      </c>
      <c r="BG589" s="231">
        <f>IF(N589="zákl. přenesená",J589,0)</f>
        <v>0</v>
      </c>
      <c r="BH589" s="231">
        <f>IF(N589="sníž. přenesená",J589,0)</f>
        <v>0</v>
      </c>
      <c r="BI589" s="231">
        <f>IF(N589="nulová",J589,0)</f>
        <v>0</v>
      </c>
      <c r="BJ589" s="18" t="s">
        <v>86</v>
      </c>
      <c r="BK589" s="231">
        <f>ROUND(I589*H589,2)</f>
        <v>0</v>
      </c>
      <c r="BL589" s="18" t="s">
        <v>144</v>
      </c>
      <c r="BM589" s="230" t="s">
        <v>741</v>
      </c>
    </row>
    <row r="590" spans="1:47" s="2" customFormat="1" ht="12">
      <c r="A590" s="39"/>
      <c r="B590" s="40"/>
      <c r="C590" s="41"/>
      <c r="D590" s="232" t="s">
        <v>146</v>
      </c>
      <c r="E590" s="41"/>
      <c r="F590" s="233" t="s">
        <v>742</v>
      </c>
      <c r="G590" s="41"/>
      <c r="H590" s="41"/>
      <c r="I590" s="234"/>
      <c r="J590" s="41"/>
      <c r="K590" s="41"/>
      <c r="L590" s="45"/>
      <c r="M590" s="235"/>
      <c r="N590" s="236"/>
      <c r="O590" s="92"/>
      <c r="P590" s="92"/>
      <c r="Q590" s="92"/>
      <c r="R590" s="92"/>
      <c r="S590" s="92"/>
      <c r="T590" s="93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T590" s="18" t="s">
        <v>146</v>
      </c>
      <c r="AU590" s="18" t="s">
        <v>88</v>
      </c>
    </row>
    <row r="591" spans="1:51" s="13" customFormat="1" ht="12">
      <c r="A591" s="13"/>
      <c r="B591" s="237"/>
      <c r="C591" s="238"/>
      <c r="D591" s="232" t="s">
        <v>148</v>
      </c>
      <c r="E591" s="239" t="s">
        <v>1</v>
      </c>
      <c r="F591" s="240" t="s">
        <v>743</v>
      </c>
      <c r="G591" s="238"/>
      <c r="H591" s="241">
        <v>3.44</v>
      </c>
      <c r="I591" s="242"/>
      <c r="J591" s="238"/>
      <c r="K591" s="238"/>
      <c r="L591" s="243"/>
      <c r="M591" s="244"/>
      <c r="N591" s="245"/>
      <c r="O591" s="245"/>
      <c r="P591" s="245"/>
      <c r="Q591" s="245"/>
      <c r="R591" s="245"/>
      <c r="S591" s="245"/>
      <c r="T591" s="246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7" t="s">
        <v>148</v>
      </c>
      <c r="AU591" s="247" t="s">
        <v>88</v>
      </c>
      <c r="AV591" s="13" t="s">
        <v>88</v>
      </c>
      <c r="AW591" s="13" t="s">
        <v>34</v>
      </c>
      <c r="AX591" s="13" t="s">
        <v>78</v>
      </c>
      <c r="AY591" s="247" t="s">
        <v>137</v>
      </c>
    </row>
    <row r="592" spans="1:51" s="13" customFormat="1" ht="12">
      <c r="A592" s="13"/>
      <c r="B592" s="237"/>
      <c r="C592" s="238"/>
      <c r="D592" s="232" t="s">
        <v>148</v>
      </c>
      <c r="E592" s="239" t="s">
        <v>1</v>
      </c>
      <c r="F592" s="240" t="s">
        <v>744</v>
      </c>
      <c r="G592" s="238"/>
      <c r="H592" s="241">
        <v>43.98</v>
      </c>
      <c r="I592" s="242"/>
      <c r="J592" s="238"/>
      <c r="K592" s="238"/>
      <c r="L592" s="243"/>
      <c r="M592" s="244"/>
      <c r="N592" s="245"/>
      <c r="O592" s="245"/>
      <c r="P592" s="245"/>
      <c r="Q592" s="245"/>
      <c r="R592" s="245"/>
      <c r="S592" s="245"/>
      <c r="T592" s="246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7" t="s">
        <v>148</v>
      </c>
      <c r="AU592" s="247" t="s">
        <v>88</v>
      </c>
      <c r="AV592" s="13" t="s">
        <v>88</v>
      </c>
      <c r="AW592" s="13" t="s">
        <v>34</v>
      </c>
      <c r="AX592" s="13" t="s">
        <v>78</v>
      </c>
      <c r="AY592" s="247" t="s">
        <v>137</v>
      </c>
    </row>
    <row r="593" spans="1:51" s="15" customFormat="1" ht="12">
      <c r="A593" s="15"/>
      <c r="B593" s="258"/>
      <c r="C593" s="259"/>
      <c r="D593" s="232" t="s">
        <v>148</v>
      </c>
      <c r="E593" s="260" t="s">
        <v>1</v>
      </c>
      <c r="F593" s="261" t="s">
        <v>156</v>
      </c>
      <c r="G593" s="259"/>
      <c r="H593" s="262">
        <v>47.419999999999995</v>
      </c>
      <c r="I593" s="263"/>
      <c r="J593" s="259"/>
      <c r="K593" s="259"/>
      <c r="L593" s="264"/>
      <c r="M593" s="265"/>
      <c r="N593" s="266"/>
      <c r="O593" s="266"/>
      <c r="P593" s="266"/>
      <c r="Q593" s="266"/>
      <c r="R593" s="266"/>
      <c r="S593" s="266"/>
      <c r="T593" s="267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T593" s="268" t="s">
        <v>148</v>
      </c>
      <c r="AU593" s="268" t="s">
        <v>88</v>
      </c>
      <c r="AV593" s="15" t="s">
        <v>144</v>
      </c>
      <c r="AW593" s="15" t="s">
        <v>34</v>
      </c>
      <c r="AX593" s="15" t="s">
        <v>86</v>
      </c>
      <c r="AY593" s="268" t="s">
        <v>137</v>
      </c>
    </row>
    <row r="594" spans="1:65" s="2" customFormat="1" ht="24.15" customHeight="1">
      <c r="A594" s="39"/>
      <c r="B594" s="40"/>
      <c r="C594" s="281" t="s">
        <v>745</v>
      </c>
      <c r="D594" s="281" t="s">
        <v>221</v>
      </c>
      <c r="E594" s="282" t="s">
        <v>746</v>
      </c>
      <c r="F594" s="283" t="s">
        <v>747</v>
      </c>
      <c r="G594" s="284" t="s">
        <v>312</v>
      </c>
      <c r="H594" s="285">
        <v>44.86</v>
      </c>
      <c r="I594" s="286"/>
      <c r="J594" s="287">
        <f>ROUND(I594*H594,2)</f>
        <v>0</v>
      </c>
      <c r="K594" s="283" t="s">
        <v>143</v>
      </c>
      <c r="L594" s="288"/>
      <c r="M594" s="289" t="s">
        <v>1</v>
      </c>
      <c r="N594" s="290" t="s">
        <v>43</v>
      </c>
      <c r="O594" s="92"/>
      <c r="P594" s="228">
        <f>O594*H594</f>
        <v>0</v>
      </c>
      <c r="Q594" s="228">
        <v>0.125</v>
      </c>
      <c r="R594" s="228">
        <f>Q594*H594</f>
        <v>5.6075</v>
      </c>
      <c r="S594" s="228">
        <v>0</v>
      </c>
      <c r="T594" s="229">
        <f>S594*H594</f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30" t="s">
        <v>189</v>
      </c>
      <c r="AT594" s="230" t="s">
        <v>221</v>
      </c>
      <c r="AU594" s="230" t="s">
        <v>88</v>
      </c>
      <c r="AY594" s="18" t="s">
        <v>137</v>
      </c>
      <c r="BE594" s="231">
        <f>IF(N594="základní",J594,0)</f>
        <v>0</v>
      </c>
      <c r="BF594" s="231">
        <f>IF(N594="snížená",J594,0)</f>
        <v>0</v>
      </c>
      <c r="BG594" s="231">
        <f>IF(N594="zákl. přenesená",J594,0)</f>
        <v>0</v>
      </c>
      <c r="BH594" s="231">
        <f>IF(N594="sníž. přenesená",J594,0)</f>
        <v>0</v>
      </c>
      <c r="BI594" s="231">
        <f>IF(N594="nulová",J594,0)</f>
        <v>0</v>
      </c>
      <c r="BJ594" s="18" t="s">
        <v>86</v>
      </c>
      <c r="BK594" s="231">
        <f>ROUND(I594*H594,2)</f>
        <v>0</v>
      </c>
      <c r="BL594" s="18" t="s">
        <v>144</v>
      </c>
      <c r="BM594" s="230" t="s">
        <v>748</v>
      </c>
    </row>
    <row r="595" spans="1:47" s="2" customFormat="1" ht="12">
      <c r="A595" s="39"/>
      <c r="B595" s="40"/>
      <c r="C595" s="41"/>
      <c r="D595" s="232" t="s">
        <v>146</v>
      </c>
      <c r="E595" s="41"/>
      <c r="F595" s="233" t="s">
        <v>747</v>
      </c>
      <c r="G595" s="41"/>
      <c r="H595" s="41"/>
      <c r="I595" s="234"/>
      <c r="J595" s="41"/>
      <c r="K595" s="41"/>
      <c r="L595" s="45"/>
      <c r="M595" s="235"/>
      <c r="N595" s="236"/>
      <c r="O595" s="92"/>
      <c r="P595" s="92"/>
      <c r="Q595" s="92"/>
      <c r="R595" s="92"/>
      <c r="S595" s="92"/>
      <c r="T595" s="93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T595" s="18" t="s">
        <v>146</v>
      </c>
      <c r="AU595" s="18" t="s">
        <v>88</v>
      </c>
    </row>
    <row r="596" spans="1:51" s="13" customFormat="1" ht="12">
      <c r="A596" s="13"/>
      <c r="B596" s="237"/>
      <c r="C596" s="238"/>
      <c r="D596" s="232" t="s">
        <v>148</v>
      </c>
      <c r="E596" s="239" t="s">
        <v>1</v>
      </c>
      <c r="F596" s="240" t="s">
        <v>749</v>
      </c>
      <c r="G596" s="238"/>
      <c r="H596" s="241">
        <v>43.98</v>
      </c>
      <c r="I596" s="242"/>
      <c r="J596" s="238"/>
      <c r="K596" s="238"/>
      <c r="L596" s="243"/>
      <c r="M596" s="244"/>
      <c r="N596" s="245"/>
      <c r="O596" s="245"/>
      <c r="P596" s="245"/>
      <c r="Q596" s="245"/>
      <c r="R596" s="245"/>
      <c r="S596" s="245"/>
      <c r="T596" s="246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7" t="s">
        <v>148</v>
      </c>
      <c r="AU596" s="247" t="s">
        <v>88</v>
      </c>
      <c r="AV596" s="13" t="s">
        <v>88</v>
      </c>
      <c r="AW596" s="13" t="s">
        <v>34</v>
      </c>
      <c r="AX596" s="13" t="s">
        <v>78</v>
      </c>
      <c r="AY596" s="247" t="s">
        <v>137</v>
      </c>
    </row>
    <row r="597" spans="1:51" s="15" customFormat="1" ht="12">
      <c r="A597" s="15"/>
      <c r="B597" s="258"/>
      <c r="C597" s="259"/>
      <c r="D597" s="232" t="s">
        <v>148</v>
      </c>
      <c r="E597" s="260" t="s">
        <v>1</v>
      </c>
      <c r="F597" s="261" t="s">
        <v>156</v>
      </c>
      <c r="G597" s="259"/>
      <c r="H597" s="262">
        <v>43.98</v>
      </c>
      <c r="I597" s="263"/>
      <c r="J597" s="259"/>
      <c r="K597" s="259"/>
      <c r="L597" s="264"/>
      <c r="M597" s="265"/>
      <c r="N597" s="266"/>
      <c r="O597" s="266"/>
      <c r="P597" s="266"/>
      <c r="Q597" s="266"/>
      <c r="R597" s="266"/>
      <c r="S597" s="266"/>
      <c r="T597" s="267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268" t="s">
        <v>148</v>
      </c>
      <c r="AU597" s="268" t="s">
        <v>88</v>
      </c>
      <c r="AV597" s="15" t="s">
        <v>144</v>
      </c>
      <c r="AW597" s="15" t="s">
        <v>34</v>
      </c>
      <c r="AX597" s="15" t="s">
        <v>86</v>
      </c>
      <c r="AY597" s="268" t="s">
        <v>137</v>
      </c>
    </row>
    <row r="598" spans="1:51" s="13" customFormat="1" ht="12">
      <c r="A598" s="13"/>
      <c r="B598" s="237"/>
      <c r="C598" s="238"/>
      <c r="D598" s="232" t="s">
        <v>148</v>
      </c>
      <c r="E598" s="238"/>
      <c r="F598" s="240" t="s">
        <v>750</v>
      </c>
      <c r="G598" s="238"/>
      <c r="H598" s="241">
        <v>44.86</v>
      </c>
      <c r="I598" s="242"/>
      <c r="J598" s="238"/>
      <c r="K598" s="238"/>
      <c r="L598" s="243"/>
      <c r="M598" s="244"/>
      <c r="N598" s="245"/>
      <c r="O598" s="245"/>
      <c r="P598" s="245"/>
      <c r="Q598" s="245"/>
      <c r="R598" s="245"/>
      <c r="S598" s="245"/>
      <c r="T598" s="246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7" t="s">
        <v>148</v>
      </c>
      <c r="AU598" s="247" t="s">
        <v>88</v>
      </c>
      <c r="AV598" s="13" t="s">
        <v>88</v>
      </c>
      <c r="AW598" s="13" t="s">
        <v>4</v>
      </c>
      <c r="AX598" s="13" t="s">
        <v>86</v>
      </c>
      <c r="AY598" s="247" t="s">
        <v>137</v>
      </c>
    </row>
    <row r="599" spans="1:65" s="2" customFormat="1" ht="33" customHeight="1">
      <c r="A599" s="39"/>
      <c r="B599" s="40"/>
      <c r="C599" s="219" t="s">
        <v>751</v>
      </c>
      <c r="D599" s="219" t="s">
        <v>139</v>
      </c>
      <c r="E599" s="220" t="s">
        <v>752</v>
      </c>
      <c r="F599" s="221" t="s">
        <v>753</v>
      </c>
      <c r="G599" s="222" t="s">
        <v>312</v>
      </c>
      <c r="H599" s="223">
        <v>31.5</v>
      </c>
      <c r="I599" s="224"/>
      <c r="J599" s="225">
        <f>ROUND(I599*H599,2)</f>
        <v>0</v>
      </c>
      <c r="K599" s="221" t="s">
        <v>1</v>
      </c>
      <c r="L599" s="45"/>
      <c r="M599" s="226" t="s">
        <v>1</v>
      </c>
      <c r="N599" s="227" t="s">
        <v>43</v>
      </c>
      <c r="O599" s="92"/>
      <c r="P599" s="228">
        <f>O599*H599</f>
        <v>0</v>
      </c>
      <c r="Q599" s="228">
        <v>1E-05</v>
      </c>
      <c r="R599" s="228">
        <f>Q599*H599</f>
        <v>0.000315</v>
      </c>
      <c r="S599" s="228">
        <v>0</v>
      </c>
      <c r="T599" s="229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30" t="s">
        <v>144</v>
      </c>
      <c r="AT599" s="230" t="s">
        <v>139</v>
      </c>
      <c r="AU599" s="230" t="s">
        <v>88</v>
      </c>
      <c r="AY599" s="18" t="s">
        <v>137</v>
      </c>
      <c r="BE599" s="231">
        <f>IF(N599="základní",J599,0)</f>
        <v>0</v>
      </c>
      <c r="BF599" s="231">
        <f>IF(N599="snížená",J599,0)</f>
        <v>0</v>
      </c>
      <c r="BG599" s="231">
        <f>IF(N599="zákl. přenesená",J599,0)</f>
        <v>0</v>
      </c>
      <c r="BH599" s="231">
        <f>IF(N599="sníž. přenesená",J599,0)</f>
        <v>0</v>
      </c>
      <c r="BI599" s="231">
        <f>IF(N599="nulová",J599,0)</f>
        <v>0</v>
      </c>
      <c r="BJ599" s="18" t="s">
        <v>86</v>
      </c>
      <c r="BK599" s="231">
        <f>ROUND(I599*H599,2)</f>
        <v>0</v>
      </c>
      <c r="BL599" s="18" t="s">
        <v>144</v>
      </c>
      <c r="BM599" s="230" t="s">
        <v>754</v>
      </c>
    </row>
    <row r="600" spans="1:47" s="2" customFormat="1" ht="12">
      <c r="A600" s="39"/>
      <c r="B600" s="40"/>
      <c r="C600" s="41"/>
      <c r="D600" s="232" t="s">
        <v>146</v>
      </c>
      <c r="E600" s="41"/>
      <c r="F600" s="233" t="s">
        <v>755</v>
      </c>
      <c r="G600" s="41"/>
      <c r="H600" s="41"/>
      <c r="I600" s="234"/>
      <c r="J600" s="41"/>
      <c r="K600" s="41"/>
      <c r="L600" s="45"/>
      <c r="M600" s="235"/>
      <c r="N600" s="236"/>
      <c r="O600" s="92"/>
      <c r="P600" s="92"/>
      <c r="Q600" s="92"/>
      <c r="R600" s="92"/>
      <c r="S600" s="92"/>
      <c r="T600" s="93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T600" s="18" t="s">
        <v>146</v>
      </c>
      <c r="AU600" s="18" t="s">
        <v>88</v>
      </c>
    </row>
    <row r="601" spans="1:47" s="2" customFormat="1" ht="12">
      <c r="A601" s="39"/>
      <c r="B601" s="40"/>
      <c r="C601" s="41"/>
      <c r="D601" s="232" t="s">
        <v>180</v>
      </c>
      <c r="E601" s="41"/>
      <c r="F601" s="269" t="s">
        <v>756</v>
      </c>
      <c r="G601" s="41"/>
      <c r="H601" s="41"/>
      <c r="I601" s="234"/>
      <c r="J601" s="41"/>
      <c r="K601" s="41"/>
      <c r="L601" s="45"/>
      <c r="M601" s="235"/>
      <c r="N601" s="236"/>
      <c r="O601" s="92"/>
      <c r="P601" s="92"/>
      <c r="Q601" s="92"/>
      <c r="R601" s="92"/>
      <c r="S601" s="92"/>
      <c r="T601" s="93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T601" s="18" t="s">
        <v>180</v>
      </c>
      <c r="AU601" s="18" t="s">
        <v>88</v>
      </c>
    </row>
    <row r="602" spans="1:51" s="14" customFormat="1" ht="12">
      <c r="A602" s="14"/>
      <c r="B602" s="248"/>
      <c r="C602" s="249"/>
      <c r="D602" s="232" t="s">
        <v>148</v>
      </c>
      <c r="E602" s="250" t="s">
        <v>1</v>
      </c>
      <c r="F602" s="251" t="s">
        <v>757</v>
      </c>
      <c r="G602" s="249"/>
      <c r="H602" s="250" t="s">
        <v>1</v>
      </c>
      <c r="I602" s="252"/>
      <c r="J602" s="249"/>
      <c r="K602" s="249"/>
      <c r="L602" s="253"/>
      <c r="M602" s="254"/>
      <c r="N602" s="255"/>
      <c r="O602" s="255"/>
      <c r="P602" s="255"/>
      <c r="Q602" s="255"/>
      <c r="R602" s="255"/>
      <c r="S602" s="255"/>
      <c r="T602" s="256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7" t="s">
        <v>148</v>
      </c>
      <c r="AU602" s="257" t="s">
        <v>88</v>
      </c>
      <c r="AV602" s="14" t="s">
        <v>86</v>
      </c>
      <c r="AW602" s="14" t="s">
        <v>34</v>
      </c>
      <c r="AX602" s="14" t="s">
        <v>78</v>
      </c>
      <c r="AY602" s="257" t="s">
        <v>137</v>
      </c>
    </row>
    <row r="603" spans="1:51" s="13" customFormat="1" ht="12">
      <c r="A603" s="13"/>
      <c r="B603" s="237"/>
      <c r="C603" s="238"/>
      <c r="D603" s="232" t="s">
        <v>148</v>
      </c>
      <c r="E603" s="239" t="s">
        <v>1</v>
      </c>
      <c r="F603" s="240" t="s">
        <v>758</v>
      </c>
      <c r="G603" s="238"/>
      <c r="H603" s="241">
        <v>31.5</v>
      </c>
      <c r="I603" s="242"/>
      <c r="J603" s="238"/>
      <c r="K603" s="238"/>
      <c r="L603" s="243"/>
      <c r="M603" s="244"/>
      <c r="N603" s="245"/>
      <c r="O603" s="245"/>
      <c r="P603" s="245"/>
      <c r="Q603" s="245"/>
      <c r="R603" s="245"/>
      <c r="S603" s="245"/>
      <c r="T603" s="246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7" t="s">
        <v>148</v>
      </c>
      <c r="AU603" s="247" t="s">
        <v>88</v>
      </c>
      <c r="AV603" s="13" t="s">
        <v>88</v>
      </c>
      <c r="AW603" s="13" t="s">
        <v>34</v>
      </c>
      <c r="AX603" s="13" t="s">
        <v>78</v>
      </c>
      <c r="AY603" s="247" t="s">
        <v>137</v>
      </c>
    </row>
    <row r="604" spans="1:51" s="15" customFormat="1" ht="12">
      <c r="A604" s="15"/>
      <c r="B604" s="258"/>
      <c r="C604" s="259"/>
      <c r="D604" s="232" t="s">
        <v>148</v>
      </c>
      <c r="E604" s="260" t="s">
        <v>1</v>
      </c>
      <c r="F604" s="261" t="s">
        <v>156</v>
      </c>
      <c r="G604" s="259"/>
      <c r="H604" s="262">
        <v>31.5</v>
      </c>
      <c r="I604" s="263"/>
      <c r="J604" s="259"/>
      <c r="K604" s="259"/>
      <c r="L604" s="264"/>
      <c r="M604" s="265"/>
      <c r="N604" s="266"/>
      <c r="O604" s="266"/>
      <c r="P604" s="266"/>
      <c r="Q604" s="266"/>
      <c r="R604" s="266"/>
      <c r="S604" s="266"/>
      <c r="T604" s="267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T604" s="268" t="s">
        <v>148</v>
      </c>
      <c r="AU604" s="268" t="s">
        <v>88</v>
      </c>
      <c r="AV604" s="15" t="s">
        <v>144</v>
      </c>
      <c r="AW604" s="15" t="s">
        <v>34</v>
      </c>
      <c r="AX604" s="15" t="s">
        <v>86</v>
      </c>
      <c r="AY604" s="268" t="s">
        <v>137</v>
      </c>
    </row>
    <row r="605" spans="1:65" s="2" customFormat="1" ht="24.15" customHeight="1">
      <c r="A605" s="39"/>
      <c r="B605" s="40"/>
      <c r="C605" s="219" t="s">
        <v>759</v>
      </c>
      <c r="D605" s="219" t="s">
        <v>139</v>
      </c>
      <c r="E605" s="220" t="s">
        <v>760</v>
      </c>
      <c r="F605" s="221" t="s">
        <v>761</v>
      </c>
      <c r="G605" s="222" t="s">
        <v>312</v>
      </c>
      <c r="H605" s="223">
        <v>31.5</v>
      </c>
      <c r="I605" s="224"/>
      <c r="J605" s="225">
        <f>ROUND(I605*H605,2)</f>
        <v>0</v>
      </c>
      <c r="K605" s="221" t="s">
        <v>1</v>
      </c>
      <c r="L605" s="45"/>
      <c r="M605" s="226" t="s">
        <v>1</v>
      </c>
      <c r="N605" s="227" t="s">
        <v>43</v>
      </c>
      <c r="O605" s="92"/>
      <c r="P605" s="228">
        <f>O605*H605</f>
        <v>0</v>
      </c>
      <c r="Q605" s="228">
        <v>1E-05</v>
      </c>
      <c r="R605" s="228">
        <f>Q605*H605</f>
        <v>0.000315</v>
      </c>
      <c r="S605" s="228">
        <v>0</v>
      </c>
      <c r="T605" s="229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30" t="s">
        <v>144</v>
      </c>
      <c r="AT605" s="230" t="s">
        <v>139</v>
      </c>
      <c r="AU605" s="230" t="s">
        <v>88</v>
      </c>
      <c r="AY605" s="18" t="s">
        <v>137</v>
      </c>
      <c r="BE605" s="231">
        <f>IF(N605="základní",J605,0)</f>
        <v>0</v>
      </c>
      <c r="BF605" s="231">
        <f>IF(N605="snížená",J605,0)</f>
        <v>0</v>
      </c>
      <c r="BG605" s="231">
        <f>IF(N605="zákl. přenesená",J605,0)</f>
        <v>0</v>
      </c>
      <c r="BH605" s="231">
        <f>IF(N605="sníž. přenesená",J605,0)</f>
        <v>0</v>
      </c>
      <c r="BI605" s="231">
        <f>IF(N605="nulová",J605,0)</f>
        <v>0</v>
      </c>
      <c r="BJ605" s="18" t="s">
        <v>86</v>
      </c>
      <c r="BK605" s="231">
        <f>ROUND(I605*H605,2)</f>
        <v>0</v>
      </c>
      <c r="BL605" s="18" t="s">
        <v>144</v>
      </c>
      <c r="BM605" s="230" t="s">
        <v>762</v>
      </c>
    </row>
    <row r="606" spans="1:47" s="2" customFormat="1" ht="12">
      <c r="A606" s="39"/>
      <c r="B606" s="40"/>
      <c r="C606" s="41"/>
      <c r="D606" s="232" t="s">
        <v>146</v>
      </c>
      <c r="E606" s="41"/>
      <c r="F606" s="233" t="s">
        <v>763</v>
      </c>
      <c r="G606" s="41"/>
      <c r="H606" s="41"/>
      <c r="I606" s="234"/>
      <c r="J606" s="41"/>
      <c r="K606" s="41"/>
      <c r="L606" s="45"/>
      <c r="M606" s="235"/>
      <c r="N606" s="236"/>
      <c r="O606" s="92"/>
      <c r="P606" s="92"/>
      <c r="Q606" s="92"/>
      <c r="R606" s="92"/>
      <c r="S606" s="92"/>
      <c r="T606" s="93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T606" s="18" t="s">
        <v>146</v>
      </c>
      <c r="AU606" s="18" t="s">
        <v>88</v>
      </c>
    </row>
    <row r="607" spans="1:47" s="2" customFormat="1" ht="12">
      <c r="A607" s="39"/>
      <c r="B607" s="40"/>
      <c r="C607" s="41"/>
      <c r="D607" s="232" t="s">
        <v>180</v>
      </c>
      <c r="E607" s="41"/>
      <c r="F607" s="269" t="s">
        <v>764</v>
      </c>
      <c r="G607" s="41"/>
      <c r="H607" s="41"/>
      <c r="I607" s="234"/>
      <c r="J607" s="41"/>
      <c r="K607" s="41"/>
      <c r="L607" s="45"/>
      <c r="M607" s="235"/>
      <c r="N607" s="236"/>
      <c r="O607" s="92"/>
      <c r="P607" s="92"/>
      <c r="Q607" s="92"/>
      <c r="R607" s="92"/>
      <c r="S607" s="92"/>
      <c r="T607" s="93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T607" s="18" t="s">
        <v>180</v>
      </c>
      <c r="AU607" s="18" t="s">
        <v>88</v>
      </c>
    </row>
    <row r="608" spans="1:51" s="14" customFormat="1" ht="12">
      <c r="A608" s="14"/>
      <c r="B608" s="248"/>
      <c r="C608" s="249"/>
      <c r="D608" s="232" t="s">
        <v>148</v>
      </c>
      <c r="E608" s="250" t="s">
        <v>1</v>
      </c>
      <c r="F608" s="251" t="s">
        <v>757</v>
      </c>
      <c r="G608" s="249"/>
      <c r="H608" s="250" t="s">
        <v>1</v>
      </c>
      <c r="I608" s="252"/>
      <c r="J608" s="249"/>
      <c r="K608" s="249"/>
      <c r="L608" s="253"/>
      <c r="M608" s="254"/>
      <c r="N608" s="255"/>
      <c r="O608" s="255"/>
      <c r="P608" s="255"/>
      <c r="Q608" s="255"/>
      <c r="R608" s="255"/>
      <c r="S608" s="255"/>
      <c r="T608" s="256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57" t="s">
        <v>148</v>
      </c>
      <c r="AU608" s="257" t="s">
        <v>88</v>
      </c>
      <c r="AV608" s="14" t="s">
        <v>86</v>
      </c>
      <c r="AW608" s="14" t="s">
        <v>34</v>
      </c>
      <c r="AX608" s="14" t="s">
        <v>78</v>
      </c>
      <c r="AY608" s="257" t="s">
        <v>137</v>
      </c>
    </row>
    <row r="609" spans="1:51" s="13" customFormat="1" ht="12">
      <c r="A609" s="13"/>
      <c r="B609" s="237"/>
      <c r="C609" s="238"/>
      <c r="D609" s="232" t="s">
        <v>148</v>
      </c>
      <c r="E609" s="239" t="s">
        <v>1</v>
      </c>
      <c r="F609" s="240" t="s">
        <v>758</v>
      </c>
      <c r="G609" s="238"/>
      <c r="H609" s="241">
        <v>31.5</v>
      </c>
      <c r="I609" s="242"/>
      <c r="J609" s="238"/>
      <c r="K609" s="238"/>
      <c r="L609" s="243"/>
      <c r="M609" s="244"/>
      <c r="N609" s="245"/>
      <c r="O609" s="245"/>
      <c r="P609" s="245"/>
      <c r="Q609" s="245"/>
      <c r="R609" s="245"/>
      <c r="S609" s="245"/>
      <c r="T609" s="246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7" t="s">
        <v>148</v>
      </c>
      <c r="AU609" s="247" t="s">
        <v>88</v>
      </c>
      <c r="AV609" s="13" t="s">
        <v>88</v>
      </c>
      <c r="AW609" s="13" t="s">
        <v>34</v>
      </c>
      <c r="AX609" s="13" t="s">
        <v>78</v>
      </c>
      <c r="AY609" s="247" t="s">
        <v>137</v>
      </c>
    </row>
    <row r="610" spans="1:51" s="15" customFormat="1" ht="12">
      <c r="A610" s="15"/>
      <c r="B610" s="258"/>
      <c r="C610" s="259"/>
      <c r="D610" s="232" t="s">
        <v>148</v>
      </c>
      <c r="E610" s="260" t="s">
        <v>1</v>
      </c>
      <c r="F610" s="261" t="s">
        <v>156</v>
      </c>
      <c r="G610" s="259"/>
      <c r="H610" s="262">
        <v>31.5</v>
      </c>
      <c r="I610" s="263"/>
      <c r="J610" s="259"/>
      <c r="K610" s="259"/>
      <c r="L610" s="264"/>
      <c r="M610" s="265"/>
      <c r="N610" s="266"/>
      <c r="O610" s="266"/>
      <c r="P610" s="266"/>
      <c r="Q610" s="266"/>
      <c r="R610" s="266"/>
      <c r="S610" s="266"/>
      <c r="T610" s="267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T610" s="268" t="s">
        <v>148</v>
      </c>
      <c r="AU610" s="268" t="s">
        <v>88</v>
      </c>
      <c r="AV610" s="15" t="s">
        <v>144</v>
      </c>
      <c r="AW610" s="15" t="s">
        <v>34</v>
      </c>
      <c r="AX610" s="15" t="s">
        <v>86</v>
      </c>
      <c r="AY610" s="268" t="s">
        <v>137</v>
      </c>
    </row>
    <row r="611" spans="1:65" s="2" customFormat="1" ht="33" customHeight="1">
      <c r="A611" s="39"/>
      <c r="B611" s="40"/>
      <c r="C611" s="219" t="s">
        <v>765</v>
      </c>
      <c r="D611" s="219" t="s">
        <v>139</v>
      </c>
      <c r="E611" s="220" t="s">
        <v>766</v>
      </c>
      <c r="F611" s="221" t="s">
        <v>767</v>
      </c>
      <c r="G611" s="222" t="s">
        <v>312</v>
      </c>
      <c r="H611" s="223">
        <v>11.4</v>
      </c>
      <c r="I611" s="224"/>
      <c r="J611" s="225">
        <f>ROUND(I611*H611,2)</f>
        <v>0</v>
      </c>
      <c r="K611" s="221" t="s">
        <v>1</v>
      </c>
      <c r="L611" s="45"/>
      <c r="M611" s="226" t="s">
        <v>1</v>
      </c>
      <c r="N611" s="227" t="s">
        <v>43</v>
      </c>
      <c r="O611" s="92"/>
      <c r="P611" s="228">
        <f>O611*H611</f>
        <v>0</v>
      </c>
      <c r="Q611" s="228">
        <v>1E-05</v>
      </c>
      <c r="R611" s="228">
        <f>Q611*H611</f>
        <v>0.000114</v>
      </c>
      <c r="S611" s="228">
        <v>0</v>
      </c>
      <c r="T611" s="229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30" t="s">
        <v>144</v>
      </c>
      <c r="AT611" s="230" t="s">
        <v>139</v>
      </c>
      <c r="AU611" s="230" t="s">
        <v>88</v>
      </c>
      <c r="AY611" s="18" t="s">
        <v>137</v>
      </c>
      <c r="BE611" s="231">
        <f>IF(N611="základní",J611,0)</f>
        <v>0</v>
      </c>
      <c r="BF611" s="231">
        <f>IF(N611="snížená",J611,0)</f>
        <v>0</v>
      </c>
      <c r="BG611" s="231">
        <f>IF(N611="zákl. přenesená",J611,0)</f>
        <v>0</v>
      </c>
      <c r="BH611" s="231">
        <f>IF(N611="sníž. přenesená",J611,0)</f>
        <v>0</v>
      </c>
      <c r="BI611" s="231">
        <f>IF(N611="nulová",J611,0)</f>
        <v>0</v>
      </c>
      <c r="BJ611" s="18" t="s">
        <v>86</v>
      </c>
      <c r="BK611" s="231">
        <f>ROUND(I611*H611,2)</f>
        <v>0</v>
      </c>
      <c r="BL611" s="18" t="s">
        <v>144</v>
      </c>
      <c r="BM611" s="230" t="s">
        <v>768</v>
      </c>
    </row>
    <row r="612" spans="1:47" s="2" customFormat="1" ht="12">
      <c r="A612" s="39"/>
      <c r="B612" s="40"/>
      <c r="C612" s="41"/>
      <c r="D612" s="232" t="s">
        <v>146</v>
      </c>
      <c r="E612" s="41"/>
      <c r="F612" s="233" t="s">
        <v>767</v>
      </c>
      <c r="G612" s="41"/>
      <c r="H612" s="41"/>
      <c r="I612" s="234"/>
      <c r="J612" s="41"/>
      <c r="K612" s="41"/>
      <c r="L612" s="45"/>
      <c r="M612" s="235"/>
      <c r="N612" s="236"/>
      <c r="O612" s="92"/>
      <c r="P612" s="92"/>
      <c r="Q612" s="92"/>
      <c r="R612" s="92"/>
      <c r="S612" s="92"/>
      <c r="T612" s="93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T612" s="18" t="s">
        <v>146</v>
      </c>
      <c r="AU612" s="18" t="s">
        <v>88</v>
      </c>
    </row>
    <row r="613" spans="1:47" s="2" customFormat="1" ht="12">
      <c r="A613" s="39"/>
      <c r="B613" s="40"/>
      <c r="C613" s="41"/>
      <c r="D613" s="232" t="s">
        <v>180</v>
      </c>
      <c r="E613" s="41"/>
      <c r="F613" s="269" t="s">
        <v>769</v>
      </c>
      <c r="G613" s="41"/>
      <c r="H613" s="41"/>
      <c r="I613" s="234"/>
      <c r="J613" s="41"/>
      <c r="K613" s="41"/>
      <c r="L613" s="45"/>
      <c r="M613" s="235"/>
      <c r="N613" s="236"/>
      <c r="O613" s="92"/>
      <c r="P613" s="92"/>
      <c r="Q613" s="92"/>
      <c r="R613" s="92"/>
      <c r="S613" s="92"/>
      <c r="T613" s="93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T613" s="18" t="s">
        <v>180</v>
      </c>
      <c r="AU613" s="18" t="s">
        <v>88</v>
      </c>
    </row>
    <row r="614" spans="1:51" s="14" customFormat="1" ht="12">
      <c r="A614" s="14"/>
      <c r="B614" s="248"/>
      <c r="C614" s="249"/>
      <c r="D614" s="232" t="s">
        <v>148</v>
      </c>
      <c r="E614" s="250" t="s">
        <v>1</v>
      </c>
      <c r="F614" s="251" t="s">
        <v>770</v>
      </c>
      <c r="G614" s="249"/>
      <c r="H614" s="250" t="s">
        <v>1</v>
      </c>
      <c r="I614" s="252"/>
      <c r="J614" s="249"/>
      <c r="K614" s="249"/>
      <c r="L614" s="253"/>
      <c r="M614" s="254"/>
      <c r="N614" s="255"/>
      <c r="O614" s="255"/>
      <c r="P614" s="255"/>
      <c r="Q614" s="255"/>
      <c r="R614" s="255"/>
      <c r="S614" s="255"/>
      <c r="T614" s="256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57" t="s">
        <v>148</v>
      </c>
      <c r="AU614" s="257" t="s">
        <v>88</v>
      </c>
      <c r="AV614" s="14" t="s">
        <v>86</v>
      </c>
      <c r="AW614" s="14" t="s">
        <v>34</v>
      </c>
      <c r="AX614" s="14" t="s">
        <v>78</v>
      </c>
      <c r="AY614" s="257" t="s">
        <v>137</v>
      </c>
    </row>
    <row r="615" spans="1:51" s="13" customFormat="1" ht="12">
      <c r="A615" s="13"/>
      <c r="B615" s="237"/>
      <c r="C615" s="238"/>
      <c r="D615" s="232" t="s">
        <v>148</v>
      </c>
      <c r="E615" s="239" t="s">
        <v>1</v>
      </c>
      <c r="F615" s="240" t="s">
        <v>771</v>
      </c>
      <c r="G615" s="238"/>
      <c r="H615" s="241">
        <v>11.4</v>
      </c>
      <c r="I615" s="242"/>
      <c r="J615" s="238"/>
      <c r="K615" s="238"/>
      <c r="L615" s="243"/>
      <c r="M615" s="244"/>
      <c r="N615" s="245"/>
      <c r="O615" s="245"/>
      <c r="P615" s="245"/>
      <c r="Q615" s="245"/>
      <c r="R615" s="245"/>
      <c r="S615" s="245"/>
      <c r="T615" s="246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7" t="s">
        <v>148</v>
      </c>
      <c r="AU615" s="247" t="s">
        <v>88</v>
      </c>
      <c r="AV615" s="13" t="s">
        <v>88</v>
      </c>
      <c r="AW615" s="13" t="s">
        <v>34</v>
      </c>
      <c r="AX615" s="13" t="s">
        <v>78</v>
      </c>
      <c r="AY615" s="247" t="s">
        <v>137</v>
      </c>
    </row>
    <row r="616" spans="1:51" s="15" customFormat="1" ht="12">
      <c r="A616" s="15"/>
      <c r="B616" s="258"/>
      <c r="C616" s="259"/>
      <c r="D616" s="232" t="s">
        <v>148</v>
      </c>
      <c r="E616" s="260" t="s">
        <v>1</v>
      </c>
      <c r="F616" s="261" t="s">
        <v>156</v>
      </c>
      <c r="G616" s="259"/>
      <c r="H616" s="262">
        <v>11.4</v>
      </c>
      <c r="I616" s="263"/>
      <c r="J616" s="259"/>
      <c r="K616" s="259"/>
      <c r="L616" s="264"/>
      <c r="M616" s="265"/>
      <c r="N616" s="266"/>
      <c r="O616" s="266"/>
      <c r="P616" s="266"/>
      <c r="Q616" s="266"/>
      <c r="R616" s="266"/>
      <c r="S616" s="266"/>
      <c r="T616" s="267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T616" s="268" t="s">
        <v>148</v>
      </c>
      <c r="AU616" s="268" t="s">
        <v>88</v>
      </c>
      <c r="AV616" s="15" t="s">
        <v>144</v>
      </c>
      <c r="AW616" s="15" t="s">
        <v>34</v>
      </c>
      <c r="AX616" s="15" t="s">
        <v>86</v>
      </c>
      <c r="AY616" s="268" t="s">
        <v>137</v>
      </c>
    </row>
    <row r="617" spans="1:65" s="2" customFormat="1" ht="24.15" customHeight="1">
      <c r="A617" s="39"/>
      <c r="B617" s="40"/>
      <c r="C617" s="219" t="s">
        <v>772</v>
      </c>
      <c r="D617" s="219" t="s">
        <v>139</v>
      </c>
      <c r="E617" s="220" t="s">
        <v>773</v>
      </c>
      <c r="F617" s="221" t="s">
        <v>774</v>
      </c>
      <c r="G617" s="222" t="s">
        <v>312</v>
      </c>
      <c r="H617" s="223">
        <v>31.5</v>
      </c>
      <c r="I617" s="224"/>
      <c r="J617" s="225">
        <f>ROUND(I617*H617,2)</f>
        <v>0</v>
      </c>
      <c r="K617" s="221" t="s">
        <v>1</v>
      </c>
      <c r="L617" s="45"/>
      <c r="M617" s="226" t="s">
        <v>1</v>
      </c>
      <c r="N617" s="227" t="s">
        <v>43</v>
      </c>
      <c r="O617" s="92"/>
      <c r="P617" s="228">
        <f>O617*H617</f>
        <v>0</v>
      </c>
      <c r="Q617" s="228">
        <v>0.00018</v>
      </c>
      <c r="R617" s="228">
        <f>Q617*H617</f>
        <v>0.0056700000000000006</v>
      </c>
      <c r="S617" s="228">
        <v>0</v>
      </c>
      <c r="T617" s="229">
        <f>S617*H617</f>
        <v>0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R617" s="230" t="s">
        <v>144</v>
      </c>
      <c r="AT617" s="230" t="s">
        <v>139</v>
      </c>
      <c r="AU617" s="230" t="s">
        <v>88</v>
      </c>
      <c r="AY617" s="18" t="s">
        <v>137</v>
      </c>
      <c r="BE617" s="231">
        <f>IF(N617="základní",J617,0)</f>
        <v>0</v>
      </c>
      <c r="BF617" s="231">
        <f>IF(N617="snížená",J617,0)</f>
        <v>0</v>
      </c>
      <c r="BG617" s="231">
        <f>IF(N617="zákl. přenesená",J617,0)</f>
        <v>0</v>
      </c>
      <c r="BH617" s="231">
        <f>IF(N617="sníž. přenesená",J617,0)</f>
        <v>0</v>
      </c>
      <c r="BI617" s="231">
        <f>IF(N617="nulová",J617,0)</f>
        <v>0</v>
      </c>
      <c r="BJ617" s="18" t="s">
        <v>86</v>
      </c>
      <c r="BK617" s="231">
        <f>ROUND(I617*H617,2)</f>
        <v>0</v>
      </c>
      <c r="BL617" s="18" t="s">
        <v>144</v>
      </c>
      <c r="BM617" s="230" t="s">
        <v>775</v>
      </c>
    </row>
    <row r="618" spans="1:47" s="2" customFormat="1" ht="12">
      <c r="A618" s="39"/>
      <c r="B618" s="40"/>
      <c r="C618" s="41"/>
      <c r="D618" s="232" t="s">
        <v>146</v>
      </c>
      <c r="E618" s="41"/>
      <c r="F618" s="233" t="s">
        <v>776</v>
      </c>
      <c r="G618" s="41"/>
      <c r="H618" s="41"/>
      <c r="I618" s="234"/>
      <c r="J618" s="41"/>
      <c r="K618" s="41"/>
      <c r="L618" s="45"/>
      <c r="M618" s="235"/>
      <c r="N618" s="236"/>
      <c r="O618" s="92"/>
      <c r="P618" s="92"/>
      <c r="Q618" s="92"/>
      <c r="R618" s="92"/>
      <c r="S618" s="92"/>
      <c r="T618" s="93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T618" s="18" t="s">
        <v>146</v>
      </c>
      <c r="AU618" s="18" t="s">
        <v>88</v>
      </c>
    </row>
    <row r="619" spans="1:47" s="2" customFormat="1" ht="12">
      <c r="A619" s="39"/>
      <c r="B619" s="40"/>
      <c r="C619" s="41"/>
      <c r="D619" s="232" t="s">
        <v>180</v>
      </c>
      <c r="E619" s="41"/>
      <c r="F619" s="269" t="s">
        <v>777</v>
      </c>
      <c r="G619" s="41"/>
      <c r="H619" s="41"/>
      <c r="I619" s="234"/>
      <c r="J619" s="41"/>
      <c r="K619" s="41"/>
      <c r="L619" s="45"/>
      <c r="M619" s="235"/>
      <c r="N619" s="236"/>
      <c r="O619" s="92"/>
      <c r="P619" s="92"/>
      <c r="Q619" s="92"/>
      <c r="R619" s="92"/>
      <c r="S619" s="92"/>
      <c r="T619" s="93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T619" s="18" t="s">
        <v>180</v>
      </c>
      <c r="AU619" s="18" t="s">
        <v>88</v>
      </c>
    </row>
    <row r="620" spans="1:51" s="14" customFormat="1" ht="12">
      <c r="A620" s="14"/>
      <c r="B620" s="248"/>
      <c r="C620" s="249"/>
      <c r="D620" s="232" t="s">
        <v>148</v>
      </c>
      <c r="E620" s="250" t="s">
        <v>1</v>
      </c>
      <c r="F620" s="251" t="s">
        <v>757</v>
      </c>
      <c r="G620" s="249"/>
      <c r="H620" s="250" t="s">
        <v>1</v>
      </c>
      <c r="I620" s="252"/>
      <c r="J620" s="249"/>
      <c r="K620" s="249"/>
      <c r="L620" s="253"/>
      <c r="M620" s="254"/>
      <c r="N620" s="255"/>
      <c r="O620" s="255"/>
      <c r="P620" s="255"/>
      <c r="Q620" s="255"/>
      <c r="R620" s="255"/>
      <c r="S620" s="255"/>
      <c r="T620" s="256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57" t="s">
        <v>148</v>
      </c>
      <c r="AU620" s="257" t="s">
        <v>88</v>
      </c>
      <c r="AV620" s="14" t="s">
        <v>86</v>
      </c>
      <c r="AW620" s="14" t="s">
        <v>34</v>
      </c>
      <c r="AX620" s="14" t="s">
        <v>78</v>
      </c>
      <c r="AY620" s="257" t="s">
        <v>137</v>
      </c>
    </row>
    <row r="621" spans="1:51" s="13" customFormat="1" ht="12">
      <c r="A621" s="13"/>
      <c r="B621" s="237"/>
      <c r="C621" s="238"/>
      <c r="D621" s="232" t="s">
        <v>148</v>
      </c>
      <c r="E621" s="239" t="s">
        <v>1</v>
      </c>
      <c r="F621" s="240" t="s">
        <v>758</v>
      </c>
      <c r="G621" s="238"/>
      <c r="H621" s="241">
        <v>31.5</v>
      </c>
      <c r="I621" s="242"/>
      <c r="J621" s="238"/>
      <c r="K621" s="238"/>
      <c r="L621" s="243"/>
      <c r="M621" s="244"/>
      <c r="N621" s="245"/>
      <c r="O621" s="245"/>
      <c r="P621" s="245"/>
      <c r="Q621" s="245"/>
      <c r="R621" s="245"/>
      <c r="S621" s="245"/>
      <c r="T621" s="246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7" t="s">
        <v>148</v>
      </c>
      <c r="AU621" s="247" t="s">
        <v>88</v>
      </c>
      <c r="AV621" s="13" t="s">
        <v>88</v>
      </c>
      <c r="AW621" s="13" t="s">
        <v>34</v>
      </c>
      <c r="AX621" s="13" t="s">
        <v>78</v>
      </c>
      <c r="AY621" s="247" t="s">
        <v>137</v>
      </c>
    </row>
    <row r="622" spans="1:51" s="15" customFormat="1" ht="12">
      <c r="A622" s="15"/>
      <c r="B622" s="258"/>
      <c r="C622" s="259"/>
      <c r="D622" s="232" t="s">
        <v>148</v>
      </c>
      <c r="E622" s="260" t="s">
        <v>1</v>
      </c>
      <c r="F622" s="261" t="s">
        <v>156</v>
      </c>
      <c r="G622" s="259"/>
      <c r="H622" s="262">
        <v>31.5</v>
      </c>
      <c r="I622" s="263"/>
      <c r="J622" s="259"/>
      <c r="K622" s="259"/>
      <c r="L622" s="264"/>
      <c r="M622" s="265"/>
      <c r="N622" s="266"/>
      <c r="O622" s="266"/>
      <c r="P622" s="266"/>
      <c r="Q622" s="266"/>
      <c r="R622" s="266"/>
      <c r="S622" s="266"/>
      <c r="T622" s="267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T622" s="268" t="s">
        <v>148</v>
      </c>
      <c r="AU622" s="268" t="s">
        <v>88</v>
      </c>
      <c r="AV622" s="15" t="s">
        <v>144</v>
      </c>
      <c r="AW622" s="15" t="s">
        <v>34</v>
      </c>
      <c r="AX622" s="15" t="s">
        <v>86</v>
      </c>
      <c r="AY622" s="268" t="s">
        <v>137</v>
      </c>
    </row>
    <row r="623" spans="1:65" s="2" customFormat="1" ht="24.15" customHeight="1">
      <c r="A623" s="39"/>
      <c r="B623" s="40"/>
      <c r="C623" s="219" t="s">
        <v>778</v>
      </c>
      <c r="D623" s="219" t="s">
        <v>139</v>
      </c>
      <c r="E623" s="220" t="s">
        <v>779</v>
      </c>
      <c r="F623" s="221" t="s">
        <v>780</v>
      </c>
      <c r="G623" s="222" t="s">
        <v>312</v>
      </c>
      <c r="H623" s="223">
        <v>11.4</v>
      </c>
      <c r="I623" s="224"/>
      <c r="J623" s="225">
        <f>ROUND(I623*H623,2)</f>
        <v>0</v>
      </c>
      <c r="K623" s="221" t="s">
        <v>1</v>
      </c>
      <c r="L623" s="45"/>
      <c r="M623" s="226" t="s">
        <v>1</v>
      </c>
      <c r="N623" s="227" t="s">
        <v>43</v>
      </c>
      <c r="O623" s="92"/>
      <c r="P623" s="228">
        <f>O623*H623</f>
        <v>0</v>
      </c>
      <c r="Q623" s="228">
        <v>0.00034</v>
      </c>
      <c r="R623" s="228">
        <f>Q623*H623</f>
        <v>0.0038760000000000005</v>
      </c>
      <c r="S623" s="228">
        <v>0</v>
      </c>
      <c r="T623" s="229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30" t="s">
        <v>144</v>
      </c>
      <c r="AT623" s="230" t="s">
        <v>139</v>
      </c>
      <c r="AU623" s="230" t="s">
        <v>88</v>
      </c>
      <c r="AY623" s="18" t="s">
        <v>137</v>
      </c>
      <c r="BE623" s="231">
        <f>IF(N623="základní",J623,0)</f>
        <v>0</v>
      </c>
      <c r="BF623" s="231">
        <f>IF(N623="snížená",J623,0)</f>
        <v>0</v>
      </c>
      <c r="BG623" s="231">
        <f>IF(N623="zákl. přenesená",J623,0)</f>
        <v>0</v>
      </c>
      <c r="BH623" s="231">
        <f>IF(N623="sníž. přenesená",J623,0)</f>
        <v>0</v>
      </c>
      <c r="BI623" s="231">
        <f>IF(N623="nulová",J623,0)</f>
        <v>0</v>
      </c>
      <c r="BJ623" s="18" t="s">
        <v>86</v>
      </c>
      <c r="BK623" s="231">
        <f>ROUND(I623*H623,2)</f>
        <v>0</v>
      </c>
      <c r="BL623" s="18" t="s">
        <v>144</v>
      </c>
      <c r="BM623" s="230" t="s">
        <v>781</v>
      </c>
    </row>
    <row r="624" spans="1:47" s="2" customFormat="1" ht="12">
      <c r="A624" s="39"/>
      <c r="B624" s="40"/>
      <c r="C624" s="41"/>
      <c r="D624" s="232" t="s">
        <v>146</v>
      </c>
      <c r="E624" s="41"/>
      <c r="F624" s="233" t="s">
        <v>782</v>
      </c>
      <c r="G624" s="41"/>
      <c r="H624" s="41"/>
      <c r="I624" s="234"/>
      <c r="J624" s="41"/>
      <c r="K624" s="41"/>
      <c r="L624" s="45"/>
      <c r="M624" s="235"/>
      <c r="N624" s="236"/>
      <c r="O624" s="92"/>
      <c r="P624" s="92"/>
      <c r="Q624" s="92"/>
      <c r="R624" s="92"/>
      <c r="S624" s="92"/>
      <c r="T624" s="93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T624" s="18" t="s">
        <v>146</v>
      </c>
      <c r="AU624" s="18" t="s">
        <v>88</v>
      </c>
    </row>
    <row r="625" spans="1:47" s="2" customFormat="1" ht="12">
      <c r="A625" s="39"/>
      <c r="B625" s="40"/>
      <c r="C625" s="41"/>
      <c r="D625" s="232" t="s">
        <v>180</v>
      </c>
      <c r="E625" s="41"/>
      <c r="F625" s="269" t="s">
        <v>783</v>
      </c>
      <c r="G625" s="41"/>
      <c r="H625" s="41"/>
      <c r="I625" s="234"/>
      <c r="J625" s="41"/>
      <c r="K625" s="41"/>
      <c r="L625" s="45"/>
      <c r="M625" s="235"/>
      <c r="N625" s="236"/>
      <c r="O625" s="92"/>
      <c r="P625" s="92"/>
      <c r="Q625" s="92"/>
      <c r="R625" s="92"/>
      <c r="S625" s="92"/>
      <c r="T625" s="93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T625" s="18" t="s">
        <v>180</v>
      </c>
      <c r="AU625" s="18" t="s">
        <v>88</v>
      </c>
    </row>
    <row r="626" spans="1:51" s="14" customFormat="1" ht="12">
      <c r="A626" s="14"/>
      <c r="B626" s="248"/>
      <c r="C626" s="249"/>
      <c r="D626" s="232" t="s">
        <v>148</v>
      </c>
      <c r="E626" s="250" t="s">
        <v>1</v>
      </c>
      <c r="F626" s="251" t="s">
        <v>770</v>
      </c>
      <c r="G626" s="249"/>
      <c r="H626" s="250" t="s">
        <v>1</v>
      </c>
      <c r="I626" s="252"/>
      <c r="J626" s="249"/>
      <c r="K626" s="249"/>
      <c r="L626" s="253"/>
      <c r="M626" s="254"/>
      <c r="N626" s="255"/>
      <c r="O626" s="255"/>
      <c r="P626" s="255"/>
      <c r="Q626" s="255"/>
      <c r="R626" s="255"/>
      <c r="S626" s="255"/>
      <c r="T626" s="256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57" t="s">
        <v>148</v>
      </c>
      <c r="AU626" s="257" t="s">
        <v>88</v>
      </c>
      <c r="AV626" s="14" t="s">
        <v>86</v>
      </c>
      <c r="AW626" s="14" t="s">
        <v>34</v>
      </c>
      <c r="AX626" s="14" t="s">
        <v>78</v>
      </c>
      <c r="AY626" s="257" t="s">
        <v>137</v>
      </c>
    </row>
    <row r="627" spans="1:51" s="13" customFormat="1" ht="12">
      <c r="A627" s="13"/>
      <c r="B627" s="237"/>
      <c r="C627" s="238"/>
      <c r="D627" s="232" t="s">
        <v>148</v>
      </c>
      <c r="E627" s="239" t="s">
        <v>1</v>
      </c>
      <c r="F627" s="240" t="s">
        <v>771</v>
      </c>
      <c r="G627" s="238"/>
      <c r="H627" s="241">
        <v>11.4</v>
      </c>
      <c r="I627" s="242"/>
      <c r="J627" s="238"/>
      <c r="K627" s="238"/>
      <c r="L627" s="243"/>
      <c r="M627" s="244"/>
      <c r="N627" s="245"/>
      <c r="O627" s="245"/>
      <c r="P627" s="245"/>
      <c r="Q627" s="245"/>
      <c r="R627" s="245"/>
      <c r="S627" s="245"/>
      <c r="T627" s="246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7" t="s">
        <v>148</v>
      </c>
      <c r="AU627" s="247" t="s">
        <v>88</v>
      </c>
      <c r="AV627" s="13" t="s">
        <v>88</v>
      </c>
      <c r="AW627" s="13" t="s">
        <v>34</v>
      </c>
      <c r="AX627" s="13" t="s">
        <v>78</v>
      </c>
      <c r="AY627" s="247" t="s">
        <v>137</v>
      </c>
    </row>
    <row r="628" spans="1:51" s="15" customFormat="1" ht="12">
      <c r="A628" s="15"/>
      <c r="B628" s="258"/>
      <c r="C628" s="259"/>
      <c r="D628" s="232" t="s">
        <v>148</v>
      </c>
      <c r="E628" s="260" t="s">
        <v>1</v>
      </c>
      <c r="F628" s="261" t="s">
        <v>156</v>
      </c>
      <c r="G628" s="259"/>
      <c r="H628" s="262">
        <v>11.4</v>
      </c>
      <c r="I628" s="263"/>
      <c r="J628" s="259"/>
      <c r="K628" s="259"/>
      <c r="L628" s="264"/>
      <c r="M628" s="265"/>
      <c r="N628" s="266"/>
      <c r="O628" s="266"/>
      <c r="P628" s="266"/>
      <c r="Q628" s="266"/>
      <c r="R628" s="266"/>
      <c r="S628" s="266"/>
      <c r="T628" s="267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68" t="s">
        <v>148</v>
      </c>
      <c r="AU628" s="268" t="s">
        <v>88</v>
      </c>
      <c r="AV628" s="15" t="s">
        <v>144</v>
      </c>
      <c r="AW628" s="15" t="s">
        <v>34</v>
      </c>
      <c r="AX628" s="15" t="s">
        <v>86</v>
      </c>
      <c r="AY628" s="268" t="s">
        <v>137</v>
      </c>
    </row>
    <row r="629" spans="1:65" s="2" customFormat="1" ht="33" customHeight="1">
      <c r="A629" s="39"/>
      <c r="B629" s="40"/>
      <c r="C629" s="219" t="s">
        <v>784</v>
      </c>
      <c r="D629" s="219" t="s">
        <v>139</v>
      </c>
      <c r="E629" s="220" t="s">
        <v>785</v>
      </c>
      <c r="F629" s="221" t="s">
        <v>786</v>
      </c>
      <c r="G629" s="222" t="s">
        <v>312</v>
      </c>
      <c r="H629" s="223">
        <v>775.3</v>
      </c>
      <c r="I629" s="224"/>
      <c r="J629" s="225">
        <f>ROUND(I629*H629,2)</f>
        <v>0</v>
      </c>
      <c r="K629" s="221" t="s">
        <v>143</v>
      </c>
      <c r="L629" s="45"/>
      <c r="M629" s="226" t="s">
        <v>1</v>
      </c>
      <c r="N629" s="227" t="s">
        <v>43</v>
      </c>
      <c r="O629" s="92"/>
      <c r="P629" s="228">
        <f>O629*H629</f>
        <v>0</v>
      </c>
      <c r="Q629" s="228">
        <v>0.00061</v>
      </c>
      <c r="R629" s="228">
        <f>Q629*H629</f>
        <v>0.47293299999999994</v>
      </c>
      <c r="S629" s="228">
        <v>0</v>
      </c>
      <c r="T629" s="229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30" t="s">
        <v>144</v>
      </c>
      <c r="AT629" s="230" t="s">
        <v>139</v>
      </c>
      <c r="AU629" s="230" t="s">
        <v>88</v>
      </c>
      <c r="AY629" s="18" t="s">
        <v>137</v>
      </c>
      <c r="BE629" s="231">
        <f>IF(N629="základní",J629,0)</f>
        <v>0</v>
      </c>
      <c r="BF629" s="231">
        <f>IF(N629="snížená",J629,0)</f>
        <v>0</v>
      </c>
      <c r="BG629" s="231">
        <f>IF(N629="zákl. přenesená",J629,0)</f>
        <v>0</v>
      </c>
      <c r="BH629" s="231">
        <f>IF(N629="sníž. přenesená",J629,0)</f>
        <v>0</v>
      </c>
      <c r="BI629" s="231">
        <f>IF(N629="nulová",J629,0)</f>
        <v>0</v>
      </c>
      <c r="BJ629" s="18" t="s">
        <v>86</v>
      </c>
      <c r="BK629" s="231">
        <f>ROUND(I629*H629,2)</f>
        <v>0</v>
      </c>
      <c r="BL629" s="18" t="s">
        <v>144</v>
      </c>
      <c r="BM629" s="230" t="s">
        <v>787</v>
      </c>
    </row>
    <row r="630" spans="1:47" s="2" customFormat="1" ht="12">
      <c r="A630" s="39"/>
      <c r="B630" s="40"/>
      <c r="C630" s="41"/>
      <c r="D630" s="232" t="s">
        <v>146</v>
      </c>
      <c r="E630" s="41"/>
      <c r="F630" s="233" t="s">
        <v>788</v>
      </c>
      <c r="G630" s="41"/>
      <c r="H630" s="41"/>
      <c r="I630" s="234"/>
      <c r="J630" s="41"/>
      <c r="K630" s="41"/>
      <c r="L630" s="45"/>
      <c r="M630" s="235"/>
      <c r="N630" s="236"/>
      <c r="O630" s="92"/>
      <c r="P630" s="92"/>
      <c r="Q630" s="92"/>
      <c r="R630" s="92"/>
      <c r="S630" s="92"/>
      <c r="T630" s="93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T630" s="18" t="s">
        <v>146</v>
      </c>
      <c r="AU630" s="18" t="s">
        <v>88</v>
      </c>
    </row>
    <row r="631" spans="1:51" s="13" customFormat="1" ht="12">
      <c r="A631" s="13"/>
      <c r="B631" s="237"/>
      <c r="C631" s="238"/>
      <c r="D631" s="232" t="s">
        <v>148</v>
      </c>
      <c r="E631" s="239" t="s">
        <v>1</v>
      </c>
      <c r="F631" s="240" t="s">
        <v>789</v>
      </c>
      <c r="G631" s="238"/>
      <c r="H631" s="241">
        <v>772.5</v>
      </c>
      <c r="I631" s="242"/>
      <c r="J631" s="238"/>
      <c r="K631" s="238"/>
      <c r="L631" s="243"/>
      <c r="M631" s="244"/>
      <c r="N631" s="245"/>
      <c r="O631" s="245"/>
      <c r="P631" s="245"/>
      <c r="Q631" s="245"/>
      <c r="R631" s="245"/>
      <c r="S631" s="245"/>
      <c r="T631" s="246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7" t="s">
        <v>148</v>
      </c>
      <c r="AU631" s="247" t="s">
        <v>88</v>
      </c>
      <c r="AV631" s="13" t="s">
        <v>88</v>
      </c>
      <c r="AW631" s="13" t="s">
        <v>34</v>
      </c>
      <c r="AX631" s="13" t="s">
        <v>78</v>
      </c>
      <c r="AY631" s="247" t="s">
        <v>137</v>
      </c>
    </row>
    <row r="632" spans="1:51" s="13" customFormat="1" ht="12">
      <c r="A632" s="13"/>
      <c r="B632" s="237"/>
      <c r="C632" s="238"/>
      <c r="D632" s="232" t="s">
        <v>148</v>
      </c>
      <c r="E632" s="239" t="s">
        <v>1</v>
      </c>
      <c r="F632" s="240" t="s">
        <v>790</v>
      </c>
      <c r="G632" s="238"/>
      <c r="H632" s="241">
        <v>2.8</v>
      </c>
      <c r="I632" s="242"/>
      <c r="J632" s="238"/>
      <c r="K632" s="238"/>
      <c r="L632" s="243"/>
      <c r="M632" s="244"/>
      <c r="N632" s="245"/>
      <c r="O632" s="245"/>
      <c r="P632" s="245"/>
      <c r="Q632" s="245"/>
      <c r="R632" s="245"/>
      <c r="S632" s="245"/>
      <c r="T632" s="246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7" t="s">
        <v>148</v>
      </c>
      <c r="AU632" s="247" t="s">
        <v>88</v>
      </c>
      <c r="AV632" s="13" t="s">
        <v>88</v>
      </c>
      <c r="AW632" s="13" t="s">
        <v>34</v>
      </c>
      <c r="AX632" s="13" t="s">
        <v>78</v>
      </c>
      <c r="AY632" s="247" t="s">
        <v>137</v>
      </c>
    </row>
    <row r="633" spans="1:51" s="15" customFormat="1" ht="12">
      <c r="A633" s="15"/>
      <c r="B633" s="258"/>
      <c r="C633" s="259"/>
      <c r="D633" s="232" t="s">
        <v>148</v>
      </c>
      <c r="E633" s="260" t="s">
        <v>1</v>
      </c>
      <c r="F633" s="261" t="s">
        <v>156</v>
      </c>
      <c r="G633" s="259"/>
      <c r="H633" s="262">
        <v>775.3</v>
      </c>
      <c r="I633" s="263"/>
      <c r="J633" s="259"/>
      <c r="K633" s="259"/>
      <c r="L633" s="264"/>
      <c r="M633" s="265"/>
      <c r="N633" s="266"/>
      <c r="O633" s="266"/>
      <c r="P633" s="266"/>
      <c r="Q633" s="266"/>
      <c r="R633" s="266"/>
      <c r="S633" s="266"/>
      <c r="T633" s="267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T633" s="268" t="s">
        <v>148</v>
      </c>
      <c r="AU633" s="268" t="s">
        <v>88</v>
      </c>
      <c r="AV633" s="15" t="s">
        <v>144</v>
      </c>
      <c r="AW633" s="15" t="s">
        <v>34</v>
      </c>
      <c r="AX633" s="15" t="s">
        <v>86</v>
      </c>
      <c r="AY633" s="268" t="s">
        <v>137</v>
      </c>
    </row>
    <row r="634" spans="1:65" s="2" customFormat="1" ht="24.15" customHeight="1">
      <c r="A634" s="39"/>
      <c r="B634" s="40"/>
      <c r="C634" s="219" t="s">
        <v>791</v>
      </c>
      <c r="D634" s="219" t="s">
        <v>139</v>
      </c>
      <c r="E634" s="220" t="s">
        <v>792</v>
      </c>
      <c r="F634" s="221" t="s">
        <v>793</v>
      </c>
      <c r="G634" s="222" t="s">
        <v>312</v>
      </c>
      <c r="H634" s="223">
        <v>331.3</v>
      </c>
      <c r="I634" s="224"/>
      <c r="J634" s="225">
        <f>ROUND(I634*H634,2)</f>
        <v>0</v>
      </c>
      <c r="K634" s="221" t="s">
        <v>143</v>
      </c>
      <c r="L634" s="45"/>
      <c r="M634" s="226" t="s">
        <v>1</v>
      </c>
      <c r="N634" s="227" t="s">
        <v>43</v>
      </c>
      <c r="O634" s="92"/>
      <c r="P634" s="228">
        <f>O634*H634</f>
        <v>0</v>
      </c>
      <c r="Q634" s="228">
        <v>0</v>
      </c>
      <c r="R634" s="228">
        <f>Q634*H634</f>
        <v>0</v>
      </c>
      <c r="S634" s="228">
        <v>0</v>
      </c>
      <c r="T634" s="229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30" t="s">
        <v>144</v>
      </c>
      <c r="AT634" s="230" t="s">
        <v>139</v>
      </c>
      <c r="AU634" s="230" t="s">
        <v>88</v>
      </c>
      <c r="AY634" s="18" t="s">
        <v>137</v>
      </c>
      <c r="BE634" s="231">
        <f>IF(N634="základní",J634,0)</f>
        <v>0</v>
      </c>
      <c r="BF634" s="231">
        <f>IF(N634="snížená",J634,0)</f>
        <v>0</v>
      </c>
      <c r="BG634" s="231">
        <f>IF(N634="zákl. přenesená",J634,0)</f>
        <v>0</v>
      </c>
      <c r="BH634" s="231">
        <f>IF(N634="sníž. přenesená",J634,0)</f>
        <v>0</v>
      </c>
      <c r="BI634" s="231">
        <f>IF(N634="nulová",J634,0)</f>
        <v>0</v>
      </c>
      <c r="BJ634" s="18" t="s">
        <v>86</v>
      </c>
      <c r="BK634" s="231">
        <f>ROUND(I634*H634,2)</f>
        <v>0</v>
      </c>
      <c r="BL634" s="18" t="s">
        <v>144</v>
      </c>
      <c r="BM634" s="230" t="s">
        <v>794</v>
      </c>
    </row>
    <row r="635" spans="1:47" s="2" customFormat="1" ht="12">
      <c r="A635" s="39"/>
      <c r="B635" s="40"/>
      <c r="C635" s="41"/>
      <c r="D635" s="232" t="s">
        <v>146</v>
      </c>
      <c r="E635" s="41"/>
      <c r="F635" s="233" t="s">
        <v>795</v>
      </c>
      <c r="G635" s="41"/>
      <c r="H635" s="41"/>
      <c r="I635" s="234"/>
      <c r="J635" s="41"/>
      <c r="K635" s="41"/>
      <c r="L635" s="45"/>
      <c r="M635" s="235"/>
      <c r="N635" s="236"/>
      <c r="O635" s="92"/>
      <c r="P635" s="92"/>
      <c r="Q635" s="92"/>
      <c r="R635" s="92"/>
      <c r="S635" s="92"/>
      <c r="T635" s="93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T635" s="18" t="s">
        <v>146</v>
      </c>
      <c r="AU635" s="18" t="s">
        <v>88</v>
      </c>
    </row>
    <row r="636" spans="1:51" s="14" customFormat="1" ht="12">
      <c r="A636" s="14"/>
      <c r="B636" s="248"/>
      <c r="C636" s="249"/>
      <c r="D636" s="232" t="s">
        <v>148</v>
      </c>
      <c r="E636" s="250" t="s">
        <v>1</v>
      </c>
      <c r="F636" s="251" t="s">
        <v>796</v>
      </c>
      <c r="G636" s="249"/>
      <c r="H636" s="250" t="s">
        <v>1</v>
      </c>
      <c r="I636" s="252"/>
      <c r="J636" s="249"/>
      <c r="K636" s="249"/>
      <c r="L636" s="253"/>
      <c r="M636" s="254"/>
      <c r="N636" s="255"/>
      <c r="O636" s="255"/>
      <c r="P636" s="255"/>
      <c r="Q636" s="255"/>
      <c r="R636" s="255"/>
      <c r="S636" s="255"/>
      <c r="T636" s="256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57" t="s">
        <v>148</v>
      </c>
      <c r="AU636" s="257" t="s">
        <v>88</v>
      </c>
      <c r="AV636" s="14" t="s">
        <v>86</v>
      </c>
      <c r="AW636" s="14" t="s">
        <v>34</v>
      </c>
      <c r="AX636" s="14" t="s">
        <v>78</v>
      </c>
      <c r="AY636" s="257" t="s">
        <v>137</v>
      </c>
    </row>
    <row r="637" spans="1:51" s="13" customFormat="1" ht="12">
      <c r="A637" s="13"/>
      <c r="B637" s="237"/>
      <c r="C637" s="238"/>
      <c r="D637" s="232" t="s">
        <v>148</v>
      </c>
      <c r="E637" s="239" t="s">
        <v>1</v>
      </c>
      <c r="F637" s="240" t="s">
        <v>790</v>
      </c>
      <c r="G637" s="238"/>
      <c r="H637" s="241">
        <v>2.8</v>
      </c>
      <c r="I637" s="242"/>
      <c r="J637" s="238"/>
      <c r="K637" s="238"/>
      <c r="L637" s="243"/>
      <c r="M637" s="244"/>
      <c r="N637" s="245"/>
      <c r="O637" s="245"/>
      <c r="P637" s="245"/>
      <c r="Q637" s="245"/>
      <c r="R637" s="245"/>
      <c r="S637" s="245"/>
      <c r="T637" s="246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7" t="s">
        <v>148</v>
      </c>
      <c r="AU637" s="247" t="s">
        <v>88</v>
      </c>
      <c r="AV637" s="13" t="s">
        <v>88</v>
      </c>
      <c r="AW637" s="13" t="s">
        <v>34</v>
      </c>
      <c r="AX637" s="13" t="s">
        <v>78</v>
      </c>
      <c r="AY637" s="247" t="s">
        <v>137</v>
      </c>
    </row>
    <row r="638" spans="1:51" s="14" customFormat="1" ht="12">
      <c r="A638" s="14"/>
      <c r="B638" s="248"/>
      <c r="C638" s="249"/>
      <c r="D638" s="232" t="s">
        <v>148</v>
      </c>
      <c r="E638" s="250" t="s">
        <v>1</v>
      </c>
      <c r="F638" s="251" t="s">
        <v>797</v>
      </c>
      <c r="G638" s="249"/>
      <c r="H638" s="250" t="s">
        <v>1</v>
      </c>
      <c r="I638" s="252"/>
      <c r="J638" s="249"/>
      <c r="K638" s="249"/>
      <c r="L638" s="253"/>
      <c r="M638" s="254"/>
      <c r="N638" s="255"/>
      <c r="O638" s="255"/>
      <c r="P638" s="255"/>
      <c r="Q638" s="255"/>
      <c r="R638" s="255"/>
      <c r="S638" s="255"/>
      <c r="T638" s="256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57" t="s">
        <v>148</v>
      </c>
      <c r="AU638" s="257" t="s">
        <v>88</v>
      </c>
      <c r="AV638" s="14" t="s">
        <v>86</v>
      </c>
      <c r="AW638" s="14" t="s">
        <v>34</v>
      </c>
      <c r="AX638" s="14" t="s">
        <v>78</v>
      </c>
      <c r="AY638" s="257" t="s">
        <v>137</v>
      </c>
    </row>
    <row r="639" spans="1:51" s="13" customFormat="1" ht="12">
      <c r="A639" s="13"/>
      <c r="B639" s="237"/>
      <c r="C639" s="238"/>
      <c r="D639" s="232" t="s">
        <v>148</v>
      </c>
      <c r="E639" s="239" t="s">
        <v>1</v>
      </c>
      <c r="F639" s="240" t="s">
        <v>798</v>
      </c>
      <c r="G639" s="238"/>
      <c r="H639" s="241">
        <v>109.5</v>
      </c>
      <c r="I639" s="242"/>
      <c r="J639" s="238"/>
      <c r="K639" s="238"/>
      <c r="L639" s="243"/>
      <c r="M639" s="244"/>
      <c r="N639" s="245"/>
      <c r="O639" s="245"/>
      <c r="P639" s="245"/>
      <c r="Q639" s="245"/>
      <c r="R639" s="245"/>
      <c r="S639" s="245"/>
      <c r="T639" s="246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7" t="s">
        <v>148</v>
      </c>
      <c r="AU639" s="247" t="s">
        <v>88</v>
      </c>
      <c r="AV639" s="13" t="s">
        <v>88</v>
      </c>
      <c r="AW639" s="13" t="s">
        <v>34</v>
      </c>
      <c r="AX639" s="13" t="s">
        <v>78</v>
      </c>
      <c r="AY639" s="247" t="s">
        <v>137</v>
      </c>
    </row>
    <row r="640" spans="1:51" s="13" customFormat="1" ht="12">
      <c r="A640" s="13"/>
      <c r="B640" s="237"/>
      <c r="C640" s="238"/>
      <c r="D640" s="232" t="s">
        <v>148</v>
      </c>
      <c r="E640" s="239" t="s">
        <v>1</v>
      </c>
      <c r="F640" s="240" t="s">
        <v>799</v>
      </c>
      <c r="G640" s="238"/>
      <c r="H640" s="241">
        <v>109.5</v>
      </c>
      <c r="I640" s="242"/>
      <c r="J640" s="238"/>
      <c r="K640" s="238"/>
      <c r="L640" s="243"/>
      <c r="M640" s="244"/>
      <c r="N640" s="245"/>
      <c r="O640" s="245"/>
      <c r="P640" s="245"/>
      <c r="Q640" s="245"/>
      <c r="R640" s="245"/>
      <c r="S640" s="245"/>
      <c r="T640" s="246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7" t="s">
        <v>148</v>
      </c>
      <c r="AU640" s="247" t="s">
        <v>88</v>
      </c>
      <c r="AV640" s="13" t="s">
        <v>88</v>
      </c>
      <c r="AW640" s="13" t="s">
        <v>34</v>
      </c>
      <c r="AX640" s="13" t="s">
        <v>78</v>
      </c>
      <c r="AY640" s="247" t="s">
        <v>137</v>
      </c>
    </row>
    <row r="641" spans="1:51" s="13" customFormat="1" ht="12">
      <c r="A641" s="13"/>
      <c r="B641" s="237"/>
      <c r="C641" s="238"/>
      <c r="D641" s="232" t="s">
        <v>148</v>
      </c>
      <c r="E641" s="239" t="s">
        <v>1</v>
      </c>
      <c r="F641" s="240" t="s">
        <v>800</v>
      </c>
      <c r="G641" s="238"/>
      <c r="H641" s="241">
        <v>109.5</v>
      </c>
      <c r="I641" s="242"/>
      <c r="J641" s="238"/>
      <c r="K641" s="238"/>
      <c r="L641" s="243"/>
      <c r="M641" s="244"/>
      <c r="N641" s="245"/>
      <c r="O641" s="245"/>
      <c r="P641" s="245"/>
      <c r="Q641" s="245"/>
      <c r="R641" s="245"/>
      <c r="S641" s="245"/>
      <c r="T641" s="246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7" t="s">
        <v>148</v>
      </c>
      <c r="AU641" s="247" t="s">
        <v>88</v>
      </c>
      <c r="AV641" s="13" t="s">
        <v>88</v>
      </c>
      <c r="AW641" s="13" t="s">
        <v>34</v>
      </c>
      <c r="AX641" s="13" t="s">
        <v>78</v>
      </c>
      <c r="AY641" s="247" t="s">
        <v>137</v>
      </c>
    </row>
    <row r="642" spans="1:51" s="15" customFormat="1" ht="12">
      <c r="A642" s="15"/>
      <c r="B642" s="258"/>
      <c r="C642" s="259"/>
      <c r="D642" s="232" t="s">
        <v>148</v>
      </c>
      <c r="E642" s="260" t="s">
        <v>1</v>
      </c>
      <c r="F642" s="261" t="s">
        <v>156</v>
      </c>
      <c r="G642" s="259"/>
      <c r="H642" s="262">
        <v>331.3</v>
      </c>
      <c r="I642" s="263"/>
      <c r="J642" s="259"/>
      <c r="K642" s="259"/>
      <c r="L642" s="264"/>
      <c r="M642" s="265"/>
      <c r="N642" s="266"/>
      <c r="O642" s="266"/>
      <c r="P642" s="266"/>
      <c r="Q642" s="266"/>
      <c r="R642" s="266"/>
      <c r="S642" s="266"/>
      <c r="T642" s="267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T642" s="268" t="s">
        <v>148</v>
      </c>
      <c r="AU642" s="268" t="s">
        <v>88</v>
      </c>
      <c r="AV642" s="15" t="s">
        <v>144</v>
      </c>
      <c r="AW642" s="15" t="s">
        <v>34</v>
      </c>
      <c r="AX642" s="15" t="s">
        <v>86</v>
      </c>
      <c r="AY642" s="268" t="s">
        <v>137</v>
      </c>
    </row>
    <row r="643" spans="1:65" s="2" customFormat="1" ht="24.15" customHeight="1">
      <c r="A643" s="39"/>
      <c r="B643" s="40"/>
      <c r="C643" s="219" t="s">
        <v>801</v>
      </c>
      <c r="D643" s="219" t="s">
        <v>139</v>
      </c>
      <c r="E643" s="220" t="s">
        <v>802</v>
      </c>
      <c r="F643" s="221" t="s">
        <v>803</v>
      </c>
      <c r="G643" s="222" t="s">
        <v>142</v>
      </c>
      <c r="H643" s="223">
        <v>203.09</v>
      </c>
      <c r="I643" s="224"/>
      <c r="J643" s="225">
        <f>ROUND(I643*H643,2)</f>
        <v>0</v>
      </c>
      <c r="K643" s="221" t="s">
        <v>1</v>
      </c>
      <c r="L643" s="45"/>
      <c r="M643" s="226" t="s">
        <v>1</v>
      </c>
      <c r="N643" s="227" t="s">
        <v>43</v>
      </c>
      <c r="O643" s="92"/>
      <c r="P643" s="228">
        <f>O643*H643</f>
        <v>0</v>
      </c>
      <c r="Q643" s="228">
        <v>0</v>
      </c>
      <c r="R643" s="228">
        <f>Q643*H643</f>
        <v>0</v>
      </c>
      <c r="S643" s="228">
        <v>0</v>
      </c>
      <c r="T643" s="229">
        <f>S643*H643</f>
        <v>0</v>
      </c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R643" s="230" t="s">
        <v>144</v>
      </c>
      <c r="AT643" s="230" t="s">
        <v>139</v>
      </c>
      <c r="AU643" s="230" t="s">
        <v>88</v>
      </c>
      <c r="AY643" s="18" t="s">
        <v>137</v>
      </c>
      <c r="BE643" s="231">
        <f>IF(N643="základní",J643,0)</f>
        <v>0</v>
      </c>
      <c r="BF643" s="231">
        <f>IF(N643="snížená",J643,0)</f>
        <v>0</v>
      </c>
      <c r="BG643" s="231">
        <f>IF(N643="zákl. přenesená",J643,0)</f>
        <v>0</v>
      </c>
      <c r="BH643" s="231">
        <f>IF(N643="sníž. přenesená",J643,0)</f>
        <v>0</v>
      </c>
      <c r="BI643" s="231">
        <f>IF(N643="nulová",J643,0)</f>
        <v>0</v>
      </c>
      <c r="BJ643" s="18" t="s">
        <v>86</v>
      </c>
      <c r="BK643" s="231">
        <f>ROUND(I643*H643,2)</f>
        <v>0</v>
      </c>
      <c r="BL643" s="18" t="s">
        <v>144</v>
      </c>
      <c r="BM643" s="230" t="s">
        <v>804</v>
      </c>
    </row>
    <row r="644" spans="1:47" s="2" customFormat="1" ht="12">
      <c r="A644" s="39"/>
      <c r="B644" s="40"/>
      <c r="C644" s="41"/>
      <c r="D644" s="232" t="s">
        <v>146</v>
      </c>
      <c r="E644" s="41"/>
      <c r="F644" s="233" t="s">
        <v>803</v>
      </c>
      <c r="G644" s="41"/>
      <c r="H644" s="41"/>
      <c r="I644" s="234"/>
      <c r="J644" s="41"/>
      <c r="K644" s="41"/>
      <c r="L644" s="45"/>
      <c r="M644" s="235"/>
      <c r="N644" s="236"/>
      <c r="O644" s="92"/>
      <c r="P644" s="92"/>
      <c r="Q644" s="92"/>
      <c r="R644" s="92"/>
      <c r="S644" s="92"/>
      <c r="T644" s="93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T644" s="18" t="s">
        <v>146</v>
      </c>
      <c r="AU644" s="18" t="s">
        <v>88</v>
      </c>
    </row>
    <row r="645" spans="1:51" s="13" customFormat="1" ht="12">
      <c r="A645" s="13"/>
      <c r="B645" s="237"/>
      <c r="C645" s="238"/>
      <c r="D645" s="232" t="s">
        <v>148</v>
      </c>
      <c r="E645" s="239" t="s">
        <v>1</v>
      </c>
      <c r="F645" s="240" t="s">
        <v>805</v>
      </c>
      <c r="G645" s="238"/>
      <c r="H645" s="241">
        <v>203.09</v>
      </c>
      <c r="I645" s="242"/>
      <c r="J645" s="238"/>
      <c r="K645" s="238"/>
      <c r="L645" s="243"/>
      <c r="M645" s="244"/>
      <c r="N645" s="245"/>
      <c r="O645" s="245"/>
      <c r="P645" s="245"/>
      <c r="Q645" s="245"/>
      <c r="R645" s="245"/>
      <c r="S645" s="245"/>
      <c r="T645" s="246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7" t="s">
        <v>148</v>
      </c>
      <c r="AU645" s="247" t="s">
        <v>88</v>
      </c>
      <c r="AV645" s="13" t="s">
        <v>88</v>
      </c>
      <c r="AW645" s="13" t="s">
        <v>34</v>
      </c>
      <c r="AX645" s="13" t="s">
        <v>78</v>
      </c>
      <c r="AY645" s="247" t="s">
        <v>137</v>
      </c>
    </row>
    <row r="646" spans="1:51" s="15" customFormat="1" ht="12">
      <c r="A646" s="15"/>
      <c r="B646" s="258"/>
      <c r="C646" s="259"/>
      <c r="D646" s="232" t="s">
        <v>148</v>
      </c>
      <c r="E646" s="260" t="s">
        <v>1</v>
      </c>
      <c r="F646" s="261" t="s">
        <v>156</v>
      </c>
      <c r="G646" s="259"/>
      <c r="H646" s="262">
        <v>203.09</v>
      </c>
      <c r="I646" s="263"/>
      <c r="J646" s="259"/>
      <c r="K646" s="259"/>
      <c r="L646" s="264"/>
      <c r="M646" s="265"/>
      <c r="N646" s="266"/>
      <c r="O646" s="266"/>
      <c r="P646" s="266"/>
      <c r="Q646" s="266"/>
      <c r="R646" s="266"/>
      <c r="S646" s="266"/>
      <c r="T646" s="267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68" t="s">
        <v>148</v>
      </c>
      <c r="AU646" s="268" t="s">
        <v>88</v>
      </c>
      <c r="AV646" s="15" t="s">
        <v>144</v>
      </c>
      <c r="AW646" s="15" t="s">
        <v>34</v>
      </c>
      <c r="AX646" s="15" t="s">
        <v>86</v>
      </c>
      <c r="AY646" s="268" t="s">
        <v>137</v>
      </c>
    </row>
    <row r="647" spans="1:65" s="2" customFormat="1" ht="24.15" customHeight="1">
      <c r="A647" s="39"/>
      <c r="B647" s="40"/>
      <c r="C647" s="219" t="s">
        <v>806</v>
      </c>
      <c r="D647" s="219" t="s">
        <v>139</v>
      </c>
      <c r="E647" s="220" t="s">
        <v>807</v>
      </c>
      <c r="F647" s="221" t="s">
        <v>808</v>
      </c>
      <c r="G647" s="222" t="s">
        <v>528</v>
      </c>
      <c r="H647" s="223">
        <v>179</v>
      </c>
      <c r="I647" s="224"/>
      <c r="J647" s="225">
        <f>ROUND(I647*H647,2)</f>
        <v>0</v>
      </c>
      <c r="K647" s="221" t="s">
        <v>143</v>
      </c>
      <c r="L647" s="45"/>
      <c r="M647" s="226" t="s">
        <v>1</v>
      </c>
      <c r="N647" s="227" t="s">
        <v>43</v>
      </c>
      <c r="O647" s="92"/>
      <c r="P647" s="228">
        <f>O647*H647</f>
        <v>0</v>
      </c>
      <c r="Q647" s="228">
        <v>7E-05</v>
      </c>
      <c r="R647" s="228">
        <f>Q647*H647</f>
        <v>0.01253</v>
      </c>
      <c r="S647" s="228">
        <v>0</v>
      </c>
      <c r="T647" s="229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30" t="s">
        <v>144</v>
      </c>
      <c r="AT647" s="230" t="s">
        <v>139</v>
      </c>
      <c r="AU647" s="230" t="s">
        <v>88</v>
      </c>
      <c r="AY647" s="18" t="s">
        <v>137</v>
      </c>
      <c r="BE647" s="231">
        <f>IF(N647="základní",J647,0)</f>
        <v>0</v>
      </c>
      <c r="BF647" s="231">
        <f>IF(N647="snížená",J647,0)</f>
        <v>0</v>
      </c>
      <c r="BG647" s="231">
        <f>IF(N647="zákl. přenesená",J647,0)</f>
        <v>0</v>
      </c>
      <c r="BH647" s="231">
        <f>IF(N647="sníž. přenesená",J647,0)</f>
        <v>0</v>
      </c>
      <c r="BI647" s="231">
        <f>IF(N647="nulová",J647,0)</f>
        <v>0</v>
      </c>
      <c r="BJ647" s="18" t="s">
        <v>86</v>
      </c>
      <c r="BK647" s="231">
        <f>ROUND(I647*H647,2)</f>
        <v>0</v>
      </c>
      <c r="BL647" s="18" t="s">
        <v>144</v>
      </c>
      <c r="BM647" s="230" t="s">
        <v>809</v>
      </c>
    </row>
    <row r="648" spans="1:47" s="2" customFormat="1" ht="12">
      <c r="A648" s="39"/>
      <c r="B648" s="40"/>
      <c r="C648" s="41"/>
      <c r="D648" s="232" t="s">
        <v>146</v>
      </c>
      <c r="E648" s="41"/>
      <c r="F648" s="233" t="s">
        <v>810</v>
      </c>
      <c r="G648" s="41"/>
      <c r="H648" s="41"/>
      <c r="I648" s="234"/>
      <c r="J648" s="41"/>
      <c r="K648" s="41"/>
      <c r="L648" s="45"/>
      <c r="M648" s="235"/>
      <c r="N648" s="236"/>
      <c r="O648" s="92"/>
      <c r="P648" s="92"/>
      <c r="Q648" s="92"/>
      <c r="R648" s="92"/>
      <c r="S648" s="92"/>
      <c r="T648" s="93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T648" s="18" t="s">
        <v>146</v>
      </c>
      <c r="AU648" s="18" t="s">
        <v>88</v>
      </c>
    </row>
    <row r="649" spans="1:47" s="2" customFormat="1" ht="12">
      <c r="A649" s="39"/>
      <c r="B649" s="40"/>
      <c r="C649" s="41"/>
      <c r="D649" s="232" t="s">
        <v>180</v>
      </c>
      <c r="E649" s="41"/>
      <c r="F649" s="269" t="s">
        <v>811</v>
      </c>
      <c r="G649" s="41"/>
      <c r="H649" s="41"/>
      <c r="I649" s="234"/>
      <c r="J649" s="41"/>
      <c r="K649" s="41"/>
      <c r="L649" s="45"/>
      <c r="M649" s="235"/>
      <c r="N649" s="236"/>
      <c r="O649" s="92"/>
      <c r="P649" s="92"/>
      <c r="Q649" s="92"/>
      <c r="R649" s="92"/>
      <c r="S649" s="92"/>
      <c r="T649" s="93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T649" s="18" t="s">
        <v>180</v>
      </c>
      <c r="AU649" s="18" t="s">
        <v>88</v>
      </c>
    </row>
    <row r="650" spans="1:51" s="14" customFormat="1" ht="12">
      <c r="A650" s="14"/>
      <c r="B650" s="248"/>
      <c r="C650" s="249"/>
      <c r="D650" s="232" t="s">
        <v>148</v>
      </c>
      <c r="E650" s="250" t="s">
        <v>1</v>
      </c>
      <c r="F650" s="251" t="s">
        <v>812</v>
      </c>
      <c r="G650" s="249"/>
      <c r="H650" s="250" t="s">
        <v>1</v>
      </c>
      <c r="I650" s="252"/>
      <c r="J650" s="249"/>
      <c r="K650" s="249"/>
      <c r="L650" s="253"/>
      <c r="M650" s="254"/>
      <c r="N650" s="255"/>
      <c r="O650" s="255"/>
      <c r="P650" s="255"/>
      <c r="Q650" s="255"/>
      <c r="R650" s="255"/>
      <c r="S650" s="255"/>
      <c r="T650" s="256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57" t="s">
        <v>148</v>
      </c>
      <c r="AU650" s="257" t="s">
        <v>88</v>
      </c>
      <c r="AV650" s="14" t="s">
        <v>86</v>
      </c>
      <c r="AW650" s="14" t="s">
        <v>34</v>
      </c>
      <c r="AX650" s="14" t="s">
        <v>78</v>
      </c>
      <c r="AY650" s="257" t="s">
        <v>137</v>
      </c>
    </row>
    <row r="651" spans="1:51" s="13" customFormat="1" ht="12">
      <c r="A651" s="13"/>
      <c r="B651" s="237"/>
      <c r="C651" s="238"/>
      <c r="D651" s="232" t="s">
        <v>148</v>
      </c>
      <c r="E651" s="239" t="s">
        <v>1</v>
      </c>
      <c r="F651" s="240" t="s">
        <v>813</v>
      </c>
      <c r="G651" s="238"/>
      <c r="H651" s="241">
        <v>179</v>
      </c>
      <c r="I651" s="242"/>
      <c r="J651" s="238"/>
      <c r="K651" s="238"/>
      <c r="L651" s="243"/>
      <c r="M651" s="244"/>
      <c r="N651" s="245"/>
      <c r="O651" s="245"/>
      <c r="P651" s="245"/>
      <c r="Q651" s="245"/>
      <c r="R651" s="245"/>
      <c r="S651" s="245"/>
      <c r="T651" s="246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7" t="s">
        <v>148</v>
      </c>
      <c r="AU651" s="247" t="s">
        <v>88</v>
      </c>
      <c r="AV651" s="13" t="s">
        <v>88</v>
      </c>
      <c r="AW651" s="13" t="s">
        <v>34</v>
      </c>
      <c r="AX651" s="13" t="s">
        <v>78</v>
      </c>
      <c r="AY651" s="247" t="s">
        <v>137</v>
      </c>
    </row>
    <row r="652" spans="1:51" s="15" customFormat="1" ht="12">
      <c r="A652" s="15"/>
      <c r="B652" s="258"/>
      <c r="C652" s="259"/>
      <c r="D652" s="232" t="s">
        <v>148</v>
      </c>
      <c r="E652" s="260" t="s">
        <v>1</v>
      </c>
      <c r="F652" s="261" t="s">
        <v>156</v>
      </c>
      <c r="G652" s="259"/>
      <c r="H652" s="262">
        <v>179</v>
      </c>
      <c r="I652" s="263"/>
      <c r="J652" s="259"/>
      <c r="K652" s="259"/>
      <c r="L652" s="264"/>
      <c r="M652" s="265"/>
      <c r="N652" s="266"/>
      <c r="O652" s="266"/>
      <c r="P652" s="266"/>
      <c r="Q652" s="266"/>
      <c r="R652" s="266"/>
      <c r="S652" s="266"/>
      <c r="T652" s="267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T652" s="268" t="s">
        <v>148</v>
      </c>
      <c r="AU652" s="268" t="s">
        <v>88</v>
      </c>
      <c r="AV652" s="15" t="s">
        <v>144</v>
      </c>
      <c r="AW652" s="15" t="s">
        <v>34</v>
      </c>
      <c r="AX652" s="15" t="s">
        <v>86</v>
      </c>
      <c r="AY652" s="268" t="s">
        <v>137</v>
      </c>
    </row>
    <row r="653" spans="1:65" s="2" customFormat="1" ht="24.15" customHeight="1">
      <c r="A653" s="39"/>
      <c r="B653" s="40"/>
      <c r="C653" s="219" t="s">
        <v>814</v>
      </c>
      <c r="D653" s="219" t="s">
        <v>139</v>
      </c>
      <c r="E653" s="220" t="s">
        <v>815</v>
      </c>
      <c r="F653" s="221" t="s">
        <v>816</v>
      </c>
      <c r="G653" s="222" t="s">
        <v>528</v>
      </c>
      <c r="H653" s="223">
        <v>179</v>
      </c>
      <c r="I653" s="224"/>
      <c r="J653" s="225">
        <f>ROUND(I653*H653,2)</f>
        <v>0</v>
      </c>
      <c r="K653" s="221" t="s">
        <v>1</v>
      </c>
      <c r="L653" s="45"/>
      <c r="M653" s="226" t="s">
        <v>1</v>
      </c>
      <c r="N653" s="227" t="s">
        <v>43</v>
      </c>
      <c r="O653" s="92"/>
      <c r="P653" s="228">
        <f>O653*H653</f>
        <v>0</v>
      </c>
      <c r="Q653" s="228">
        <v>7E-05</v>
      </c>
      <c r="R653" s="228">
        <f>Q653*H653</f>
        <v>0.01253</v>
      </c>
      <c r="S653" s="228">
        <v>0</v>
      </c>
      <c r="T653" s="229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30" t="s">
        <v>144</v>
      </c>
      <c r="AT653" s="230" t="s">
        <v>139</v>
      </c>
      <c r="AU653" s="230" t="s">
        <v>88</v>
      </c>
      <c r="AY653" s="18" t="s">
        <v>137</v>
      </c>
      <c r="BE653" s="231">
        <f>IF(N653="základní",J653,0)</f>
        <v>0</v>
      </c>
      <c r="BF653" s="231">
        <f>IF(N653="snížená",J653,0)</f>
        <v>0</v>
      </c>
      <c r="BG653" s="231">
        <f>IF(N653="zákl. přenesená",J653,0)</f>
        <v>0</v>
      </c>
      <c r="BH653" s="231">
        <f>IF(N653="sníž. přenesená",J653,0)</f>
        <v>0</v>
      </c>
      <c r="BI653" s="231">
        <f>IF(N653="nulová",J653,0)</f>
        <v>0</v>
      </c>
      <c r="BJ653" s="18" t="s">
        <v>86</v>
      </c>
      <c r="BK653" s="231">
        <f>ROUND(I653*H653,2)</f>
        <v>0</v>
      </c>
      <c r="BL653" s="18" t="s">
        <v>144</v>
      </c>
      <c r="BM653" s="230" t="s">
        <v>817</v>
      </c>
    </row>
    <row r="654" spans="1:47" s="2" customFormat="1" ht="12">
      <c r="A654" s="39"/>
      <c r="B654" s="40"/>
      <c r="C654" s="41"/>
      <c r="D654" s="232" t="s">
        <v>146</v>
      </c>
      <c r="E654" s="41"/>
      <c r="F654" s="233" t="s">
        <v>818</v>
      </c>
      <c r="G654" s="41"/>
      <c r="H654" s="41"/>
      <c r="I654" s="234"/>
      <c r="J654" s="41"/>
      <c r="K654" s="41"/>
      <c r="L654" s="45"/>
      <c r="M654" s="235"/>
      <c r="N654" s="236"/>
      <c r="O654" s="92"/>
      <c r="P654" s="92"/>
      <c r="Q654" s="92"/>
      <c r="R654" s="92"/>
      <c r="S654" s="92"/>
      <c r="T654" s="93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T654" s="18" t="s">
        <v>146</v>
      </c>
      <c r="AU654" s="18" t="s">
        <v>88</v>
      </c>
    </row>
    <row r="655" spans="1:47" s="2" customFormat="1" ht="12">
      <c r="A655" s="39"/>
      <c r="B655" s="40"/>
      <c r="C655" s="41"/>
      <c r="D655" s="232" t="s">
        <v>180</v>
      </c>
      <c r="E655" s="41"/>
      <c r="F655" s="269" t="s">
        <v>811</v>
      </c>
      <c r="G655" s="41"/>
      <c r="H655" s="41"/>
      <c r="I655" s="234"/>
      <c r="J655" s="41"/>
      <c r="K655" s="41"/>
      <c r="L655" s="45"/>
      <c r="M655" s="235"/>
      <c r="N655" s="236"/>
      <c r="O655" s="92"/>
      <c r="P655" s="92"/>
      <c r="Q655" s="92"/>
      <c r="R655" s="92"/>
      <c r="S655" s="92"/>
      <c r="T655" s="93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T655" s="18" t="s">
        <v>180</v>
      </c>
      <c r="AU655" s="18" t="s">
        <v>88</v>
      </c>
    </row>
    <row r="656" spans="1:51" s="14" customFormat="1" ht="12">
      <c r="A656" s="14"/>
      <c r="B656" s="248"/>
      <c r="C656" s="249"/>
      <c r="D656" s="232" t="s">
        <v>148</v>
      </c>
      <c r="E656" s="250" t="s">
        <v>1</v>
      </c>
      <c r="F656" s="251" t="s">
        <v>819</v>
      </c>
      <c r="G656" s="249"/>
      <c r="H656" s="250" t="s">
        <v>1</v>
      </c>
      <c r="I656" s="252"/>
      <c r="J656" s="249"/>
      <c r="K656" s="249"/>
      <c r="L656" s="253"/>
      <c r="M656" s="254"/>
      <c r="N656" s="255"/>
      <c r="O656" s="255"/>
      <c r="P656" s="255"/>
      <c r="Q656" s="255"/>
      <c r="R656" s="255"/>
      <c r="S656" s="255"/>
      <c r="T656" s="256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7" t="s">
        <v>148</v>
      </c>
      <c r="AU656" s="257" t="s">
        <v>88</v>
      </c>
      <c r="AV656" s="14" t="s">
        <v>86</v>
      </c>
      <c r="AW656" s="14" t="s">
        <v>34</v>
      </c>
      <c r="AX656" s="14" t="s">
        <v>78</v>
      </c>
      <c r="AY656" s="257" t="s">
        <v>137</v>
      </c>
    </row>
    <row r="657" spans="1:51" s="13" customFormat="1" ht="12">
      <c r="A657" s="13"/>
      <c r="B657" s="237"/>
      <c r="C657" s="238"/>
      <c r="D657" s="232" t="s">
        <v>148</v>
      </c>
      <c r="E657" s="239" t="s">
        <v>1</v>
      </c>
      <c r="F657" s="240" t="s">
        <v>813</v>
      </c>
      <c r="G657" s="238"/>
      <c r="H657" s="241">
        <v>179</v>
      </c>
      <c r="I657" s="242"/>
      <c r="J657" s="238"/>
      <c r="K657" s="238"/>
      <c r="L657" s="243"/>
      <c r="M657" s="244"/>
      <c r="N657" s="245"/>
      <c r="O657" s="245"/>
      <c r="P657" s="245"/>
      <c r="Q657" s="245"/>
      <c r="R657" s="245"/>
      <c r="S657" s="245"/>
      <c r="T657" s="246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7" t="s">
        <v>148</v>
      </c>
      <c r="AU657" s="247" t="s">
        <v>88</v>
      </c>
      <c r="AV657" s="13" t="s">
        <v>88</v>
      </c>
      <c r="AW657" s="13" t="s">
        <v>34</v>
      </c>
      <c r="AX657" s="13" t="s">
        <v>78</v>
      </c>
      <c r="AY657" s="247" t="s">
        <v>137</v>
      </c>
    </row>
    <row r="658" spans="1:51" s="15" customFormat="1" ht="12">
      <c r="A658" s="15"/>
      <c r="B658" s="258"/>
      <c r="C658" s="259"/>
      <c r="D658" s="232" t="s">
        <v>148</v>
      </c>
      <c r="E658" s="260" t="s">
        <v>1</v>
      </c>
      <c r="F658" s="261" t="s">
        <v>156</v>
      </c>
      <c r="G658" s="259"/>
      <c r="H658" s="262">
        <v>179</v>
      </c>
      <c r="I658" s="263"/>
      <c r="J658" s="259"/>
      <c r="K658" s="259"/>
      <c r="L658" s="264"/>
      <c r="M658" s="265"/>
      <c r="N658" s="266"/>
      <c r="O658" s="266"/>
      <c r="P658" s="266"/>
      <c r="Q658" s="266"/>
      <c r="R658" s="266"/>
      <c r="S658" s="266"/>
      <c r="T658" s="267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T658" s="268" t="s">
        <v>148</v>
      </c>
      <c r="AU658" s="268" t="s">
        <v>88</v>
      </c>
      <c r="AV658" s="15" t="s">
        <v>144</v>
      </c>
      <c r="AW658" s="15" t="s">
        <v>34</v>
      </c>
      <c r="AX658" s="15" t="s">
        <v>86</v>
      </c>
      <c r="AY658" s="268" t="s">
        <v>137</v>
      </c>
    </row>
    <row r="659" spans="1:65" s="2" customFormat="1" ht="21.75" customHeight="1">
      <c r="A659" s="39"/>
      <c r="B659" s="40"/>
      <c r="C659" s="219" t="s">
        <v>820</v>
      </c>
      <c r="D659" s="219" t="s">
        <v>139</v>
      </c>
      <c r="E659" s="220" t="s">
        <v>821</v>
      </c>
      <c r="F659" s="221" t="s">
        <v>822</v>
      </c>
      <c r="G659" s="222" t="s">
        <v>528</v>
      </c>
      <c r="H659" s="223">
        <v>179</v>
      </c>
      <c r="I659" s="224"/>
      <c r="J659" s="225">
        <f>ROUND(I659*H659,2)</f>
        <v>0</v>
      </c>
      <c r="K659" s="221" t="s">
        <v>143</v>
      </c>
      <c r="L659" s="45"/>
      <c r="M659" s="226" t="s">
        <v>1</v>
      </c>
      <c r="N659" s="227" t="s">
        <v>43</v>
      </c>
      <c r="O659" s="92"/>
      <c r="P659" s="228">
        <f>O659*H659</f>
        <v>0</v>
      </c>
      <c r="Q659" s="228">
        <v>0.00056</v>
      </c>
      <c r="R659" s="228">
        <f>Q659*H659</f>
        <v>0.10024</v>
      </c>
      <c r="S659" s="228">
        <v>0</v>
      </c>
      <c r="T659" s="229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230" t="s">
        <v>144</v>
      </c>
      <c r="AT659" s="230" t="s">
        <v>139</v>
      </c>
      <c r="AU659" s="230" t="s">
        <v>88</v>
      </c>
      <c r="AY659" s="18" t="s">
        <v>137</v>
      </c>
      <c r="BE659" s="231">
        <f>IF(N659="základní",J659,0)</f>
        <v>0</v>
      </c>
      <c r="BF659" s="231">
        <f>IF(N659="snížená",J659,0)</f>
        <v>0</v>
      </c>
      <c r="BG659" s="231">
        <f>IF(N659="zákl. přenesená",J659,0)</f>
        <v>0</v>
      </c>
      <c r="BH659" s="231">
        <f>IF(N659="sníž. přenesená",J659,0)</f>
        <v>0</v>
      </c>
      <c r="BI659" s="231">
        <f>IF(N659="nulová",J659,0)</f>
        <v>0</v>
      </c>
      <c r="BJ659" s="18" t="s">
        <v>86</v>
      </c>
      <c r="BK659" s="231">
        <f>ROUND(I659*H659,2)</f>
        <v>0</v>
      </c>
      <c r="BL659" s="18" t="s">
        <v>144</v>
      </c>
      <c r="BM659" s="230" t="s">
        <v>823</v>
      </c>
    </row>
    <row r="660" spans="1:47" s="2" customFormat="1" ht="12">
      <c r="A660" s="39"/>
      <c r="B660" s="40"/>
      <c r="C660" s="41"/>
      <c r="D660" s="232" t="s">
        <v>146</v>
      </c>
      <c r="E660" s="41"/>
      <c r="F660" s="233" t="s">
        <v>824</v>
      </c>
      <c r="G660" s="41"/>
      <c r="H660" s="41"/>
      <c r="I660" s="234"/>
      <c r="J660" s="41"/>
      <c r="K660" s="41"/>
      <c r="L660" s="45"/>
      <c r="M660" s="235"/>
      <c r="N660" s="236"/>
      <c r="O660" s="92"/>
      <c r="P660" s="92"/>
      <c r="Q660" s="92"/>
      <c r="R660" s="92"/>
      <c r="S660" s="92"/>
      <c r="T660" s="93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T660" s="18" t="s">
        <v>146</v>
      </c>
      <c r="AU660" s="18" t="s">
        <v>88</v>
      </c>
    </row>
    <row r="661" spans="1:47" s="2" customFormat="1" ht="12">
      <c r="A661" s="39"/>
      <c r="B661" s="40"/>
      <c r="C661" s="41"/>
      <c r="D661" s="232" t="s">
        <v>180</v>
      </c>
      <c r="E661" s="41"/>
      <c r="F661" s="269" t="s">
        <v>825</v>
      </c>
      <c r="G661" s="41"/>
      <c r="H661" s="41"/>
      <c r="I661" s="234"/>
      <c r="J661" s="41"/>
      <c r="K661" s="41"/>
      <c r="L661" s="45"/>
      <c r="M661" s="235"/>
      <c r="N661" s="236"/>
      <c r="O661" s="92"/>
      <c r="P661" s="92"/>
      <c r="Q661" s="92"/>
      <c r="R661" s="92"/>
      <c r="S661" s="92"/>
      <c r="T661" s="93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T661" s="18" t="s">
        <v>180</v>
      </c>
      <c r="AU661" s="18" t="s">
        <v>88</v>
      </c>
    </row>
    <row r="662" spans="1:51" s="13" customFormat="1" ht="12">
      <c r="A662" s="13"/>
      <c r="B662" s="237"/>
      <c r="C662" s="238"/>
      <c r="D662" s="232" t="s">
        <v>148</v>
      </c>
      <c r="E662" s="239" t="s">
        <v>1</v>
      </c>
      <c r="F662" s="240" t="s">
        <v>813</v>
      </c>
      <c r="G662" s="238"/>
      <c r="H662" s="241">
        <v>179</v>
      </c>
      <c r="I662" s="242"/>
      <c r="J662" s="238"/>
      <c r="K662" s="238"/>
      <c r="L662" s="243"/>
      <c r="M662" s="244"/>
      <c r="N662" s="245"/>
      <c r="O662" s="245"/>
      <c r="P662" s="245"/>
      <c r="Q662" s="245"/>
      <c r="R662" s="245"/>
      <c r="S662" s="245"/>
      <c r="T662" s="246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7" t="s">
        <v>148</v>
      </c>
      <c r="AU662" s="247" t="s">
        <v>88</v>
      </c>
      <c r="AV662" s="13" t="s">
        <v>88</v>
      </c>
      <c r="AW662" s="13" t="s">
        <v>34</v>
      </c>
      <c r="AX662" s="13" t="s">
        <v>86</v>
      </c>
      <c r="AY662" s="247" t="s">
        <v>137</v>
      </c>
    </row>
    <row r="663" spans="1:65" s="2" customFormat="1" ht="24.15" customHeight="1">
      <c r="A663" s="39"/>
      <c r="B663" s="40"/>
      <c r="C663" s="219" t="s">
        <v>826</v>
      </c>
      <c r="D663" s="219" t="s">
        <v>139</v>
      </c>
      <c r="E663" s="220" t="s">
        <v>827</v>
      </c>
      <c r="F663" s="221" t="s">
        <v>828</v>
      </c>
      <c r="G663" s="222" t="s">
        <v>312</v>
      </c>
      <c r="H663" s="223">
        <v>19.69</v>
      </c>
      <c r="I663" s="224"/>
      <c r="J663" s="225">
        <f>ROUND(I663*H663,2)</f>
        <v>0</v>
      </c>
      <c r="K663" s="221" t="s">
        <v>143</v>
      </c>
      <c r="L663" s="45"/>
      <c r="M663" s="226" t="s">
        <v>1</v>
      </c>
      <c r="N663" s="227" t="s">
        <v>43</v>
      </c>
      <c r="O663" s="92"/>
      <c r="P663" s="228">
        <f>O663*H663</f>
        <v>0</v>
      </c>
      <c r="Q663" s="228">
        <v>6E-05</v>
      </c>
      <c r="R663" s="228">
        <f>Q663*H663</f>
        <v>0.0011814000000000002</v>
      </c>
      <c r="S663" s="228">
        <v>0.002</v>
      </c>
      <c r="T663" s="229">
        <f>S663*H663</f>
        <v>0.039380000000000005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R663" s="230" t="s">
        <v>144</v>
      </c>
      <c r="AT663" s="230" t="s">
        <v>139</v>
      </c>
      <c r="AU663" s="230" t="s">
        <v>88</v>
      </c>
      <c r="AY663" s="18" t="s">
        <v>137</v>
      </c>
      <c r="BE663" s="231">
        <f>IF(N663="základní",J663,0)</f>
        <v>0</v>
      </c>
      <c r="BF663" s="231">
        <f>IF(N663="snížená",J663,0)</f>
        <v>0</v>
      </c>
      <c r="BG663" s="231">
        <f>IF(N663="zákl. přenesená",J663,0)</f>
        <v>0</v>
      </c>
      <c r="BH663" s="231">
        <f>IF(N663="sníž. přenesená",J663,0)</f>
        <v>0</v>
      </c>
      <c r="BI663" s="231">
        <f>IF(N663="nulová",J663,0)</f>
        <v>0</v>
      </c>
      <c r="BJ663" s="18" t="s">
        <v>86</v>
      </c>
      <c r="BK663" s="231">
        <f>ROUND(I663*H663,2)</f>
        <v>0</v>
      </c>
      <c r="BL663" s="18" t="s">
        <v>144</v>
      </c>
      <c r="BM663" s="230" t="s">
        <v>829</v>
      </c>
    </row>
    <row r="664" spans="1:47" s="2" customFormat="1" ht="12">
      <c r="A664" s="39"/>
      <c r="B664" s="40"/>
      <c r="C664" s="41"/>
      <c r="D664" s="232" t="s">
        <v>146</v>
      </c>
      <c r="E664" s="41"/>
      <c r="F664" s="233" t="s">
        <v>830</v>
      </c>
      <c r="G664" s="41"/>
      <c r="H664" s="41"/>
      <c r="I664" s="234"/>
      <c r="J664" s="41"/>
      <c r="K664" s="41"/>
      <c r="L664" s="45"/>
      <c r="M664" s="235"/>
      <c r="N664" s="236"/>
      <c r="O664" s="92"/>
      <c r="P664" s="92"/>
      <c r="Q664" s="92"/>
      <c r="R664" s="92"/>
      <c r="S664" s="92"/>
      <c r="T664" s="93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T664" s="18" t="s">
        <v>146</v>
      </c>
      <c r="AU664" s="18" t="s">
        <v>88</v>
      </c>
    </row>
    <row r="665" spans="1:47" s="2" customFormat="1" ht="12">
      <c r="A665" s="39"/>
      <c r="B665" s="40"/>
      <c r="C665" s="41"/>
      <c r="D665" s="232" t="s">
        <v>180</v>
      </c>
      <c r="E665" s="41"/>
      <c r="F665" s="269" t="s">
        <v>831</v>
      </c>
      <c r="G665" s="41"/>
      <c r="H665" s="41"/>
      <c r="I665" s="234"/>
      <c r="J665" s="41"/>
      <c r="K665" s="41"/>
      <c r="L665" s="45"/>
      <c r="M665" s="235"/>
      <c r="N665" s="236"/>
      <c r="O665" s="92"/>
      <c r="P665" s="92"/>
      <c r="Q665" s="92"/>
      <c r="R665" s="92"/>
      <c r="S665" s="92"/>
      <c r="T665" s="93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T665" s="18" t="s">
        <v>180</v>
      </c>
      <c r="AU665" s="18" t="s">
        <v>88</v>
      </c>
    </row>
    <row r="666" spans="1:51" s="14" customFormat="1" ht="12">
      <c r="A666" s="14"/>
      <c r="B666" s="248"/>
      <c r="C666" s="249"/>
      <c r="D666" s="232" t="s">
        <v>148</v>
      </c>
      <c r="E666" s="250" t="s">
        <v>1</v>
      </c>
      <c r="F666" s="251" t="s">
        <v>832</v>
      </c>
      <c r="G666" s="249"/>
      <c r="H666" s="250" t="s">
        <v>1</v>
      </c>
      <c r="I666" s="252"/>
      <c r="J666" s="249"/>
      <c r="K666" s="249"/>
      <c r="L666" s="253"/>
      <c r="M666" s="254"/>
      <c r="N666" s="255"/>
      <c r="O666" s="255"/>
      <c r="P666" s="255"/>
      <c r="Q666" s="255"/>
      <c r="R666" s="255"/>
      <c r="S666" s="255"/>
      <c r="T666" s="256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7" t="s">
        <v>148</v>
      </c>
      <c r="AU666" s="257" t="s">
        <v>88</v>
      </c>
      <c r="AV666" s="14" t="s">
        <v>86</v>
      </c>
      <c r="AW666" s="14" t="s">
        <v>34</v>
      </c>
      <c r="AX666" s="14" t="s">
        <v>78</v>
      </c>
      <c r="AY666" s="257" t="s">
        <v>137</v>
      </c>
    </row>
    <row r="667" spans="1:51" s="13" customFormat="1" ht="12">
      <c r="A667" s="13"/>
      <c r="B667" s="237"/>
      <c r="C667" s="238"/>
      <c r="D667" s="232" t="s">
        <v>148</v>
      </c>
      <c r="E667" s="239" t="s">
        <v>1</v>
      </c>
      <c r="F667" s="240" t="s">
        <v>833</v>
      </c>
      <c r="G667" s="238"/>
      <c r="H667" s="241">
        <v>19.69</v>
      </c>
      <c r="I667" s="242"/>
      <c r="J667" s="238"/>
      <c r="K667" s="238"/>
      <c r="L667" s="243"/>
      <c r="M667" s="244"/>
      <c r="N667" s="245"/>
      <c r="O667" s="245"/>
      <c r="P667" s="245"/>
      <c r="Q667" s="245"/>
      <c r="R667" s="245"/>
      <c r="S667" s="245"/>
      <c r="T667" s="246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7" t="s">
        <v>148</v>
      </c>
      <c r="AU667" s="247" t="s">
        <v>88</v>
      </c>
      <c r="AV667" s="13" t="s">
        <v>88</v>
      </c>
      <c r="AW667" s="13" t="s">
        <v>34</v>
      </c>
      <c r="AX667" s="13" t="s">
        <v>78</v>
      </c>
      <c r="AY667" s="247" t="s">
        <v>137</v>
      </c>
    </row>
    <row r="668" spans="1:51" s="15" customFormat="1" ht="12">
      <c r="A668" s="15"/>
      <c r="B668" s="258"/>
      <c r="C668" s="259"/>
      <c r="D668" s="232" t="s">
        <v>148</v>
      </c>
      <c r="E668" s="260" t="s">
        <v>1</v>
      </c>
      <c r="F668" s="261" t="s">
        <v>156</v>
      </c>
      <c r="G668" s="259"/>
      <c r="H668" s="262">
        <v>19.69</v>
      </c>
      <c r="I668" s="263"/>
      <c r="J668" s="259"/>
      <c r="K668" s="259"/>
      <c r="L668" s="264"/>
      <c r="M668" s="265"/>
      <c r="N668" s="266"/>
      <c r="O668" s="266"/>
      <c r="P668" s="266"/>
      <c r="Q668" s="266"/>
      <c r="R668" s="266"/>
      <c r="S668" s="266"/>
      <c r="T668" s="267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T668" s="268" t="s">
        <v>148</v>
      </c>
      <c r="AU668" s="268" t="s">
        <v>88</v>
      </c>
      <c r="AV668" s="15" t="s">
        <v>144</v>
      </c>
      <c r="AW668" s="15" t="s">
        <v>34</v>
      </c>
      <c r="AX668" s="15" t="s">
        <v>86</v>
      </c>
      <c r="AY668" s="268" t="s">
        <v>137</v>
      </c>
    </row>
    <row r="669" spans="1:65" s="2" customFormat="1" ht="21.75" customHeight="1">
      <c r="A669" s="39"/>
      <c r="B669" s="40"/>
      <c r="C669" s="219" t="s">
        <v>834</v>
      </c>
      <c r="D669" s="219" t="s">
        <v>139</v>
      </c>
      <c r="E669" s="220" t="s">
        <v>835</v>
      </c>
      <c r="F669" s="221" t="s">
        <v>836</v>
      </c>
      <c r="G669" s="222" t="s">
        <v>312</v>
      </c>
      <c r="H669" s="223">
        <v>3.44</v>
      </c>
      <c r="I669" s="224"/>
      <c r="J669" s="225">
        <f>ROUND(I669*H669,2)</f>
        <v>0</v>
      </c>
      <c r="K669" s="221" t="s">
        <v>143</v>
      </c>
      <c r="L669" s="45"/>
      <c r="M669" s="226" t="s">
        <v>1</v>
      </c>
      <c r="N669" s="227" t="s">
        <v>43</v>
      </c>
      <c r="O669" s="92"/>
      <c r="P669" s="228">
        <f>O669*H669</f>
        <v>0</v>
      </c>
      <c r="Q669" s="228">
        <v>0</v>
      </c>
      <c r="R669" s="228">
        <f>Q669*H669</f>
        <v>0</v>
      </c>
      <c r="S669" s="228">
        <v>0</v>
      </c>
      <c r="T669" s="229">
        <f>S669*H669</f>
        <v>0</v>
      </c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R669" s="230" t="s">
        <v>144</v>
      </c>
      <c r="AT669" s="230" t="s">
        <v>139</v>
      </c>
      <c r="AU669" s="230" t="s">
        <v>88</v>
      </c>
      <c r="AY669" s="18" t="s">
        <v>137</v>
      </c>
      <c r="BE669" s="231">
        <f>IF(N669="základní",J669,0)</f>
        <v>0</v>
      </c>
      <c r="BF669" s="231">
        <f>IF(N669="snížená",J669,0)</f>
        <v>0</v>
      </c>
      <c r="BG669" s="231">
        <f>IF(N669="zákl. přenesená",J669,0)</f>
        <v>0</v>
      </c>
      <c r="BH669" s="231">
        <f>IF(N669="sníž. přenesená",J669,0)</f>
        <v>0</v>
      </c>
      <c r="BI669" s="231">
        <f>IF(N669="nulová",J669,0)</f>
        <v>0</v>
      </c>
      <c r="BJ669" s="18" t="s">
        <v>86</v>
      </c>
      <c r="BK669" s="231">
        <f>ROUND(I669*H669,2)</f>
        <v>0</v>
      </c>
      <c r="BL669" s="18" t="s">
        <v>144</v>
      </c>
      <c r="BM669" s="230" t="s">
        <v>837</v>
      </c>
    </row>
    <row r="670" spans="1:47" s="2" customFormat="1" ht="12">
      <c r="A670" s="39"/>
      <c r="B670" s="40"/>
      <c r="C670" s="41"/>
      <c r="D670" s="232" t="s">
        <v>146</v>
      </c>
      <c r="E670" s="41"/>
      <c r="F670" s="233" t="s">
        <v>838</v>
      </c>
      <c r="G670" s="41"/>
      <c r="H670" s="41"/>
      <c r="I670" s="234"/>
      <c r="J670" s="41"/>
      <c r="K670" s="41"/>
      <c r="L670" s="45"/>
      <c r="M670" s="235"/>
      <c r="N670" s="236"/>
      <c r="O670" s="92"/>
      <c r="P670" s="92"/>
      <c r="Q670" s="92"/>
      <c r="R670" s="92"/>
      <c r="S670" s="92"/>
      <c r="T670" s="93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T670" s="18" t="s">
        <v>146</v>
      </c>
      <c r="AU670" s="18" t="s">
        <v>88</v>
      </c>
    </row>
    <row r="671" spans="1:51" s="13" customFormat="1" ht="12">
      <c r="A671" s="13"/>
      <c r="B671" s="237"/>
      <c r="C671" s="238"/>
      <c r="D671" s="232" t="s">
        <v>148</v>
      </c>
      <c r="E671" s="239" t="s">
        <v>1</v>
      </c>
      <c r="F671" s="240" t="s">
        <v>839</v>
      </c>
      <c r="G671" s="238"/>
      <c r="H671" s="241">
        <v>3.44</v>
      </c>
      <c r="I671" s="242"/>
      <c r="J671" s="238"/>
      <c r="K671" s="238"/>
      <c r="L671" s="243"/>
      <c r="M671" s="244"/>
      <c r="N671" s="245"/>
      <c r="O671" s="245"/>
      <c r="P671" s="245"/>
      <c r="Q671" s="245"/>
      <c r="R671" s="245"/>
      <c r="S671" s="245"/>
      <c r="T671" s="246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7" t="s">
        <v>148</v>
      </c>
      <c r="AU671" s="247" t="s">
        <v>88</v>
      </c>
      <c r="AV671" s="13" t="s">
        <v>88</v>
      </c>
      <c r="AW671" s="13" t="s">
        <v>34</v>
      </c>
      <c r="AX671" s="13" t="s">
        <v>78</v>
      </c>
      <c r="AY671" s="247" t="s">
        <v>137</v>
      </c>
    </row>
    <row r="672" spans="1:51" s="15" customFormat="1" ht="12">
      <c r="A672" s="15"/>
      <c r="B672" s="258"/>
      <c r="C672" s="259"/>
      <c r="D672" s="232" t="s">
        <v>148</v>
      </c>
      <c r="E672" s="260" t="s">
        <v>1</v>
      </c>
      <c r="F672" s="261" t="s">
        <v>156</v>
      </c>
      <c r="G672" s="259"/>
      <c r="H672" s="262">
        <v>3.44</v>
      </c>
      <c r="I672" s="263"/>
      <c r="J672" s="259"/>
      <c r="K672" s="259"/>
      <c r="L672" s="264"/>
      <c r="M672" s="265"/>
      <c r="N672" s="266"/>
      <c r="O672" s="266"/>
      <c r="P672" s="266"/>
      <c r="Q672" s="266"/>
      <c r="R672" s="266"/>
      <c r="S672" s="266"/>
      <c r="T672" s="267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T672" s="268" t="s">
        <v>148</v>
      </c>
      <c r="AU672" s="268" t="s">
        <v>88</v>
      </c>
      <c r="AV672" s="15" t="s">
        <v>144</v>
      </c>
      <c r="AW672" s="15" t="s">
        <v>34</v>
      </c>
      <c r="AX672" s="15" t="s">
        <v>86</v>
      </c>
      <c r="AY672" s="268" t="s">
        <v>137</v>
      </c>
    </row>
    <row r="673" spans="1:65" s="2" customFormat="1" ht="24.15" customHeight="1">
      <c r="A673" s="39"/>
      <c r="B673" s="40"/>
      <c r="C673" s="219" t="s">
        <v>840</v>
      </c>
      <c r="D673" s="219" t="s">
        <v>139</v>
      </c>
      <c r="E673" s="220" t="s">
        <v>841</v>
      </c>
      <c r="F673" s="221" t="s">
        <v>842</v>
      </c>
      <c r="G673" s="222" t="s">
        <v>142</v>
      </c>
      <c r="H673" s="223">
        <v>13.17</v>
      </c>
      <c r="I673" s="224"/>
      <c r="J673" s="225">
        <f>ROUND(I673*H673,2)</f>
        <v>0</v>
      </c>
      <c r="K673" s="221" t="s">
        <v>143</v>
      </c>
      <c r="L673" s="45"/>
      <c r="M673" s="226" t="s">
        <v>1</v>
      </c>
      <c r="N673" s="227" t="s">
        <v>43</v>
      </c>
      <c r="O673" s="92"/>
      <c r="P673" s="228">
        <f>O673*H673</f>
        <v>0</v>
      </c>
      <c r="Q673" s="228">
        <v>0</v>
      </c>
      <c r="R673" s="228">
        <f>Q673*H673</f>
        <v>0</v>
      </c>
      <c r="S673" s="228">
        <v>0</v>
      </c>
      <c r="T673" s="229">
        <f>S673*H673</f>
        <v>0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230" t="s">
        <v>144</v>
      </c>
      <c r="AT673" s="230" t="s">
        <v>139</v>
      </c>
      <c r="AU673" s="230" t="s">
        <v>88</v>
      </c>
      <c r="AY673" s="18" t="s">
        <v>137</v>
      </c>
      <c r="BE673" s="231">
        <f>IF(N673="základní",J673,0)</f>
        <v>0</v>
      </c>
      <c r="BF673" s="231">
        <f>IF(N673="snížená",J673,0)</f>
        <v>0</v>
      </c>
      <c r="BG673" s="231">
        <f>IF(N673="zákl. přenesená",J673,0)</f>
        <v>0</v>
      </c>
      <c r="BH673" s="231">
        <f>IF(N673="sníž. přenesená",J673,0)</f>
        <v>0</v>
      </c>
      <c r="BI673" s="231">
        <f>IF(N673="nulová",J673,0)</f>
        <v>0</v>
      </c>
      <c r="BJ673" s="18" t="s">
        <v>86</v>
      </c>
      <c r="BK673" s="231">
        <f>ROUND(I673*H673,2)</f>
        <v>0</v>
      </c>
      <c r="BL673" s="18" t="s">
        <v>144</v>
      </c>
      <c r="BM673" s="230" t="s">
        <v>843</v>
      </c>
    </row>
    <row r="674" spans="1:47" s="2" customFormat="1" ht="12">
      <c r="A674" s="39"/>
      <c r="B674" s="40"/>
      <c r="C674" s="41"/>
      <c r="D674" s="232" t="s">
        <v>146</v>
      </c>
      <c r="E674" s="41"/>
      <c r="F674" s="233" t="s">
        <v>844</v>
      </c>
      <c r="G674" s="41"/>
      <c r="H674" s="41"/>
      <c r="I674" s="234"/>
      <c r="J674" s="41"/>
      <c r="K674" s="41"/>
      <c r="L674" s="45"/>
      <c r="M674" s="235"/>
      <c r="N674" s="236"/>
      <c r="O674" s="92"/>
      <c r="P674" s="92"/>
      <c r="Q674" s="92"/>
      <c r="R674" s="92"/>
      <c r="S674" s="92"/>
      <c r="T674" s="93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T674" s="18" t="s">
        <v>146</v>
      </c>
      <c r="AU674" s="18" t="s">
        <v>88</v>
      </c>
    </row>
    <row r="675" spans="1:51" s="13" customFormat="1" ht="12">
      <c r="A675" s="13"/>
      <c r="B675" s="237"/>
      <c r="C675" s="238"/>
      <c r="D675" s="232" t="s">
        <v>148</v>
      </c>
      <c r="E675" s="239" t="s">
        <v>1</v>
      </c>
      <c r="F675" s="240" t="s">
        <v>845</v>
      </c>
      <c r="G675" s="238"/>
      <c r="H675" s="241">
        <v>13.17</v>
      </c>
      <c r="I675" s="242"/>
      <c r="J675" s="238"/>
      <c r="K675" s="238"/>
      <c r="L675" s="243"/>
      <c r="M675" s="244"/>
      <c r="N675" s="245"/>
      <c r="O675" s="245"/>
      <c r="P675" s="245"/>
      <c r="Q675" s="245"/>
      <c r="R675" s="245"/>
      <c r="S675" s="245"/>
      <c r="T675" s="246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7" t="s">
        <v>148</v>
      </c>
      <c r="AU675" s="247" t="s">
        <v>88</v>
      </c>
      <c r="AV675" s="13" t="s">
        <v>88</v>
      </c>
      <c r="AW675" s="13" t="s">
        <v>34</v>
      </c>
      <c r="AX675" s="13" t="s">
        <v>78</v>
      </c>
      <c r="AY675" s="247" t="s">
        <v>137</v>
      </c>
    </row>
    <row r="676" spans="1:51" s="15" customFormat="1" ht="12">
      <c r="A676" s="15"/>
      <c r="B676" s="258"/>
      <c r="C676" s="259"/>
      <c r="D676" s="232" t="s">
        <v>148</v>
      </c>
      <c r="E676" s="260" t="s">
        <v>1</v>
      </c>
      <c r="F676" s="261" t="s">
        <v>156</v>
      </c>
      <c r="G676" s="259"/>
      <c r="H676" s="262">
        <v>13.17</v>
      </c>
      <c r="I676" s="263"/>
      <c r="J676" s="259"/>
      <c r="K676" s="259"/>
      <c r="L676" s="264"/>
      <c r="M676" s="265"/>
      <c r="N676" s="266"/>
      <c r="O676" s="266"/>
      <c r="P676" s="266"/>
      <c r="Q676" s="266"/>
      <c r="R676" s="266"/>
      <c r="S676" s="266"/>
      <c r="T676" s="267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T676" s="268" t="s">
        <v>148</v>
      </c>
      <c r="AU676" s="268" t="s">
        <v>88</v>
      </c>
      <c r="AV676" s="15" t="s">
        <v>144</v>
      </c>
      <c r="AW676" s="15" t="s">
        <v>34</v>
      </c>
      <c r="AX676" s="15" t="s">
        <v>86</v>
      </c>
      <c r="AY676" s="268" t="s">
        <v>137</v>
      </c>
    </row>
    <row r="677" spans="1:65" s="2" customFormat="1" ht="24.15" customHeight="1">
      <c r="A677" s="39"/>
      <c r="B677" s="40"/>
      <c r="C677" s="219" t="s">
        <v>846</v>
      </c>
      <c r="D677" s="219" t="s">
        <v>139</v>
      </c>
      <c r="E677" s="220" t="s">
        <v>847</v>
      </c>
      <c r="F677" s="221" t="s">
        <v>848</v>
      </c>
      <c r="G677" s="222" t="s">
        <v>142</v>
      </c>
      <c r="H677" s="223">
        <v>1.982</v>
      </c>
      <c r="I677" s="224"/>
      <c r="J677" s="225">
        <f>ROUND(I677*H677,2)</f>
        <v>0</v>
      </c>
      <c r="K677" s="221" t="s">
        <v>143</v>
      </c>
      <c r="L677" s="45"/>
      <c r="M677" s="226" t="s">
        <v>1</v>
      </c>
      <c r="N677" s="227" t="s">
        <v>43</v>
      </c>
      <c r="O677" s="92"/>
      <c r="P677" s="228">
        <f>O677*H677</f>
        <v>0</v>
      </c>
      <c r="Q677" s="228">
        <v>0</v>
      </c>
      <c r="R677" s="228">
        <f>Q677*H677</f>
        <v>0</v>
      </c>
      <c r="S677" s="228">
        <v>0</v>
      </c>
      <c r="T677" s="229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30" t="s">
        <v>144</v>
      </c>
      <c r="AT677" s="230" t="s">
        <v>139</v>
      </c>
      <c r="AU677" s="230" t="s">
        <v>88</v>
      </c>
      <c r="AY677" s="18" t="s">
        <v>137</v>
      </c>
      <c r="BE677" s="231">
        <f>IF(N677="základní",J677,0)</f>
        <v>0</v>
      </c>
      <c r="BF677" s="231">
        <f>IF(N677="snížená",J677,0)</f>
        <v>0</v>
      </c>
      <c r="BG677" s="231">
        <f>IF(N677="zákl. přenesená",J677,0)</f>
        <v>0</v>
      </c>
      <c r="BH677" s="231">
        <f>IF(N677="sníž. přenesená",J677,0)</f>
        <v>0</v>
      </c>
      <c r="BI677" s="231">
        <f>IF(N677="nulová",J677,0)</f>
        <v>0</v>
      </c>
      <c r="BJ677" s="18" t="s">
        <v>86</v>
      </c>
      <c r="BK677" s="231">
        <f>ROUND(I677*H677,2)</f>
        <v>0</v>
      </c>
      <c r="BL677" s="18" t="s">
        <v>144</v>
      </c>
      <c r="BM677" s="230" t="s">
        <v>849</v>
      </c>
    </row>
    <row r="678" spans="1:47" s="2" customFormat="1" ht="12">
      <c r="A678" s="39"/>
      <c r="B678" s="40"/>
      <c r="C678" s="41"/>
      <c r="D678" s="232" t="s">
        <v>146</v>
      </c>
      <c r="E678" s="41"/>
      <c r="F678" s="233" t="s">
        <v>850</v>
      </c>
      <c r="G678" s="41"/>
      <c r="H678" s="41"/>
      <c r="I678" s="234"/>
      <c r="J678" s="41"/>
      <c r="K678" s="41"/>
      <c r="L678" s="45"/>
      <c r="M678" s="235"/>
      <c r="N678" s="236"/>
      <c r="O678" s="92"/>
      <c r="P678" s="92"/>
      <c r="Q678" s="92"/>
      <c r="R678" s="92"/>
      <c r="S678" s="92"/>
      <c r="T678" s="93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T678" s="18" t="s">
        <v>146</v>
      </c>
      <c r="AU678" s="18" t="s">
        <v>88</v>
      </c>
    </row>
    <row r="679" spans="1:51" s="13" customFormat="1" ht="12">
      <c r="A679" s="13"/>
      <c r="B679" s="237"/>
      <c r="C679" s="238"/>
      <c r="D679" s="232" t="s">
        <v>148</v>
      </c>
      <c r="E679" s="239" t="s">
        <v>1</v>
      </c>
      <c r="F679" s="240" t="s">
        <v>851</v>
      </c>
      <c r="G679" s="238"/>
      <c r="H679" s="241">
        <v>0.982</v>
      </c>
      <c r="I679" s="242"/>
      <c r="J679" s="238"/>
      <c r="K679" s="238"/>
      <c r="L679" s="243"/>
      <c r="M679" s="244"/>
      <c r="N679" s="245"/>
      <c r="O679" s="245"/>
      <c r="P679" s="245"/>
      <c r="Q679" s="245"/>
      <c r="R679" s="245"/>
      <c r="S679" s="245"/>
      <c r="T679" s="246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47" t="s">
        <v>148</v>
      </c>
      <c r="AU679" s="247" t="s">
        <v>88</v>
      </c>
      <c r="AV679" s="13" t="s">
        <v>88</v>
      </c>
      <c r="AW679" s="13" t="s">
        <v>34</v>
      </c>
      <c r="AX679" s="13" t="s">
        <v>78</v>
      </c>
      <c r="AY679" s="247" t="s">
        <v>137</v>
      </c>
    </row>
    <row r="680" spans="1:51" s="13" customFormat="1" ht="12">
      <c r="A680" s="13"/>
      <c r="B680" s="237"/>
      <c r="C680" s="238"/>
      <c r="D680" s="232" t="s">
        <v>148</v>
      </c>
      <c r="E680" s="239" t="s">
        <v>1</v>
      </c>
      <c r="F680" s="240" t="s">
        <v>86</v>
      </c>
      <c r="G680" s="238"/>
      <c r="H680" s="241">
        <v>1</v>
      </c>
      <c r="I680" s="242"/>
      <c r="J680" s="238"/>
      <c r="K680" s="238"/>
      <c r="L680" s="243"/>
      <c r="M680" s="244"/>
      <c r="N680" s="245"/>
      <c r="O680" s="245"/>
      <c r="P680" s="245"/>
      <c r="Q680" s="245"/>
      <c r="R680" s="245"/>
      <c r="S680" s="245"/>
      <c r="T680" s="246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7" t="s">
        <v>148</v>
      </c>
      <c r="AU680" s="247" t="s">
        <v>88</v>
      </c>
      <c r="AV680" s="13" t="s">
        <v>88</v>
      </c>
      <c r="AW680" s="13" t="s">
        <v>34</v>
      </c>
      <c r="AX680" s="13" t="s">
        <v>78</v>
      </c>
      <c r="AY680" s="247" t="s">
        <v>137</v>
      </c>
    </row>
    <row r="681" spans="1:51" s="15" customFormat="1" ht="12">
      <c r="A681" s="15"/>
      <c r="B681" s="258"/>
      <c r="C681" s="259"/>
      <c r="D681" s="232" t="s">
        <v>148</v>
      </c>
      <c r="E681" s="260" t="s">
        <v>1</v>
      </c>
      <c r="F681" s="261" t="s">
        <v>156</v>
      </c>
      <c r="G681" s="259"/>
      <c r="H681" s="262">
        <v>1.982</v>
      </c>
      <c r="I681" s="263"/>
      <c r="J681" s="259"/>
      <c r="K681" s="259"/>
      <c r="L681" s="264"/>
      <c r="M681" s="265"/>
      <c r="N681" s="266"/>
      <c r="O681" s="266"/>
      <c r="P681" s="266"/>
      <c r="Q681" s="266"/>
      <c r="R681" s="266"/>
      <c r="S681" s="266"/>
      <c r="T681" s="267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T681" s="268" t="s">
        <v>148</v>
      </c>
      <c r="AU681" s="268" t="s">
        <v>88</v>
      </c>
      <c r="AV681" s="15" t="s">
        <v>144</v>
      </c>
      <c r="AW681" s="15" t="s">
        <v>34</v>
      </c>
      <c r="AX681" s="15" t="s">
        <v>86</v>
      </c>
      <c r="AY681" s="268" t="s">
        <v>137</v>
      </c>
    </row>
    <row r="682" spans="1:63" s="12" customFormat="1" ht="20.85" customHeight="1">
      <c r="A682" s="12"/>
      <c r="B682" s="203"/>
      <c r="C682" s="204"/>
      <c r="D682" s="205" t="s">
        <v>77</v>
      </c>
      <c r="E682" s="217" t="s">
        <v>738</v>
      </c>
      <c r="F682" s="217" t="s">
        <v>852</v>
      </c>
      <c r="G682" s="204"/>
      <c r="H682" s="204"/>
      <c r="I682" s="207"/>
      <c r="J682" s="218">
        <f>BK682</f>
        <v>0</v>
      </c>
      <c r="K682" s="204"/>
      <c r="L682" s="209"/>
      <c r="M682" s="210"/>
      <c r="N682" s="211"/>
      <c r="O682" s="211"/>
      <c r="P682" s="212">
        <f>SUM(P683:P777)</f>
        <v>0</v>
      </c>
      <c r="Q682" s="211"/>
      <c r="R682" s="212">
        <f>SUM(R683:R777)</f>
        <v>2.0906121</v>
      </c>
      <c r="S682" s="211"/>
      <c r="T682" s="213">
        <f>SUM(T683:T777)</f>
        <v>7704.87866</v>
      </c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R682" s="214" t="s">
        <v>86</v>
      </c>
      <c r="AT682" s="215" t="s">
        <v>77</v>
      </c>
      <c r="AU682" s="215" t="s">
        <v>88</v>
      </c>
      <c r="AY682" s="214" t="s">
        <v>137</v>
      </c>
      <c r="BK682" s="216">
        <f>SUM(BK683:BK777)</f>
        <v>0</v>
      </c>
    </row>
    <row r="683" spans="1:65" s="2" customFormat="1" ht="24.15" customHeight="1">
      <c r="A683" s="39"/>
      <c r="B683" s="40"/>
      <c r="C683" s="219" t="s">
        <v>853</v>
      </c>
      <c r="D683" s="219" t="s">
        <v>139</v>
      </c>
      <c r="E683" s="220" t="s">
        <v>854</v>
      </c>
      <c r="F683" s="221" t="s">
        <v>855</v>
      </c>
      <c r="G683" s="222" t="s">
        <v>142</v>
      </c>
      <c r="H683" s="223">
        <v>11.15</v>
      </c>
      <c r="I683" s="224"/>
      <c r="J683" s="225">
        <f>ROUND(I683*H683,2)</f>
        <v>0</v>
      </c>
      <c r="K683" s="221" t="s">
        <v>143</v>
      </c>
      <c r="L683" s="45"/>
      <c r="M683" s="226" t="s">
        <v>1</v>
      </c>
      <c r="N683" s="227" t="s">
        <v>43</v>
      </c>
      <c r="O683" s="92"/>
      <c r="P683" s="228">
        <f>O683*H683</f>
        <v>0</v>
      </c>
      <c r="Q683" s="228">
        <v>0</v>
      </c>
      <c r="R683" s="228">
        <f>Q683*H683</f>
        <v>0</v>
      </c>
      <c r="S683" s="228">
        <v>0.26</v>
      </c>
      <c r="T683" s="229">
        <f>S683*H683</f>
        <v>2.899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30" t="s">
        <v>144</v>
      </c>
      <c r="AT683" s="230" t="s">
        <v>139</v>
      </c>
      <c r="AU683" s="230" t="s">
        <v>157</v>
      </c>
      <c r="AY683" s="18" t="s">
        <v>137</v>
      </c>
      <c r="BE683" s="231">
        <f>IF(N683="základní",J683,0)</f>
        <v>0</v>
      </c>
      <c r="BF683" s="231">
        <f>IF(N683="snížená",J683,0)</f>
        <v>0</v>
      </c>
      <c r="BG683" s="231">
        <f>IF(N683="zákl. přenesená",J683,0)</f>
        <v>0</v>
      </c>
      <c r="BH683" s="231">
        <f>IF(N683="sníž. přenesená",J683,0)</f>
        <v>0</v>
      </c>
      <c r="BI683" s="231">
        <f>IF(N683="nulová",J683,0)</f>
        <v>0</v>
      </c>
      <c r="BJ683" s="18" t="s">
        <v>86</v>
      </c>
      <c r="BK683" s="231">
        <f>ROUND(I683*H683,2)</f>
        <v>0</v>
      </c>
      <c r="BL683" s="18" t="s">
        <v>144</v>
      </c>
      <c r="BM683" s="230" t="s">
        <v>856</v>
      </c>
    </row>
    <row r="684" spans="1:47" s="2" customFormat="1" ht="12">
      <c r="A684" s="39"/>
      <c r="B684" s="40"/>
      <c r="C684" s="41"/>
      <c r="D684" s="232" t="s">
        <v>146</v>
      </c>
      <c r="E684" s="41"/>
      <c r="F684" s="233" t="s">
        <v>857</v>
      </c>
      <c r="G684" s="41"/>
      <c r="H684" s="41"/>
      <c r="I684" s="234"/>
      <c r="J684" s="41"/>
      <c r="K684" s="41"/>
      <c r="L684" s="45"/>
      <c r="M684" s="235"/>
      <c r="N684" s="236"/>
      <c r="O684" s="92"/>
      <c r="P684" s="92"/>
      <c r="Q684" s="92"/>
      <c r="R684" s="92"/>
      <c r="S684" s="92"/>
      <c r="T684" s="93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T684" s="18" t="s">
        <v>146</v>
      </c>
      <c r="AU684" s="18" t="s">
        <v>157</v>
      </c>
    </row>
    <row r="685" spans="1:51" s="13" customFormat="1" ht="12">
      <c r="A685" s="13"/>
      <c r="B685" s="237"/>
      <c r="C685" s="238"/>
      <c r="D685" s="232" t="s">
        <v>148</v>
      </c>
      <c r="E685" s="239" t="s">
        <v>1</v>
      </c>
      <c r="F685" s="240" t="s">
        <v>858</v>
      </c>
      <c r="G685" s="238"/>
      <c r="H685" s="241">
        <v>11.15</v>
      </c>
      <c r="I685" s="242"/>
      <c r="J685" s="238"/>
      <c r="K685" s="238"/>
      <c r="L685" s="243"/>
      <c r="M685" s="244"/>
      <c r="N685" s="245"/>
      <c r="O685" s="245"/>
      <c r="P685" s="245"/>
      <c r="Q685" s="245"/>
      <c r="R685" s="245"/>
      <c r="S685" s="245"/>
      <c r="T685" s="246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7" t="s">
        <v>148</v>
      </c>
      <c r="AU685" s="247" t="s">
        <v>157</v>
      </c>
      <c r="AV685" s="13" t="s">
        <v>88</v>
      </c>
      <c r="AW685" s="13" t="s">
        <v>34</v>
      </c>
      <c r="AX685" s="13" t="s">
        <v>86</v>
      </c>
      <c r="AY685" s="247" t="s">
        <v>137</v>
      </c>
    </row>
    <row r="686" spans="1:65" s="2" customFormat="1" ht="24.15" customHeight="1">
      <c r="A686" s="39"/>
      <c r="B686" s="40"/>
      <c r="C686" s="219" t="s">
        <v>859</v>
      </c>
      <c r="D686" s="219" t="s">
        <v>139</v>
      </c>
      <c r="E686" s="220" t="s">
        <v>860</v>
      </c>
      <c r="F686" s="221" t="s">
        <v>861</v>
      </c>
      <c r="G686" s="222" t="s">
        <v>142</v>
      </c>
      <c r="H686" s="223">
        <v>63.45</v>
      </c>
      <c r="I686" s="224"/>
      <c r="J686" s="225">
        <f>ROUND(I686*H686,2)</f>
        <v>0</v>
      </c>
      <c r="K686" s="221" t="s">
        <v>143</v>
      </c>
      <c r="L686" s="45"/>
      <c r="M686" s="226" t="s">
        <v>1</v>
      </c>
      <c r="N686" s="227" t="s">
        <v>43</v>
      </c>
      <c r="O686" s="92"/>
      <c r="P686" s="228">
        <f>O686*H686</f>
        <v>0</v>
      </c>
      <c r="Q686" s="228">
        <v>0</v>
      </c>
      <c r="R686" s="228">
        <f>Q686*H686</f>
        <v>0</v>
      </c>
      <c r="S686" s="228">
        <v>0.295</v>
      </c>
      <c r="T686" s="229">
        <f>S686*H686</f>
        <v>18.71775</v>
      </c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R686" s="230" t="s">
        <v>144</v>
      </c>
      <c r="AT686" s="230" t="s">
        <v>139</v>
      </c>
      <c r="AU686" s="230" t="s">
        <v>157</v>
      </c>
      <c r="AY686" s="18" t="s">
        <v>137</v>
      </c>
      <c r="BE686" s="231">
        <f>IF(N686="základní",J686,0)</f>
        <v>0</v>
      </c>
      <c r="BF686" s="231">
        <f>IF(N686="snížená",J686,0)</f>
        <v>0</v>
      </c>
      <c r="BG686" s="231">
        <f>IF(N686="zákl. přenesená",J686,0)</f>
        <v>0</v>
      </c>
      <c r="BH686" s="231">
        <f>IF(N686="sníž. přenesená",J686,0)</f>
        <v>0</v>
      </c>
      <c r="BI686" s="231">
        <f>IF(N686="nulová",J686,0)</f>
        <v>0</v>
      </c>
      <c r="BJ686" s="18" t="s">
        <v>86</v>
      </c>
      <c r="BK686" s="231">
        <f>ROUND(I686*H686,2)</f>
        <v>0</v>
      </c>
      <c r="BL686" s="18" t="s">
        <v>144</v>
      </c>
      <c r="BM686" s="230" t="s">
        <v>862</v>
      </c>
    </row>
    <row r="687" spans="1:47" s="2" customFormat="1" ht="12">
      <c r="A687" s="39"/>
      <c r="B687" s="40"/>
      <c r="C687" s="41"/>
      <c r="D687" s="232" t="s">
        <v>146</v>
      </c>
      <c r="E687" s="41"/>
      <c r="F687" s="233" t="s">
        <v>863</v>
      </c>
      <c r="G687" s="41"/>
      <c r="H687" s="41"/>
      <c r="I687" s="234"/>
      <c r="J687" s="41"/>
      <c r="K687" s="41"/>
      <c r="L687" s="45"/>
      <c r="M687" s="235"/>
      <c r="N687" s="236"/>
      <c r="O687" s="92"/>
      <c r="P687" s="92"/>
      <c r="Q687" s="92"/>
      <c r="R687" s="92"/>
      <c r="S687" s="92"/>
      <c r="T687" s="93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T687" s="18" t="s">
        <v>146</v>
      </c>
      <c r="AU687" s="18" t="s">
        <v>157</v>
      </c>
    </row>
    <row r="688" spans="1:51" s="13" customFormat="1" ht="12">
      <c r="A688" s="13"/>
      <c r="B688" s="237"/>
      <c r="C688" s="238"/>
      <c r="D688" s="232" t="s">
        <v>148</v>
      </c>
      <c r="E688" s="239" t="s">
        <v>1</v>
      </c>
      <c r="F688" s="240" t="s">
        <v>864</v>
      </c>
      <c r="G688" s="238"/>
      <c r="H688" s="241">
        <v>2.02</v>
      </c>
      <c r="I688" s="242"/>
      <c r="J688" s="238"/>
      <c r="K688" s="238"/>
      <c r="L688" s="243"/>
      <c r="M688" s="244"/>
      <c r="N688" s="245"/>
      <c r="O688" s="245"/>
      <c r="P688" s="245"/>
      <c r="Q688" s="245"/>
      <c r="R688" s="245"/>
      <c r="S688" s="245"/>
      <c r="T688" s="246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47" t="s">
        <v>148</v>
      </c>
      <c r="AU688" s="247" t="s">
        <v>157</v>
      </c>
      <c r="AV688" s="13" t="s">
        <v>88</v>
      </c>
      <c r="AW688" s="13" t="s">
        <v>34</v>
      </c>
      <c r="AX688" s="13" t="s">
        <v>78</v>
      </c>
      <c r="AY688" s="247" t="s">
        <v>137</v>
      </c>
    </row>
    <row r="689" spans="1:51" s="13" customFormat="1" ht="12">
      <c r="A689" s="13"/>
      <c r="B689" s="237"/>
      <c r="C689" s="238"/>
      <c r="D689" s="232" t="s">
        <v>148</v>
      </c>
      <c r="E689" s="239" t="s">
        <v>1</v>
      </c>
      <c r="F689" s="240" t="s">
        <v>865</v>
      </c>
      <c r="G689" s="238"/>
      <c r="H689" s="241">
        <v>61.43</v>
      </c>
      <c r="I689" s="242"/>
      <c r="J689" s="238"/>
      <c r="K689" s="238"/>
      <c r="L689" s="243"/>
      <c r="M689" s="244"/>
      <c r="N689" s="245"/>
      <c r="O689" s="245"/>
      <c r="P689" s="245"/>
      <c r="Q689" s="245"/>
      <c r="R689" s="245"/>
      <c r="S689" s="245"/>
      <c r="T689" s="246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7" t="s">
        <v>148</v>
      </c>
      <c r="AU689" s="247" t="s">
        <v>157</v>
      </c>
      <c r="AV689" s="13" t="s">
        <v>88</v>
      </c>
      <c r="AW689" s="13" t="s">
        <v>34</v>
      </c>
      <c r="AX689" s="13" t="s">
        <v>78</v>
      </c>
      <c r="AY689" s="247" t="s">
        <v>137</v>
      </c>
    </row>
    <row r="690" spans="1:51" s="15" customFormat="1" ht="12">
      <c r="A690" s="15"/>
      <c r="B690" s="258"/>
      <c r="C690" s="259"/>
      <c r="D690" s="232" t="s">
        <v>148</v>
      </c>
      <c r="E690" s="260" t="s">
        <v>1</v>
      </c>
      <c r="F690" s="261" t="s">
        <v>156</v>
      </c>
      <c r="G690" s="259"/>
      <c r="H690" s="262">
        <v>63.45</v>
      </c>
      <c r="I690" s="263"/>
      <c r="J690" s="259"/>
      <c r="K690" s="259"/>
      <c r="L690" s="264"/>
      <c r="M690" s="265"/>
      <c r="N690" s="266"/>
      <c r="O690" s="266"/>
      <c r="P690" s="266"/>
      <c r="Q690" s="266"/>
      <c r="R690" s="266"/>
      <c r="S690" s="266"/>
      <c r="T690" s="267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T690" s="268" t="s">
        <v>148</v>
      </c>
      <c r="AU690" s="268" t="s">
        <v>157</v>
      </c>
      <c r="AV690" s="15" t="s">
        <v>144</v>
      </c>
      <c r="AW690" s="15" t="s">
        <v>34</v>
      </c>
      <c r="AX690" s="15" t="s">
        <v>86</v>
      </c>
      <c r="AY690" s="268" t="s">
        <v>137</v>
      </c>
    </row>
    <row r="691" spans="1:65" s="2" customFormat="1" ht="24.15" customHeight="1">
      <c r="A691" s="39"/>
      <c r="B691" s="40"/>
      <c r="C691" s="219" t="s">
        <v>866</v>
      </c>
      <c r="D691" s="219" t="s">
        <v>139</v>
      </c>
      <c r="E691" s="220" t="s">
        <v>867</v>
      </c>
      <c r="F691" s="221" t="s">
        <v>868</v>
      </c>
      <c r="G691" s="222" t="s">
        <v>142</v>
      </c>
      <c r="H691" s="223">
        <v>11.78</v>
      </c>
      <c r="I691" s="224"/>
      <c r="J691" s="225">
        <f>ROUND(I691*H691,2)</f>
        <v>0</v>
      </c>
      <c r="K691" s="221" t="s">
        <v>143</v>
      </c>
      <c r="L691" s="45"/>
      <c r="M691" s="226" t="s">
        <v>1</v>
      </c>
      <c r="N691" s="227" t="s">
        <v>43</v>
      </c>
      <c r="O691" s="92"/>
      <c r="P691" s="228">
        <f>O691*H691</f>
        <v>0</v>
      </c>
      <c r="Q691" s="228">
        <v>0</v>
      </c>
      <c r="R691" s="228">
        <f>Q691*H691</f>
        <v>0</v>
      </c>
      <c r="S691" s="228">
        <v>0.325</v>
      </c>
      <c r="T691" s="229">
        <f>S691*H691</f>
        <v>3.8285</v>
      </c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R691" s="230" t="s">
        <v>144</v>
      </c>
      <c r="AT691" s="230" t="s">
        <v>139</v>
      </c>
      <c r="AU691" s="230" t="s">
        <v>157</v>
      </c>
      <c r="AY691" s="18" t="s">
        <v>137</v>
      </c>
      <c r="BE691" s="231">
        <f>IF(N691="základní",J691,0)</f>
        <v>0</v>
      </c>
      <c r="BF691" s="231">
        <f>IF(N691="snížená",J691,0)</f>
        <v>0</v>
      </c>
      <c r="BG691" s="231">
        <f>IF(N691="zákl. přenesená",J691,0)</f>
        <v>0</v>
      </c>
      <c r="BH691" s="231">
        <f>IF(N691="sníž. přenesená",J691,0)</f>
        <v>0</v>
      </c>
      <c r="BI691" s="231">
        <f>IF(N691="nulová",J691,0)</f>
        <v>0</v>
      </c>
      <c r="BJ691" s="18" t="s">
        <v>86</v>
      </c>
      <c r="BK691" s="231">
        <f>ROUND(I691*H691,2)</f>
        <v>0</v>
      </c>
      <c r="BL691" s="18" t="s">
        <v>144</v>
      </c>
      <c r="BM691" s="230" t="s">
        <v>869</v>
      </c>
    </row>
    <row r="692" spans="1:47" s="2" customFormat="1" ht="12">
      <c r="A692" s="39"/>
      <c r="B692" s="40"/>
      <c r="C692" s="41"/>
      <c r="D692" s="232" t="s">
        <v>146</v>
      </c>
      <c r="E692" s="41"/>
      <c r="F692" s="233" t="s">
        <v>870</v>
      </c>
      <c r="G692" s="41"/>
      <c r="H692" s="41"/>
      <c r="I692" s="234"/>
      <c r="J692" s="41"/>
      <c r="K692" s="41"/>
      <c r="L692" s="45"/>
      <c r="M692" s="235"/>
      <c r="N692" s="236"/>
      <c r="O692" s="92"/>
      <c r="P692" s="92"/>
      <c r="Q692" s="92"/>
      <c r="R692" s="92"/>
      <c r="S692" s="92"/>
      <c r="T692" s="93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T692" s="18" t="s">
        <v>146</v>
      </c>
      <c r="AU692" s="18" t="s">
        <v>157</v>
      </c>
    </row>
    <row r="693" spans="1:51" s="13" customFormat="1" ht="12">
      <c r="A693" s="13"/>
      <c r="B693" s="237"/>
      <c r="C693" s="238"/>
      <c r="D693" s="232" t="s">
        <v>148</v>
      </c>
      <c r="E693" s="239" t="s">
        <v>1</v>
      </c>
      <c r="F693" s="240" t="s">
        <v>871</v>
      </c>
      <c r="G693" s="238"/>
      <c r="H693" s="241">
        <v>11.78</v>
      </c>
      <c r="I693" s="242"/>
      <c r="J693" s="238"/>
      <c r="K693" s="238"/>
      <c r="L693" s="243"/>
      <c r="M693" s="244"/>
      <c r="N693" s="245"/>
      <c r="O693" s="245"/>
      <c r="P693" s="245"/>
      <c r="Q693" s="245"/>
      <c r="R693" s="245"/>
      <c r="S693" s="245"/>
      <c r="T693" s="246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7" t="s">
        <v>148</v>
      </c>
      <c r="AU693" s="247" t="s">
        <v>157</v>
      </c>
      <c r="AV693" s="13" t="s">
        <v>88</v>
      </c>
      <c r="AW693" s="13" t="s">
        <v>34</v>
      </c>
      <c r="AX693" s="13" t="s">
        <v>78</v>
      </c>
      <c r="AY693" s="247" t="s">
        <v>137</v>
      </c>
    </row>
    <row r="694" spans="1:51" s="15" customFormat="1" ht="12">
      <c r="A694" s="15"/>
      <c r="B694" s="258"/>
      <c r="C694" s="259"/>
      <c r="D694" s="232" t="s">
        <v>148</v>
      </c>
      <c r="E694" s="260" t="s">
        <v>1</v>
      </c>
      <c r="F694" s="261" t="s">
        <v>156</v>
      </c>
      <c r="G694" s="259"/>
      <c r="H694" s="262">
        <v>11.78</v>
      </c>
      <c r="I694" s="263"/>
      <c r="J694" s="259"/>
      <c r="K694" s="259"/>
      <c r="L694" s="264"/>
      <c r="M694" s="265"/>
      <c r="N694" s="266"/>
      <c r="O694" s="266"/>
      <c r="P694" s="266"/>
      <c r="Q694" s="266"/>
      <c r="R694" s="266"/>
      <c r="S694" s="266"/>
      <c r="T694" s="267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T694" s="268" t="s">
        <v>148</v>
      </c>
      <c r="AU694" s="268" t="s">
        <v>157</v>
      </c>
      <c r="AV694" s="15" t="s">
        <v>144</v>
      </c>
      <c r="AW694" s="15" t="s">
        <v>34</v>
      </c>
      <c r="AX694" s="15" t="s">
        <v>86</v>
      </c>
      <c r="AY694" s="268" t="s">
        <v>137</v>
      </c>
    </row>
    <row r="695" spans="1:65" s="2" customFormat="1" ht="33" customHeight="1">
      <c r="A695" s="39"/>
      <c r="B695" s="40"/>
      <c r="C695" s="219" t="s">
        <v>872</v>
      </c>
      <c r="D695" s="219" t="s">
        <v>139</v>
      </c>
      <c r="E695" s="220" t="s">
        <v>873</v>
      </c>
      <c r="F695" s="221" t="s">
        <v>874</v>
      </c>
      <c r="G695" s="222" t="s">
        <v>142</v>
      </c>
      <c r="H695" s="223">
        <v>61.43</v>
      </c>
      <c r="I695" s="224"/>
      <c r="J695" s="225">
        <f>ROUND(I695*H695,2)</f>
        <v>0</v>
      </c>
      <c r="K695" s="221" t="s">
        <v>143</v>
      </c>
      <c r="L695" s="45"/>
      <c r="M695" s="226" t="s">
        <v>1</v>
      </c>
      <c r="N695" s="227" t="s">
        <v>43</v>
      </c>
      <c r="O695" s="92"/>
      <c r="P695" s="228">
        <f>O695*H695</f>
        <v>0</v>
      </c>
      <c r="Q695" s="228">
        <v>0</v>
      </c>
      <c r="R695" s="228">
        <f>Q695*H695</f>
        <v>0</v>
      </c>
      <c r="S695" s="228">
        <v>0.58</v>
      </c>
      <c r="T695" s="229">
        <f>S695*H695</f>
        <v>35.6294</v>
      </c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R695" s="230" t="s">
        <v>144</v>
      </c>
      <c r="AT695" s="230" t="s">
        <v>139</v>
      </c>
      <c r="AU695" s="230" t="s">
        <v>157</v>
      </c>
      <c r="AY695" s="18" t="s">
        <v>137</v>
      </c>
      <c r="BE695" s="231">
        <f>IF(N695="základní",J695,0)</f>
        <v>0</v>
      </c>
      <c r="BF695" s="231">
        <f>IF(N695="snížená",J695,0)</f>
        <v>0</v>
      </c>
      <c r="BG695" s="231">
        <f>IF(N695="zákl. přenesená",J695,0)</f>
        <v>0</v>
      </c>
      <c r="BH695" s="231">
        <f>IF(N695="sníž. přenesená",J695,0)</f>
        <v>0</v>
      </c>
      <c r="BI695" s="231">
        <f>IF(N695="nulová",J695,0)</f>
        <v>0</v>
      </c>
      <c r="BJ695" s="18" t="s">
        <v>86</v>
      </c>
      <c r="BK695" s="231">
        <f>ROUND(I695*H695,2)</f>
        <v>0</v>
      </c>
      <c r="BL695" s="18" t="s">
        <v>144</v>
      </c>
      <c r="BM695" s="230" t="s">
        <v>875</v>
      </c>
    </row>
    <row r="696" spans="1:47" s="2" customFormat="1" ht="12">
      <c r="A696" s="39"/>
      <c r="B696" s="40"/>
      <c r="C696" s="41"/>
      <c r="D696" s="232" t="s">
        <v>146</v>
      </c>
      <c r="E696" s="41"/>
      <c r="F696" s="233" t="s">
        <v>876</v>
      </c>
      <c r="G696" s="41"/>
      <c r="H696" s="41"/>
      <c r="I696" s="234"/>
      <c r="J696" s="41"/>
      <c r="K696" s="41"/>
      <c r="L696" s="45"/>
      <c r="M696" s="235"/>
      <c r="N696" s="236"/>
      <c r="O696" s="92"/>
      <c r="P696" s="92"/>
      <c r="Q696" s="92"/>
      <c r="R696" s="92"/>
      <c r="S696" s="92"/>
      <c r="T696" s="93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T696" s="18" t="s">
        <v>146</v>
      </c>
      <c r="AU696" s="18" t="s">
        <v>157</v>
      </c>
    </row>
    <row r="697" spans="1:51" s="13" customFormat="1" ht="12">
      <c r="A697" s="13"/>
      <c r="B697" s="237"/>
      <c r="C697" s="238"/>
      <c r="D697" s="232" t="s">
        <v>148</v>
      </c>
      <c r="E697" s="239" t="s">
        <v>1</v>
      </c>
      <c r="F697" s="240" t="s">
        <v>865</v>
      </c>
      <c r="G697" s="238"/>
      <c r="H697" s="241">
        <v>61.43</v>
      </c>
      <c r="I697" s="242"/>
      <c r="J697" s="238"/>
      <c r="K697" s="238"/>
      <c r="L697" s="243"/>
      <c r="M697" s="244"/>
      <c r="N697" s="245"/>
      <c r="O697" s="245"/>
      <c r="P697" s="245"/>
      <c r="Q697" s="245"/>
      <c r="R697" s="245"/>
      <c r="S697" s="245"/>
      <c r="T697" s="246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7" t="s">
        <v>148</v>
      </c>
      <c r="AU697" s="247" t="s">
        <v>157</v>
      </c>
      <c r="AV697" s="13" t="s">
        <v>88</v>
      </c>
      <c r="AW697" s="13" t="s">
        <v>34</v>
      </c>
      <c r="AX697" s="13" t="s">
        <v>78</v>
      </c>
      <c r="AY697" s="247" t="s">
        <v>137</v>
      </c>
    </row>
    <row r="698" spans="1:51" s="15" customFormat="1" ht="12">
      <c r="A698" s="15"/>
      <c r="B698" s="258"/>
      <c r="C698" s="259"/>
      <c r="D698" s="232" t="s">
        <v>148</v>
      </c>
      <c r="E698" s="260" t="s">
        <v>1</v>
      </c>
      <c r="F698" s="261" t="s">
        <v>156</v>
      </c>
      <c r="G698" s="259"/>
      <c r="H698" s="262">
        <v>61.43</v>
      </c>
      <c r="I698" s="263"/>
      <c r="J698" s="259"/>
      <c r="K698" s="259"/>
      <c r="L698" s="264"/>
      <c r="M698" s="265"/>
      <c r="N698" s="266"/>
      <c r="O698" s="266"/>
      <c r="P698" s="266"/>
      <c r="Q698" s="266"/>
      <c r="R698" s="266"/>
      <c r="S698" s="266"/>
      <c r="T698" s="267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T698" s="268" t="s">
        <v>148</v>
      </c>
      <c r="AU698" s="268" t="s">
        <v>157</v>
      </c>
      <c r="AV698" s="15" t="s">
        <v>144</v>
      </c>
      <c r="AW698" s="15" t="s">
        <v>34</v>
      </c>
      <c r="AX698" s="15" t="s">
        <v>86</v>
      </c>
      <c r="AY698" s="268" t="s">
        <v>137</v>
      </c>
    </row>
    <row r="699" spans="1:65" s="2" customFormat="1" ht="33" customHeight="1">
      <c r="A699" s="39"/>
      <c r="B699" s="40"/>
      <c r="C699" s="219" t="s">
        <v>877</v>
      </c>
      <c r="D699" s="219" t="s">
        <v>139</v>
      </c>
      <c r="E699" s="220" t="s">
        <v>878</v>
      </c>
      <c r="F699" s="221" t="s">
        <v>879</v>
      </c>
      <c r="G699" s="222" t="s">
        <v>142</v>
      </c>
      <c r="H699" s="223">
        <v>61.43</v>
      </c>
      <c r="I699" s="224"/>
      <c r="J699" s="225">
        <f>ROUND(I699*H699,2)</f>
        <v>0</v>
      </c>
      <c r="K699" s="221" t="s">
        <v>143</v>
      </c>
      <c r="L699" s="45"/>
      <c r="M699" s="226" t="s">
        <v>1</v>
      </c>
      <c r="N699" s="227" t="s">
        <v>43</v>
      </c>
      <c r="O699" s="92"/>
      <c r="P699" s="228">
        <f>O699*H699</f>
        <v>0</v>
      </c>
      <c r="Q699" s="228">
        <v>0</v>
      </c>
      <c r="R699" s="228">
        <f>Q699*H699</f>
        <v>0</v>
      </c>
      <c r="S699" s="228">
        <v>0.325</v>
      </c>
      <c r="T699" s="229">
        <f>S699*H699</f>
        <v>19.964750000000002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230" t="s">
        <v>144</v>
      </c>
      <c r="AT699" s="230" t="s">
        <v>139</v>
      </c>
      <c r="AU699" s="230" t="s">
        <v>157</v>
      </c>
      <c r="AY699" s="18" t="s">
        <v>137</v>
      </c>
      <c r="BE699" s="231">
        <f>IF(N699="základní",J699,0)</f>
        <v>0</v>
      </c>
      <c r="BF699" s="231">
        <f>IF(N699="snížená",J699,0)</f>
        <v>0</v>
      </c>
      <c r="BG699" s="231">
        <f>IF(N699="zákl. přenesená",J699,0)</f>
        <v>0</v>
      </c>
      <c r="BH699" s="231">
        <f>IF(N699="sníž. přenesená",J699,0)</f>
        <v>0</v>
      </c>
      <c r="BI699" s="231">
        <f>IF(N699="nulová",J699,0)</f>
        <v>0</v>
      </c>
      <c r="BJ699" s="18" t="s">
        <v>86</v>
      </c>
      <c r="BK699" s="231">
        <f>ROUND(I699*H699,2)</f>
        <v>0</v>
      </c>
      <c r="BL699" s="18" t="s">
        <v>144</v>
      </c>
      <c r="BM699" s="230" t="s">
        <v>880</v>
      </c>
    </row>
    <row r="700" spans="1:47" s="2" customFormat="1" ht="12">
      <c r="A700" s="39"/>
      <c r="B700" s="40"/>
      <c r="C700" s="41"/>
      <c r="D700" s="232" t="s">
        <v>146</v>
      </c>
      <c r="E700" s="41"/>
      <c r="F700" s="233" t="s">
        <v>881</v>
      </c>
      <c r="G700" s="41"/>
      <c r="H700" s="41"/>
      <c r="I700" s="234"/>
      <c r="J700" s="41"/>
      <c r="K700" s="41"/>
      <c r="L700" s="45"/>
      <c r="M700" s="235"/>
      <c r="N700" s="236"/>
      <c r="O700" s="92"/>
      <c r="P700" s="92"/>
      <c r="Q700" s="92"/>
      <c r="R700" s="92"/>
      <c r="S700" s="92"/>
      <c r="T700" s="93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T700" s="18" t="s">
        <v>146</v>
      </c>
      <c r="AU700" s="18" t="s">
        <v>157</v>
      </c>
    </row>
    <row r="701" spans="1:51" s="13" customFormat="1" ht="12">
      <c r="A701" s="13"/>
      <c r="B701" s="237"/>
      <c r="C701" s="238"/>
      <c r="D701" s="232" t="s">
        <v>148</v>
      </c>
      <c r="E701" s="239" t="s">
        <v>1</v>
      </c>
      <c r="F701" s="240" t="s">
        <v>865</v>
      </c>
      <c r="G701" s="238"/>
      <c r="H701" s="241">
        <v>61.43</v>
      </c>
      <c r="I701" s="242"/>
      <c r="J701" s="238"/>
      <c r="K701" s="238"/>
      <c r="L701" s="243"/>
      <c r="M701" s="244"/>
      <c r="N701" s="245"/>
      <c r="O701" s="245"/>
      <c r="P701" s="245"/>
      <c r="Q701" s="245"/>
      <c r="R701" s="245"/>
      <c r="S701" s="245"/>
      <c r="T701" s="246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7" t="s">
        <v>148</v>
      </c>
      <c r="AU701" s="247" t="s">
        <v>157</v>
      </c>
      <c r="AV701" s="13" t="s">
        <v>88</v>
      </c>
      <c r="AW701" s="13" t="s">
        <v>34</v>
      </c>
      <c r="AX701" s="13" t="s">
        <v>78</v>
      </c>
      <c r="AY701" s="247" t="s">
        <v>137</v>
      </c>
    </row>
    <row r="702" spans="1:51" s="15" customFormat="1" ht="12">
      <c r="A702" s="15"/>
      <c r="B702" s="258"/>
      <c r="C702" s="259"/>
      <c r="D702" s="232" t="s">
        <v>148</v>
      </c>
      <c r="E702" s="260" t="s">
        <v>1</v>
      </c>
      <c r="F702" s="261" t="s">
        <v>156</v>
      </c>
      <c r="G702" s="259"/>
      <c r="H702" s="262">
        <v>61.43</v>
      </c>
      <c r="I702" s="263"/>
      <c r="J702" s="259"/>
      <c r="K702" s="259"/>
      <c r="L702" s="264"/>
      <c r="M702" s="265"/>
      <c r="N702" s="266"/>
      <c r="O702" s="266"/>
      <c r="P702" s="266"/>
      <c r="Q702" s="266"/>
      <c r="R702" s="266"/>
      <c r="S702" s="266"/>
      <c r="T702" s="267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T702" s="268" t="s">
        <v>148</v>
      </c>
      <c r="AU702" s="268" t="s">
        <v>157</v>
      </c>
      <c r="AV702" s="15" t="s">
        <v>144</v>
      </c>
      <c r="AW702" s="15" t="s">
        <v>34</v>
      </c>
      <c r="AX702" s="15" t="s">
        <v>86</v>
      </c>
      <c r="AY702" s="268" t="s">
        <v>137</v>
      </c>
    </row>
    <row r="703" spans="1:65" s="2" customFormat="1" ht="24.15" customHeight="1">
      <c r="A703" s="39"/>
      <c r="B703" s="40"/>
      <c r="C703" s="219" t="s">
        <v>882</v>
      </c>
      <c r="D703" s="219" t="s">
        <v>139</v>
      </c>
      <c r="E703" s="220" t="s">
        <v>883</v>
      </c>
      <c r="F703" s="221" t="s">
        <v>884</v>
      </c>
      <c r="G703" s="222" t="s">
        <v>142</v>
      </c>
      <c r="H703" s="223">
        <v>2284.05</v>
      </c>
      <c r="I703" s="224"/>
      <c r="J703" s="225">
        <f>ROUND(I703*H703,2)</f>
        <v>0</v>
      </c>
      <c r="K703" s="221" t="s">
        <v>143</v>
      </c>
      <c r="L703" s="45"/>
      <c r="M703" s="226" t="s">
        <v>1</v>
      </c>
      <c r="N703" s="227" t="s">
        <v>43</v>
      </c>
      <c r="O703" s="92"/>
      <c r="P703" s="228">
        <f>O703*H703</f>
        <v>0</v>
      </c>
      <c r="Q703" s="228">
        <v>0</v>
      </c>
      <c r="R703" s="228">
        <f>Q703*H703</f>
        <v>0</v>
      </c>
      <c r="S703" s="228">
        <v>0.58</v>
      </c>
      <c r="T703" s="229">
        <f>S703*H703</f>
        <v>1324.749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R703" s="230" t="s">
        <v>144</v>
      </c>
      <c r="AT703" s="230" t="s">
        <v>139</v>
      </c>
      <c r="AU703" s="230" t="s">
        <v>157</v>
      </c>
      <c r="AY703" s="18" t="s">
        <v>137</v>
      </c>
      <c r="BE703" s="231">
        <f>IF(N703="základní",J703,0)</f>
        <v>0</v>
      </c>
      <c r="BF703" s="231">
        <f>IF(N703="snížená",J703,0)</f>
        <v>0</v>
      </c>
      <c r="BG703" s="231">
        <f>IF(N703="zákl. přenesená",J703,0)</f>
        <v>0</v>
      </c>
      <c r="BH703" s="231">
        <f>IF(N703="sníž. přenesená",J703,0)</f>
        <v>0</v>
      </c>
      <c r="BI703" s="231">
        <f>IF(N703="nulová",J703,0)</f>
        <v>0</v>
      </c>
      <c r="BJ703" s="18" t="s">
        <v>86</v>
      </c>
      <c r="BK703" s="231">
        <f>ROUND(I703*H703,2)</f>
        <v>0</v>
      </c>
      <c r="BL703" s="18" t="s">
        <v>144</v>
      </c>
      <c r="BM703" s="230" t="s">
        <v>885</v>
      </c>
    </row>
    <row r="704" spans="1:47" s="2" customFormat="1" ht="12">
      <c r="A704" s="39"/>
      <c r="B704" s="40"/>
      <c r="C704" s="41"/>
      <c r="D704" s="232" t="s">
        <v>146</v>
      </c>
      <c r="E704" s="41"/>
      <c r="F704" s="233" t="s">
        <v>886</v>
      </c>
      <c r="G704" s="41"/>
      <c r="H704" s="41"/>
      <c r="I704" s="234"/>
      <c r="J704" s="41"/>
      <c r="K704" s="41"/>
      <c r="L704" s="45"/>
      <c r="M704" s="235"/>
      <c r="N704" s="236"/>
      <c r="O704" s="92"/>
      <c r="P704" s="92"/>
      <c r="Q704" s="92"/>
      <c r="R704" s="92"/>
      <c r="S704" s="92"/>
      <c r="T704" s="93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T704" s="18" t="s">
        <v>146</v>
      </c>
      <c r="AU704" s="18" t="s">
        <v>157</v>
      </c>
    </row>
    <row r="705" spans="1:51" s="13" customFormat="1" ht="12">
      <c r="A705" s="13"/>
      <c r="B705" s="237"/>
      <c r="C705" s="238"/>
      <c r="D705" s="232" t="s">
        <v>148</v>
      </c>
      <c r="E705" s="239" t="s">
        <v>1</v>
      </c>
      <c r="F705" s="240" t="s">
        <v>887</v>
      </c>
      <c r="G705" s="238"/>
      <c r="H705" s="241">
        <v>627.05</v>
      </c>
      <c r="I705" s="242"/>
      <c r="J705" s="238"/>
      <c r="K705" s="238"/>
      <c r="L705" s="243"/>
      <c r="M705" s="244"/>
      <c r="N705" s="245"/>
      <c r="O705" s="245"/>
      <c r="P705" s="245"/>
      <c r="Q705" s="245"/>
      <c r="R705" s="245"/>
      <c r="S705" s="245"/>
      <c r="T705" s="246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7" t="s">
        <v>148</v>
      </c>
      <c r="AU705" s="247" t="s">
        <v>157</v>
      </c>
      <c r="AV705" s="13" t="s">
        <v>88</v>
      </c>
      <c r="AW705" s="13" t="s">
        <v>34</v>
      </c>
      <c r="AX705" s="13" t="s">
        <v>78</v>
      </c>
      <c r="AY705" s="247" t="s">
        <v>137</v>
      </c>
    </row>
    <row r="706" spans="1:51" s="13" customFormat="1" ht="12">
      <c r="A706" s="13"/>
      <c r="B706" s="237"/>
      <c r="C706" s="238"/>
      <c r="D706" s="232" t="s">
        <v>148</v>
      </c>
      <c r="E706" s="239" t="s">
        <v>1</v>
      </c>
      <c r="F706" s="240" t="s">
        <v>888</v>
      </c>
      <c r="G706" s="238"/>
      <c r="H706" s="241">
        <v>868.75</v>
      </c>
      <c r="I706" s="242"/>
      <c r="J706" s="238"/>
      <c r="K706" s="238"/>
      <c r="L706" s="243"/>
      <c r="M706" s="244"/>
      <c r="N706" s="245"/>
      <c r="O706" s="245"/>
      <c r="P706" s="245"/>
      <c r="Q706" s="245"/>
      <c r="R706" s="245"/>
      <c r="S706" s="245"/>
      <c r="T706" s="246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7" t="s">
        <v>148</v>
      </c>
      <c r="AU706" s="247" t="s">
        <v>157</v>
      </c>
      <c r="AV706" s="13" t="s">
        <v>88</v>
      </c>
      <c r="AW706" s="13" t="s">
        <v>34</v>
      </c>
      <c r="AX706" s="13" t="s">
        <v>78</v>
      </c>
      <c r="AY706" s="247" t="s">
        <v>137</v>
      </c>
    </row>
    <row r="707" spans="1:51" s="16" customFormat="1" ht="12">
      <c r="A707" s="16"/>
      <c r="B707" s="270"/>
      <c r="C707" s="271"/>
      <c r="D707" s="232" t="s">
        <v>148</v>
      </c>
      <c r="E707" s="272" t="s">
        <v>1</v>
      </c>
      <c r="F707" s="273" t="s">
        <v>196</v>
      </c>
      <c r="G707" s="271"/>
      <c r="H707" s="274">
        <v>1495.8</v>
      </c>
      <c r="I707" s="275"/>
      <c r="J707" s="271"/>
      <c r="K707" s="271"/>
      <c r="L707" s="276"/>
      <c r="M707" s="277"/>
      <c r="N707" s="278"/>
      <c r="O707" s="278"/>
      <c r="P707" s="278"/>
      <c r="Q707" s="278"/>
      <c r="R707" s="278"/>
      <c r="S707" s="278"/>
      <c r="T707" s="279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T707" s="280" t="s">
        <v>148</v>
      </c>
      <c r="AU707" s="280" t="s">
        <v>157</v>
      </c>
      <c r="AV707" s="16" t="s">
        <v>157</v>
      </c>
      <c r="AW707" s="16" t="s">
        <v>34</v>
      </c>
      <c r="AX707" s="16" t="s">
        <v>78</v>
      </c>
      <c r="AY707" s="280" t="s">
        <v>137</v>
      </c>
    </row>
    <row r="708" spans="1:51" s="14" customFormat="1" ht="12">
      <c r="A708" s="14"/>
      <c r="B708" s="248"/>
      <c r="C708" s="249"/>
      <c r="D708" s="232" t="s">
        <v>148</v>
      </c>
      <c r="E708" s="250" t="s">
        <v>1</v>
      </c>
      <c r="F708" s="251" t="s">
        <v>250</v>
      </c>
      <c r="G708" s="249"/>
      <c r="H708" s="250" t="s">
        <v>1</v>
      </c>
      <c r="I708" s="252"/>
      <c r="J708" s="249"/>
      <c r="K708" s="249"/>
      <c r="L708" s="253"/>
      <c r="M708" s="254"/>
      <c r="N708" s="255"/>
      <c r="O708" s="255"/>
      <c r="P708" s="255"/>
      <c r="Q708" s="255"/>
      <c r="R708" s="255"/>
      <c r="S708" s="255"/>
      <c r="T708" s="256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57" t="s">
        <v>148</v>
      </c>
      <c r="AU708" s="257" t="s">
        <v>157</v>
      </c>
      <c r="AV708" s="14" t="s">
        <v>86</v>
      </c>
      <c r="AW708" s="14" t="s">
        <v>34</v>
      </c>
      <c r="AX708" s="14" t="s">
        <v>78</v>
      </c>
      <c r="AY708" s="257" t="s">
        <v>137</v>
      </c>
    </row>
    <row r="709" spans="1:51" s="13" customFormat="1" ht="12">
      <c r="A709" s="13"/>
      <c r="B709" s="237"/>
      <c r="C709" s="238"/>
      <c r="D709" s="232" t="s">
        <v>148</v>
      </c>
      <c r="E709" s="239" t="s">
        <v>1</v>
      </c>
      <c r="F709" s="240" t="s">
        <v>889</v>
      </c>
      <c r="G709" s="238"/>
      <c r="H709" s="241">
        <v>788.25</v>
      </c>
      <c r="I709" s="242"/>
      <c r="J709" s="238"/>
      <c r="K709" s="238"/>
      <c r="L709" s="243"/>
      <c r="M709" s="244"/>
      <c r="N709" s="245"/>
      <c r="O709" s="245"/>
      <c r="P709" s="245"/>
      <c r="Q709" s="245"/>
      <c r="R709" s="245"/>
      <c r="S709" s="245"/>
      <c r="T709" s="246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7" t="s">
        <v>148</v>
      </c>
      <c r="AU709" s="247" t="s">
        <v>157</v>
      </c>
      <c r="AV709" s="13" t="s">
        <v>88</v>
      </c>
      <c r="AW709" s="13" t="s">
        <v>34</v>
      </c>
      <c r="AX709" s="13" t="s">
        <v>78</v>
      </c>
      <c r="AY709" s="247" t="s">
        <v>137</v>
      </c>
    </row>
    <row r="710" spans="1:51" s="15" customFormat="1" ht="12">
      <c r="A710" s="15"/>
      <c r="B710" s="258"/>
      <c r="C710" s="259"/>
      <c r="D710" s="232" t="s">
        <v>148</v>
      </c>
      <c r="E710" s="260" t="s">
        <v>1</v>
      </c>
      <c r="F710" s="261" t="s">
        <v>156</v>
      </c>
      <c r="G710" s="259"/>
      <c r="H710" s="262">
        <v>2284.05</v>
      </c>
      <c r="I710" s="263"/>
      <c r="J710" s="259"/>
      <c r="K710" s="259"/>
      <c r="L710" s="264"/>
      <c r="M710" s="265"/>
      <c r="N710" s="266"/>
      <c r="O710" s="266"/>
      <c r="P710" s="266"/>
      <c r="Q710" s="266"/>
      <c r="R710" s="266"/>
      <c r="S710" s="266"/>
      <c r="T710" s="267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T710" s="268" t="s">
        <v>148</v>
      </c>
      <c r="AU710" s="268" t="s">
        <v>157</v>
      </c>
      <c r="AV710" s="15" t="s">
        <v>144</v>
      </c>
      <c r="AW710" s="15" t="s">
        <v>34</v>
      </c>
      <c r="AX710" s="15" t="s">
        <v>86</v>
      </c>
      <c r="AY710" s="268" t="s">
        <v>137</v>
      </c>
    </row>
    <row r="711" spans="1:65" s="2" customFormat="1" ht="24.15" customHeight="1">
      <c r="A711" s="39"/>
      <c r="B711" s="40"/>
      <c r="C711" s="219" t="s">
        <v>890</v>
      </c>
      <c r="D711" s="219" t="s">
        <v>139</v>
      </c>
      <c r="E711" s="220" t="s">
        <v>891</v>
      </c>
      <c r="F711" s="221" t="s">
        <v>892</v>
      </c>
      <c r="G711" s="222" t="s">
        <v>142</v>
      </c>
      <c r="H711" s="223">
        <v>4933.89</v>
      </c>
      <c r="I711" s="224"/>
      <c r="J711" s="225">
        <f>ROUND(I711*H711,2)</f>
        <v>0</v>
      </c>
      <c r="K711" s="221" t="s">
        <v>143</v>
      </c>
      <c r="L711" s="45"/>
      <c r="M711" s="226" t="s">
        <v>1</v>
      </c>
      <c r="N711" s="227" t="s">
        <v>43</v>
      </c>
      <c r="O711" s="92"/>
      <c r="P711" s="228">
        <f>O711*H711</f>
        <v>0</v>
      </c>
      <c r="Q711" s="228">
        <v>0</v>
      </c>
      <c r="R711" s="228">
        <f>Q711*H711</f>
        <v>0</v>
      </c>
      <c r="S711" s="228">
        <v>0.44</v>
      </c>
      <c r="T711" s="229">
        <f>S711*H711</f>
        <v>2170.9116000000004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30" t="s">
        <v>144</v>
      </c>
      <c r="AT711" s="230" t="s">
        <v>139</v>
      </c>
      <c r="AU711" s="230" t="s">
        <v>157</v>
      </c>
      <c r="AY711" s="18" t="s">
        <v>137</v>
      </c>
      <c r="BE711" s="231">
        <f>IF(N711="základní",J711,0)</f>
        <v>0</v>
      </c>
      <c r="BF711" s="231">
        <f>IF(N711="snížená",J711,0)</f>
        <v>0</v>
      </c>
      <c r="BG711" s="231">
        <f>IF(N711="zákl. přenesená",J711,0)</f>
        <v>0</v>
      </c>
      <c r="BH711" s="231">
        <f>IF(N711="sníž. přenesená",J711,0)</f>
        <v>0</v>
      </c>
      <c r="BI711" s="231">
        <f>IF(N711="nulová",J711,0)</f>
        <v>0</v>
      </c>
      <c r="BJ711" s="18" t="s">
        <v>86</v>
      </c>
      <c r="BK711" s="231">
        <f>ROUND(I711*H711,2)</f>
        <v>0</v>
      </c>
      <c r="BL711" s="18" t="s">
        <v>144</v>
      </c>
      <c r="BM711" s="230" t="s">
        <v>893</v>
      </c>
    </row>
    <row r="712" spans="1:47" s="2" customFormat="1" ht="12">
      <c r="A712" s="39"/>
      <c r="B712" s="40"/>
      <c r="C712" s="41"/>
      <c r="D712" s="232" t="s">
        <v>146</v>
      </c>
      <c r="E712" s="41"/>
      <c r="F712" s="233" t="s">
        <v>894</v>
      </c>
      <c r="G712" s="41"/>
      <c r="H712" s="41"/>
      <c r="I712" s="234"/>
      <c r="J712" s="41"/>
      <c r="K712" s="41"/>
      <c r="L712" s="45"/>
      <c r="M712" s="235"/>
      <c r="N712" s="236"/>
      <c r="O712" s="92"/>
      <c r="P712" s="92"/>
      <c r="Q712" s="92"/>
      <c r="R712" s="92"/>
      <c r="S712" s="92"/>
      <c r="T712" s="93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T712" s="18" t="s">
        <v>146</v>
      </c>
      <c r="AU712" s="18" t="s">
        <v>157</v>
      </c>
    </row>
    <row r="713" spans="1:51" s="14" customFormat="1" ht="12">
      <c r="A713" s="14"/>
      <c r="B713" s="248"/>
      <c r="C713" s="249"/>
      <c r="D713" s="232" t="s">
        <v>148</v>
      </c>
      <c r="E713" s="250" t="s">
        <v>1</v>
      </c>
      <c r="F713" s="251" t="s">
        <v>250</v>
      </c>
      <c r="G713" s="249"/>
      <c r="H713" s="250" t="s">
        <v>1</v>
      </c>
      <c r="I713" s="252"/>
      <c r="J713" s="249"/>
      <c r="K713" s="249"/>
      <c r="L713" s="253"/>
      <c r="M713" s="254"/>
      <c r="N713" s="255"/>
      <c r="O713" s="255"/>
      <c r="P713" s="255"/>
      <c r="Q713" s="255"/>
      <c r="R713" s="255"/>
      <c r="S713" s="255"/>
      <c r="T713" s="256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57" t="s">
        <v>148</v>
      </c>
      <c r="AU713" s="257" t="s">
        <v>157</v>
      </c>
      <c r="AV713" s="14" t="s">
        <v>86</v>
      </c>
      <c r="AW713" s="14" t="s">
        <v>34</v>
      </c>
      <c r="AX713" s="14" t="s">
        <v>78</v>
      </c>
      <c r="AY713" s="257" t="s">
        <v>137</v>
      </c>
    </row>
    <row r="714" spans="1:51" s="13" customFormat="1" ht="12">
      <c r="A714" s="13"/>
      <c r="B714" s="237"/>
      <c r="C714" s="238"/>
      <c r="D714" s="232" t="s">
        <v>148</v>
      </c>
      <c r="E714" s="239" t="s">
        <v>1</v>
      </c>
      <c r="F714" s="240" t="s">
        <v>895</v>
      </c>
      <c r="G714" s="238"/>
      <c r="H714" s="241">
        <v>4933.89</v>
      </c>
      <c r="I714" s="242"/>
      <c r="J714" s="238"/>
      <c r="K714" s="238"/>
      <c r="L714" s="243"/>
      <c r="M714" s="244"/>
      <c r="N714" s="245"/>
      <c r="O714" s="245"/>
      <c r="P714" s="245"/>
      <c r="Q714" s="245"/>
      <c r="R714" s="245"/>
      <c r="S714" s="245"/>
      <c r="T714" s="246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7" t="s">
        <v>148</v>
      </c>
      <c r="AU714" s="247" t="s">
        <v>157</v>
      </c>
      <c r="AV714" s="13" t="s">
        <v>88</v>
      </c>
      <c r="AW714" s="13" t="s">
        <v>34</v>
      </c>
      <c r="AX714" s="13" t="s">
        <v>78</v>
      </c>
      <c r="AY714" s="247" t="s">
        <v>137</v>
      </c>
    </row>
    <row r="715" spans="1:51" s="15" customFormat="1" ht="12">
      <c r="A715" s="15"/>
      <c r="B715" s="258"/>
      <c r="C715" s="259"/>
      <c r="D715" s="232" t="s">
        <v>148</v>
      </c>
      <c r="E715" s="260" t="s">
        <v>1</v>
      </c>
      <c r="F715" s="261" t="s">
        <v>156</v>
      </c>
      <c r="G715" s="259"/>
      <c r="H715" s="262">
        <v>4933.89</v>
      </c>
      <c r="I715" s="263"/>
      <c r="J715" s="259"/>
      <c r="K715" s="259"/>
      <c r="L715" s="264"/>
      <c r="M715" s="265"/>
      <c r="N715" s="266"/>
      <c r="O715" s="266"/>
      <c r="P715" s="266"/>
      <c r="Q715" s="266"/>
      <c r="R715" s="266"/>
      <c r="S715" s="266"/>
      <c r="T715" s="267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T715" s="268" t="s">
        <v>148</v>
      </c>
      <c r="AU715" s="268" t="s">
        <v>157</v>
      </c>
      <c r="AV715" s="15" t="s">
        <v>144</v>
      </c>
      <c r="AW715" s="15" t="s">
        <v>34</v>
      </c>
      <c r="AX715" s="15" t="s">
        <v>86</v>
      </c>
      <c r="AY715" s="268" t="s">
        <v>137</v>
      </c>
    </row>
    <row r="716" spans="1:65" s="2" customFormat="1" ht="33" customHeight="1">
      <c r="A716" s="39"/>
      <c r="B716" s="40"/>
      <c r="C716" s="219" t="s">
        <v>896</v>
      </c>
      <c r="D716" s="219" t="s">
        <v>139</v>
      </c>
      <c r="E716" s="220" t="s">
        <v>897</v>
      </c>
      <c r="F716" s="221" t="s">
        <v>898</v>
      </c>
      <c r="G716" s="222" t="s">
        <v>142</v>
      </c>
      <c r="H716" s="223">
        <v>788.25</v>
      </c>
      <c r="I716" s="224"/>
      <c r="J716" s="225">
        <f>ROUND(I716*H716,2)</f>
        <v>0</v>
      </c>
      <c r="K716" s="221" t="s">
        <v>143</v>
      </c>
      <c r="L716" s="45"/>
      <c r="M716" s="226" t="s">
        <v>1</v>
      </c>
      <c r="N716" s="227" t="s">
        <v>43</v>
      </c>
      <c r="O716" s="92"/>
      <c r="P716" s="228">
        <f>O716*H716</f>
        <v>0</v>
      </c>
      <c r="Q716" s="228">
        <v>7E-05</v>
      </c>
      <c r="R716" s="228">
        <f>Q716*H716</f>
        <v>0.0551775</v>
      </c>
      <c r="S716" s="228">
        <v>0.115</v>
      </c>
      <c r="T716" s="229">
        <f>S716*H716</f>
        <v>90.64875</v>
      </c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R716" s="230" t="s">
        <v>144</v>
      </c>
      <c r="AT716" s="230" t="s">
        <v>139</v>
      </c>
      <c r="AU716" s="230" t="s">
        <v>157</v>
      </c>
      <c r="AY716" s="18" t="s">
        <v>137</v>
      </c>
      <c r="BE716" s="231">
        <f>IF(N716="základní",J716,0)</f>
        <v>0</v>
      </c>
      <c r="BF716" s="231">
        <f>IF(N716="snížená",J716,0)</f>
        <v>0</v>
      </c>
      <c r="BG716" s="231">
        <f>IF(N716="zákl. přenesená",J716,0)</f>
        <v>0</v>
      </c>
      <c r="BH716" s="231">
        <f>IF(N716="sníž. přenesená",J716,0)</f>
        <v>0</v>
      </c>
      <c r="BI716" s="231">
        <f>IF(N716="nulová",J716,0)</f>
        <v>0</v>
      </c>
      <c r="BJ716" s="18" t="s">
        <v>86</v>
      </c>
      <c r="BK716" s="231">
        <f>ROUND(I716*H716,2)</f>
        <v>0</v>
      </c>
      <c r="BL716" s="18" t="s">
        <v>144</v>
      </c>
      <c r="BM716" s="230" t="s">
        <v>899</v>
      </c>
    </row>
    <row r="717" spans="1:47" s="2" customFormat="1" ht="12">
      <c r="A717" s="39"/>
      <c r="B717" s="40"/>
      <c r="C717" s="41"/>
      <c r="D717" s="232" t="s">
        <v>146</v>
      </c>
      <c r="E717" s="41"/>
      <c r="F717" s="233" t="s">
        <v>900</v>
      </c>
      <c r="G717" s="41"/>
      <c r="H717" s="41"/>
      <c r="I717" s="234"/>
      <c r="J717" s="41"/>
      <c r="K717" s="41"/>
      <c r="L717" s="45"/>
      <c r="M717" s="235"/>
      <c r="N717" s="236"/>
      <c r="O717" s="92"/>
      <c r="P717" s="92"/>
      <c r="Q717" s="92"/>
      <c r="R717" s="92"/>
      <c r="S717" s="92"/>
      <c r="T717" s="93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T717" s="18" t="s">
        <v>146</v>
      </c>
      <c r="AU717" s="18" t="s">
        <v>157</v>
      </c>
    </row>
    <row r="718" spans="1:47" s="2" customFormat="1" ht="12">
      <c r="A718" s="39"/>
      <c r="B718" s="40"/>
      <c r="C718" s="41"/>
      <c r="D718" s="232" t="s">
        <v>180</v>
      </c>
      <c r="E718" s="41"/>
      <c r="F718" s="269" t="s">
        <v>901</v>
      </c>
      <c r="G718" s="41"/>
      <c r="H718" s="41"/>
      <c r="I718" s="234"/>
      <c r="J718" s="41"/>
      <c r="K718" s="41"/>
      <c r="L718" s="45"/>
      <c r="M718" s="235"/>
      <c r="N718" s="236"/>
      <c r="O718" s="92"/>
      <c r="P718" s="92"/>
      <c r="Q718" s="92"/>
      <c r="R718" s="92"/>
      <c r="S718" s="92"/>
      <c r="T718" s="93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T718" s="18" t="s">
        <v>180</v>
      </c>
      <c r="AU718" s="18" t="s">
        <v>157</v>
      </c>
    </row>
    <row r="719" spans="1:51" s="14" customFormat="1" ht="12">
      <c r="A719" s="14"/>
      <c r="B719" s="248"/>
      <c r="C719" s="249"/>
      <c r="D719" s="232" t="s">
        <v>148</v>
      </c>
      <c r="E719" s="250" t="s">
        <v>1</v>
      </c>
      <c r="F719" s="251" t="s">
        <v>250</v>
      </c>
      <c r="G719" s="249"/>
      <c r="H719" s="250" t="s">
        <v>1</v>
      </c>
      <c r="I719" s="252"/>
      <c r="J719" s="249"/>
      <c r="K719" s="249"/>
      <c r="L719" s="253"/>
      <c r="M719" s="254"/>
      <c r="N719" s="255"/>
      <c r="O719" s="255"/>
      <c r="P719" s="255"/>
      <c r="Q719" s="255"/>
      <c r="R719" s="255"/>
      <c r="S719" s="255"/>
      <c r="T719" s="256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57" t="s">
        <v>148</v>
      </c>
      <c r="AU719" s="257" t="s">
        <v>157</v>
      </c>
      <c r="AV719" s="14" t="s">
        <v>86</v>
      </c>
      <c r="AW719" s="14" t="s">
        <v>34</v>
      </c>
      <c r="AX719" s="14" t="s">
        <v>78</v>
      </c>
      <c r="AY719" s="257" t="s">
        <v>137</v>
      </c>
    </row>
    <row r="720" spans="1:51" s="13" customFormat="1" ht="12">
      <c r="A720" s="13"/>
      <c r="B720" s="237"/>
      <c r="C720" s="238"/>
      <c r="D720" s="232" t="s">
        <v>148</v>
      </c>
      <c r="E720" s="239" t="s">
        <v>1</v>
      </c>
      <c r="F720" s="240" t="s">
        <v>902</v>
      </c>
      <c r="G720" s="238"/>
      <c r="H720" s="241">
        <v>788.25</v>
      </c>
      <c r="I720" s="242"/>
      <c r="J720" s="238"/>
      <c r="K720" s="238"/>
      <c r="L720" s="243"/>
      <c r="M720" s="244"/>
      <c r="N720" s="245"/>
      <c r="O720" s="245"/>
      <c r="P720" s="245"/>
      <c r="Q720" s="245"/>
      <c r="R720" s="245"/>
      <c r="S720" s="245"/>
      <c r="T720" s="246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7" t="s">
        <v>148</v>
      </c>
      <c r="AU720" s="247" t="s">
        <v>157</v>
      </c>
      <c r="AV720" s="13" t="s">
        <v>88</v>
      </c>
      <c r="AW720" s="13" t="s">
        <v>34</v>
      </c>
      <c r="AX720" s="13" t="s">
        <v>78</v>
      </c>
      <c r="AY720" s="247" t="s">
        <v>137</v>
      </c>
    </row>
    <row r="721" spans="1:51" s="15" customFormat="1" ht="12">
      <c r="A721" s="15"/>
      <c r="B721" s="258"/>
      <c r="C721" s="259"/>
      <c r="D721" s="232" t="s">
        <v>148</v>
      </c>
      <c r="E721" s="260" t="s">
        <v>1</v>
      </c>
      <c r="F721" s="261" t="s">
        <v>156</v>
      </c>
      <c r="G721" s="259"/>
      <c r="H721" s="262">
        <v>788.25</v>
      </c>
      <c r="I721" s="263"/>
      <c r="J721" s="259"/>
      <c r="K721" s="259"/>
      <c r="L721" s="264"/>
      <c r="M721" s="265"/>
      <c r="N721" s="266"/>
      <c r="O721" s="266"/>
      <c r="P721" s="266"/>
      <c r="Q721" s="266"/>
      <c r="R721" s="266"/>
      <c r="S721" s="266"/>
      <c r="T721" s="267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T721" s="268" t="s">
        <v>148</v>
      </c>
      <c r="AU721" s="268" t="s">
        <v>157</v>
      </c>
      <c r="AV721" s="15" t="s">
        <v>144</v>
      </c>
      <c r="AW721" s="15" t="s">
        <v>34</v>
      </c>
      <c r="AX721" s="15" t="s">
        <v>86</v>
      </c>
      <c r="AY721" s="268" t="s">
        <v>137</v>
      </c>
    </row>
    <row r="722" spans="1:65" s="2" customFormat="1" ht="33" customHeight="1">
      <c r="A722" s="39"/>
      <c r="B722" s="40"/>
      <c r="C722" s="219" t="s">
        <v>903</v>
      </c>
      <c r="D722" s="219" t="s">
        <v>139</v>
      </c>
      <c r="E722" s="220" t="s">
        <v>904</v>
      </c>
      <c r="F722" s="221" t="s">
        <v>905</v>
      </c>
      <c r="G722" s="222" t="s">
        <v>142</v>
      </c>
      <c r="H722" s="223">
        <v>4933.89</v>
      </c>
      <c r="I722" s="224"/>
      <c r="J722" s="225">
        <f>ROUND(I722*H722,2)</f>
        <v>0</v>
      </c>
      <c r="K722" s="221" t="s">
        <v>143</v>
      </c>
      <c r="L722" s="45"/>
      <c r="M722" s="226" t="s">
        <v>1</v>
      </c>
      <c r="N722" s="227" t="s">
        <v>43</v>
      </c>
      <c r="O722" s="92"/>
      <c r="P722" s="228">
        <f>O722*H722</f>
        <v>0</v>
      </c>
      <c r="Q722" s="228">
        <v>5E-05</v>
      </c>
      <c r="R722" s="228">
        <f>Q722*H722</f>
        <v>0.24669450000000004</v>
      </c>
      <c r="S722" s="228">
        <v>0.069</v>
      </c>
      <c r="T722" s="229">
        <f>S722*H722</f>
        <v>340.43841000000003</v>
      </c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R722" s="230" t="s">
        <v>144</v>
      </c>
      <c r="AT722" s="230" t="s">
        <v>139</v>
      </c>
      <c r="AU722" s="230" t="s">
        <v>157</v>
      </c>
      <c r="AY722" s="18" t="s">
        <v>137</v>
      </c>
      <c r="BE722" s="231">
        <f>IF(N722="základní",J722,0)</f>
        <v>0</v>
      </c>
      <c r="BF722" s="231">
        <f>IF(N722="snížená",J722,0)</f>
        <v>0</v>
      </c>
      <c r="BG722" s="231">
        <f>IF(N722="zákl. přenesená",J722,0)</f>
        <v>0</v>
      </c>
      <c r="BH722" s="231">
        <f>IF(N722="sníž. přenesená",J722,0)</f>
        <v>0</v>
      </c>
      <c r="BI722" s="231">
        <f>IF(N722="nulová",J722,0)</f>
        <v>0</v>
      </c>
      <c r="BJ722" s="18" t="s">
        <v>86</v>
      </c>
      <c r="BK722" s="231">
        <f>ROUND(I722*H722,2)</f>
        <v>0</v>
      </c>
      <c r="BL722" s="18" t="s">
        <v>144</v>
      </c>
      <c r="BM722" s="230" t="s">
        <v>906</v>
      </c>
    </row>
    <row r="723" spans="1:47" s="2" customFormat="1" ht="12">
      <c r="A723" s="39"/>
      <c r="B723" s="40"/>
      <c r="C723" s="41"/>
      <c r="D723" s="232" t="s">
        <v>146</v>
      </c>
      <c r="E723" s="41"/>
      <c r="F723" s="233" t="s">
        <v>907</v>
      </c>
      <c r="G723" s="41"/>
      <c r="H723" s="41"/>
      <c r="I723" s="234"/>
      <c r="J723" s="41"/>
      <c r="K723" s="41"/>
      <c r="L723" s="45"/>
      <c r="M723" s="235"/>
      <c r="N723" s="236"/>
      <c r="O723" s="92"/>
      <c r="P723" s="92"/>
      <c r="Q723" s="92"/>
      <c r="R723" s="92"/>
      <c r="S723" s="92"/>
      <c r="T723" s="93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T723" s="18" t="s">
        <v>146</v>
      </c>
      <c r="AU723" s="18" t="s">
        <v>157</v>
      </c>
    </row>
    <row r="724" spans="1:47" s="2" customFormat="1" ht="12">
      <c r="A724" s="39"/>
      <c r="B724" s="40"/>
      <c r="C724" s="41"/>
      <c r="D724" s="232" t="s">
        <v>180</v>
      </c>
      <c r="E724" s="41"/>
      <c r="F724" s="269" t="s">
        <v>901</v>
      </c>
      <c r="G724" s="41"/>
      <c r="H724" s="41"/>
      <c r="I724" s="234"/>
      <c r="J724" s="41"/>
      <c r="K724" s="41"/>
      <c r="L724" s="45"/>
      <c r="M724" s="235"/>
      <c r="N724" s="236"/>
      <c r="O724" s="92"/>
      <c r="P724" s="92"/>
      <c r="Q724" s="92"/>
      <c r="R724" s="92"/>
      <c r="S724" s="92"/>
      <c r="T724" s="93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T724" s="18" t="s">
        <v>180</v>
      </c>
      <c r="AU724" s="18" t="s">
        <v>157</v>
      </c>
    </row>
    <row r="725" spans="1:51" s="14" customFormat="1" ht="12">
      <c r="A725" s="14"/>
      <c r="B725" s="248"/>
      <c r="C725" s="249"/>
      <c r="D725" s="232" t="s">
        <v>148</v>
      </c>
      <c r="E725" s="250" t="s">
        <v>1</v>
      </c>
      <c r="F725" s="251" t="s">
        <v>250</v>
      </c>
      <c r="G725" s="249"/>
      <c r="H725" s="250" t="s">
        <v>1</v>
      </c>
      <c r="I725" s="252"/>
      <c r="J725" s="249"/>
      <c r="K725" s="249"/>
      <c r="L725" s="253"/>
      <c r="M725" s="254"/>
      <c r="N725" s="255"/>
      <c r="O725" s="255"/>
      <c r="P725" s="255"/>
      <c r="Q725" s="255"/>
      <c r="R725" s="255"/>
      <c r="S725" s="255"/>
      <c r="T725" s="256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57" t="s">
        <v>148</v>
      </c>
      <c r="AU725" s="257" t="s">
        <v>157</v>
      </c>
      <c r="AV725" s="14" t="s">
        <v>86</v>
      </c>
      <c r="AW725" s="14" t="s">
        <v>34</v>
      </c>
      <c r="AX725" s="14" t="s">
        <v>78</v>
      </c>
      <c r="AY725" s="257" t="s">
        <v>137</v>
      </c>
    </row>
    <row r="726" spans="1:51" s="13" customFormat="1" ht="12">
      <c r="A726" s="13"/>
      <c r="B726" s="237"/>
      <c r="C726" s="238"/>
      <c r="D726" s="232" t="s">
        <v>148</v>
      </c>
      <c r="E726" s="239" t="s">
        <v>1</v>
      </c>
      <c r="F726" s="240" t="s">
        <v>908</v>
      </c>
      <c r="G726" s="238"/>
      <c r="H726" s="241">
        <v>4933.89</v>
      </c>
      <c r="I726" s="242"/>
      <c r="J726" s="238"/>
      <c r="K726" s="238"/>
      <c r="L726" s="243"/>
      <c r="M726" s="244"/>
      <c r="N726" s="245"/>
      <c r="O726" s="245"/>
      <c r="P726" s="245"/>
      <c r="Q726" s="245"/>
      <c r="R726" s="245"/>
      <c r="S726" s="245"/>
      <c r="T726" s="246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7" t="s">
        <v>148</v>
      </c>
      <c r="AU726" s="247" t="s">
        <v>157</v>
      </c>
      <c r="AV726" s="13" t="s">
        <v>88</v>
      </c>
      <c r="AW726" s="13" t="s">
        <v>34</v>
      </c>
      <c r="AX726" s="13" t="s">
        <v>78</v>
      </c>
      <c r="AY726" s="247" t="s">
        <v>137</v>
      </c>
    </row>
    <row r="727" spans="1:51" s="15" customFormat="1" ht="12">
      <c r="A727" s="15"/>
      <c r="B727" s="258"/>
      <c r="C727" s="259"/>
      <c r="D727" s="232" t="s">
        <v>148</v>
      </c>
      <c r="E727" s="260" t="s">
        <v>1</v>
      </c>
      <c r="F727" s="261" t="s">
        <v>156</v>
      </c>
      <c r="G727" s="259"/>
      <c r="H727" s="262">
        <v>4933.89</v>
      </c>
      <c r="I727" s="263"/>
      <c r="J727" s="259"/>
      <c r="K727" s="259"/>
      <c r="L727" s="264"/>
      <c r="M727" s="265"/>
      <c r="N727" s="266"/>
      <c r="O727" s="266"/>
      <c r="P727" s="266"/>
      <c r="Q727" s="266"/>
      <c r="R727" s="266"/>
      <c r="S727" s="266"/>
      <c r="T727" s="267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T727" s="268" t="s">
        <v>148</v>
      </c>
      <c r="AU727" s="268" t="s">
        <v>157</v>
      </c>
      <c r="AV727" s="15" t="s">
        <v>144</v>
      </c>
      <c r="AW727" s="15" t="s">
        <v>34</v>
      </c>
      <c r="AX727" s="15" t="s">
        <v>86</v>
      </c>
      <c r="AY727" s="268" t="s">
        <v>137</v>
      </c>
    </row>
    <row r="728" spans="1:65" s="2" customFormat="1" ht="33" customHeight="1">
      <c r="A728" s="39"/>
      <c r="B728" s="40"/>
      <c r="C728" s="219" t="s">
        <v>909</v>
      </c>
      <c r="D728" s="219" t="s">
        <v>139</v>
      </c>
      <c r="E728" s="220" t="s">
        <v>910</v>
      </c>
      <c r="F728" s="221" t="s">
        <v>911</v>
      </c>
      <c r="G728" s="222" t="s">
        <v>142</v>
      </c>
      <c r="H728" s="223">
        <v>1657</v>
      </c>
      <c r="I728" s="224"/>
      <c r="J728" s="225">
        <f>ROUND(I728*H728,2)</f>
        <v>0</v>
      </c>
      <c r="K728" s="221" t="s">
        <v>1</v>
      </c>
      <c r="L728" s="45"/>
      <c r="M728" s="226" t="s">
        <v>1</v>
      </c>
      <c r="N728" s="227" t="s">
        <v>43</v>
      </c>
      <c r="O728" s="92"/>
      <c r="P728" s="228">
        <f>O728*H728</f>
        <v>0</v>
      </c>
      <c r="Q728" s="228">
        <v>0.00024</v>
      </c>
      <c r="R728" s="228">
        <f>Q728*H728</f>
        <v>0.39768000000000003</v>
      </c>
      <c r="S728" s="228">
        <v>0.572</v>
      </c>
      <c r="T728" s="229">
        <f>S728*H728</f>
        <v>947.804</v>
      </c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R728" s="230" t="s">
        <v>144</v>
      </c>
      <c r="AT728" s="230" t="s">
        <v>139</v>
      </c>
      <c r="AU728" s="230" t="s">
        <v>157</v>
      </c>
      <c r="AY728" s="18" t="s">
        <v>137</v>
      </c>
      <c r="BE728" s="231">
        <f>IF(N728="základní",J728,0)</f>
        <v>0</v>
      </c>
      <c r="BF728" s="231">
        <f>IF(N728="snížená",J728,0)</f>
        <v>0</v>
      </c>
      <c r="BG728" s="231">
        <f>IF(N728="zákl. přenesená",J728,0)</f>
        <v>0</v>
      </c>
      <c r="BH728" s="231">
        <f>IF(N728="sníž. přenesená",J728,0)</f>
        <v>0</v>
      </c>
      <c r="BI728" s="231">
        <f>IF(N728="nulová",J728,0)</f>
        <v>0</v>
      </c>
      <c r="BJ728" s="18" t="s">
        <v>86</v>
      </c>
      <c r="BK728" s="231">
        <f>ROUND(I728*H728,2)</f>
        <v>0</v>
      </c>
      <c r="BL728" s="18" t="s">
        <v>144</v>
      </c>
      <c r="BM728" s="230" t="s">
        <v>912</v>
      </c>
    </row>
    <row r="729" spans="1:47" s="2" customFormat="1" ht="12">
      <c r="A729" s="39"/>
      <c r="B729" s="40"/>
      <c r="C729" s="41"/>
      <c r="D729" s="232" t="s">
        <v>146</v>
      </c>
      <c r="E729" s="41"/>
      <c r="F729" s="233" t="s">
        <v>913</v>
      </c>
      <c r="G729" s="41"/>
      <c r="H729" s="41"/>
      <c r="I729" s="234"/>
      <c r="J729" s="41"/>
      <c r="K729" s="41"/>
      <c r="L729" s="45"/>
      <c r="M729" s="235"/>
      <c r="N729" s="236"/>
      <c r="O729" s="92"/>
      <c r="P729" s="92"/>
      <c r="Q729" s="92"/>
      <c r="R729" s="92"/>
      <c r="S729" s="92"/>
      <c r="T729" s="93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T729" s="18" t="s">
        <v>146</v>
      </c>
      <c r="AU729" s="18" t="s">
        <v>157</v>
      </c>
    </row>
    <row r="730" spans="1:47" s="2" customFormat="1" ht="12">
      <c r="A730" s="39"/>
      <c r="B730" s="40"/>
      <c r="C730" s="41"/>
      <c r="D730" s="232" t="s">
        <v>180</v>
      </c>
      <c r="E730" s="41"/>
      <c r="F730" s="269" t="s">
        <v>901</v>
      </c>
      <c r="G730" s="41"/>
      <c r="H730" s="41"/>
      <c r="I730" s="234"/>
      <c r="J730" s="41"/>
      <c r="K730" s="41"/>
      <c r="L730" s="45"/>
      <c r="M730" s="235"/>
      <c r="N730" s="236"/>
      <c r="O730" s="92"/>
      <c r="P730" s="92"/>
      <c r="Q730" s="92"/>
      <c r="R730" s="92"/>
      <c r="S730" s="92"/>
      <c r="T730" s="93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T730" s="18" t="s">
        <v>180</v>
      </c>
      <c r="AU730" s="18" t="s">
        <v>157</v>
      </c>
    </row>
    <row r="731" spans="1:51" s="13" customFormat="1" ht="12">
      <c r="A731" s="13"/>
      <c r="B731" s="237"/>
      <c r="C731" s="238"/>
      <c r="D731" s="232" t="s">
        <v>148</v>
      </c>
      <c r="E731" s="239" t="s">
        <v>1</v>
      </c>
      <c r="F731" s="240" t="s">
        <v>914</v>
      </c>
      <c r="G731" s="238"/>
      <c r="H731" s="241">
        <v>788.25</v>
      </c>
      <c r="I731" s="242"/>
      <c r="J731" s="238"/>
      <c r="K731" s="238"/>
      <c r="L731" s="243"/>
      <c r="M731" s="244"/>
      <c r="N731" s="245"/>
      <c r="O731" s="245"/>
      <c r="P731" s="245"/>
      <c r="Q731" s="245"/>
      <c r="R731" s="245"/>
      <c r="S731" s="245"/>
      <c r="T731" s="246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47" t="s">
        <v>148</v>
      </c>
      <c r="AU731" s="247" t="s">
        <v>157</v>
      </c>
      <c r="AV731" s="13" t="s">
        <v>88</v>
      </c>
      <c r="AW731" s="13" t="s">
        <v>34</v>
      </c>
      <c r="AX731" s="13" t="s">
        <v>78</v>
      </c>
      <c r="AY731" s="247" t="s">
        <v>137</v>
      </c>
    </row>
    <row r="732" spans="1:51" s="13" customFormat="1" ht="12">
      <c r="A732" s="13"/>
      <c r="B732" s="237"/>
      <c r="C732" s="238"/>
      <c r="D732" s="232" t="s">
        <v>148</v>
      </c>
      <c r="E732" s="239" t="s">
        <v>1</v>
      </c>
      <c r="F732" s="240" t="s">
        <v>915</v>
      </c>
      <c r="G732" s="238"/>
      <c r="H732" s="241">
        <v>868.75</v>
      </c>
      <c r="I732" s="242"/>
      <c r="J732" s="238"/>
      <c r="K732" s="238"/>
      <c r="L732" s="243"/>
      <c r="M732" s="244"/>
      <c r="N732" s="245"/>
      <c r="O732" s="245"/>
      <c r="P732" s="245"/>
      <c r="Q732" s="245"/>
      <c r="R732" s="245"/>
      <c r="S732" s="245"/>
      <c r="T732" s="246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7" t="s">
        <v>148</v>
      </c>
      <c r="AU732" s="247" t="s">
        <v>157</v>
      </c>
      <c r="AV732" s="13" t="s">
        <v>88</v>
      </c>
      <c r="AW732" s="13" t="s">
        <v>34</v>
      </c>
      <c r="AX732" s="13" t="s">
        <v>78</v>
      </c>
      <c r="AY732" s="247" t="s">
        <v>137</v>
      </c>
    </row>
    <row r="733" spans="1:51" s="15" customFormat="1" ht="12">
      <c r="A733" s="15"/>
      <c r="B733" s="258"/>
      <c r="C733" s="259"/>
      <c r="D733" s="232" t="s">
        <v>148</v>
      </c>
      <c r="E733" s="260" t="s">
        <v>1</v>
      </c>
      <c r="F733" s="261" t="s">
        <v>156</v>
      </c>
      <c r="G733" s="259"/>
      <c r="H733" s="262">
        <v>1657</v>
      </c>
      <c r="I733" s="263"/>
      <c r="J733" s="259"/>
      <c r="K733" s="259"/>
      <c r="L733" s="264"/>
      <c r="M733" s="265"/>
      <c r="N733" s="266"/>
      <c r="O733" s="266"/>
      <c r="P733" s="266"/>
      <c r="Q733" s="266"/>
      <c r="R733" s="266"/>
      <c r="S733" s="266"/>
      <c r="T733" s="267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T733" s="268" t="s">
        <v>148</v>
      </c>
      <c r="AU733" s="268" t="s">
        <v>157</v>
      </c>
      <c r="AV733" s="15" t="s">
        <v>144</v>
      </c>
      <c r="AW733" s="15" t="s">
        <v>34</v>
      </c>
      <c r="AX733" s="15" t="s">
        <v>86</v>
      </c>
      <c r="AY733" s="268" t="s">
        <v>137</v>
      </c>
    </row>
    <row r="734" spans="1:65" s="2" customFormat="1" ht="33" customHeight="1">
      <c r="A734" s="39"/>
      <c r="B734" s="40"/>
      <c r="C734" s="219" t="s">
        <v>916</v>
      </c>
      <c r="D734" s="219" t="s">
        <v>139</v>
      </c>
      <c r="E734" s="220" t="s">
        <v>917</v>
      </c>
      <c r="F734" s="221" t="s">
        <v>918</v>
      </c>
      <c r="G734" s="222" t="s">
        <v>142</v>
      </c>
      <c r="H734" s="223">
        <v>627.05</v>
      </c>
      <c r="I734" s="224"/>
      <c r="J734" s="225">
        <f>ROUND(I734*H734,2)</f>
        <v>0</v>
      </c>
      <c r="K734" s="221" t="s">
        <v>143</v>
      </c>
      <c r="L734" s="45"/>
      <c r="M734" s="226" t="s">
        <v>1</v>
      </c>
      <c r="N734" s="227" t="s">
        <v>43</v>
      </c>
      <c r="O734" s="92"/>
      <c r="P734" s="228">
        <f>O734*H734</f>
        <v>0</v>
      </c>
      <c r="Q734" s="228">
        <v>0.00033</v>
      </c>
      <c r="R734" s="228">
        <f>Q734*H734</f>
        <v>0.20692649999999999</v>
      </c>
      <c r="S734" s="228">
        <v>0.69</v>
      </c>
      <c r="T734" s="229">
        <f>S734*H734</f>
        <v>432.6644999999999</v>
      </c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R734" s="230" t="s">
        <v>144</v>
      </c>
      <c r="AT734" s="230" t="s">
        <v>139</v>
      </c>
      <c r="AU734" s="230" t="s">
        <v>157</v>
      </c>
      <c r="AY734" s="18" t="s">
        <v>137</v>
      </c>
      <c r="BE734" s="231">
        <f>IF(N734="základní",J734,0)</f>
        <v>0</v>
      </c>
      <c r="BF734" s="231">
        <f>IF(N734="snížená",J734,0)</f>
        <v>0</v>
      </c>
      <c r="BG734" s="231">
        <f>IF(N734="zákl. přenesená",J734,0)</f>
        <v>0</v>
      </c>
      <c r="BH734" s="231">
        <f>IF(N734="sníž. přenesená",J734,0)</f>
        <v>0</v>
      </c>
      <c r="BI734" s="231">
        <f>IF(N734="nulová",J734,0)</f>
        <v>0</v>
      </c>
      <c r="BJ734" s="18" t="s">
        <v>86</v>
      </c>
      <c r="BK734" s="231">
        <f>ROUND(I734*H734,2)</f>
        <v>0</v>
      </c>
      <c r="BL734" s="18" t="s">
        <v>144</v>
      </c>
      <c r="BM734" s="230" t="s">
        <v>919</v>
      </c>
    </row>
    <row r="735" spans="1:47" s="2" customFormat="1" ht="12">
      <c r="A735" s="39"/>
      <c r="B735" s="40"/>
      <c r="C735" s="41"/>
      <c r="D735" s="232" t="s">
        <v>146</v>
      </c>
      <c r="E735" s="41"/>
      <c r="F735" s="233" t="s">
        <v>920</v>
      </c>
      <c r="G735" s="41"/>
      <c r="H735" s="41"/>
      <c r="I735" s="234"/>
      <c r="J735" s="41"/>
      <c r="K735" s="41"/>
      <c r="L735" s="45"/>
      <c r="M735" s="235"/>
      <c r="N735" s="236"/>
      <c r="O735" s="92"/>
      <c r="P735" s="92"/>
      <c r="Q735" s="92"/>
      <c r="R735" s="92"/>
      <c r="S735" s="92"/>
      <c r="T735" s="93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T735" s="18" t="s">
        <v>146</v>
      </c>
      <c r="AU735" s="18" t="s">
        <v>157</v>
      </c>
    </row>
    <row r="736" spans="1:47" s="2" customFormat="1" ht="12">
      <c r="A736" s="39"/>
      <c r="B736" s="40"/>
      <c r="C736" s="41"/>
      <c r="D736" s="232" t="s">
        <v>180</v>
      </c>
      <c r="E736" s="41"/>
      <c r="F736" s="269" t="s">
        <v>901</v>
      </c>
      <c r="G736" s="41"/>
      <c r="H736" s="41"/>
      <c r="I736" s="234"/>
      <c r="J736" s="41"/>
      <c r="K736" s="41"/>
      <c r="L736" s="45"/>
      <c r="M736" s="235"/>
      <c r="N736" s="236"/>
      <c r="O736" s="92"/>
      <c r="P736" s="92"/>
      <c r="Q736" s="92"/>
      <c r="R736" s="92"/>
      <c r="S736" s="92"/>
      <c r="T736" s="93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T736" s="18" t="s">
        <v>180</v>
      </c>
      <c r="AU736" s="18" t="s">
        <v>157</v>
      </c>
    </row>
    <row r="737" spans="1:51" s="13" customFormat="1" ht="12">
      <c r="A737" s="13"/>
      <c r="B737" s="237"/>
      <c r="C737" s="238"/>
      <c r="D737" s="232" t="s">
        <v>148</v>
      </c>
      <c r="E737" s="239" t="s">
        <v>1</v>
      </c>
      <c r="F737" s="240" t="s">
        <v>921</v>
      </c>
      <c r="G737" s="238"/>
      <c r="H737" s="241">
        <v>627.05</v>
      </c>
      <c r="I737" s="242"/>
      <c r="J737" s="238"/>
      <c r="K737" s="238"/>
      <c r="L737" s="243"/>
      <c r="M737" s="244"/>
      <c r="N737" s="245"/>
      <c r="O737" s="245"/>
      <c r="P737" s="245"/>
      <c r="Q737" s="245"/>
      <c r="R737" s="245"/>
      <c r="S737" s="245"/>
      <c r="T737" s="246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7" t="s">
        <v>148</v>
      </c>
      <c r="AU737" s="247" t="s">
        <v>157</v>
      </c>
      <c r="AV737" s="13" t="s">
        <v>88</v>
      </c>
      <c r="AW737" s="13" t="s">
        <v>34</v>
      </c>
      <c r="AX737" s="13" t="s">
        <v>86</v>
      </c>
      <c r="AY737" s="247" t="s">
        <v>137</v>
      </c>
    </row>
    <row r="738" spans="1:65" s="2" customFormat="1" ht="33" customHeight="1">
      <c r="A738" s="39"/>
      <c r="B738" s="40"/>
      <c r="C738" s="219" t="s">
        <v>922</v>
      </c>
      <c r="D738" s="219" t="s">
        <v>139</v>
      </c>
      <c r="E738" s="220" t="s">
        <v>923</v>
      </c>
      <c r="F738" s="221" t="s">
        <v>924</v>
      </c>
      <c r="G738" s="222" t="s">
        <v>142</v>
      </c>
      <c r="H738" s="223">
        <v>4933.89</v>
      </c>
      <c r="I738" s="224"/>
      <c r="J738" s="225">
        <f>ROUND(I738*H738,2)</f>
        <v>0</v>
      </c>
      <c r="K738" s="221" t="s">
        <v>143</v>
      </c>
      <c r="L738" s="45"/>
      <c r="M738" s="226" t="s">
        <v>1</v>
      </c>
      <c r="N738" s="227" t="s">
        <v>43</v>
      </c>
      <c r="O738" s="92"/>
      <c r="P738" s="228">
        <f>O738*H738</f>
        <v>0</v>
      </c>
      <c r="Q738" s="228">
        <v>0.00024</v>
      </c>
      <c r="R738" s="228">
        <f>Q738*H738</f>
        <v>1.1841336</v>
      </c>
      <c r="S738" s="228">
        <v>0.46</v>
      </c>
      <c r="T738" s="229">
        <f>S738*H738</f>
        <v>2269.5894000000003</v>
      </c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R738" s="230" t="s">
        <v>144</v>
      </c>
      <c r="AT738" s="230" t="s">
        <v>139</v>
      </c>
      <c r="AU738" s="230" t="s">
        <v>157</v>
      </c>
      <c r="AY738" s="18" t="s">
        <v>137</v>
      </c>
      <c r="BE738" s="231">
        <f>IF(N738="základní",J738,0)</f>
        <v>0</v>
      </c>
      <c r="BF738" s="231">
        <f>IF(N738="snížená",J738,0)</f>
        <v>0</v>
      </c>
      <c r="BG738" s="231">
        <f>IF(N738="zákl. přenesená",J738,0)</f>
        <v>0</v>
      </c>
      <c r="BH738" s="231">
        <f>IF(N738="sníž. přenesená",J738,0)</f>
        <v>0</v>
      </c>
      <c r="BI738" s="231">
        <f>IF(N738="nulová",J738,0)</f>
        <v>0</v>
      </c>
      <c r="BJ738" s="18" t="s">
        <v>86</v>
      </c>
      <c r="BK738" s="231">
        <f>ROUND(I738*H738,2)</f>
        <v>0</v>
      </c>
      <c r="BL738" s="18" t="s">
        <v>144</v>
      </c>
      <c r="BM738" s="230" t="s">
        <v>925</v>
      </c>
    </row>
    <row r="739" spans="1:47" s="2" customFormat="1" ht="12">
      <c r="A739" s="39"/>
      <c r="B739" s="40"/>
      <c r="C739" s="41"/>
      <c r="D739" s="232" t="s">
        <v>146</v>
      </c>
      <c r="E739" s="41"/>
      <c r="F739" s="233" t="s">
        <v>926</v>
      </c>
      <c r="G739" s="41"/>
      <c r="H739" s="41"/>
      <c r="I739" s="234"/>
      <c r="J739" s="41"/>
      <c r="K739" s="41"/>
      <c r="L739" s="45"/>
      <c r="M739" s="235"/>
      <c r="N739" s="236"/>
      <c r="O739" s="92"/>
      <c r="P739" s="92"/>
      <c r="Q739" s="92"/>
      <c r="R739" s="92"/>
      <c r="S739" s="92"/>
      <c r="T739" s="93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T739" s="18" t="s">
        <v>146</v>
      </c>
      <c r="AU739" s="18" t="s">
        <v>157</v>
      </c>
    </row>
    <row r="740" spans="1:47" s="2" customFormat="1" ht="12">
      <c r="A740" s="39"/>
      <c r="B740" s="40"/>
      <c r="C740" s="41"/>
      <c r="D740" s="232" t="s">
        <v>180</v>
      </c>
      <c r="E740" s="41"/>
      <c r="F740" s="269" t="s">
        <v>901</v>
      </c>
      <c r="G740" s="41"/>
      <c r="H740" s="41"/>
      <c r="I740" s="234"/>
      <c r="J740" s="41"/>
      <c r="K740" s="41"/>
      <c r="L740" s="45"/>
      <c r="M740" s="235"/>
      <c r="N740" s="236"/>
      <c r="O740" s="92"/>
      <c r="P740" s="92"/>
      <c r="Q740" s="92"/>
      <c r="R740" s="92"/>
      <c r="S740" s="92"/>
      <c r="T740" s="93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T740" s="18" t="s">
        <v>180</v>
      </c>
      <c r="AU740" s="18" t="s">
        <v>157</v>
      </c>
    </row>
    <row r="741" spans="1:51" s="13" customFormat="1" ht="12">
      <c r="A741" s="13"/>
      <c r="B741" s="237"/>
      <c r="C741" s="238"/>
      <c r="D741" s="232" t="s">
        <v>148</v>
      </c>
      <c r="E741" s="239" t="s">
        <v>1</v>
      </c>
      <c r="F741" s="240" t="s">
        <v>927</v>
      </c>
      <c r="G741" s="238"/>
      <c r="H741" s="241">
        <v>4933.89</v>
      </c>
      <c r="I741" s="242"/>
      <c r="J741" s="238"/>
      <c r="K741" s="238"/>
      <c r="L741" s="243"/>
      <c r="M741" s="244"/>
      <c r="N741" s="245"/>
      <c r="O741" s="245"/>
      <c r="P741" s="245"/>
      <c r="Q741" s="245"/>
      <c r="R741" s="245"/>
      <c r="S741" s="245"/>
      <c r="T741" s="246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7" t="s">
        <v>148</v>
      </c>
      <c r="AU741" s="247" t="s">
        <v>157</v>
      </c>
      <c r="AV741" s="13" t="s">
        <v>88</v>
      </c>
      <c r="AW741" s="13" t="s">
        <v>34</v>
      </c>
      <c r="AX741" s="13" t="s">
        <v>78</v>
      </c>
      <c r="AY741" s="247" t="s">
        <v>137</v>
      </c>
    </row>
    <row r="742" spans="1:51" s="15" customFormat="1" ht="12">
      <c r="A742" s="15"/>
      <c r="B742" s="258"/>
      <c r="C742" s="259"/>
      <c r="D742" s="232" t="s">
        <v>148</v>
      </c>
      <c r="E742" s="260" t="s">
        <v>1</v>
      </c>
      <c r="F742" s="261" t="s">
        <v>156</v>
      </c>
      <c r="G742" s="259"/>
      <c r="H742" s="262">
        <v>4933.89</v>
      </c>
      <c r="I742" s="263"/>
      <c r="J742" s="259"/>
      <c r="K742" s="259"/>
      <c r="L742" s="264"/>
      <c r="M742" s="265"/>
      <c r="N742" s="266"/>
      <c r="O742" s="266"/>
      <c r="P742" s="266"/>
      <c r="Q742" s="266"/>
      <c r="R742" s="266"/>
      <c r="S742" s="266"/>
      <c r="T742" s="267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T742" s="268" t="s">
        <v>148</v>
      </c>
      <c r="AU742" s="268" t="s">
        <v>157</v>
      </c>
      <c r="AV742" s="15" t="s">
        <v>144</v>
      </c>
      <c r="AW742" s="15" t="s">
        <v>34</v>
      </c>
      <c r="AX742" s="15" t="s">
        <v>86</v>
      </c>
      <c r="AY742" s="268" t="s">
        <v>137</v>
      </c>
    </row>
    <row r="743" spans="1:65" s="2" customFormat="1" ht="16.5" customHeight="1">
      <c r="A743" s="39"/>
      <c r="B743" s="40"/>
      <c r="C743" s="219" t="s">
        <v>928</v>
      </c>
      <c r="D743" s="219" t="s">
        <v>139</v>
      </c>
      <c r="E743" s="220" t="s">
        <v>929</v>
      </c>
      <c r="F743" s="221" t="s">
        <v>930</v>
      </c>
      <c r="G743" s="222" t="s">
        <v>312</v>
      </c>
      <c r="H743" s="223">
        <v>56.88</v>
      </c>
      <c r="I743" s="224"/>
      <c r="J743" s="225">
        <f>ROUND(I743*H743,2)</f>
        <v>0</v>
      </c>
      <c r="K743" s="221" t="s">
        <v>143</v>
      </c>
      <c r="L743" s="45"/>
      <c r="M743" s="226" t="s">
        <v>1</v>
      </c>
      <c r="N743" s="227" t="s">
        <v>43</v>
      </c>
      <c r="O743" s="92"/>
      <c r="P743" s="228">
        <f>O743*H743</f>
        <v>0</v>
      </c>
      <c r="Q743" s="228">
        <v>0</v>
      </c>
      <c r="R743" s="228">
        <f>Q743*H743</f>
        <v>0</v>
      </c>
      <c r="S743" s="228">
        <v>0.29</v>
      </c>
      <c r="T743" s="229">
        <f>S743*H743</f>
        <v>16.4952</v>
      </c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R743" s="230" t="s">
        <v>144</v>
      </c>
      <c r="AT743" s="230" t="s">
        <v>139</v>
      </c>
      <c r="AU743" s="230" t="s">
        <v>157</v>
      </c>
      <c r="AY743" s="18" t="s">
        <v>137</v>
      </c>
      <c r="BE743" s="231">
        <f>IF(N743="základní",J743,0)</f>
        <v>0</v>
      </c>
      <c r="BF743" s="231">
        <f>IF(N743="snížená",J743,0)</f>
        <v>0</v>
      </c>
      <c r="BG743" s="231">
        <f>IF(N743="zákl. přenesená",J743,0)</f>
        <v>0</v>
      </c>
      <c r="BH743" s="231">
        <f>IF(N743="sníž. přenesená",J743,0)</f>
        <v>0</v>
      </c>
      <c r="BI743" s="231">
        <f>IF(N743="nulová",J743,0)</f>
        <v>0</v>
      </c>
      <c r="BJ743" s="18" t="s">
        <v>86</v>
      </c>
      <c r="BK743" s="231">
        <f>ROUND(I743*H743,2)</f>
        <v>0</v>
      </c>
      <c r="BL743" s="18" t="s">
        <v>144</v>
      </c>
      <c r="BM743" s="230" t="s">
        <v>931</v>
      </c>
    </row>
    <row r="744" spans="1:47" s="2" customFormat="1" ht="12">
      <c r="A744" s="39"/>
      <c r="B744" s="40"/>
      <c r="C744" s="41"/>
      <c r="D744" s="232" t="s">
        <v>146</v>
      </c>
      <c r="E744" s="41"/>
      <c r="F744" s="233" t="s">
        <v>932</v>
      </c>
      <c r="G744" s="41"/>
      <c r="H744" s="41"/>
      <c r="I744" s="234"/>
      <c r="J744" s="41"/>
      <c r="K744" s="41"/>
      <c r="L744" s="45"/>
      <c r="M744" s="235"/>
      <c r="N744" s="236"/>
      <c r="O744" s="92"/>
      <c r="P744" s="92"/>
      <c r="Q744" s="92"/>
      <c r="R744" s="92"/>
      <c r="S744" s="92"/>
      <c r="T744" s="93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T744" s="18" t="s">
        <v>146</v>
      </c>
      <c r="AU744" s="18" t="s">
        <v>157</v>
      </c>
    </row>
    <row r="745" spans="1:51" s="13" customFormat="1" ht="12">
      <c r="A745" s="13"/>
      <c r="B745" s="237"/>
      <c r="C745" s="238"/>
      <c r="D745" s="232" t="s">
        <v>148</v>
      </c>
      <c r="E745" s="239" t="s">
        <v>1</v>
      </c>
      <c r="F745" s="240" t="s">
        <v>933</v>
      </c>
      <c r="G745" s="238"/>
      <c r="H745" s="241">
        <v>12.9</v>
      </c>
      <c r="I745" s="242"/>
      <c r="J745" s="238"/>
      <c r="K745" s="238"/>
      <c r="L745" s="243"/>
      <c r="M745" s="244"/>
      <c r="N745" s="245"/>
      <c r="O745" s="245"/>
      <c r="P745" s="245"/>
      <c r="Q745" s="245"/>
      <c r="R745" s="245"/>
      <c r="S745" s="245"/>
      <c r="T745" s="246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47" t="s">
        <v>148</v>
      </c>
      <c r="AU745" s="247" t="s">
        <v>157</v>
      </c>
      <c r="AV745" s="13" t="s">
        <v>88</v>
      </c>
      <c r="AW745" s="13" t="s">
        <v>34</v>
      </c>
      <c r="AX745" s="13" t="s">
        <v>78</v>
      </c>
      <c r="AY745" s="247" t="s">
        <v>137</v>
      </c>
    </row>
    <row r="746" spans="1:51" s="13" customFormat="1" ht="12">
      <c r="A746" s="13"/>
      <c r="B746" s="237"/>
      <c r="C746" s="238"/>
      <c r="D746" s="232" t="s">
        <v>148</v>
      </c>
      <c r="E746" s="239" t="s">
        <v>1</v>
      </c>
      <c r="F746" s="240" t="s">
        <v>934</v>
      </c>
      <c r="G746" s="238"/>
      <c r="H746" s="241">
        <v>43.98</v>
      </c>
      <c r="I746" s="242"/>
      <c r="J746" s="238"/>
      <c r="K746" s="238"/>
      <c r="L746" s="243"/>
      <c r="M746" s="244"/>
      <c r="N746" s="245"/>
      <c r="O746" s="245"/>
      <c r="P746" s="245"/>
      <c r="Q746" s="245"/>
      <c r="R746" s="245"/>
      <c r="S746" s="245"/>
      <c r="T746" s="246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7" t="s">
        <v>148</v>
      </c>
      <c r="AU746" s="247" t="s">
        <v>157</v>
      </c>
      <c r="AV746" s="13" t="s">
        <v>88</v>
      </c>
      <c r="AW746" s="13" t="s">
        <v>34</v>
      </c>
      <c r="AX746" s="13" t="s">
        <v>78</v>
      </c>
      <c r="AY746" s="247" t="s">
        <v>137</v>
      </c>
    </row>
    <row r="747" spans="1:51" s="15" customFormat="1" ht="12">
      <c r="A747" s="15"/>
      <c r="B747" s="258"/>
      <c r="C747" s="259"/>
      <c r="D747" s="232" t="s">
        <v>148</v>
      </c>
      <c r="E747" s="260" t="s">
        <v>1</v>
      </c>
      <c r="F747" s="261" t="s">
        <v>156</v>
      </c>
      <c r="G747" s="259"/>
      <c r="H747" s="262">
        <v>56.879999999999995</v>
      </c>
      <c r="I747" s="263"/>
      <c r="J747" s="259"/>
      <c r="K747" s="259"/>
      <c r="L747" s="264"/>
      <c r="M747" s="265"/>
      <c r="N747" s="266"/>
      <c r="O747" s="266"/>
      <c r="P747" s="266"/>
      <c r="Q747" s="266"/>
      <c r="R747" s="266"/>
      <c r="S747" s="266"/>
      <c r="T747" s="267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T747" s="268" t="s">
        <v>148</v>
      </c>
      <c r="AU747" s="268" t="s">
        <v>157</v>
      </c>
      <c r="AV747" s="15" t="s">
        <v>144</v>
      </c>
      <c r="AW747" s="15" t="s">
        <v>34</v>
      </c>
      <c r="AX747" s="15" t="s">
        <v>86</v>
      </c>
      <c r="AY747" s="268" t="s">
        <v>137</v>
      </c>
    </row>
    <row r="748" spans="1:65" s="2" customFormat="1" ht="16.5" customHeight="1">
      <c r="A748" s="39"/>
      <c r="B748" s="40"/>
      <c r="C748" s="219" t="s">
        <v>935</v>
      </c>
      <c r="D748" s="219" t="s">
        <v>139</v>
      </c>
      <c r="E748" s="220" t="s">
        <v>936</v>
      </c>
      <c r="F748" s="221" t="s">
        <v>937</v>
      </c>
      <c r="G748" s="222" t="s">
        <v>312</v>
      </c>
      <c r="H748" s="223">
        <v>27.2</v>
      </c>
      <c r="I748" s="224"/>
      <c r="J748" s="225">
        <f>ROUND(I748*H748,2)</f>
        <v>0</v>
      </c>
      <c r="K748" s="221" t="s">
        <v>143</v>
      </c>
      <c r="L748" s="45"/>
      <c r="M748" s="226" t="s">
        <v>1</v>
      </c>
      <c r="N748" s="227" t="s">
        <v>43</v>
      </c>
      <c r="O748" s="92"/>
      <c r="P748" s="228">
        <f>O748*H748</f>
        <v>0</v>
      </c>
      <c r="Q748" s="228">
        <v>0</v>
      </c>
      <c r="R748" s="228">
        <f>Q748*H748</f>
        <v>0</v>
      </c>
      <c r="S748" s="228">
        <v>0.115</v>
      </c>
      <c r="T748" s="229">
        <f>S748*H748</f>
        <v>3.128</v>
      </c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R748" s="230" t="s">
        <v>144</v>
      </c>
      <c r="AT748" s="230" t="s">
        <v>139</v>
      </c>
      <c r="AU748" s="230" t="s">
        <v>157</v>
      </c>
      <c r="AY748" s="18" t="s">
        <v>137</v>
      </c>
      <c r="BE748" s="231">
        <f>IF(N748="základní",J748,0)</f>
        <v>0</v>
      </c>
      <c r="BF748" s="231">
        <f>IF(N748="snížená",J748,0)</f>
        <v>0</v>
      </c>
      <c r="BG748" s="231">
        <f>IF(N748="zákl. přenesená",J748,0)</f>
        <v>0</v>
      </c>
      <c r="BH748" s="231">
        <f>IF(N748="sníž. přenesená",J748,0)</f>
        <v>0</v>
      </c>
      <c r="BI748" s="231">
        <f>IF(N748="nulová",J748,0)</f>
        <v>0</v>
      </c>
      <c r="BJ748" s="18" t="s">
        <v>86</v>
      </c>
      <c r="BK748" s="231">
        <f>ROUND(I748*H748,2)</f>
        <v>0</v>
      </c>
      <c r="BL748" s="18" t="s">
        <v>144</v>
      </c>
      <c r="BM748" s="230" t="s">
        <v>938</v>
      </c>
    </row>
    <row r="749" spans="1:47" s="2" customFormat="1" ht="12">
      <c r="A749" s="39"/>
      <c r="B749" s="40"/>
      <c r="C749" s="41"/>
      <c r="D749" s="232" t="s">
        <v>146</v>
      </c>
      <c r="E749" s="41"/>
      <c r="F749" s="233" t="s">
        <v>939</v>
      </c>
      <c r="G749" s="41"/>
      <c r="H749" s="41"/>
      <c r="I749" s="234"/>
      <c r="J749" s="41"/>
      <c r="K749" s="41"/>
      <c r="L749" s="45"/>
      <c r="M749" s="235"/>
      <c r="N749" s="236"/>
      <c r="O749" s="92"/>
      <c r="P749" s="92"/>
      <c r="Q749" s="92"/>
      <c r="R749" s="92"/>
      <c r="S749" s="92"/>
      <c r="T749" s="93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T749" s="18" t="s">
        <v>146</v>
      </c>
      <c r="AU749" s="18" t="s">
        <v>157</v>
      </c>
    </row>
    <row r="750" spans="1:51" s="13" customFormat="1" ht="12">
      <c r="A750" s="13"/>
      <c r="B750" s="237"/>
      <c r="C750" s="238"/>
      <c r="D750" s="232" t="s">
        <v>148</v>
      </c>
      <c r="E750" s="239" t="s">
        <v>1</v>
      </c>
      <c r="F750" s="240" t="s">
        <v>940</v>
      </c>
      <c r="G750" s="238"/>
      <c r="H750" s="241">
        <v>27.2</v>
      </c>
      <c r="I750" s="242"/>
      <c r="J750" s="238"/>
      <c r="K750" s="238"/>
      <c r="L750" s="243"/>
      <c r="M750" s="244"/>
      <c r="N750" s="245"/>
      <c r="O750" s="245"/>
      <c r="P750" s="245"/>
      <c r="Q750" s="245"/>
      <c r="R750" s="245"/>
      <c r="S750" s="245"/>
      <c r="T750" s="246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47" t="s">
        <v>148</v>
      </c>
      <c r="AU750" s="247" t="s">
        <v>157</v>
      </c>
      <c r="AV750" s="13" t="s">
        <v>88</v>
      </c>
      <c r="AW750" s="13" t="s">
        <v>34</v>
      </c>
      <c r="AX750" s="13" t="s">
        <v>78</v>
      </c>
      <c r="AY750" s="247" t="s">
        <v>137</v>
      </c>
    </row>
    <row r="751" spans="1:51" s="15" customFormat="1" ht="12">
      <c r="A751" s="15"/>
      <c r="B751" s="258"/>
      <c r="C751" s="259"/>
      <c r="D751" s="232" t="s">
        <v>148</v>
      </c>
      <c r="E751" s="260" t="s">
        <v>1</v>
      </c>
      <c r="F751" s="261" t="s">
        <v>156</v>
      </c>
      <c r="G751" s="259"/>
      <c r="H751" s="262">
        <v>27.2</v>
      </c>
      <c r="I751" s="263"/>
      <c r="J751" s="259"/>
      <c r="K751" s="259"/>
      <c r="L751" s="264"/>
      <c r="M751" s="265"/>
      <c r="N751" s="266"/>
      <c r="O751" s="266"/>
      <c r="P751" s="266"/>
      <c r="Q751" s="266"/>
      <c r="R751" s="266"/>
      <c r="S751" s="266"/>
      <c r="T751" s="267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T751" s="268" t="s">
        <v>148</v>
      </c>
      <c r="AU751" s="268" t="s">
        <v>157</v>
      </c>
      <c r="AV751" s="15" t="s">
        <v>144</v>
      </c>
      <c r="AW751" s="15" t="s">
        <v>34</v>
      </c>
      <c r="AX751" s="15" t="s">
        <v>86</v>
      </c>
      <c r="AY751" s="268" t="s">
        <v>137</v>
      </c>
    </row>
    <row r="752" spans="1:65" s="2" customFormat="1" ht="16.5" customHeight="1">
      <c r="A752" s="39"/>
      <c r="B752" s="40"/>
      <c r="C752" s="219" t="s">
        <v>941</v>
      </c>
      <c r="D752" s="219" t="s">
        <v>139</v>
      </c>
      <c r="E752" s="220" t="s">
        <v>942</v>
      </c>
      <c r="F752" s="221" t="s">
        <v>943</v>
      </c>
      <c r="G752" s="222" t="s">
        <v>312</v>
      </c>
      <c r="H752" s="223">
        <v>128.08</v>
      </c>
      <c r="I752" s="224"/>
      <c r="J752" s="225">
        <f>ROUND(I752*H752,2)</f>
        <v>0</v>
      </c>
      <c r="K752" s="221" t="s">
        <v>143</v>
      </c>
      <c r="L752" s="45"/>
      <c r="M752" s="226" t="s">
        <v>1</v>
      </c>
      <c r="N752" s="227" t="s">
        <v>43</v>
      </c>
      <c r="O752" s="92"/>
      <c r="P752" s="228">
        <f>O752*H752</f>
        <v>0</v>
      </c>
      <c r="Q752" s="228">
        <v>0</v>
      </c>
      <c r="R752" s="228">
        <f>Q752*H752</f>
        <v>0</v>
      </c>
      <c r="S752" s="228">
        <v>0.205</v>
      </c>
      <c r="T752" s="229">
        <f>S752*H752</f>
        <v>26.2564</v>
      </c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R752" s="230" t="s">
        <v>144</v>
      </c>
      <c r="AT752" s="230" t="s">
        <v>139</v>
      </c>
      <c r="AU752" s="230" t="s">
        <v>157</v>
      </c>
      <c r="AY752" s="18" t="s">
        <v>137</v>
      </c>
      <c r="BE752" s="231">
        <f>IF(N752="základní",J752,0)</f>
        <v>0</v>
      </c>
      <c r="BF752" s="231">
        <f>IF(N752="snížená",J752,0)</f>
        <v>0</v>
      </c>
      <c r="BG752" s="231">
        <f>IF(N752="zákl. přenesená",J752,0)</f>
        <v>0</v>
      </c>
      <c r="BH752" s="231">
        <f>IF(N752="sníž. přenesená",J752,0)</f>
        <v>0</v>
      </c>
      <c r="BI752" s="231">
        <f>IF(N752="nulová",J752,0)</f>
        <v>0</v>
      </c>
      <c r="BJ752" s="18" t="s">
        <v>86</v>
      </c>
      <c r="BK752" s="231">
        <f>ROUND(I752*H752,2)</f>
        <v>0</v>
      </c>
      <c r="BL752" s="18" t="s">
        <v>144</v>
      </c>
      <c r="BM752" s="230" t="s">
        <v>944</v>
      </c>
    </row>
    <row r="753" spans="1:47" s="2" customFormat="1" ht="12">
      <c r="A753" s="39"/>
      <c r="B753" s="40"/>
      <c r="C753" s="41"/>
      <c r="D753" s="232" t="s">
        <v>146</v>
      </c>
      <c r="E753" s="41"/>
      <c r="F753" s="233" t="s">
        <v>945</v>
      </c>
      <c r="G753" s="41"/>
      <c r="H753" s="41"/>
      <c r="I753" s="234"/>
      <c r="J753" s="41"/>
      <c r="K753" s="41"/>
      <c r="L753" s="45"/>
      <c r="M753" s="235"/>
      <c r="N753" s="236"/>
      <c r="O753" s="92"/>
      <c r="P753" s="92"/>
      <c r="Q753" s="92"/>
      <c r="R753" s="92"/>
      <c r="S753" s="92"/>
      <c r="T753" s="93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T753" s="18" t="s">
        <v>146</v>
      </c>
      <c r="AU753" s="18" t="s">
        <v>157</v>
      </c>
    </row>
    <row r="754" spans="1:51" s="13" customFormat="1" ht="12">
      <c r="A754" s="13"/>
      <c r="B754" s="237"/>
      <c r="C754" s="238"/>
      <c r="D754" s="232" t="s">
        <v>148</v>
      </c>
      <c r="E754" s="239" t="s">
        <v>1</v>
      </c>
      <c r="F754" s="240" t="s">
        <v>946</v>
      </c>
      <c r="G754" s="238"/>
      <c r="H754" s="241">
        <v>128.08</v>
      </c>
      <c r="I754" s="242"/>
      <c r="J754" s="238"/>
      <c r="K754" s="238"/>
      <c r="L754" s="243"/>
      <c r="M754" s="244"/>
      <c r="N754" s="245"/>
      <c r="O754" s="245"/>
      <c r="P754" s="245"/>
      <c r="Q754" s="245"/>
      <c r="R754" s="245"/>
      <c r="S754" s="245"/>
      <c r="T754" s="246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7" t="s">
        <v>148</v>
      </c>
      <c r="AU754" s="247" t="s">
        <v>157</v>
      </c>
      <c r="AV754" s="13" t="s">
        <v>88</v>
      </c>
      <c r="AW754" s="13" t="s">
        <v>34</v>
      </c>
      <c r="AX754" s="13" t="s">
        <v>78</v>
      </c>
      <c r="AY754" s="247" t="s">
        <v>137</v>
      </c>
    </row>
    <row r="755" spans="1:51" s="15" customFormat="1" ht="12">
      <c r="A755" s="15"/>
      <c r="B755" s="258"/>
      <c r="C755" s="259"/>
      <c r="D755" s="232" t="s">
        <v>148</v>
      </c>
      <c r="E755" s="260" t="s">
        <v>1</v>
      </c>
      <c r="F755" s="261" t="s">
        <v>156</v>
      </c>
      <c r="G755" s="259"/>
      <c r="H755" s="262">
        <v>128.08</v>
      </c>
      <c r="I755" s="263"/>
      <c r="J755" s="259"/>
      <c r="K755" s="259"/>
      <c r="L755" s="264"/>
      <c r="M755" s="265"/>
      <c r="N755" s="266"/>
      <c r="O755" s="266"/>
      <c r="P755" s="266"/>
      <c r="Q755" s="266"/>
      <c r="R755" s="266"/>
      <c r="S755" s="266"/>
      <c r="T755" s="267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268" t="s">
        <v>148</v>
      </c>
      <c r="AU755" s="268" t="s">
        <v>157</v>
      </c>
      <c r="AV755" s="15" t="s">
        <v>144</v>
      </c>
      <c r="AW755" s="15" t="s">
        <v>34</v>
      </c>
      <c r="AX755" s="15" t="s">
        <v>86</v>
      </c>
      <c r="AY755" s="268" t="s">
        <v>137</v>
      </c>
    </row>
    <row r="756" spans="1:65" s="2" customFormat="1" ht="24.15" customHeight="1">
      <c r="A756" s="39"/>
      <c r="B756" s="40"/>
      <c r="C756" s="219" t="s">
        <v>947</v>
      </c>
      <c r="D756" s="219" t="s">
        <v>139</v>
      </c>
      <c r="E756" s="220" t="s">
        <v>948</v>
      </c>
      <c r="F756" s="221" t="s">
        <v>949</v>
      </c>
      <c r="G756" s="222" t="s">
        <v>528</v>
      </c>
      <c r="H756" s="223">
        <v>13</v>
      </c>
      <c r="I756" s="224"/>
      <c r="J756" s="225">
        <f>ROUND(I756*H756,2)</f>
        <v>0</v>
      </c>
      <c r="K756" s="221" t="s">
        <v>143</v>
      </c>
      <c r="L756" s="45"/>
      <c r="M756" s="226" t="s">
        <v>1</v>
      </c>
      <c r="N756" s="227" t="s">
        <v>43</v>
      </c>
      <c r="O756" s="92"/>
      <c r="P756" s="228">
        <f>O756*H756</f>
        <v>0</v>
      </c>
      <c r="Q756" s="228">
        <v>0</v>
      </c>
      <c r="R756" s="228">
        <f>Q756*H756</f>
        <v>0</v>
      </c>
      <c r="S756" s="228">
        <v>0.082</v>
      </c>
      <c r="T756" s="229">
        <f>S756*H756</f>
        <v>1.066</v>
      </c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R756" s="230" t="s">
        <v>144</v>
      </c>
      <c r="AT756" s="230" t="s">
        <v>139</v>
      </c>
      <c r="AU756" s="230" t="s">
        <v>157</v>
      </c>
      <c r="AY756" s="18" t="s">
        <v>137</v>
      </c>
      <c r="BE756" s="231">
        <f>IF(N756="základní",J756,0)</f>
        <v>0</v>
      </c>
      <c r="BF756" s="231">
        <f>IF(N756="snížená",J756,0)</f>
        <v>0</v>
      </c>
      <c r="BG756" s="231">
        <f>IF(N756="zákl. přenesená",J756,0)</f>
        <v>0</v>
      </c>
      <c r="BH756" s="231">
        <f>IF(N756="sníž. přenesená",J756,0)</f>
        <v>0</v>
      </c>
      <c r="BI756" s="231">
        <f>IF(N756="nulová",J756,0)</f>
        <v>0</v>
      </c>
      <c r="BJ756" s="18" t="s">
        <v>86</v>
      </c>
      <c r="BK756" s="231">
        <f>ROUND(I756*H756,2)</f>
        <v>0</v>
      </c>
      <c r="BL756" s="18" t="s">
        <v>144</v>
      </c>
      <c r="BM756" s="230" t="s">
        <v>950</v>
      </c>
    </row>
    <row r="757" spans="1:47" s="2" customFormat="1" ht="12">
      <c r="A757" s="39"/>
      <c r="B757" s="40"/>
      <c r="C757" s="41"/>
      <c r="D757" s="232" t="s">
        <v>146</v>
      </c>
      <c r="E757" s="41"/>
      <c r="F757" s="233" t="s">
        <v>951</v>
      </c>
      <c r="G757" s="41"/>
      <c r="H757" s="41"/>
      <c r="I757" s="234"/>
      <c r="J757" s="41"/>
      <c r="K757" s="41"/>
      <c r="L757" s="45"/>
      <c r="M757" s="235"/>
      <c r="N757" s="236"/>
      <c r="O757" s="92"/>
      <c r="P757" s="92"/>
      <c r="Q757" s="92"/>
      <c r="R757" s="92"/>
      <c r="S757" s="92"/>
      <c r="T757" s="93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T757" s="18" t="s">
        <v>146</v>
      </c>
      <c r="AU757" s="18" t="s">
        <v>157</v>
      </c>
    </row>
    <row r="758" spans="1:51" s="13" customFormat="1" ht="12">
      <c r="A758" s="13"/>
      <c r="B758" s="237"/>
      <c r="C758" s="238"/>
      <c r="D758" s="232" t="s">
        <v>148</v>
      </c>
      <c r="E758" s="239" t="s">
        <v>1</v>
      </c>
      <c r="F758" s="240" t="s">
        <v>952</v>
      </c>
      <c r="G758" s="238"/>
      <c r="H758" s="241">
        <v>4</v>
      </c>
      <c r="I758" s="242"/>
      <c r="J758" s="238"/>
      <c r="K758" s="238"/>
      <c r="L758" s="243"/>
      <c r="M758" s="244"/>
      <c r="N758" s="245"/>
      <c r="O758" s="245"/>
      <c r="P758" s="245"/>
      <c r="Q758" s="245"/>
      <c r="R758" s="245"/>
      <c r="S758" s="245"/>
      <c r="T758" s="246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7" t="s">
        <v>148</v>
      </c>
      <c r="AU758" s="247" t="s">
        <v>157</v>
      </c>
      <c r="AV758" s="13" t="s">
        <v>88</v>
      </c>
      <c r="AW758" s="13" t="s">
        <v>34</v>
      </c>
      <c r="AX758" s="13" t="s">
        <v>78</v>
      </c>
      <c r="AY758" s="247" t="s">
        <v>137</v>
      </c>
    </row>
    <row r="759" spans="1:51" s="13" customFormat="1" ht="12">
      <c r="A759" s="13"/>
      <c r="B759" s="237"/>
      <c r="C759" s="238"/>
      <c r="D759" s="232" t="s">
        <v>148</v>
      </c>
      <c r="E759" s="239" t="s">
        <v>1</v>
      </c>
      <c r="F759" s="240" t="s">
        <v>953</v>
      </c>
      <c r="G759" s="238"/>
      <c r="H759" s="241">
        <v>9</v>
      </c>
      <c r="I759" s="242"/>
      <c r="J759" s="238"/>
      <c r="K759" s="238"/>
      <c r="L759" s="243"/>
      <c r="M759" s="244"/>
      <c r="N759" s="245"/>
      <c r="O759" s="245"/>
      <c r="P759" s="245"/>
      <c r="Q759" s="245"/>
      <c r="R759" s="245"/>
      <c r="S759" s="245"/>
      <c r="T759" s="246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47" t="s">
        <v>148</v>
      </c>
      <c r="AU759" s="247" t="s">
        <v>157</v>
      </c>
      <c r="AV759" s="13" t="s">
        <v>88</v>
      </c>
      <c r="AW759" s="13" t="s">
        <v>34</v>
      </c>
      <c r="AX759" s="13" t="s">
        <v>78</v>
      </c>
      <c r="AY759" s="247" t="s">
        <v>137</v>
      </c>
    </row>
    <row r="760" spans="1:51" s="15" customFormat="1" ht="12">
      <c r="A760" s="15"/>
      <c r="B760" s="258"/>
      <c r="C760" s="259"/>
      <c r="D760" s="232" t="s">
        <v>148</v>
      </c>
      <c r="E760" s="260" t="s">
        <v>1</v>
      </c>
      <c r="F760" s="261" t="s">
        <v>156</v>
      </c>
      <c r="G760" s="259"/>
      <c r="H760" s="262">
        <v>13</v>
      </c>
      <c r="I760" s="263"/>
      <c r="J760" s="259"/>
      <c r="K760" s="259"/>
      <c r="L760" s="264"/>
      <c r="M760" s="265"/>
      <c r="N760" s="266"/>
      <c r="O760" s="266"/>
      <c r="P760" s="266"/>
      <c r="Q760" s="266"/>
      <c r="R760" s="266"/>
      <c r="S760" s="266"/>
      <c r="T760" s="267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T760" s="268" t="s">
        <v>148</v>
      </c>
      <c r="AU760" s="268" t="s">
        <v>157</v>
      </c>
      <c r="AV760" s="15" t="s">
        <v>144</v>
      </c>
      <c r="AW760" s="15" t="s">
        <v>34</v>
      </c>
      <c r="AX760" s="15" t="s">
        <v>86</v>
      </c>
      <c r="AY760" s="268" t="s">
        <v>137</v>
      </c>
    </row>
    <row r="761" spans="1:65" s="2" customFormat="1" ht="24.15" customHeight="1">
      <c r="A761" s="39"/>
      <c r="B761" s="40"/>
      <c r="C761" s="219" t="s">
        <v>954</v>
      </c>
      <c r="D761" s="219" t="s">
        <v>139</v>
      </c>
      <c r="E761" s="220" t="s">
        <v>955</v>
      </c>
      <c r="F761" s="221" t="s">
        <v>956</v>
      </c>
      <c r="G761" s="222" t="s">
        <v>528</v>
      </c>
      <c r="H761" s="223">
        <v>22</v>
      </c>
      <c r="I761" s="224"/>
      <c r="J761" s="225">
        <f>ROUND(I761*H761,2)</f>
        <v>0</v>
      </c>
      <c r="K761" s="221" t="s">
        <v>143</v>
      </c>
      <c r="L761" s="45"/>
      <c r="M761" s="226" t="s">
        <v>1</v>
      </c>
      <c r="N761" s="227" t="s">
        <v>43</v>
      </c>
      <c r="O761" s="92"/>
      <c r="P761" s="228">
        <f>O761*H761</f>
        <v>0</v>
      </c>
      <c r="Q761" s="228">
        <v>0</v>
      </c>
      <c r="R761" s="228">
        <f>Q761*H761</f>
        <v>0</v>
      </c>
      <c r="S761" s="228">
        <v>0.004</v>
      </c>
      <c r="T761" s="229">
        <f>S761*H761</f>
        <v>0.088</v>
      </c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R761" s="230" t="s">
        <v>144</v>
      </c>
      <c r="AT761" s="230" t="s">
        <v>139</v>
      </c>
      <c r="AU761" s="230" t="s">
        <v>157</v>
      </c>
      <c r="AY761" s="18" t="s">
        <v>137</v>
      </c>
      <c r="BE761" s="231">
        <f>IF(N761="základní",J761,0)</f>
        <v>0</v>
      </c>
      <c r="BF761" s="231">
        <f>IF(N761="snížená",J761,0)</f>
        <v>0</v>
      </c>
      <c r="BG761" s="231">
        <f>IF(N761="zákl. přenesená",J761,0)</f>
        <v>0</v>
      </c>
      <c r="BH761" s="231">
        <f>IF(N761="sníž. přenesená",J761,0)</f>
        <v>0</v>
      </c>
      <c r="BI761" s="231">
        <f>IF(N761="nulová",J761,0)</f>
        <v>0</v>
      </c>
      <c r="BJ761" s="18" t="s">
        <v>86</v>
      </c>
      <c r="BK761" s="231">
        <f>ROUND(I761*H761,2)</f>
        <v>0</v>
      </c>
      <c r="BL761" s="18" t="s">
        <v>144</v>
      </c>
      <c r="BM761" s="230" t="s">
        <v>957</v>
      </c>
    </row>
    <row r="762" spans="1:47" s="2" customFormat="1" ht="12">
      <c r="A762" s="39"/>
      <c r="B762" s="40"/>
      <c r="C762" s="41"/>
      <c r="D762" s="232" t="s">
        <v>146</v>
      </c>
      <c r="E762" s="41"/>
      <c r="F762" s="233" t="s">
        <v>958</v>
      </c>
      <c r="G762" s="41"/>
      <c r="H762" s="41"/>
      <c r="I762" s="234"/>
      <c r="J762" s="41"/>
      <c r="K762" s="41"/>
      <c r="L762" s="45"/>
      <c r="M762" s="235"/>
      <c r="N762" s="236"/>
      <c r="O762" s="92"/>
      <c r="P762" s="92"/>
      <c r="Q762" s="92"/>
      <c r="R762" s="92"/>
      <c r="S762" s="92"/>
      <c r="T762" s="93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T762" s="18" t="s">
        <v>146</v>
      </c>
      <c r="AU762" s="18" t="s">
        <v>157</v>
      </c>
    </row>
    <row r="763" spans="1:51" s="14" customFormat="1" ht="12">
      <c r="A763" s="14"/>
      <c r="B763" s="248"/>
      <c r="C763" s="249"/>
      <c r="D763" s="232" t="s">
        <v>148</v>
      </c>
      <c r="E763" s="250" t="s">
        <v>1</v>
      </c>
      <c r="F763" s="251" t="s">
        <v>959</v>
      </c>
      <c r="G763" s="249"/>
      <c r="H763" s="250" t="s">
        <v>1</v>
      </c>
      <c r="I763" s="252"/>
      <c r="J763" s="249"/>
      <c r="K763" s="249"/>
      <c r="L763" s="253"/>
      <c r="M763" s="254"/>
      <c r="N763" s="255"/>
      <c r="O763" s="255"/>
      <c r="P763" s="255"/>
      <c r="Q763" s="255"/>
      <c r="R763" s="255"/>
      <c r="S763" s="255"/>
      <c r="T763" s="256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57" t="s">
        <v>148</v>
      </c>
      <c r="AU763" s="257" t="s">
        <v>157</v>
      </c>
      <c r="AV763" s="14" t="s">
        <v>86</v>
      </c>
      <c r="AW763" s="14" t="s">
        <v>34</v>
      </c>
      <c r="AX763" s="14" t="s">
        <v>78</v>
      </c>
      <c r="AY763" s="257" t="s">
        <v>137</v>
      </c>
    </row>
    <row r="764" spans="1:51" s="13" customFormat="1" ht="12">
      <c r="A764" s="13"/>
      <c r="B764" s="237"/>
      <c r="C764" s="238"/>
      <c r="D764" s="232" t="s">
        <v>148</v>
      </c>
      <c r="E764" s="239" t="s">
        <v>1</v>
      </c>
      <c r="F764" s="240" t="s">
        <v>960</v>
      </c>
      <c r="G764" s="238"/>
      <c r="H764" s="241">
        <v>2</v>
      </c>
      <c r="I764" s="242"/>
      <c r="J764" s="238"/>
      <c r="K764" s="238"/>
      <c r="L764" s="243"/>
      <c r="M764" s="244"/>
      <c r="N764" s="245"/>
      <c r="O764" s="245"/>
      <c r="P764" s="245"/>
      <c r="Q764" s="245"/>
      <c r="R764" s="245"/>
      <c r="S764" s="245"/>
      <c r="T764" s="246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47" t="s">
        <v>148</v>
      </c>
      <c r="AU764" s="247" t="s">
        <v>157</v>
      </c>
      <c r="AV764" s="13" t="s">
        <v>88</v>
      </c>
      <c r="AW764" s="13" t="s">
        <v>34</v>
      </c>
      <c r="AX764" s="13" t="s">
        <v>78</v>
      </c>
      <c r="AY764" s="247" t="s">
        <v>137</v>
      </c>
    </row>
    <row r="765" spans="1:51" s="13" customFormat="1" ht="12">
      <c r="A765" s="13"/>
      <c r="B765" s="237"/>
      <c r="C765" s="238"/>
      <c r="D765" s="232" t="s">
        <v>148</v>
      </c>
      <c r="E765" s="239" t="s">
        <v>1</v>
      </c>
      <c r="F765" s="240" t="s">
        <v>961</v>
      </c>
      <c r="G765" s="238"/>
      <c r="H765" s="241">
        <v>2</v>
      </c>
      <c r="I765" s="242"/>
      <c r="J765" s="238"/>
      <c r="K765" s="238"/>
      <c r="L765" s="243"/>
      <c r="M765" s="244"/>
      <c r="N765" s="245"/>
      <c r="O765" s="245"/>
      <c r="P765" s="245"/>
      <c r="Q765" s="245"/>
      <c r="R765" s="245"/>
      <c r="S765" s="245"/>
      <c r="T765" s="246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47" t="s">
        <v>148</v>
      </c>
      <c r="AU765" s="247" t="s">
        <v>157</v>
      </c>
      <c r="AV765" s="13" t="s">
        <v>88</v>
      </c>
      <c r="AW765" s="13" t="s">
        <v>34</v>
      </c>
      <c r="AX765" s="13" t="s">
        <v>78</v>
      </c>
      <c r="AY765" s="247" t="s">
        <v>137</v>
      </c>
    </row>
    <row r="766" spans="1:51" s="13" customFormat="1" ht="12">
      <c r="A766" s="13"/>
      <c r="B766" s="237"/>
      <c r="C766" s="238"/>
      <c r="D766" s="232" t="s">
        <v>148</v>
      </c>
      <c r="E766" s="239" t="s">
        <v>1</v>
      </c>
      <c r="F766" s="240" t="s">
        <v>962</v>
      </c>
      <c r="G766" s="238"/>
      <c r="H766" s="241">
        <v>2</v>
      </c>
      <c r="I766" s="242"/>
      <c r="J766" s="238"/>
      <c r="K766" s="238"/>
      <c r="L766" s="243"/>
      <c r="M766" s="244"/>
      <c r="N766" s="245"/>
      <c r="O766" s="245"/>
      <c r="P766" s="245"/>
      <c r="Q766" s="245"/>
      <c r="R766" s="245"/>
      <c r="S766" s="245"/>
      <c r="T766" s="246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7" t="s">
        <v>148</v>
      </c>
      <c r="AU766" s="247" t="s">
        <v>157</v>
      </c>
      <c r="AV766" s="13" t="s">
        <v>88</v>
      </c>
      <c r="AW766" s="13" t="s">
        <v>34</v>
      </c>
      <c r="AX766" s="13" t="s">
        <v>78</v>
      </c>
      <c r="AY766" s="247" t="s">
        <v>137</v>
      </c>
    </row>
    <row r="767" spans="1:51" s="13" customFormat="1" ht="12">
      <c r="A767" s="13"/>
      <c r="B767" s="237"/>
      <c r="C767" s="238"/>
      <c r="D767" s="232" t="s">
        <v>148</v>
      </c>
      <c r="E767" s="239" t="s">
        <v>1</v>
      </c>
      <c r="F767" s="240" t="s">
        <v>963</v>
      </c>
      <c r="G767" s="238"/>
      <c r="H767" s="241">
        <v>4</v>
      </c>
      <c r="I767" s="242"/>
      <c r="J767" s="238"/>
      <c r="K767" s="238"/>
      <c r="L767" s="243"/>
      <c r="M767" s="244"/>
      <c r="N767" s="245"/>
      <c r="O767" s="245"/>
      <c r="P767" s="245"/>
      <c r="Q767" s="245"/>
      <c r="R767" s="245"/>
      <c r="S767" s="245"/>
      <c r="T767" s="246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7" t="s">
        <v>148</v>
      </c>
      <c r="AU767" s="247" t="s">
        <v>157</v>
      </c>
      <c r="AV767" s="13" t="s">
        <v>88</v>
      </c>
      <c r="AW767" s="13" t="s">
        <v>34</v>
      </c>
      <c r="AX767" s="13" t="s">
        <v>78</v>
      </c>
      <c r="AY767" s="247" t="s">
        <v>137</v>
      </c>
    </row>
    <row r="768" spans="1:51" s="13" customFormat="1" ht="12">
      <c r="A768" s="13"/>
      <c r="B768" s="237"/>
      <c r="C768" s="238"/>
      <c r="D768" s="232" t="s">
        <v>148</v>
      </c>
      <c r="E768" s="239" t="s">
        <v>1</v>
      </c>
      <c r="F768" s="240" t="s">
        <v>964</v>
      </c>
      <c r="G768" s="238"/>
      <c r="H768" s="241">
        <v>2</v>
      </c>
      <c r="I768" s="242"/>
      <c r="J768" s="238"/>
      <c r="K768" s="238"/>
      <c r="L768" s="243"/>
      <c r="M768" s="244"/>
      <c r="N768" s="245"/>
      <c r="O768" s="245"/>
      <c r="P768" s="245"/>
      <c r="Q768" s="245"/>
      <c r="R768" s="245"/>
      <c r="S768" s="245"/>
      <c r="T768" s="246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47" t="s">
        <v>148</v>
      </c>
      <c r="AU768" s="247" t="s">
        <v>157</v>
      </c>
      <c r="AV768" s="13" t="s">
        <v>88</v>
      </c>
      <c r="AW768" s="13" t="s">
        <v>34</v>
      </c>
      <c r="AX768" s="13" t="s">
        <v>78</v>
      </c>
      <c r="AY768" s="247" t="s">
        <v>137</v>
      </c>
    </row>
    <row r="769" spans="1:51" s="13" customFormat="1" ht="12">
      <c r="A769" s="13"/>
      <c r="B769" s="237"/>
      <c r="C769" s="238"/>
      <c r="D769" s="232" t="s">
        <v>148</v>
      </c>
      <c r="E769" s="239" t="s">
        <v>1</v>
      </c>
      <c r="F769" s="240" t="s">
        <v>965</v>
      </c>
      <c r="G769" s="238"/>
      <c r="H769" s="241">
        <v>4</v>
      </c>
      <c r="I769" s="242"/>
      <c r="J769" s="238"/>
      <c r="K769" s="238"/>
      <c r="L769" s="243"/>
      <c r="M769" s="244"/>
      <c r="N769" s="245"/>
      <c r="O769" s="245"/>
      <c r="P769" s="245"/>
      <c r="Q769" s="245"/>
      <c r="R769" s="245"/>
      <c r="S769" s="245"/>
      <c r="T769" s="246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47" t="s">
        <v>148</v>
      </c>
      <c r="AU769" s="247" t="s">
        <v>157</v>
      </c>
      <c r="AV769" s="13" t="s">
        <v>88</v>
      </c>
      <c r="AW769" s="13" t="s">
        <v>34</v>
      </c>
      <c r="AX769" s="13" t="s">
        <v>78</v>
      </c>
      <c r="AY769" s="247" t="s">
        <v>137</v>
      </c>
    </row>
    <row r="770" spans="1:51" s="16" customFormat="1" ht="12">
      <c r="A770" s="16"/>
      <c r="B770" s="270"/>
      <c r="C770" s="271"/>
      <c r="D770" s="232" t="s">
        <v>148</v>
      </c>
      <c r="E770" s="272" t="s">
        <v>1</v>
      </c>
      <c r="F770" s="273" t="s">
        <v>196</v>
      </c>
      <c r="G770" s="271"/>
      <c r="H770" s="274">
        <v>16</v>
      </c>
      <c r="I770" s="275"/>
      <c r="J770" s="271"/>
      <c r="K770" s="271"/>
      <c r="L770" s="276"/>
      <c r="M770" s="277"/>
      <c r="N770" s="278"/>
      <c r="O770" s="278"/>
      <c r="P770" s="278"/>
      <c r="Q770" s="278"/>
      <c r="R770" s="278"/>
      <c r="S770" s="278"/>
      <c r="T770" s="279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T770" s="280" t="s">
        <v>148</v>
      </c>
      <c r="AU770" s="280" t="s">
        <v>157</v>
      </c>
      <c r="AV770" s="16" t="s">
        <v>157</v>
      </c>
      <c r="AW770" s="16" t="s">
        <v>34</v>
      </c>
      <c r="AX770" s="16" t="s">
        <v>78</v>
      </c>
      <c r="AY770" s="280" t="s">
        <v>137</v>
      </c>
    </row>
    <row r="771" spans="1:51" s="14" customFormat="1" ht="12">
      <c r="A771" s="14"/>
      <c r="B771" s="248"/>
      <c r="C771" s="249"/>
      <c r="D771" s="232" t="s">
        <v>148</v>
      </c>
      <c r="E771" s="250" t="s">
        <v>1</v>
      </c>
      <c r="F771" s="251" t="s">
        <v>966</v>
      </c>
      <c r="G771" s="249"/>
      <c r="H771" s="250" t="s">
        <v>1</v>
      </c>
      <c r="I771" s="252"/>
      <c r="J771" s="249"/>
      <c r="K771" s="249"/>
      <c r="L771" s="253"/>
      <c r="M771" s="254"/>
      <c r="N771" s="255"/>
      <c r="O771" s="255"/>
      <c r="P771" s="255"/>
      <c r="Q771" s="255"/>
      <c r="R771" s="255"/>
      <c r="S771" s="255"/>
      <c r="T771" s="256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57" t="s">
        <v>148</v>
      </c>
      <c r="AU771" s="257" t="s">
        <v>157</v>
      </c>
      <c r="AV771" s="14" t="s">
        <v>86</v>
      </c>
      <c r="AW771" s="14" t="s">
        <v>34</v>
      </c>
      <c r="AX771" s="14" t="s">
        <v>78</v>
      </c>
      <c r="AY771" s="257" t="s">
        <v>137</v>
      </c>
    </row>
    <row r="772" spans="1:51" s="13" customFormat="1" ht="12">
      <c r="A772" s="13"/>
      <c r="B772" s="237"/>
      <c r="C772" s="238"/>
      <c r="D772" s="232" t="s">
        <v>148</v>
      </c>
      <c r="E772" s="239" t="s">
        <v>1</v>
      </c>
      <c r="F772" s="240" t="s">
        <v>967</v>
      </c>
      <c r="G772" s="238"/>
      <c r="H772" s="241">
        <v>2</v>
      </c>
      <c r="I772" s="242"/>
      <c r="J772" s="238"/>
      <c r="K772" s="238"/>
      <c r="L772" s="243"/>
      <c r="M772" s="244"/>
      <c r="N772" s="245"/>
      <c r="O772" s="245"/>
      <c r="P772" s="245"/>
      <c r="Q772" s="245"/>
      <c r="R772" s="245"/>
      <c r="S772" s="245"/>
      <c r="T772" s="246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47" t="s">
        <v>148</v>
      </c>
      <c r="AU772" s="247" t="s">
        <v>157</v>
      </c>
      <c r="AV772" s="13" t="s">
        <v>88</v>
      </c>
      <c r="AW772" s="13" t="s">
        <v>34</v>
      </c>
      <c r="AX772" s="13" t="s">
        <v>78</v>
      </c>
      <c r="AY772" s="247" t="s">
        <v>137</v>
      </c>
    </row>
    <row r="773" spans="1:51" s="13" customFormat="1" ht="12">
      <c r="A773" s="13"/>
      <c r="B773" s="237"/>
      <c r="C773" s="238"/>
      <c r="D773" s="232" t="s">
        <v>148</v>
      </c>
      <c r="E773" s="239" t="s">
        <v>1</v>
      </c>
      <c r="F773" s="240" t="s">
        <v>968</v>
      </c>
      <c r="G773" s="238"/>
      <c r="H773" s="241">
        <v>1</v>
      </c>
      <c r="I773" s="242"/>
      <c r="J773" s="238"/>
      <c r="K773" s="238"/>
      <c r="L773" s="243"/>
      <c r="M773" s="244"/>
      <c r="N773" s="245"/>
      <c r="O773" s="245"/>
      <c r="P773" s="245"/>
      <c r="Q773" s="245"/>
      <c r="R773" s="245"/>
      <c r="S773" s="245"/>
      <c r="T773" s="246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7" t="s">
        <v>148</v>
      </c>
      <c r="AU773" s="247" t="s">
        <v>157</v>
      </c>
      <c r="AV773" s="13" t="s">
        <v>88</v>
      </c>
      <c r="AW773" s="13" t="s">
        <v>34</v>
      </c>
      <c r="AX773" s="13" t="s">
        <v>78</v>
      </c>
      <c r="AY773" s="247" t="s">
        <v>137</v>
      </c>
    </row>
    <row r="774" spans="1:51" s="13" customFormat="1" ht="12">
      <c r="A774" s="13"/>
      <c r="B774" s="237"/>
      <c r="C774" s="238"/>
      <c r="D774" s="232" t="s">
        <v>148</v>
      </c>
      <c r="E774" s="239" t="s">
        <v>1</v>
      </c>
      <c r="F774" s="240" t="s">
        <v>969</v>
      </c>
      <c r="G774" s="238"/>
      <c r="H774" s="241">
        <v>1</v>
      </c>
      <c r="I774" s="242"/>
      <c r="J774" s="238"/>
      <c r="K774" s="238"/>
      <c r="L774" s="243"/>
      <c r="M774" s="244"/>
      <c r="N774" s="245"/>
      <c r="O774" s="245"/>
      <c r="P774" s="245"/>
      <c r="Q774" s="245"/>
      <c r="R774" s="245"/>
      <c r="S774" s="245"/>
      <c r="T774" s="246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47" t="s">
        <v>148</v>
      </c>
      <c r="AU774" s="247" t="s">
        <v>157</v>
      </c>
      <c r="AV774" s="13" t="s">
        <v>88</v>
      </c>
      <c r="AW774" s="13" t="s">
        <v>34</v>
      </c>
      <c r="AX774" s="13" t="s">
        <v>78</v>
      </c>
      <c r="AY774" s="247" t="s">
        <v>137</v>
      </c>
    </row>
    <row r="775" spans="1:51" s="13" customFormat="1" ht="12">
      <c r="A775" s="13"/>
      <c r="B775" s="237"/>
      <c r="C775" s="238"/>
      <c r="D775" s="232" t="s">
        <v>148</v>
      </c>
      <c r="E775" s="239" t="s">
        <v>1</v>
      </c>
      <c r="F775" s="240" t="s">
        <v>970</v>
      </c>
      <c r="G775" s="238"/>
      <c r="H775" s="241">
        <v>2</v>
      </c>
      <c r="I775" s="242"/>
      <c r="J775" s="238"/>
      <c r="K775" s="238"/>
      <c r="L775" s="243"/>
      <c r="M775" s="244"/>
      <c r="N775" s="245"/>
      <c r="O775" s="245"/>
      <c r="P775" s="245"/>
      <c r="Q775" s="245"/>
      <c r="R775" s="245"/>
      <c r="S775" s="245"/>
      <c r="T775" s="246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7" t="s">
        <v>148</v>
      </c>
      <c r="AU775" s="247" t="s">
        <v>157</v>
      </c>
      <c r="AV775" s="13" t="s">
        <v>88</v>
      </c>
      <c r="AW775" s="13" t="s">
        <v>34</v>
      </c>
      <c r="AX775" s="13" t="s">
        <v>78</v>
      </c>
      <c r="AY775" s="247" t="s">
        <v>137</v>
      </c>
    </row>
    <row r="776" spans="1:51" s="16" customFormat="1" ht="12">
      <c r="A776" s="16"/>
      <c r="B776" s="270"/>
      <c r="C776" s="271"/>
      <c r="D776" s="232" t="s">
        <v>148</v>
      </c>
      <c r="E776" s="272" t="s">
        <v>1</v>
      </c>
      <c r="F776" s="273" t="s">
        <v>196</v>
      </c>
      <c r="G776" s="271"/>
      <c r="H776" s="274">
        <v>6</v>
      </c>
      <c r="I776" s="275"/>
      <c r="J776" s="271"/>
      <c r="K776" s="271"/>
      <c r="L776" s="276"/>
      <c r="M776" s="277"/>
      <c r="N776" s="278"/>
      <c r="O776" s="278"/>
      <c r="P776" s="278"/>
      <c r="Q776" s="278"/>
      <c r="R776" s="278"/>
      <c r="S776" s="278"/>
      <c r="T776" s="279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T776" s="280" t="s">
        <v>148</v>
      </c>
      <c r="AU776" s="280" t="s">
        <v>157</v>
      </c>
      <c r="AV776" s="16" t="s">
        <v>157</v>
      </c>
      <c r="AW776" s="16" t="s">
        <v>34</v>
      </c>
      <c r="AX776" s="16" t="s">
        <v>78</v>
      </c>
      <c r="AY776" s="280" t="s">
        <v>137</v>
      </c>
    </row>
    <row r="777" spans="1:51" s="15" customFormat="1" ht="12">
      <c r="A777" s="15"/>
      <c r="B777" s="258"/>
      <c r="C777" s="259"/>
      <c r="D777" s="232" t="s">
        <v>148</v>
      </c>
      <c r="E777" s="260" t="s">
        <v>1</v>
      </c>
      <c r="F777" s="261" t="s">
        <v>156</v>
      </c>
      <c r="G777" s="259"/>
      <c r="H777" s="262">
        <v>22</v>
      </c>
      <c r="I777" s="263"/>
      <c r="J777" s="259"/>
      <c r="K777" s="259"/>
      <c r="L777" s="264"/>
      <c r="M777" s="265"/>
      <c r="N777" s="266"/>
      <c r="O777" s="266"/>
      <c r="P777" s="266"/>
      <c r="Q777" s="266"/>
      <c r="R777" s="266"/>
      <c r="S777" s="266"/>
      <c r="T777" s="267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T777" s="268" t="s">
        <v>148</v>
      </c>
      <c r="AU777" s="268" t="s">
        <v>157</v>
      </c>
      <c r="AV777" s="15" t="s">
        <v>144</v>
      </c>
      <c r="AW777" s="15" t="s">
        <v>34</v>
      </c>
      <c r="AX777" s="15" t="s">
        <v>86</v>
      </c>
      <c r="AY777" s="268" t="s">
        <v>137</v>
      </c>
    </row>
    <row r="778" spans="1:63" s="12" customFormat="1" ht="22.8" customHeight="1">
      <c r="A778" s="12"/>
      <c r="B778" s="203"/>
      <c r="C778" s="204"/>
      <c r="D778" s="205" t="s">
        <v>77</v>
      </c>
      <c r="E778" s="217" t="s">
        <v>971</v>
      </c>
      <c r="F778" s="217" t="s">
        <v>972</v>
      </c>
      <c r="G778" s="204"/>
      <c r="H778" s="204"/>
      <c r="I778" s="207"/>
      <c r="J778" s="218">
        <f>BK778</f>
        <v>0</v>
      </c>
      <c r="K778" s="204"/>
      <c r="L778" s="209"/>
      <c r="M778" s="210"/>
      <c r="N778" s="211"/>
      <c r="O778" s="211"/>
      <c r="P778" s="212">
        <f>SUM(P779:P806)</f>
        <v>0</v>
      </c>
      <c r="Q778" s="211"/>
      <c r="R778" s="212">
        <f>SUM(R779:R806)</f>
        <v>0</v>
      </c>
      <c r="S778" s="211"/>
      <c r="T778" s="213">
        <f>SUM(T779:T806)</f>
        <v>0</v>
      </c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R778" s="214" t="s">
        <v>86</v>
      </c>
      <c r="AT778" s="215" t="s">
        <v>77</v>
      </c>
      <c r="AU778" s="215" t="s">
        <v>86</v>
      </c>
      <c r="AY778" s="214" t="s">
        <v>137</v>
      </c>
      <c r="BK778" s="216">
        <f>SUM(BK779:BK806)</f>
        <v>0</v>
      </c>
    </row>
    <row r="779" spans="1:65" s="2" customFormat="1" ht="21.75" customHeight="1">
      <c r="A779" s="39"/>
      <c r="B779" s="40"/>
      <c r="C779" s="219" t="s">
        <v>973</v>
      </c>
      <c r="D779" s="219" t="s">
        <v>139</v>
      </c>
      <c r="E779" s="220" t="s">
        <v>974</v>
      </c>
      <c r="F779" s="221" t="s">
        <v>975</v>
      </c>
      <c r="G779" s="222" t="s">
        <v>224</v>
      </c>
      <c r="H779" s="223">
        <v>7612.435</v>
      </c>
      <c r="I779" s="224"/>
      <c r="J779" s="225">
        <f>ROUND(I779*H779,2)</f>
        <v>0</v>
      </c>
      <c r="K779" s="221" t="s">
        <v>143</v>
      </c>
      <c r="L779" s="45"/>
      <c r="M779" s="226" t="s">
        <v>1</v>
      </c>
      <c r="N779" s="227" t="s">
        <v>43</v>
      </c>
      <c r="O779" s="92"/>
      <c r="P779" s="228">
        <f>O779*H779</f>
        <v>0</v>
      </c>
      <c r="Q779" s="228">
        <v>0</v>
      </c>
      <c r="R779" s="228">
        <f>Q779*H779</f>
        <v>0</v>
      </c>
      <c r="S779" s="228">
        <v>0</v>
      </c>
      <c r="T779" s="229">
        <f>S779*H779</f>
        <v>0</v>
      </c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R779" s="230" t="s">
        <v>144</v>
      </c>
      <c r="AT779" s="230" t="s">
        <v>139</v>
      </c>
      <c r="AU779" s="230" t="s">
        <v>88</v>
      </c>
      <c r="AY779" s="18" t="s">
        <v>137</v>
      </c>
      <c r="BE779" s="231">
        <f>IF(N779="základní",J779,0)</f>
        <v>0</v>
      </c>
      <c r="BF779" s="231">
        <f>IF(N779="snížená",J779,0)</f>
        <v>0</v>
      </c>
      <c r="BG779" s="231">
        <f>IF(N779="zákl. přenesená",J779,0)</f>
        <v>0</v>
      </c>
      <c r="BH779" s="231">
        <f>IF(N779="sníž. přenesená",J779,0)</f>
        <v>0</v>
      </c>
      <c r="BI779" s="231">
        <f>IF(N779="nulová",J779,0)</f>
        <v>0</v>
      </c>
      <c r="BJ779" s="18" t="s">
        <v>86</v>
      </c>
      <c r="BK779" s="231">
        <f>ROUND(I779*H779,2)</f>
        <v>0</v>
      </c>
      <c r="BL779" s="18" t="s">
        <v>144</v>
      </c>
      <c r="BM779" s="230" t="s">
        <v>976</v>
      </c>
    </row>
    <row r="780" spans="1:47" s="2" customFormat="1" ht="12">
      <c r="A780" s="39"/>
      <c r="B780" s="40"/>
      <c r="C780" s="41"/>
      <c r="D780" s="232" t="s">
        <v>146</v>
      </c>
      <c r="E780" s="41"/>
      <c r="F780" s="233" t="s">
        <v>977</v>
      </c>
      <c r="G780" s="41"/>
      <c r="H780" s="41"/>
      <c r="I780" s="234"/>
      <c r="J780" s="41"/>
      <c r="K780" s="41"/>
      <c r="L780" s="45"/>
      <c r="M780" s="235"/>
      <c r="N780" s="236"/>
      <c r="O780" s="92"/>
      <c r="P780" s="92"/>
      <c r="Q780" s="92"/>
      <c r="R780" s="92"/>
      <c r="S780" s="92"/>
      <c r="T780" s="93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T780" s="18" t="s">
        <v>146</v>
      </c>
      <c r="AU780" s="18" t="s">
        <v>88</v>
      </c>
    </row>
    <row r="781" spans="1:51" s="13" customFormat="1" ht="12">
      <c r="A781" s="13"/>
      <c r="B781" s="237"/>
      <c r="C781" s="238"/>
      <c r="D781" s="232" t="s">
        <v>148</v>
      </c>
      <c r="E781" s="239" t="s">
        <v>1</v>
      </c>
      <c r="F781" s="240" t="s">
        <v>978</v>
      </c>
      <c r="G781" s="238"/>
      <c r="H781" s="241">
        <v>3531.29</v>
      </c>
      <c r="I781" s="242"/>
      <c r="J781" s="238"/>
      <c r="K781" s="238"/>
      <c r="L781" s="243"/>
      <c r="M781" s="244"/>
      <c r="N781" s="245"/>
      <c r="O781" s="245"/>
      <c r="P781" s="245"/>
      <c r="Q781" s="245"/>
      <c r="R781" s="245"/>
      <c r="S781" s="245"/>
      <c r="T781" s="246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47" t="s">
        <v>148</v>
      </c>
      <c r="AU781" s="247" t="s">
        <v>88</v>
      </c>
      <c r="AV781" s="13" t="s">
        <v>88</v>
      </c>
      <c r="AW781" s="13" t="s">
        <v>34</v>
      </c>
      <c r="AX781" s="13" t="s">
        <v>78</v>
      </c>
      <c r="AY781" s="247" t="s">
        <v>137</v>
      </c>
    </row>
    <row r="782" spans="1:51" s="13" customFormat="1" ht="12">
      <c r="A782" s="13"/>
      <c r="B782" s="237"/>
      <c r="C782" s="238"/>
      <c r="D782" s="232" t="s">
        <v>148</v>
      </c>
      <c r="E782" s="239" t="s">
        <v>1</v>
      </c>
      <c r="F782" s="240" t="s">
        <v>979</v>
      </c>
      <c r="G782" s="238"/>
      <c r="H782" s="241">
        <v>4081.145</v>
      </c>
      <c r="I782" s="242"/>
      <c r="J782" s="238"/>
      <c r="K782" s="238"/>
      <c r="L782" s="243"/>
      <c r="M782" s="244"/>
      <c r="N782" s="245"/>
      <c r="O782" s="245"/>
      <c r="P782" s="245"/>
      <c r="Q782" s="245"/>
      <c r="R782" s="245"/>
      <c r="S782" s="245"/>
      <c r="T782" s="246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47" t="s">
        <v>148</v>
      </c>
      <c r="AU782" s="247" t="s">
        <v>88</v>
      </c>
      <c r="AV782" s="13" t="s">
        <v>88</v>
      </c>
      <c r="AW782" s="13" t="s">
        <v>34</v>
      </c>
      <c r="AX782" s="13" t="s">
        <v>78</v>
      </c>
      <c r="AY782" s="247" t="s">
        <v>137</v>
      </c>
    </row>
    <row r="783" spans="1:51" s="15" customFormat="1" ht="12">
      <c r="A783" s="15"/>
      <c r="B783" s="258"/>
      <c r="C783" s="259"/>
      <c r="D783" s="232" t="s">
        <v>148</v>
      </c>
      <c r="E783" s="260" t="s">
        <v>1</v>
      </c>
      <c r="F783" s="261" t="s">
        <v>156</v>
      </c>
      <c r="G783" s="259"/>
      <c r="H783" s="262">
        <v>7612.4349999999995</v>
      </c>
      <c r="I783" s="263"/>
      <c r="J783" s="259"/>
      <c r="K783" s="259"/>
      <c r="L783" s="264"/>
      <c r="M783" s="265"/>
      <c r="N783" s="266"/>
      <c r="O783" s="266"/>
      <c r="P783" s="266"/>
      <c r="Q783" s="266"/>
      <c r="R783" s="266"/>
      <c r="S783" s="266"/>
      <c r="T783" s="267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T783" s="268" t="s">
        <v>148</v>
      </c>
      <c r="AU783" s="268" t="s">
        <v>88</v>
      </c>
      <c r="AV783" s="15" t="s">
        <v>144</v>
      </c>
      <c r="AW783" s="15" t="s">
        <v>34</v>
      </c>
      <c r="AX783" s="15" t="s">
        <v>86</v>
      </c>
      <c r="AY783" s="268" t="s">
        <v>137</v>
      </c>
    </row>
    <row r="784" spans="1:65" s="2" customFormat="1" ht="24.15" customHeight="1">
      <c r="A784" s="39"/>
      <c r="B784" s="40"/>
      <c r="C784" s="219" t="s">
        <v>980</v>
      </c>
      <c r="D784" s="219" t="s">
        <v>139</v>
      </c>
      <c r="E784" s="220" t="s">
        <v>981</v>
      </c>
      <c r="F784" s="221" t="s">
        <v>982</v>
      </c>
      <c r="G784" s="222" t="s">
        <v>224</v>
      </c>
      <c r="H784" s="223">
        <v>68511.915</v>
      </c>
      <c r="I784" s="224"/>
      <c r="J784" s="225">
        <f>ROUND(I784*H784,2)</f>
        <v>0</v>
      </c>
      <c r="K784" s="221" t="s">
        <v>143</v>
      </c>
      <c r="L784" s="45"/>
      <c r="M784" s="226" t="s">
        <v>1</v>
      </c>
      <c r="N784" s="227" t="s">
        <v>43</v>
      </c>
      <c r="O784" s="92"/>
      <c r="P784" s="228">
        <f>O784*H784</f>
        <v>0</v>
      </c>
      <c r="Q784" s="228">
        <v>0</v>
      </c>
      <c r="R784" s="228">
        <f>Q784*H784</f>
        <v>0</v>
      </c>
      <c r="S784" s="228">
        <v>0</v>
      </c>
      <c r="T784" s="229">
        <f>S784*H784</f>
        <v>0</v>
      </c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R784" s="230" t="s">
        <v>144</v>
      </c>
      <c r="AT784" s="230" t="s">
        <v>139</v>
      </c>
      <c r="AU784" s="230" t="s">
        <v>88</v>
      </c>
      <c r="AY784" s="18" t="s">
        <v>137</v>
      </c>
      <c r="BE784" s="231">
        <f>IF(N784="základní",J784,0)</f>
        <v>0</v>
      </c>
      <c r="BF784" s="231">
        <f>IF(N784="snížená",J784,0)</f>
        <v>0</v>
      </c>
      <c r="BG784" s="231">
        <f>IF(N784="zákl. přenesená",J784,0)</f>
        <v>0</v>
      </c>
      <c r="BH784" s="231">
        <f>IF(N784="sníž. přenesená",J784,0)</f>
        <v>0</v>
      </c>
      <c r="BI784" s="231">
        <f>IF(N784="nulová",J784,0)</f>
        <v>0</v>
      </c>
      <c r="BJ784" s="18" t="s">
        <v>86</v>
      </c>
      <c r="BK784" s="231">
        <f>ROUND(I784*H784,2)</f>
        <v>0</v>
      </c>
      <c r="BL784" s="18" t="s">
        <v>144</v>
      </c>
      <c r="BM784" s="230" t="s">
        <v>983</v>
      </c>
    </row>
    <row r="785" spans="1:47" s="2" customFormat="1" ht="12">
      <c r="A785" s="39"/>
      <c r="B785" s="40"/>
      <c r="C785" s="41"/>
      <c r="D785" s="232" t="s">
        <v>146</v>
      </c>
      <c r="E785" s="41"/>
      <c r="F785" s="233" t="s">
        <v>984</v>
      </c>
      <c r="G785" s="41"/>
      <c r="H785" s="41"/>
      <c r="I785" s="234"/>
      <c r="J785" s="41"/>
      <c r="K785" s="41"/>
      <c r="L785" s="45"/>
      <c r="M785" s="235"/>
      <c r="N785" s="236"/>
      <c r="O785" s="92"/>
      <c r="P785" s="92"/>
      <c r="Q785" s="92"/>
      <c r="R785" s="92"/>
      <c r="S785" s="92"/>
      <c r="T785" s="93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T785" s="18" t="s">
        <v>146</v>
      </c>
      <c r="AU785" s="18" t="s">
        <v>88</v>
      </c>
    </row>
    <row r="786" spans="1:47" s="2" customFormat="1" ht="12">
      <c r="A786" s="39"/>
      <c r="B786" s="40"/>
      <c r="C786" s="41"/>
      <c r="D786" s="232" t="s">
        <v>180</v>
      </c>
      <c r="E786" s="41"/>
      <c r="F786" s="269" t="s">
        <v>187</v>
      </c>
      <c r="G786" s="41"/>
      <c r="H786" s="41"/>
      <c r="I786" s="234"/>
      <c r="J786" s="41"/>
      <c r="K786" s="41"/>
      <c r="L786" s="45"/>
      <c r="M786" s="235"/>
      <c r="N786" s="236"/>
      <c r="O786" s="92"/>
      <c r="P786" s="92"/>
      <c r="Q786" s="92"/>
      <c r="R786" s="92"/>
      <c r="S786" s="92"/>
      <c r="T786" s="93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T786" s="18" t="s">
        <v>180</v>
      </c>
      <c r="AU786" s="18" t="s">
        <v>88</v>
      </c>
    </row>
    <row r="787" spans="1:51" s="13" customFormat="1" ht="12">
      <c r="A787" s="13"/>
      <c r="B787" s="237"/>
      <c r="C787" s="238"/>
      <c r="D787" s="232" t="s">
        <v>148</v>
      </c>
      <c r="E787" s="239" t="s">
        <v>1</v>
      </c>
      <c r="F787" s="240" t="s">
        <v>985</v>
      </c>
      <c r="G787" s="238"/>
      <c r="H787" s="241">
        <v>31781.61</v>
      </c>
      <c r="I787" s="242"/>
      <c r="J787" s="238"/>
      <c r="K787" s="238"/>
      <c r="L787" s="243"/>
      <c r="M787" s="244"/>
      <c r="N787" s="245"/>
      <c r="O787" s="245"/>
      <c r="P787" s="245"/>
      <c r="Q787" s="245"/>
      <c r="R787" s="245"/>
      <c r="S787" s="245"/>
      <c r="T787" s="246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47" t="s">
        <v>148</v>
      </c>
      <c r="AU787" s="247" t="s">
        <v>88</v>
      </c>
      <c r="AV787" s="13" t="s">
        <v>88</v>
      </c>
      <c r="AW787" s="13" t="s">
        <v>34</v>
      </c>
      <c r="AX787" s="13" t="s">
        <v>78</v>
      </c>
      <c r="AY787" s="247" t="s">
        <v>137</v>
      </c>
    </row>
    <row r="788" spans="1:51" s="13" customFormat="1" ht="12">
      <c r="A788" s="13"/>
      <c r="B788" s="237"/>
      <c r="C788" s="238"/>
      <c r="D788" s="232" t="s">
        <v>148</v>
      </c>
      <c r="E788" s="239" t="s">
        <v>1</v>
      </c>
      <c r="F788" s="240" t="s">
        <v>986</v>
      </c>
      <c r="G788" s="238"/>
      <c r="H788" s="241">
        <v>36730.305</v>
      </c>
      <c r="I788" s="242"/>
      <c r="J788" s="238"/>
      <c r="K788" s="238"/>
      <c r="L788" s="243"/>
      <c r="M788" s="244"/>
      <c r="N788" s="245"/>
      <c r="O788" s="245"/>
      <c r="P788" s="245"/>
      <c r="Q788" s="245"/>
      <c r="R788" s="245"/>
      <c r="S788" s="245"/>
      <c r="T788" s="246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47" t="s">
        <v>148</v>
      </c>
      <c r="AU788" s="247" t="s">
        <v>88</v>
      </c>
      <c r="AV788" s="13" t="s">
        <v>88</v>
      </c>
      <c r="AW788" s="13" t="s">
        <v>34</v>
      </c>
      <c r="AX788" s="13" t="s">
        <v>78</v>
      </c>
      <c r="AY788" s="247" t="s">
        <v>137</v>
      </c>
    </row>
    <row r="789" spans="1:51" s="15" customFormat="1" ht="12">
      <c r="A789" s="15"/>
      <c r="B789" s="258"/>
      <c r="C789" s="259"/>
      <c r="D789" s="232" t="s">
        <v>148</v>
      </c>
      <c r="E789" s="260" t="s">
        <v>1</v>
      </c>
      <c r="F789" s="261" t="s">
        <v>156</v>
      </c>
      <c r="G789" s="259"/>
      <c r="H789" s="262">
        <v>68511.91500000001</v>
      </c>
      <c r="I789" s="263"/>
      <c r="J789" s="259"/>
      <c r="K789" s="259"/>
      <c r="L789" s="264"/>
      <c r="M789" s="265"/>
      <c r="N789" s="266"/>
      <c r="O789" s="266"/>
      <c r="P789" s="266"/>
      <c r="Q789" s="266"/>
      <c r="R789" s="266"/>
      <c r="S789" s="266"/>
      <c r="T789" s="267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T789" s="268" t="s">
        <v>148</v>
      </c>
      <c r="AU789" s="268" t="s">
        <v>88</v>
      </c>
      <c r="AV789" s="15" t="s">
        <v>144</v>
      </c>
      <c r="AW789" s="15" t="s">
        <v>34</v>
      </c>
      <c r="AX789" s="15" t="s">
        <v>86</v>
      </c>
      <c r="AY789" s="268" t="s">
        <v>137</v>
      </c>
    </row>
    <row r="790" spans="1:65" s="2" customFormat="1" ht="21.75" customHeight="1">
      <c r="A790" s="39"/>
      <c r="B790" s="40"/>
      <c r="C790" s="219" t="s">
        <v>987</v>
      </c>
      <c r="D790" s="219" t="s">
        <v>139</v>
      </c>
      <c r="E790" s="220" t="s">
        <v>988</v>
      </c>
      <c r="F790" s="221" t="s">
        <v>989</v>
      </c>
      <c r="G790" s="222" t="s">
        <v>224</v>
      </c>
      <c r="H790" s="223">
        <v>88.274</v>
      </c>
      <c r="I790" s="224"/>
      <c r="J790" s="225">
        <f>ROUND(I790*H790,2)</f>
        <v>0</v>
      </c>
      <c r="K790" s="221" t="s">
        <v>143</v>
      </c>
      <c r="L790" s="45"/>
      <c r="M790" s="226" t="s">
        <v>1</v>
      </c>
      <c r="N790" s="227" t="s">
        <v>43</v>
      </c>
      <c r="O790" s="92"/>
      <c r="P790" s="228">
        <f>O790*H790</f>
        <v>0</v>
      </c>
      <c r="Q790" s="228">
        <v>0</v>
      </c>
      <c r="R790" s="228">
        <f>Q790*H790</f>
        <v>0</v>
      </c>
      <c r="S790" s="228">
        <v>0</v>
      </c>
      <c r="T790" s="229">
        <f>S790*H790</f>
        <v>0</v>
      </c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R790" s="230" t="s">
        <v>144</v>
      </c>
      <c r="AT790" s="230" t="s">
        <v>139</v>
      </c>
      <c r="AU790" s="230" t="s">
        <v>88</v>
      </c>
      <c r="AY790" s="18" t="s">
        <v>137</v>
      </c>
      <c r="BE790" s="231">
        <f>IF(N790="základní",J790,0)</f>
        <v>0</v>
      </c>
      <c r="BF790" s="231">
        <f>IF(N790="snížená",J790,0)</f>
        <v>0</v>
      </c>
      <c r="BG790" s="231">
        <f>IF(N790="zákl. přenesená",J790,0)</f>
        <v>0</v>
      </c>
      <c r="BH790" s="231">
        <f>IF(N790="sníž. přenesená",J790,0)</f>
        <v>0</v>
      </c>
      <c r="BI790" s="231">
        <f>IF(N790="nulová",J790,0)</f>
        <v>0</v>
      </c>
      <c r="BJ790" s="18" t="s">
        <v>86</v>
      </c>
      <c r="BK790" s="231">
        <f>ROUND(I790*H790,2)</f>
        <v>0</v>
      </c>
      <c r="BL790" s="18" t="s">
        <v>144</v>
      </c>
      <c r="BM790" s="230" t="s">
        <v>990</v>
      </c>
    </row>
    <row r="791" spans="1:47" s="2" customFormat="1" ht="12">
      <c r="A791" s="39"/>
      <c r="B791" s="40"/>
      <c r="C791" s="41"/>
      <c r="D791" s="232" t="s">
        <v>146</v>
      </c>
      <c r="E791" s="41"/>
      <c r="F791" s="233" t="s">
        <v>991</v>
      </c>
      <c r="G791" s="41"/>
      <c r="H791" s="41"/>
      <c r="I791" s="234"/>
      <c r="J791" s="41"/>
      <c r="K791" s="41"/>
      <c r="L791" s="45"/>
      <c r="M791" s="235"/>
      <c r="N791" s="236"/>
      <c r="O791" s="92"/>
      <c r="P791" s="92"/>
      <c r="Q791" s="92"/>
      <c r="R791" s="92"/>
      <c r="S791" s="92"/>
      <c r="T791" s="93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T791" s="18" t="s">
        <v>146</v>
      </c>
      <c r="AU791" s="18" t="s">
        <v>88</v>
      </c>
    </row>
    <row r="792" spans="1:51" s="13" customFormat="1" ht="12">
      <c r="A792" s="13"/>
      <c r="B792" s="237"/>
      <c r="C792" s="238"/>
      <c r="D792" s="232" t="s">
        <v>148</v>
      </c>
      <c r="E792" s="239" t="s">
        <v>1</v>
      </c>
      <c r="F792" s="240" t="s">
        <v>992</v>
      </c>
      <c r="G792" s="238"/>
      <c r="H792" s="241">
        <v>88.274</v>
      </c>
      <c r="I792" s="242"/>
      <c r="J792" s="238"/>
      <c r="K792" s="238"/>
      <c r="L792" s="243"/>
      <c r="M792" s="244"/>
      <c r="N792" s="245"/>
      <c r="O792" s="245"/>
      <c r="P792" s="245"/>
      <c r="Q792" s="245"/>
      <c r="R792" s="245"/>
      <c r="S792" s="245"/>
      <c r="T792" s="246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47" t="s">
        <v>148</v>
      </c>
      <c r="AU792" s="247" t="s">
        <v>88</v>
      </c>
      <c r="AV792" s="13" t="s">
        <v>88</v>
      </c>
      <c r="AW792" s="13" t="s">
        <v>34</v>
      </c>
      <c r="AX792" s="13" t="s">
        <v>78</v>
      </c>
      <c r="AY792" s="247" t="s">
        <v>137</v>
      </c>
    </row>
    <row r="793" spans="1:51" s="15" customFormat="1" ht="12">
      <c r="A793" s="15"/>
      <c r="B793" s="258"/>
      <c r="C793" s="259"/>
      <c r="D793" s="232" t="s">
        <v>148</v>
      </c>
      <c r="E793" s="260" t="s">
        <v>1</v>
      </c>
      <c r="F793" s="261" t="s">
        <v>156</v>
      </c>
      <c r="G793" s="259"/>
      <c r="H793" s="262">
        <v>88.274</v>
      </c>
      <c r="I793" s="263"/>
      <c r="J793" s="259"/>
      <c r="K793" s="259"/>
      <c r="L793" s="264"/>
      <c r="M793" s="265"/>
      <c r="N793" s="266"/>
      <c r="O793" s="266"/>
      <c r="P793" s="266"/>
      <c r="Q793" s="266"/>
      <c r="R793" s="266"/>
      <c r="S793" s="266"/>
      <c r="T793" s="267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T793" s="268" t="s">
        <v>148</v>
      </c>
      <c r="AU793" s="268" t="s">
        <v>88</v>
      </c>
      <c r="AV793" s="15" t="s">
        <v>144</v>
      </c>
      <c r="AW793" s="15" t="s">
        <v>34</v>
      </c>
      <c r="AX793" s="15" t="s">
        <v>86</v>
      </c>
      <c r="AY793" s="268" t="s">
        <v>137</v>
      </c>
    </row>
    <row r="794" spans="1:65" s="2" customFormat="1" ht="24.15" customHeight="1">
      <c r="A794" s="39"/>
      <c r="B794" s="40"/>
      <c r="C794" s="219" t="s">
        <v>993</v>
      </c>
      <c r="D794" s="219" t="s">
        <v>139</v>
      </c>
      <c r="E794" s="220" t="s">
        <v>994</v>
      </c>
      <c r="F794" s="221" t="s">
        <v>995</v>
      </c>
      <c r="G794" s="222" t="s">
        <v>224</v>
      </c>
      <c r="H794" s="223">
        <v>794.465</v>
      </c>
      <c r="I794" s="224"/>
      <c r="J794" s="225">
        <f>ROUND(I794*H794,2)</f>
        <v>0</v>
      </c>
      <c r="K794" s="221" t="s">
        <v>143</v>
      </c>
      <c r="L794" s="45"/>
      <c r="M794" s="226" t="s">
        <v>1</v>
      </c>
      <c r="N794" s="227" t="s">
        <v>43</v>
      </c>
      <c r="O794" s="92"/>
      <c r="P794" s="228">
        <f>O794*H794</f>
        <v>0</v>
      </c>
      <c r="Q794" s="228">
        <v>0</v>
      </c>
      <c r="R794" s="228">
        <f>Q794*H794</f>
        <v>0</v>
      </c>
      <c r="S794" s="228">
        <v>0</v>
      </c>
      <c r="T794" s="229">
        <f>S794*H794</f>
        <v>0</v>
      </c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R794" s="230" t="s">
        <v>144</v>
      </c>
      <c r="AT794" s="230" t="s">
        <v>139</v>
      </c>
      <c r="AU794" s="230" t="s">
        <v>88</v>
      </c>
      <c r="AY794" s="18" t="s">
        <v>137</v>
      </c>
      <c r="BE794" s="231">
        <f>IF(N794="základní",J794,0)</f>
        <v>0</v>
      </c>
      <c r="BF794" s="231">
        <f>IF(N794="snížená",J794,0)</f>
        <v>0</v>
      </c>
      <c r="BG794" s="231">
        <f>IF(N794="zákl. přenesená",J794,0)</f>
        <v>0</v>
      </c>
      <c r="BH794" s="231">
        <f>IF(N794="sníž. přenesená",J794,0)</f>
        <v>0</v>
      </c>
      <c r="BI794" s="231">
        <f>IF(N794="nulová",J794,0)</f>
        <v>0</v>
      </c>
      <c r="BJ794" s="18" t="s">
        <v>86</v>
      </c>
      <c r="BK794" s="231">
        <f>ROUND(I794*H794,2)</f>
        <v>0</v>
      </c>
      <c r="BL794" s="18" t="s">
        <v>144</v>
      </c>
      <c r="BM794" s="230" t="s">
        <v>996</v>
      </c>
    </row>
    <row r="795" spans="1:47" s="2" customFormat="1" ht="12">
      <c r="A795" s="39"/>
      <c r="B795" s="40"/>
      <c r="C795" s="41"/>
      <c r="D795" s="232" t="s">
        <v>146</v>
      </c>
      <c r="E795" s="41"/>
      <c r="F795" s="233" t="s">
        <v>984</v>
      </c>
      <c r="G795" s="41"/>
      <c r="H795" s="41"/>
      <c r="I795" s="234"/>
      <c r="J795" s="41"/>
      <c r="K795" s="41"/>
      <c r="L795" s="45"/>
      <c r="M795" s="235"/>
      <c r="N795" s="236"/>
      <c r="O795" s="92"/>
      <c r="P795" s="92"/>
      <c r="Q795" s="92"/>
      <c r="R795" s="92"/>
      <c r="S795" s="92"/>
      <c r="T795" s="93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T795" s="18" t="s">
        <v>146</v>
      </c>
      <c r="AU795" s="18" t="s">
        <v>88</v>
      </c>
    </row>
    <row r="796" spans="1:47" s="2" customFormat="1" ht="12">
      <c r="A796" s="39"/>
      <c r="B796" s="40"/>
      <c r="C796" s="41"/>
      <c r="D796" s="232" t="s">
        <v>180</v>
      </c>
      <c r="E796" s="41"/>
      <c r="F796" s="269" t="s">
        <v>187</v>
      </c>
      <c r="G796" s="41"/>
      <c r="H796" s="41"/>
      <c r="I796" s="234"/>
      <c r="J796" s="41"/>
      <c r="K796" s="41"/>
      <c r="L796" s="45"/>
      <c r="M796" s="235"/>
      <c r="N796" s="236"/>
      <c r="O796" s="92"/>
      <c r="P796" s="92"/>
      <c r="Q796" s="92"/>
      <c r="R796" s="92"/>
      <c r="S796" s="92"/>
      <c r="T796" s="93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T796" s="18" t="s">
        <v>180</v>
      </c>
      <c r="AU796" s="18" t="s">
        <v>88</v>
      </c>
    </row>
    <row r="797" spans="1:51" s="13" customFormat="1" ht="12">
      <c r="A797" s="13"/>
      <c r="B797" s="237"/>
      <c r="C797" s="238"/>
      <c r="D797" s="232" t="s">
        <v>148</v>
      </c>
      <c r="E797" s="239" t="s">
        <v>1</v>
      </c>
      <c r="F797" s="240" t="s">
        <v>997</v>
      </c>
      <c r="G797" s="238"/>
      <c r="H797" s="241">
        <v>794.465</v>
      </c>
      <c r="I797" s="242"/>
      <c r="J797" s="238"/>
      <c r="K797" s="238"/>
      <c r="L797" s="243"/>
      <c r="M797" s="244"/>
      <c r="N797" s="245"/>
      <c r="O797" s="245"/>
      <c r="P797" s="245"/>
      <c r="Q797" s="245"/>
      <c r="R797" s="245"/>
      <c r="S797" s="245"/>
      <c r="T797" s="246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47" t="s">
        <v>148</v>
      </c>
      <c r="AU797" s="247" t="s">
        <v>88</v>
      </c>
      <c r="AV797" s="13" t="s">
        <v>88</v>
      </c>
      <c r="AW797" s="13" t="s">
        <v>34</v>
      </c>
      <c r="AX797" s="13" t="s">
        <v>78</v>
      </c>
      <c r="AY797" s="247" t="s">
        <v>137</v>
      </c>
    </row>
    <row r="798" spans="1:51" s="15" customFormat="1" ht="12">
      <c r="A798" s="15"/>
      <c r="B798" s="258"/>
      <c r="C798" s="259"/>
      <c r="D798" s="232" t="s">
        <v>148</v>
      </c>
      <c r="E798" s="260" t="s">
        <v>1</v>
      </c>
      <c r="F798" s="261" t="s">
        <v>156</v>
      </c>
      <c r="G798" s="259"/>
      <c r="H798" s="262">
        <v>794.465</v>
      </c>
      <c r="I798" s="263"/>
      <c r="J798" s="259"/>
      <c r="K798" s="259"/>
      <c r="L798" s="264"/>
      <c r="M798" s="265"/>
      <c r="N798" s="266"/>
      <c r="O798" s="266"/>
      <c r="P798" s="266"/>
      <c r="Q798" s="266"/>
      <c r="R798" s="266"/>
      <c r="S798" s="266"/>
      <c r="T798" s="267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T798" s="268" t="s">
        <v>148</v>
      </c>
      <c r="AU798" s="268" t="s">
        <v>88</v>
      </c>
      <c r="AV798" s="15" t="s">
        <v>144</v>
      </c>
      <c r="AW798" s="15" t="s">
        <v>34</v>
      </c>
      <c r="AX798" s="15" t="s">
        <v>86</v>
      </c>
      <c r="AY798" s="268" t="s">
        <v>137</v>
      </c>
    </row>
    <row r="799" spans="1:65" s="2" customFormat="1" ht="37.8" customHeight="1">
      <c r="A799" s="39"/>
      <c r="B799" s="40"/>
      <c r="C799" s="219" t="s">
        <v>998</v>
      </c>
      <c r="D799" s="219" t="s">
        <v>139</v>
      </c>
      <c r="E799" s="220" t="s">
        <v>999</v>
      </c>
      <c r="F799" s="221" t="s">
        <v>1000</v>
      </c>
      <c r="G799" s="222" t="s">
        <v>224</v>
      </c>
      <c r="H799" s="223">
        <v>88.274</v>
      </c>
      <c r="I799" s="224"/>
      <c r="J799" s="225">
        <f>ROUND(I799*H799,2)</f>
        <v>0</v>
      </c>
      <c r="K799" s="221" t="s">
        <v>143</v>
      </c>
      <c r="L799" s="45"/>
      <c r="M799" s="226" t="s">
        <v>1</v>
      </c>
      <c r="N799" s="227" t="s">
        <v>43</v>
      </c>
      <c r="O799" s="92"/>
      <c r="P799" s="228">
        <f>O799*H799</f>
        <v>0</v>
      </c>
      <c r="Q799" s="228">
        <v>0</v>
      </c>
      <c r="R799" s="228">
        <f>Q799*H799</f>
        <v>0</v>
      </c>
      <c r="S799" s="228">
        <v>0</v>
      </c>
      <c r="T799" s="229">
        <f>S799*H799</f>
        <v>0</v>
      </c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R799" s="230" t="s">
        <v>144</v>
      </c>
      <c r="AT799" s="230" t="s">
        <v>139</v>
      </c>
      <c r="AU799" s="230" t="s">
        <v>88</v>
      </c>
      <c r="AY799" s="18" t="s">
        <v>137</v>
      </c>
      <c r="BE799" s="231">
        <f>IF(N799="základní",J799,0)</f>
        <v>0</v>
      </c>
      <c r="BF799" s="231">
        <f>IF(N799="snížená",J799,0)</f>
        <v>0</v>
      </c>
      <c r="BG799" s="231">
        <f>IF(N799="zákl. přenesená",J799,0)</f>
        <v>0</v>
      </c>
      <c r="BH799" s="231">
        <f>IF(N799="sníž. přenesená",J799,0)</f>
        <v>0</v>
      </c>
      <c r="BI799" s="231">
        <f>IF(N799="nulová",J799,0)</f>
        <v>0</v>
      </c>
      <c r="BJ799" s="18" t="s">
        <v>86</v>
      </c>
      <c r="BK799" s="231">
        <f>ROUND(I799*H799,2)</f>
        <v>0</v>
      </c>
      <c r="BL799" s="18" t="s">
        <v>144</v>
      </c>
      <c r="BM799" s="230" t="s">
        <v>1001</v>
      </c>
    </row>
    <row r="800" spans="1:47" s="2" customFormat="1" ht="12">
      <c r="A800" s="39"/>
      <c r="B800" s="40"/>
      <c r="C800" s="41"/>
      <c r="D800" s="232" t="s">
        <v>146</v>
      </c>
      <c r="E800" s="41"/>
      <c r="F800" s="233" t="s">
        <v>1002</v>
      </c>
      <c r="G800" s="41"/>
      <c r="H800" s="41"/>
      <c r="I800" s="234"/>
      <c r="J800" s="41"/>
      <c r="K800" s="41"/>
      <c r="L800" s="45"/>
      <c r="M800" s="235"/>
      <c r="N800" s="236"/>
      <c r="O800" s="92"/>
      <c r="P800" s="92"/>
      <c r="Q800" s="92"/>
      <c r="R800" s="92"/>
      <c r="S800" s="92"/>
      <c r="T800" s="93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T800" s="18" t="s">
        <v>146</v>
      </c>
      <c r="AU800" s="18" t="s">
        <v>88</v>
      </c>
    </row>
    <row r="801" spans="1:51" s="13" customFormat="1" ht="12">
      <c r="A801" s="13"/>
      <c r="B801" s="237"/>
      <c r="C801" s="238"/>
      <c r="D801" s="232" t="s">
        <v>148</v>
      </c>
      <c r="E801" s="239" t="s">
        <v>1</v>
      </c>
      <c r="F801" s="240" t="s">
        <v>1003</v>
      </c>
      <c r="G801" s="238"/>
      <c r="H801" s="241">
        <v>88.274</v>
      </c>
      <c r="I801" s="242"/>
      <c r="J801" s="238"/>
      <c r="K801" s="238"/>
      <c r="L801" s="243"/>
      <c r="M801" s="244"/>
      <c r="N801" s="245"/>
      <c r="O801" s="245"/>
      <c r="P801" s="245"/>
      <c r="Q801" s="245"/>
      <c r="R801" s="245"/>
      <c r="S801" s="245"/>
      <c r="T801" s="246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47" t="s">
        <v>148</v>
      </c>
      <c r="AU801" s="247" t="s">
        <v>88</v>
      </c>
      <c r="AV801" s="13" t="s">
        <v>88</v>
      </c>
      <c r="AW801" s="13" t="s">
        <v>34</v>
      </c>
      <c r="AX801" s="13" t="s">
        <v>78</v>
      </c>
      <c r="AY801" s="247" t="s">
        <v>137</v>
      </c>
    </row>
    <row r="802" spans="1:51" s="15" customFormat="1" ht="12">
      <c r="A802" s="15"/>
      <c r="B802" s="258"/>
      <c r="C802" s="259"/>
      <c r="D802" s="232" t="s">
        <v>148</v>
      </c>
      <c r="E802" s="260" t="s">
        <v>1</v>
      </c>
      <c r="F802" s="261" t="s">
        <v>156</v>
      </c>
      <c r="G802" s="259"/>
      <c r="H802" s="262">
        <v>88.274</v>
      </c>
      <c r="I802" s="263"/>
      <c r="J802" s="259"/>
      <c r="K802" s="259"/>
      <c r="L802" s="264"/>
      <c r="M802" s="265"/>
      <c r="N802" s="266"/>
      <c r="O802" s="266"/>
      <c r="P802" s="266"/>
      <c r="Q802" s="266"/>
      <c r="R802" s="266"/>
      <c r="S802" s="266"/>
      <c r="T802" s="267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T802" s="268" t="s">
        <v>148</v>
      </c>
      <c r="AU802" s="268" t="s">
        <v>88</v>
      </c>
      <c r="AV802" s="15" t="s">
        <v>144</v>
      </c>
      <c r="AW802" s="15" t="s">
        <v>34</v>
      </c>
      <c r="AX802" s="15" t="s">
        <v>86</v>
      </c>
      <c r="AY802" s="268" t="s">
        <v>137</v>
      </c>
    </row>
    <row r="803" spans="1:65" s="2" customFormat="1" ht="44.25" customHeight="1">
      <c r="A803" s="39"/>
      <c r="B803" s="40"/>
      <c r="C803" s="219" t="s">
        <v>1004</v>
      </c>
      <c r="D803" s="219" t="s">
        <v>139</v>
      </c>
      <c r="E803" s="220" t="s">
        <v>1005</v>
      </c>
      <c r="F803" s="221" t="s">
        <v>1006</v>
      </c>
      <c r="G803" s="222" t="s">
        <v>224</v>
      </c>
      <c r="H803" s="223">
        <v>3531.29</v>
      </c>
      <c r="I803" s="224"/>
      <c r="J803" s="225">
        <f>ROUND(I803*H803,2)</f>
        <v>0</v>
      </c>
      <c r="K803" s="221" t="s">
        <v>143</v>
      </c>
      <c r="L803" s="45"/>
      <c r="M803" s="226" t="s">
        <v>1</v>
      </c>
      <c r="N803" s="227" t="s">
        <v>43</v>
      </c>
      <c r="O803" s="92"/>
      <c r="P803" s="228">
        <f>O803*H803</f>
        <v>0</v>
      </c>
      <c r="Q803" s="228">
        <v>0</v>
      </c>
      <c r="R803" s="228">
        <f>Q803*H803</f>
        <v>0</v>
      </c>
      <c r="S803" s="228">
        <v>0</v>
      </c>
      <c r="T803" s="229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30" t="s">
        <v>144</v>
      </c>
      <c r="AT803" s="230" t="s">
        <v>139</v>
      </c>
      <c r="AU803" s="230" t="s">
        <v>88</v>
      </c>
      <c r="AY803" s="18" t="s">
        <v>137</v>
      </c>
      <c r="BE803" s="231">
        <f>IF(N803="základní",J803,0)</f>
        <v>0</v>
      </c>
      <c r="BF803" s="231">
        <f>IF(N803="snížená",J803,0)</f>
        <v>0</v>
      </c>
      <c r="BG803" s="231">
        <f>IF(N803="zákl. přenesená",J803,0)</f>
        <v>0</v>
      </c>
      <c r="BH803" s="231">
        <f>IF(N803="sníž. přenesená",J803,0)</f>
        <v>0</v>
      </c>
      <c r="BI803" s="231">
        <f>IF(N803="nulová",J803,0)</f>
        <v>0</v>
      </c>
      <c r="BJ803" s="18" t="s">
        <v>86</v>
      </c>
      <c r="BK803" s="231">
        <f>ROUND(I803*H803,2)</f>
        <v>0</v>
      </c>
      <c r="BL803" s="18" t="s">
        <v>144</v>
      </c>
      <c r="BM803" s="230" t="s">
        <v>1007</v>
      </c>
    </row>
    <row r="804" spans="1:47" s="2" customFormat="1" ht="12">
      <c r="A804" s="39"/>
      <c r="B804" s="40"/>
      <c r="C804" s="41"/>
      <c r="D804" s="232" t="s">
        <v>146</v>
      </c>
      <c r="E804" s="41"/>
      <c r="F804" s="233" t="s">
        <v>1006</v>
      </c>
      <c r="G804" s="41"/>
      <c r="H804" s="41"/>
      <c r="I804" s="234"/>
      <c r="J804" s="41"/>
      <c r="K804" s="41"/>
      <c r="L804" s="45"/>
      <c r="M804" s="235"/>
      <c r="N804" s="236"/>
      <c r="O804" s="92"/>
      <c r="P804" s="92"/>
      <c r="Q804" s="92"/>
      <c r="R804" s="92"/>
      <c r="S804" s="92"/>
      <c r="T804" s="93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T804" s="18" t="s">
        <v>146</v>
      </c>
      <c r="AU804" s="18" t="s">
        <v>88</v>
      </c>
    </row>
    <row r="805" spans="1:51" s="13" customFormat="1" ht="12">
      <c r="A805" s="13"/>
      <c r="B805" s="237"/>
      <c r="C805" s="238"/>
      <c r="D805" s="232" t="s">
        <v>148</v>
      </c>
      <c r="E805" s="239" t="s">
        <v>1</v>
      </c>
      <c r="F805" s="240" t="s">
        <v>1008</v>
      </c>
      <c r="G805" s="238"/>
      <c r="H805" s="241">
        <v>3531.29</v>
      </c>
      <c r="I805" s="242"/>
      <c r="J805" s="238"/>
      <c r="K805" s="238"/>
      <c r="L805" s="243"/>
      <c r="M805" s="244"/>
      <c r="N805" s="245"/>
      <c r="O805" s="245"/>
      <c r="P805" s="245"/>
      <c r="Q805" s="245"/>
      <c r="R805" s="245"/>
      <c r="S805" s="245"/>
      <c r="T805" s="246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47" t="s">
        <v>148</v>
      </c>
      <c r="AU805" s="247" t="s">
        <v>88</v>
      </c>
      <c r="AV805" s="13" t="s">
        <v>88</v>
      </c>
      <c r="AW805" s="13" t="s">
        <v>34</v>
      </c>
      <c r="AX805" s="13" t="s">
        <v>78</v>
      </c>
      <c r="AY805" s="247" t="s">
        <v>137</v>
      </c>
    </row>
    <row r="806" spans="1:51" s="15" customFormat="1" ht="12">
      <c r="A806" s="15"/>
      <c r="B806" s="258"/>
      <c r="C806" s="259"/>
      <c r="D806" s="232" t="s">
        <v>148</v>
      </c>
      <c r="E806" s="260" t="s">
        <v>1</v>
      </c>
      <c r="F806" s="261" t="s">
        <v>156</v>
      </c>
      <c r="G806" s="259"/>
      <c r="H806" s="262">
        <v>3531.29</v>
      </c>
      <c r="I806" s="263"/>
      <c r="J806" s="259"/>
      <c r="K806" s="259"/>
      <c r="L806" s="264"/>
      <c r="M806" s="265"/>
      <c r="N806" s="266"/>
      <c r="O806" s="266"/>
      <c r="P806" s="266"/>
      <c r="Q806" s="266"/>
      <c r="R806" s="266"/>
      <c r="S806" s="266"/>
      <c r="T806" s="267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T806" s="268" t="s">
        <v>148</v>
      </c>
      <c r="AU806" s="268" t="s">
        <v>88</v>
      </c>
      <c r="AV806" s="15" t="s">
        <v>144</v>
      </c>
      <c r="AW806" s="15" t="s">
        <v>34</v>
      </c>
      <c r="AX806" s="15" t="s">
        <v>86</v>
      </c>
      <c r="AY806" s="268" t="s">
        <v>137</v>
      </c>
    </row>
    <row r="807" spans="1:63" s="12" customFormat="1" ht="22.8" customHeight="1">
      <c r="A807" s="12"/>
      <c r="B807" s="203"/>
      <c r="C807" s="204"/>
      <c r="D807" s="205" t="s">
        <v>77</v>
      </c>
      <c r="E807" s="217" t="s">
        <v>1009</v>
      </c>
      <c r="F807" s="217" t="s">
        <v>1010</v>
      </c>
      <c r="G807" s="204"/>
      <c r="H807" s="204"/>
      <c r="I807" s="207"/>
      <c r="J807" s="218">
        <f>BK807</f>
        <v>0</v>
      </c>
      <c r="K807" s="204"/>
      <c r="L807" s="209"/>
      <c r="M807" s="210"/>
      <c r="N807" s="211"/>
      <c r="O807" s="211"/>
      <c r="P807" s="212">
        <f>SUM(P808:P809)</f>
        <v>0</v>
      </c>
      <c r="Q807" s="211"/>
      <c r="R807" s="212">
        <f>SUM(R808:R809)</f>
        <v>0</v>
      </c>
      <c r="S807" s="211"/>
      <c r="T807" s="213">
        <f>SUM(T808:T809)</f>
        <v>0</v>
      </c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R807" s="214" t="s">
        <v>86</v>
      </c>
      <c r="AT807" s="215" t="s">
        <v>77</v>
      </c>
      <c r="AU807" s="215" t="s">
        <v>86</v>
      </c>
      <c r="AY807" s="214" t="s">
        <v>137</v>
      </c>
      <c r="BK807" s="216">
        <f>SUM(BK808:BK809)</f>
        <v>0</v>
      </c>
    </row>
    <row r="808" spans="1:65" s="2" customFormat="1" ht="33" customHeight="1">
      <c r="A808" s="39"/>
      <c r="B808" s="40"/>
      <c r="C808" s="219" t="s">
        <v>1011</v>
      </c>
      <c r="D808" s="219" t="s">
        <v>139</v>
      </c>
      <c r="E808" s="220" t="s">
        <v>1012</v>
      </c>
      <c r="F808" s="221" t="s">
        <v>1013</v>
      </c>
      <c r="G808" s="222" t="s">
        <v>224</v>
      </c>
      <c r="H808" s="223">
        <v>1778.739</v>
      </c>
      <c r="I808" s="224"/>
      <c r="J808" s="225">
        <f>ROUND(I808*H808,2)</f>
        <v>0</v>
      </c>
      <c r="K808" s="221" t="s">
        <v>143</v>
      </c>
      <c r="L808" s="45"/>
      <c r="M808" s="226" t="s">
        <v>1</v>
      </c>
      <c r="N808" s="227" t="s">
        <v>43</v>
      </c>
      <c r="O808" s="92"/>
      <c r="P808" s="228">
        <f>O808*H808</f>
        <v>0</v>
      </c>
      <c r="Q808" s="228">
        <v>0</v>
      </c>
      <c r="R808" s="228">
        <f>Q808*H808</f>
        <v>0</v>
      </c>
      <c r="S808" s="228">
        <v>0</v>
      </c>
      <c r="T808" s="229">
        <f>S808*H808</f>
        <v>0</v>
      </c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R808" s="230" t="s">
        <v>144</v>
      </c>
      <c r="AT808" s="230" t="s">
        <v>139</v>
      </c>
      <c r="AU808" s="230" t="s">
        <v>88</v>
      </c>
      <c r="AY808" s="18" t="s">
        <v>137</v>
      </c>
      <c r="BE808" s="231">
        <f>IF(N808="základní",J808,0)</f>
        <v>0</v>
      </c>
      <c r="BF808" s="231">
        <f>IF(N808="snížená",J808,0)</f>
        <v>0</v>
      </c>
      <c r="BG808" s="231">
        <f>IF(N808="zákl. přenesená",J808,0)</f>
        <v>0</v>
      </c>
      <c r="BH808" s="231">
        <f>IF(N808="sníž. přenesená",J808,0)</f>
        <v>0</v>
      </c>
      <c r="BI808" s="231">
        <f>IF(N808="nulová",J808,0)</f>
        <v>0</v>
      </c>
      <c r="BJ808" s="18" t="s">
        <v>86</v>
      </c>
      <c r="BK808" s="231">
        <f>ROUND(I808*H808,2)</f>
        <v>0</v>
      </c>
      <c r="BL808" s="18" t="s">
        <v>144</v>
      </c>
      <c r="BM808" s="230" t="s">
        <v>1014</v>
      </c>
    </row>
    <row r="809" spans="1:47" s="2" customFormat="1" ht="12">
      <c r="A809" s="39"/>
      <c r="B809" s="40"/>
      <c r="C809" s="41"/>
      <c r="D809" s="232" t="s">
        <v>146</v>
      </c>
      <c r="E809" s="41"/>
      <c r="F809" s="233" t="s">
        <v>1015</v>
      </c>
      <c r="G809" s="41"/>
      <c r="H809" s="41"/>
      <c r="I809" s="234"/>
      <c r="J809" s="41"/>
      <c r="K809" s="41"/>
      <c r="L809" s="45"/>
      <c r="M809" s="235"/>
      <c r="N809" s="236"/>
      <c r="O809" s="92"/>
      <c r="P809" s="92"/>
      <c r="Q809" s="92"/>
      <c r="R809" s="92"/>
      <c r="S809" s="92"/>
      <c r="T809" s="93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T809" s="18" t="s">
        <v>146</v>
      </c>
      <c r="AU809" s="18" t="s">
        <v>88</v>
      </c>
    </row>
    <row r="810" spans="1:63" s="12" customFormat="1" ht="25.9" customHeight="1">
      <c r="A810" s="12"/>
      <c r="B810" s="203"/>
      <c r="C810" s="204"/>
      <c r="D810" s="205" t="s">
        <v>77</v>
      </c>
      <c r="E810" s="206" t="s">
        <v>1016</v>
      </c>
      <c r="F810" s="206" t="s">
        <v>1017</v>
      </c>
      <c r="G810" s="204"/>
      <c r="H810" s="204"/>
      <c r="I810" s="207"/>
      <c r="J810" s="208">
        <f>BK810</f>
        <v>0</v>
      </c>
      <c r="K810" s="204"/>
      <c r="L810" s="209"/>
      <c r="M810" s="210"/>
      <c r="N810" s="211"/>
      <c r="O810" s="211"/>
      <c r="P810" s="212">
        <f>P811</f>
        <v>0</v>
      </c>
      <c r="Q810" s="211"/>
      <c r="R810" s="212">
        <f>R811</f>
        <v>0</v>
      </c>
      <c r="S810" s="211"/>
      <c r="T810" s="213">
        <f>T811</f>
        <v>0</v>
      </c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R810" s="214" t="s">
        <v>88</v>
      </c>
      <c r="AT810" s="215" t="s">
        <v>77</v>
      </c>
      <c r="AU810" s="215" t="s">
        <v>78</v>
      </c>
      <c r="AY810" s="214" t="s">
        <v>137</v>
      </c>
      <c r="BK810" s="216">
        <f>BK811</f>
        <v>0</v>
      </c>
    </row>
    <row r="811" spans="1:63" s="12" customFormat="1" ht="22.8" customHeight="1">
      <c r="A811" s="12"/>
      <c r="B811" s="203"/>
      <c r="C811" s="204"/>
      <c r="D811" s="205" t="s">
        <v>77</v>
      </c>
      <c r="E811" s="217" t="s">
        <v>1018</v>
      </c>
      <c r="F811" s="217" t="s">
        <v>1019</v>
      </c>
      <c r="G811" s="204"/>
      <c r="H811" s="204"/>
      <c r="I811" s="207"/>
      <c r="J811" s="218">
        <f>BK811</f>
        <v>0</v>
      </c>
      <c r="K811" s="204"/>
      <c r="L811" s="209"/>
      <c r="M811" s="210"/>
      <c r="N811" s="211"/>
      <c r="O811" s="211"/>
      <c r="P811" s="212">
        <f>SUM(P812:P816)</f>
        <v>0</v>
      </c>
      <c r="Q811" s="211"/>
      <c r="R811" s="212">
        <f>SUM(R812:R816)</f>
        <v>0</v>
      </c>
      <c r="S811" s="211"/>
      <c r="T811" s="213">
        <f>SUM(T812:T816)</f>
        <v>0</v>
      </c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R811" s="214" t="s">
        <v>88</v>
      </c>
      <c r="AT811" s="215" t="s">
        <v>77</v>
      </c>
      <c r="AU811" s="215" t="s">
        <v>86</v>
      </c>
      <c r="AY811" s="214" t="s">
        <v>137</v>
      </c>
      <c r="BK811" s="216">
        <f>SUM(BK812:BK816)</f>
        <v>0</v>
      </c>
    </row>
    <row r="812" spans="1:65" s="2" customFormat="1" ht="24.15" customHeight="1">
      <c r="A812" s="39"/>
      <c r="B812" s="40"/>
      <c r="C812" s="219" t="s">
        <v>1020</v>
      </c>
      <c r="D812" s="219" t="s">
        <v>139</v>
      </c>
      <c r="E812" s="220" t="s">
        <v>1021</v>
      </c>
      <c r="F812" s="221" t="s">
        <v>1022</v>
      </c>
      <c r="G812" s="222" t="s">
        <v>142</v>
      </c>
      <c r="H812" s="223">
        <v>203.09</v>
      </c>
      <c r="I812" s="224"/>
      <c r="J812" s="225">
        <f>ROUND(I812*H812,2)</f>
        <v>0</v>
      </c>
      <c r="K812" s="221" t="s">
        <v>143</v>
      </c>
      <c r="L812" s="45"/>
      <c r="M812" s="226" t="s">
        <v>1</v>
      </c>
      <c r="N812" s="227" t="s">
        <v>43</v>
      </c>
      <c r="O812" s="92"/>
      <c r="P812" s="228">
        <f>O812*H812</f>
        <v>0</v>
      </c>
      <c r="Q812" s="228">
        <v>0</v>
      </c>
      <c r="R812" s="228">
        <f>Q812*H812</f>
        <v>0</v>
      </c>
      <c r="S812" s="228">
        <v>0</v>
      </c>
      <c r="T812" s="229">
        <f>S812*H812</f>
        <v>0</v>
      </c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R812" s="230" t="s">
        <v>245</v>
      </c>
      <c r="AT812" s="230" t="s">
        <v>139</v>
      </c>
      <c r="AU812" s="230" t="s">
        <v>88</v>
      </c>
      <c r="AY812" s="18" t="s">
        <v>137</v>
      </c>
      <c r="BE812" s="231">
        <f>IF(N812="základní",J812,0)</f>
        <v>0</v>
      </c>
      <c r="BF812" s="231">
        <f>IF(N812="snížená",J812,0)</f>
        <v>0</v>
      </c>
      <c r="BG812" s="231">
        <f>IF(N812="zákl. přenesená",J812,0)</f>
        <v>0</v>
      </c>
      <c r="BH812" s="231">
        <f>IF(N812="sníž. přenesená",J812,0)</f>
        <v>0</v>
      </c>
      <c r="BI812" s="231">
        <f>IF(N812="nulová",J812,0)</f>
        <v>0</v>
      </c>
      <c r="BJ812" s="18" t="s">
        <v>86</v>
      </c>
      <c r="BK812" s="231">
        <f>ROUND(I812*H812,2)</f>
        <v>0</v>
      </c>
      <c r="BL812" s="18" t="s">
        <v>245</v>
      </c>
      <c r="BM812" s="230" t="s">
        <v>1023</v>
      </c>
    </row>
    <row r="813" spans="1:47" s="2" customFormat="1" ht="12">
      <c r="A813" s="39"/>
      <c r="B813" s="40"/>
      <c r="C813" s="41"/>
      <c r="D813" s="232" t="s">
        <v>146</v>
      </c>
      <c r="E813" s="41"/>
      <c r="F813" s="233" t="s">
        <v>1024</v>
      </c>
      <c r="G813" s="41"/>
      <c r="H813" s="41"/>
      <c r="I813" s="234"/>
      <c r="J813" s="41"/>
      <c r="K813" s="41"/>
      <c r="L813" s="45"/>
      <c r="M813" s="235"/>
      <c r="N813" s="236"/>
      <c r="O813" s="92"/>
      <c r="P813" s="92"/>
      <c r="Q813" s="92"/>
      <c r="R813" s="92"/>
      <c r="S813" s="92"/>
      <c r="T813" s="93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T813" s="18" t="s">
        <v>146</v>
      </c>
      <c r="AU813" s="18" t="s">
        <v>88</v>
      </c>
    </row>
    <row r="814" spans="1:51" s="14" customFormat="1" ht="12">
      <c r="A814" s="14"/>
      <c r="B814" s="248"/>
      <c r="C814" s="249"/>
      <c r="D814" s="232" t="s">
        <v>148</v>
      </c>
      <c r="E814" s="250" t="s">
        <v>1</v>
      </c>
      <c r="F814" s="251" t="s">
        <v>322</v>
      </c>
      <c r="G814" s="249"/>
      <c r="H814" s="250" t="s">
        <v>1</v>
      </c>
      <c r="I814" s="252"/>
      <c r="J814" s="249"/>
      <c r="K814" s="249"/>
      <c r="L814" s="253"/>
      <c r="M814" s="254"/>
      <c r="N814" s="255"/>
      <c r="O814" s="255"/>
      <c r="P814" s="255"/>
      <c r="Q814" s="255"/>
      <c r="R814" s="255"/>
      <c r="S814" s="255"/>
      <c r="T814" s="256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57" t="s">
        <v>148</v>
      </c>
      <c r="AU814" s="257" t="s">
        <v>88</v>
      </c>
      <c r="AV814" s="14" t="s">
        <v>86</v>
      </c>
      <c r="AW814" s="14" t="s">
        <v>34</v>
      </c>
      <c r="AX814" s="14" t="s">
        <v>78</v>
      </c>
      <c r="AY814" s="257" t="s">
        <v>137</v>
      </c>
    </row>
    <row r="815" spans="1:51" s="13" customFormat="1" ht="12">
      <c r="A815" s="13"/>
      <c r="B815" s="237"/>
      <c r="C815" s="238"/>
      <c r="D815" s="232" t="s">
        <v>148</v>
      </c>
      <c r="E815" s="239" t="s">
        <v>1</v>
      </c>
      <c r="F815" s="240" t="s">
        <v>805</v>
      </c>
      <c r="G815" s="238"/>
      <c r="H815" s="241">
        <v>203.09</v>
      </c>
      <c r="I815" s="242"/>
      <c r="J815" s="238"/>
      <c r="K815" s="238"/>
      <c r="L815" s="243"/>
      <c r="M815" s="244"/>
      <c r="N815" s="245"/>
      <c r="O815" s="245"/>
      <c r="P815" s="245"/>
      <c r="Q815" s="245"/>
      <c r="R815" s="245"/>
      <c r="S815" s="245"/>
      <c r="T815" s="246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7" t="s">
        <v>148</v>
      </c>
      <c r="AU815" s="247" t="s">
        <v>88</v>
      </c>
      <c r="AV815" s="13" t="s">
        <v>88</v>
      </c>
      <c r="AW815" s="13" t="s">
        <v>34</v>
      </c>
      <c r="AX815" s="13" t="s">
        <v>78</v>
      </c>
      <c r="AY815" s="247" t="s">
        <v>137</v>
      </c>
    </row>
    <row r="816" spans="1:51" s="15" customFormat="1" ht="12">
      <c r="A816" s="15"/>
      <c r="B816" s="258"/>
      <c r="C816" s="259"/>
      <c r="D816" s="232" t="s">
        <v>148</v>
      </c>
      <c r="E816" s="260" t="s">
        <v>1</v>
      </c>
      <c r="F816" s="261" t="s">
        <v>156</v>
      </c>
      <c r="G816" s="259"/>
      <c r="H816" s="262">
        <v>203.09</v>
      </c>
      <c r="I816" s="263"/>
      <c r="J816" s="259"/>
      <c r="K816" s="259"/>
      <c r="L816" s="264"/>
      <c r="M816" s="291"/>
      <c r="N816" s="292"/>
      <c r="O816" s="292"/>
      <c r="P816" s="292"/>
      <c r="Q816" s="292"/>
      <c r="R816" s="292"/>
      <c r="S816" s="292"/>
      <c r="T816" s="293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T816" s="268" t="s">
        <v>148</v>
      </c>
      <c r="AU816" s="268" t="s">
        <v>88</v>
      </c>
      <c r="AV816" s="15" t="s">
        <v>144</v>
      </c>
      <c r="AW816" s="15" t="s">
        <v>34</v>
      </c>
      <c r="AX816" s="15" t="s">
        <v>86</v>
      </c>
      <c r="AY816" s="268" t="s">
        <v>137</v>
      </c>
    </row>
    <row r="817" spans="1:31" s="2" customFormat="1" ht="6.95" customHeight="1">
      <c r="A817" s="39"/>
      <c r="B817" s="67"/>
      <c r="C817" s="68"/>
      <c r="D817" s="68"/>
      <c r="E817" s="68"/>
      <c r="F817" s="68"/>
      <c r="G817" s="68"/>
      <c r="H817" s="68"/>
      <c r="I817" s="68"/>
      <c r="J817" s="68"/>
      <c r="K817" s="68"/>
      <c r="L817" s="45"/>
      <c r="M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</row>
  </sheetData>
  <sheetProtection password="CC35" sheet="1" objects="1" scenarios="1" formatColumns="0" formatRows="0" autoFilter="0"/>
  <autoFilter ref="C128:K816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101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Velká Dobrá - Okružní křižovatka Berounská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1025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19</v>
      </c>
      <c r="G11" s="39"/>
      <c r="H11" s="39"/>
      <c r="I11" s="141" t="s">
        <v>20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22</v>
      </c>
      <c r="E12" s="39"/>
      <c r="F12" s="144" t="s">
        <v>23</v>
      </c>
      <c r="G12" s="39"/>
      <c r="H12" s="39"/>
      <c r="I12" s="141" t="s">
        <v>24</v>
      </c>
      <c r="J12" s="145" t="str">
        <f>'Rekapitulace stavby'!AN8</f>
        <v>3. 1. 2023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26</v>
      </c>
      <c r="E14" s="39"/>
      <c r="F14" s="39"/>
      <c r="G14" s="39"/>
      <c r="H14" s="39"/>
      <c r="I14" s="141" t="s">
        <v>27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29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30</v>
      </c>
      <c r="E17" s="39"/>
      <c r="F17" s="39"/>
      <c r="G17" s="39"/>
      <c r="H17" s="39"/>
      <c r="I17" s="141" t="s">
        <v>27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29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32</v>
      </c>
      <c r="E20" s="39"/>
      <c r="F20" s="39"/>
      <c r="G20" s="39"/>
      <c r="H20" s="39"/>
      <c r="I20" s="141" t="s">
        <v>27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29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27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29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ROUND((SUM(BE121:BE153)),2)</f>
        <v>0</v>
      </c>
      <c r="G33" s="39"/>
      <c r="H33" s="39"/>
      <c r="I33" s="156">
        <v>0.21</v>
      </c>
      <c r="J33" s="155">
        <f>ROUND(((SUM(BE121:BE153))*I33),2)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ROUND((SUM(BF121:BF153)),2)</f>
        <v>0</v>
      </c>
      <c r="G34" s="39"/>
      <c r="H34" s="39"/>
      <c r="I34" s="156">
        <v>0.15</v>
      </c>
      <c r="J34" s="155">
        <f>ROUND(((SUM(BF121:BF153))*I34),2)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ROUND((SUM(BG121:BG153)),2)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ROUND((SUM(BH121:BH153)),2)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ROUND((SUM(BI121:BI153)),2)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104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5" t="str">
        <f>E7</f>
        <v>Velká Dobrá - Okružní křižovatka Berounská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102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SO 101s - Sanace zemní pláně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22</v>
      </c>
      <c r="D89" s="41"/>
      <c r="E89" s="41"/>
      <c r="F89" s="28" t="str">
        <f>F12</f>
        <v>Velká Dobrá</v>
      </c>
      <c r="G89" s="41"/>
      <c r="H89" s="41"/>
      <c r="I89" s="33" t="s">
        <v>24</v>
      </c>
      <c r="J89" s="80" t="str">
        <f>IF(J12="","",J12)</f>
        <v>3. 1. 2023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26</v>
      </c>
      <c r="D91" s="41"/>
      <c r="E91" s="41"/>
      <c r="F91" s="28" t="str">
        <f>E15</f>
        <v xml:space="preserve"> </v>
      </c>
      <c r="G91" s="41"/>
      <c r="H91" s="41"/>
      <c r="I91" s="33" t="s">
        <v>32</v>
      </c>
      <c r="J91" s="37" t="str">
        <f>E21</f>
        <v>Projekce dopravní Filip,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6" t="s">
        <v>105</v>
      </c>
      <c r="D94" s="177"/>
      <c r="E94" s="177"/>
      <c r="F94" s="177"/>
      <c r="G94" s="177"/>
      <c r="H94" s="177"/>
      <c r="I94" s="177"/>
      <c r="J94" s="178" t="s">
        <v>106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79" t="s">
        <v>107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108</v>
      </c>
    </row>
    <row r="97" spans="1:31" s="9" customFormat="1" ht="24.95" customHeight="1" hidden="1">
      <c r="A97" s="9"/>
      <c r="B97" s="180"/>
      <c r="C97" s="181"/>
      <c r="D97" s="182" t="s">
        <v>109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110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6"/>
      <c r="C99" s="187"/>
      <c r="D99" s="188" t="s">
        <v>113</v>
      </c>
      <c r="E99" s="189"/>
      <c r="F99" s="189"/>
      <c r="G99" s="189"/>
      <c r="H99" s="189"/>
      <c r="I99" s="189"/>
      <c r="J99" s="190">
        <f>J137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6"/>
      <c r="C100" s="187"/>
      <c r="D100" s="188" t="s">
        <v>1026</v>
      </c>
      <c r="E100" s="189"/>
      <c r="F100" s="189"/>
      <c r="G100" s="189"/>
      <c r="H100" s="189"/>
      <c r="I100" s="189"/>
      <c r="J100" s="190">
        <f>J146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6"/>
      <c r="C101" s="187"/>
      <c r="D101" s="188" t="s">
        <v>119</v>
      </c>
      <c r="E101" s="189"/>
      <c r="F101" s="189"/>
      <c r="G101" s="189"/>
      <c r="H101" s="189"/>
      <c r="I101" s="189"/>
      <c r="J101" s="190">
        <f>J151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 hidden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 hidden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ht="12" hidden="1"/>
    <row r="105" ht="12" hidden="1"/>
    <row r="106" ht="12" hidden="1"/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122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5" t="str">
        <f>E7</f>
        <v>Velká Dobrá - Okružní křižovatka Berounská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102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SO 101s - Sanace zemní pláně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22</v>
      </c>
      <c r="D115" s="41"/>
      <c r="E115" s="41"/>
      <c r="F115" s="28" t="str">
        <f>F12</f>
        <v>Velká Dobrá</v>
      </c>
      <c r="G115" s="41"/>
      <c r="H115" s="41"/>
      <c r="I115" s="33" t="s">
        <v>24</v>
      </c>
      <c r="J115" s="80" t="str">
        <f>IF(J12="","",J12)</f>
        <v>3. 1. 2023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5.65" customHeight="1">
      <c r="A117" s="39"/>
      <c r="B117" s="40"/>
      <c r="C117" s="33" t="s">
        <v>26</v>
      </c>
      <c r="D117" s="41"/>
      <c r="E117" s="41"/>
      <c r="F117" s="28" t="str">
        <f>E15</f>
        <v xml:space="preserve"> </v>
      </c>
      <c r="G117" s="41"/>
      <c r="H117" s="41"/>
      <c r="I117" s="33" t="s">
        <v>32</v>
      </c>
      <c r="J117" s="37" t="str">
        <f>E21</f>
        <v>Projekce dopravní Filip, s.r.o.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30</v>
      </c>
      <c r="D118" s="41"/>
      <c r="E118" s="41"/>
      <c r="F118" s="28" t="str">
        <f>IF(E18="","",E18)</f>
        <v>Vyplň údaj</v>
      </c>
      <c r="G118" s="41"/>
      <c r="H118" s="41"/>
      <c r="I118" s="33" t="s">
        <v>35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123</v>
      </c>
      <c r="D120" s="195" t="s">
        <v>63</v>
      </c>
      <c r="E120" s="195" t="s">
        <v>59</v>
      </c>
      <c r="F120" s="195" t="s">
        <v>60</v>
      </c>
      <c r="G120" s="195" t="s">
        <v>124</v>
      </c>
      <c r="H120" s="195" t="s">
        <v>125</v>
      </c>
      <c r="I120" s="195" t="s">
        <v>126</v>
      </c>
      <c r="J120" s="195" t="s">
        <v>106</v>
      </c>
      <c r="K120" s="196" t="s">
        <v>127</v>
      </c>
      <c r="L120" s="197"/>
      <c r="M120" s="101" t="s">
        <v>1</v>
      </c>
      <c r="N120" s="102" t="s">
        <v>42</v>
      </c>
      <c r="O120" s="102" t="s">
        <v>128</v>
      </c>
      <c r="P120" s="102" t="s">
        <v>129</v>
      </c>
      <c r="Q120" s="102" t="s">
        <v>130</v>
      </c>
      <c r="R120" s="102" t="s">
        <v>131</v>
      </c>
      <c r="S120" s="102" t="s">
        <v>132</v>
      </c>
      <c r="T120" s="103" t="s">
        <v>133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134</v>
      </c>
      <c r="D121" s="41"/>
      <c r="E121" s="41"/>
      <c r="F121" s="41"/>
      <c r="G121" s="41"/>
      <c r="H121" s="41"/>
      <c r="I121" s="41"/>
      <c r="J121" s="198">
        <f>BK121</f>
        <v>0</v>
      </c>
      <c r="K121" s="41"/>
      <c r="L121" s="45"/>
      <c r="M121" s="104"/>
      <c r="N121" s="199"/>
      <c r="O121" s="105"/>
      <c r="P121" s="200">
        <f>P122</f>
        <v>0</v>
      </c>
      <c r="Q121" s="105"/>
      <c r="R121" s="200">
        <f>R122</f>
        <v>2.8396507</v>
      </c>
      <c r="S121" s="105"/>
      <c r="T121" s="201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77</v>
      </c>
      <c r="AU121" s="18" t="s">
        <v>108</v>
      </c>
      <c r="BK121" s="202">
        <f>BK122</f>
        <v>0</v>
      </c>
    </row>
    <row r="122" spans="1:63" s="12" customFormat="1" ht="25.9" customHeight="1">
      <c r="A122" s="12"/>
      <c r="B122" s="203"/>
      <c r="C122" s="204"/>
      <c r="D122" s="205" t="s">
        <v>77</v>
      </c>
      <c r="E122" s="206" t="s">
        <v>135</v>
      </c>
      <c r="F122" s="206" t="s">
        <v>136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P123+P137+P146+P151</f>
        <v>0</v>
      </c>
      <c r="Q122" s="211"/>
      <c r="R122" s="212">
        <f>R123+R137+R146+R151</f>
        <v>2.8396507</v>
      </c>
      <c r="S122" s="211"/>
      <c r="T122" s="213">
        <f>T123+T137+T146+T151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86</v>
      </c>
      <c r="AT122" s="215" t="s">
        <v>77</v>
      </c>
      <c r="AU122" s="215" t="s">
        <v>78</v>
      </c>
      <c r="AY122" s="214" t="s">
        <v>137</v>
      </c>
      <c r="BK122" s="216">
        <f>BK123+BK137+BK146+BK151</f>
        <v>0</v>
      </c>
    </row>
    <row r="123" spans="1:63" s="12" customFormat="1" ht="22.8" customHeight="1">
      <c r="A123" s="12"/>
      <c r="B123" s="203"/>
      <c r="C123" s="204"/>
      <c r="D123" s="205" t="s">
        <v>77</v>
      </c>
      <c r="E123" s="217" t="s">
        <v>86</v>
      </c>
      <c r="F123" s="217" t="s">
        <v>138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SUM(P124:P136)</f>
        <v>0</v>
      </c>
      <c r="Q123" s="211"/>
      <c r="R123" s="212">
        <f>SUM(R124:R136)</f>
        <v>0</v>
      </c>
      <c r="S123" s="211"/>
      <c r="T123" s="213">
        <f>SUM(T124:T136)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86</v>
      </c>
      <c r="AT123" s="215" t="s">
        <v>77</v>
      </c>
      <c r="AU123" s="215" t="s">
        <v>86</v>
      </c>
      <c r="AY123" s="214" t="s">
        <v>137</v>
      </c>
      <c r="BK123" s="216">
        <f>SUM(BK124:BK136)</f>
        <v>0</v>
      </c>
    </row>
    <row r="124" spans="1:65" s="2" customFormat="1" ht="33" customHeight="1">
      <c r="A124" s="39"/>
      <c r="B124" s="40"/>
      <c r="C124" s="219" t="s">
        <v>86</v>
      </c>
      <c r="D124" s="219" t="s">
        <v>139</v>
      </c>
      <c r="E124" s="220" t="s">
        <v>1027</v>
      </c>
      <c r="F124" s="221" t="s">
        <v>1028</v>
      </c>
      <c r="G124" s="222" t="s">
        <v>151</v>
      </c>
      <c r="H124" s="223">
        <v>2718.815</v>
      </c>
      <c r="I124" s="224"/>
      <c r="J124" s="225">
        <f>ROUND(I124*H124,2)</f>
        <v>0</v>
      </c>
      <c r="K124" s="221" t="s">
        <v>143</v>
      </c>
      <c r="L124" s="45"/>
      <c r="M124" s="226" t="s">
        <v>1</v>
      </c>
      <c r="N124" s="227" t="s">
        <v>43</v>
      </c>
      <c r="O124" s="92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144</v>
      </c>
      <c r="AT124" s="230" t="s">
        <v>139</v>
      </c>
      <c r="AU124" s="230" t="s">
        <v>88</v>
      </c>
      <c r="AY124" s="18" t="s">
        <v>137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86</v>
      </c>
      <c r="BK124" s="231">
        <f>ROUND(I124*H124,2)</f>
        <v>0</v>
      </c>
      <c r="BL124" s="18" t="s">
        <v>144</v>
      </c>
      <c r="BM124" s="230" t="s">
        <v>1029</v>
      </c>
    </row>
    <row r="125" spans="1:47" s="2" customFormat="1" ht="12">
      <c r="A125" s="39"/>
      <c r="B125" s="40"/>
      <c r="C125" s="41"/>
      <c r="D125" s="232" t="s">
        <v>146</v>
      </c>
      <c r="E125" s="41"/>
      <c r="F125" s="233" t="s">
        <v>1030</v>
      </c>
      <c r="G125" s="41"/>
      <c r="H125" s="41"/>
      <c r="I125" s="234"/>
      <c r="J125" s="41"/>
      <c r="K125" s="41"/>
      <c r="L125" s="45"/>
      <c r="M125" s="235"/>
      <c r="N125" s="236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146</v>
      </c>
      <c r="AU125" s="18" t="s">
        <v>88</v>
      </c>
    </row>
    <row r="126" spans="1:51" s="13" customFormat="1" ht="12">
      <c r="A126" s="13"/>
      <c r="B126" s="237"/>
      <c r="C126" s="238"/>
      <c r="D126" s="232" t="s">
        <v>148</v>
      </c>
      <c r="E126" s="239" t="s">
        <v>1</v>
      </c>
      <c r="F126" s="240" t="s">
        <v>1031</v>
      </c>
      <c r="G126" s="238"/>
      <c r="H126" s="241">
        <v>2718.815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7" t="s">
        <v>148</v>
      </c>
      <c r="AU126" s="247" t="s">
        <v>88</v>
      </c>
      <c r="AV126" s="13" t="s">
        <v>88</v>
      </c>
      <c r="AW126" s="13" t="s">
        <v>34</v>
      </c>
      <c r="AX126" s="13" t="s">
        <v>78</v>
      </c>
      <c r="AY126" s="247" t="s">
        <v>137</v>
      </c>
    </row>
    <row r="127" spans="1:51" s="15" customFormat="1" ht="12">
      <c r="A127" s="15"/>
      <c r="B127" s="258"/>
      <c r="C127" s="259"/>
      <c r="D127" s="232" t="s">
        <v>148</v>
      </c>
      <c r="E127" s="260" t="s">
        <v>1</v>
      </c>
      <c r="F127" s="261" t="s">
        <v>156</v>
      </c>
      <c r="G127" s="259"/>
      <c r="H127" s="262">
        <v>2718.815</v>
      </c>
      <c r="I127" s="263"/>
      <c r="J127" s="259"/>
      <c r="K127" s="259"/>
      <c r="L127" s="264"/>
      <c r="M127" s="265"/>
      <c r="N127" s="266"/>
      <c r="O127" s="266"/>
      <c r="P127" s="266"/>
      <c r="Q127" s="266"/>
      <c r="R127" s="266"/>
      <c r="S127" s="266"/>
      <c r="T127" s="267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8" t="s">
        <v>148</v>
      </c>
      <c r="AU127" s="268" t="s">
        <v>88</v>
      </c>
      <c r="AV127" s="15" t="s">
        <v>144</v>
      </c>
      <c r="AW127" s="15" t="s">
        <v>34</v>
      </c>
      <c r="AX127" s="15" t="s">
        <v>86</v>
      </c>
      <c r="AY127" s="268" t="s">
        <v>137</v>
      </c>
    </row>
    <row r="128" spans="1:65" s="2" customFormat="1" ht="37.8" customHeight="1">
      <c r="A128" s="39"/>
      <c r="B128" s="40"/>
      <c r="C128" s="219" t="s">
        <v>88</v>
      </c>
      <c r="D128" s="219" t="s">
        <v>139</v>
      </c>
      <c r="E128" s="220" t="s">
        <v>1032</v>
      </c>
      <c r="F128" s="221" t="s">
        <v>1033</v>
      </c>
      <c r="G128" s="222" t="s">
        <v>151</v>
      </c>
      <c r="H128" s="223">
        <v>2718.815</v>
      </c>
      <c r="I128" s="224"/>
      <c r="J128" s="225">
        <f>ROUND(I128*H128,2)</f>
        <v>0</v>
      </c>
      <c r="K128" s="221" t="s">
        <v>143</v>
      </c>
      <c r="L128" s="45"/>
      <c r="M128" s="226" t="s">
        <v>1</v>
      </c>
      <c r="N128" s="227" t="s">
        <v>43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144</v>
      </c>
      <c r="AT128" s="230" t="s">
        <v>139</v>
      </c>
      <c r="AU128" s="230" t="s">
        <v>88</v>
      </c>
      <c r="AY128" s="18" t="s">
        <v>137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86</v>
      </c>
      <c r="BK128" s="231">
        <f>ROUND(I128*H128,2)</f>
        <v>0</v>
      </c>
      <c r="BL128" s="18" t="s">
        <v>144</v>
      </c>
      <c r="BM128" s="230" t="s">
        <v>1034</v>
      </c>
    </row>
    <row r="129" spans="1:47" s="2" customFormat="1" ht="12">
      <c r="A129" s="39"/>
      <c r="B129" s="40"/>
      <c r="C129" s="41"/>
      <c r="D129" s="232" t="s">
        <v>146</v>
      </c>
      <c r="E129" s="41"/>
      <c r="F129" s="233" t="s">
        <v>1035</v>
      </c>
      <c r="G129" s="41"/>
      <c r="H129" s="41"/>
      <c r="I129" s="234"/>
      <c r="J129" s="41"/>
      <c r="K129" s="41"/>
      <c r="L129" s="45"/>
      <c r="M129" s="235"/>
      <c r="N129" s="236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146</v>
      </c>
      <c r="AU129" s="18" t="s">
        <v>88</v>
      </c>
    </row>
    <row r="130" spans="1:47" s="2" customFormat="1" ht="12">
      <c r="A130" s="39"/>
      <c r="B130" s="40"/>
      <c r="C130" s="41"/>
      <c r="D130" s="232" t="s">
        <v>180</v>
      </c>
      <c r="E130" s="41"/>
      <c r="F130" s="269" t="s">
        <v>187</v>
      </c>
      <c r="G130" s="41"/>
      <c r="H130" s="41"/>
      <c r="I130" s="234"/>
      <c r="J130" s="41"/>
      <c r="K130" s="41"/>
      <c r="L130" s="45"/>
      <c r="M130" s="235"/>
      <c r="N130" s="236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180</v>
      </c>
      <c r="AU130" s="18" t="s">
        <v>88</v>
      </c>
    </row>
    <row r="131" spans="1:51" s="13" customFormat="1" ht="12">
      <c r="A131" s="13"/>
      <c r="B131" s="237"/>
      <c r="C131" s="238"/>
      <c r="D131" s="232" t="s">
        <v>148</v>
      </c>
      <c r="E131" s="239" t="s">
        <v>1</v>
      </c>
      <c r="F131" s="240" t="s">
        <v>1036</v>
      </c>
      <c r="G131" s="238"/>
      <c r="H131" s="241">
        <v>2718.815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7" t="s">
        <v>148</v>
      </c>
      <c r="AU131" s="247" t="s">
        <v>88</v>
      </c>
      <c r="AV131" s="13" t="s">
        <v>88</v>
      </c>
      <c r="AW131" s="13" t="s">
        <v>34</v>
      </c>
      <c r="AX131" s="13" t="s">
        <v>78</v>
      </c>
      <c r="AY131" s="247" t="s">
        <v>137</v>
      </c>
    </row>
    <row r="132" spans="1:51" s="15" customFormat="1" ht="12">
      <c r="A132" s="15"/>
      <c r="B132" s="258"/>
      <c r="C132" s="259"/>
      <c r="D132" s="232" t="s">
        <v>148</v>
      </c>
      <c r="E132" s="260" t="s">
        <v>1</v>
      </c>
      <c r="F132" s="261" t="s">
        <v>156</v>
      </c>
      <c r="G132" s="259"/>
      <c r="H132" s="262">
        <v>2718.815</v>
      </c>
      <c r="I132" s="263"/>
      <c r="J132" s="259"/>
      <c r="K132" s="259"/>
      <c r="L132" s="264"/>
      <c r="M132" s="265"/>
      <c r="N132" s="266"/>
      <c r="O132" s="266"/>
      <c r="P132" s="266"/>
      <c r="Q132" s="266"/>
      <c r="R132" s="266"/>
      <c r="S132" s="266"/>
      <c r="T132" s="267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8" t="s">
        <v>148</v>
      </c>
      <c r="AU132" s="268" t="s">
        <v>88</v>
      </c>
      <c r="AV132" s="15" t="s">
        <v>144</v>
      </c>
      <c r="AW132" s="15" t="s">
        <v>34</v>
      </c>
      <c r="AX132" s="15" t="s">
        <v>86</v>
      </c>
      <c r="AY132" s="268" t="s">
        <v>137</v>
      </c>
    </row>
    <row r="133" spans="1:65" s="2" customFormat="1" ht="33" customHeight="1">
      <c r="A133" s="39"/>
      <c r="B133" s="40"/>
      <c r="C133" s="219" t="s">
        <v>157</v>
      </c>
      <c r="D133" s="219" t="s">
        <v>139</v>
      </c>
      <c r="E133" s="220" t="s">
        <v>1037</v>
      </c>
      <c r="F133" s="221" t="s">
        <v>1038</v>
      </c>
      <c r="G133" s="222" t="s">
        <v>224</v>
      </c>
      <c r="H133" s="223">
        <v>4893.867</v>
      </c>
      <c r="I133" s="224"/>
      <c r="J133" s="225">
        <f>ROUND(I133*H133,2)</f>
        <v>0</v>
      </c>
      <c r="K133" s="221" t="s">
        <v>143</v>
      </c>
      <c r="L133" s="45"/>
      <c r="M133" s="226" t="s">
        <v>1</v>
      </c>
      <c r="N133" s="227" t="s">
        <v>43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144</v>
      </c>
      <c r="AT133" s="230" t="s">
        <v>139</v>
      </c>
      <c r="AU133" s="230" t="s">
        <v>88</v>
      </c>
      <c r="AY133" s="18" t="s">
        <v>137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86</v>
      </c>
      <c r="BK133" s="231">
        <f>ROUND(I133*H133,2)</f>
        <v>0</v>
      </c>
      <c r="BL133" s="18" t="s">
        <v>144</v>
      </c>
      <c r="BM133" s="230" t="s">
        <v>1039</v>
      </c>
    </row>
    <row r="134" spans="1:47" s="2" customFormat="1" ht="12">
      <c r="A134" s="39"/>
      <c r="B134" s="40"/>
      <c r="C134" s="41"/>
      <c r="D134" s="232" t="s">
        <v>146</v>
      </c>
      <c r="E134" s="41"/>
      <c r="F134" s="233" t="s">
        <v>1006</v>
      </c>
      <c r="G134" s="41"/>
      <c r="H134" s="41"/>
      <c r="I134" s="234"/>
      <c r="J134" s="41"/>
      <c r="K134" s="41"/>
      <c r="L134" s="45"/>
      <c r="M134" s="235"/>
      <c r="N134" s="236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146</v>
      </c>
      <c r="AU134" s="18" t="s">
        <v>88</v>
      </c>
    </row>
    <row r="135" spans="1:51" s="13" customFormat="1" ht="12">
      <c r="A135" s="13"/>
      <c r="B135" s="237"/>
      <c r="C135" s="238"/>
      <c r="D135" s="232" t="s">
        <v>148</v>
      </c>
      <c r="E135" s="239" t="s">
        <v>1</v>
      </c>
      <c r="F135" s="240" t="s">
        <v>1036</v>
      </c>
      <c r="G135" s="238"/>
      <c r="H135" s="241">
        <v>2718.815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7" t="s">
        <v>148</v>
      </c>
      <c r="AU135" s="247" t="s">
        <v>88</v>
      </c>
      <c r="AV135" s="13" t="s">
        <v>88</v>
      </c>
      <c r="AW135" s="13" t="s">
        <v>34</v>
      </c>
      <c r="AX135" s="13" t="s">
        <v>86</v>
      </c>
      <c r="AY135" s="247" t="s">
        <v>137</v>
      </c>
    </row>
    <row r="136" spans="1:51" s="13" customFormat="1" ht="12">
      <c r="A136" s="13"/>
      <c r="B136" s="237"/>
      <c r="C136" s="238"/>
      <c r="D136" s="232" t="s">
        <v>148</v>
      </c>
      <c r="E136" s="238"/>
      <c r="F136" s="240" t="s">
        <v>1040</v>
      </c>
      <c r="G136" s="238"/>
      <c r="H136" s="241">
        <v>4893.867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7" t="s">
        <v>148</v>
      </c>
      <c r="AU136" s="247" t="s">
        <v>88</v>
      </c>
      <c r="AV136" s="13" t="s">
        <v>88</v>
      </c>
      <c r="AW136" s="13" t="s">
        <v>4</v>
      </c>
      <c r="AX136" s="13" t="s">
        <v>86</v>
      </c>
      <c r="AY136" s="247" t="s">
        <v>137</v>
      </c>
    </row>
    <row r="137" spans="1:63" s="12" customFormat="1" ht="22.8" customHeight="1">
      <c r="A137" s="12"/>
      <c r="B137" s="203"/>
      <c r="C137" s="204"/>
      <c r="D137" s="205" t="s">
        <v>77</v>
      </c>
      <c r="E137" s="217" t="s">
        <v>169</v>
      </c>
      <c r="F137" s="217" t="s">
        <v>365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SUM(P138:P145)</f>
        <v>0</v>
      </c>
      <c r="Q137" s="211"/>
      <c r="R137" s="212">
        <f>SUM(R138:R145)</f>
        <v>0</v>
      </c>
      <c r="S137" s="211"/>
      <c r="T137" s="213">
        <f>SUM(T138:T145)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86</v>
      </c>
      <c r="AT137" s="215" t="s">
        <v>77</v>
      </c>
      <c r="AU137" s="215" t="s">
        <v>86</v>
      </c>
      <c r="AY137" s="214" t="s">
        <v>137</v>
      </c>
      <c r="BK137" s="216">
        <f>SUM(BK138:BK145)</f>
        <v>0</v>
      </c>
    </row>
    <row r="138" spans="1:65" s="2" customFormat="1" ht="24.15" customHeight="1">
      <c r="A138" s="39"/>
      <c r="B138" s="40"/>
      <c r="C138" s="219" t="s">
        <v>144</v>
      </c>
      <c r="D138" s="219" t="s">
        <v>139</v>
      </c>
      <c r="E138" s="220" t="s">
        <v>1041</v>
      </c>
      <c r="F138" s="221" t="s">
        <v>1042</v>
      </c>
      <c r="G138" s="222" t="s">
        <v>142</v>
      </c>
      <c r="H138" s="223">
        <v>6041.81</v>
      </c>
      <c r="I138" s="224"/>
      <c r="J138" s="225">
        <f>ROUND(I138*H138,2)</f>
        <v>0</v>
      </c>
      <c r="K138" s="221" t="s">
        <v>143</v>
      </c>
      <c r="L138" s="45"/>
      <c r="M138" s="226" t="s">
        <v>1</v>
      </c>
      <c r="N138" s="227" t="s">
        <v>43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144</v>
      </c>
      <c r="AT138" s="230" t="s">
        <v>139</v>
      </c>
      <c r="AU138" s="230" t="s">
        <v>88</v>
      </c>
      <c r="AY138" s="18" t="s">
        <v>137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86</v>
      </c>
      <c r="BK138" s="231">
        <f>ROUND(I138*H138,2)</f>
        <v>0</v>
      </c>
      <c r="BL138" s="18" t="s">
        <v>144</v>
      </c>
      <c r="BM138" s="230" t="s">
        <v>1043</v>
      </c>
    </row>
    <row r="139" spans="1:47" s="2" customFormat="1" ht="12">
      <c r="A139" s="39"/>
      <c r="B139" s="40"/>
      <c r="C139" s="41"/>
      <c r="D139" s="232" t="s">
        <v>146</v>
      </c>
      <c r="E139" s="41"/>
      <c r="F139" s="233" t="s">
        <v>1044</v>
      </c>
      <c r="G139" s="41"/>
      <c r="H139" s="41"/>
      <c r="I139" s="234"/>
      <c r="J139" s="41"/>
      <c r="K139" s="41"/>
      <c r="L139" s="45"/>
      <c r="M139" s="235"/>
      <c r="N139" s="236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146</v>
      </c>
      <c r="AU139" s="18" t="s">
        <v>88</v>
      </c>
    </row>
    <row r="140" spans="1:51" s="13" customFormat="1" ht="12">
      <c r="A140" s="13"/>
      <c r="B140" s="237"/>
      <c r="C140" s="238"/>
      <c r="D140" s="232" t="s">
        <v>148</v>
      </c>
      <c r="E140" s="239" t="s">
        <v>1</v>
      </c>
      <c r="F140" s="240" t="s">
        <v>1045</v>
      </c>
      <c r="G140" s="238"/>
      <c r="H140" s="241">
        <v>6041.81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7" t="s">
        <v>148</v>
      </c>
      <c r="AU140" s="247" t="s">
        <v>88</v>
      </c>
      <c r="AV140" s="13" t="s">
        <v>88</v>
      </c>
      <c r="AW140" s="13" t="s">
        <v>34</v>
      </c>
      <c r="AX140" s="13" t="s">
        <v>78</v>
      </c>
      <c r="AY140" s="247" t="s">
        <v>137</v>
      </c>
    </row>
    <row r="141" spans="1:51" s="15" customFormat="1" ht="12">
      <c r="A141" s="15"/>
      <c r="B141" s="258"/>
      <c r="C141" s="259"/>
      <c r="D141" s="232" t="s">
        <v>148</v>
      </c>
      <c r="E141" s="260" t="s">
        <v>1</v>
      </c>
      <c r="F141" s="261" t="s">
        <v>156</v>
      </c>
      <c r="G141" s="259"/>
      <c r="H141" s="262">
        <v>6041.81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8" t="s">
        <v>148</v>
      </c>
      <c r="AU141" s="268" t="s">
        <v>88</v>
      </c>
      <c r="AV141" s="15" t="s">
        <v>144</v>
      </c>
      <c r="AW141" s="15" t="s">
        <v>34</v>
      </c>
      <c r="AX141" s="15" t="s">
        <v>86</v>
      </c>
      <c r="AY141" s="268" t="s">
        <v>137</v>
      </c>
    </row>
    <row r="142" spans="1:65" s="2" customFormat="1" ht="24.15" customHeight="1">
      <c r="A142" s="39"/>
      <c r="B142" s="40"/>
      <c r="C142" s="219" t="s">
        <v>169</v>
      </c>
      <c r="D142" s="219" t="s">
        <v>139</v>
      </c>
      <c r="E142" s="220" t="s">
        <v>1046</v>
      </c>
      <c r="F142" s="221" t="s">
        <v>1047</v>
      </c>
      <c r="G142" s="222" t="s">
        <v>142</v>
      </c>
      <c r="H142" s="223">
        <v>6041.81</v>
      </c>
      <c r="I142" s="224"/>
      <c r="J142" s="225">
        <f>ROUND(I142*H142,2)</f>
        <v>0</v>
      </c>
      <c r="K142" s="221" t="s">
        <v>143</v>
      </c>
      <c r="L142" s="45"/>
      <c r="M142" s="226" t="s">
        <v>1</v>
      </c>
      <c r="N142" s="227" t="s">
        <v>43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144</v>
      </c>
      <c r="AT142" s="230" t="s">
        <v>139</v>
      </c>
      <c r="AU142" s="230" t="s">
        <v>88</v>
      </c>
      <c r="AY142" s="18" t="s">
        <v>137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86</v>
      </c>
      <c r="BK142" s="231">
        <f>ROUND(I142*H142,2)</f>
        <v>0</v>
      </c>
      <c r="BL142" s="18" t="s">
        <v>144</v>
      </c>
      <c r="BM142" s="230" t="s">
        <v>1048</v>
      </c>
    </row>
    <row r="143" spans="1:47" s="2" customFormat="1" ht="12">
      <c r="A143" s="39"/>
      <c r="B143" s="40"/>
      <c r="C143" s="41"/>
      <c r="D143" s="232" t="s">
        <v>146</v>
      </c>
      <c r="E143" s="41"/>
      <c r="F143" s="233" t="s">
        <v>1049</v>
      </c>
      <c r="G143" s="41"/>
      <c r="H143" s="41"/>
      <c r="I143" s="234"/>
      <c r="J143" s="41"/>
      <c r="K143" s="41"/>
      <c r="L143" s="45"/>
      <c r="M143" s="235"/>
      <c r="N143" s="236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146</v>
      </c>
      <c r="AU143" s="18" t="s">
        <v>88</v>
      </c>
    </row>
    <row r="144" spans="1:51" s="13" customFormat="1" ht="12">
      <c r="A144" s="13"/>
      <c r="B144" s="237"/>
      <c r="C144" s="238"/>
      <c r="D144" s="232" t="s">
        <v>148</v>
      </c>
      <c r="E144" s="239" t="s">
        <v>1</v>
      </c>
      <c r="F144" s="240" t="s">
        <v>1045</v>
      </c>
      <c r="G144" s="238"/>
      <c r="H144" s="241">
        <v>6041.81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7" t="s">
        <v>148</v>
      </c>
      <c r="AU144" s="247" t="s">
        <v>88</v>
      </c>
      <c r="AV144" s="13" t="s">
        <v>88</v>
      </c>
      <c r="AW144" s="13" t="s">
        <v>34</v>
      </c>
      <c r="AX144" s="13" t="s">
        <v>78</v>
      </c>
      <c r="AY144" s="247" t="s">
        <v>137</v>
      </c>
    </row>
    <row r="145" spans="1:51" s="15" customFormat="1" ht="12">
      <c r="A145" s="15"/>
      <c r="B145" s="258"/>
      <c r="C145" s="259"/>
      <c r="D145" s="232" t="s">
        <v>148</v>
      </c>
      <c r="E145" s="260" t="s">
        <v>1</v>
      </c>
      <c r="F145" s="261" t="s">
        <v>156</v>
      </c>
      <c r="G145" s="259"/>
      <c r="H145" s="262">
        <v>6041.81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8" t="s">
        <v>148</v>
      </c>
      <c r="AU145" s="268" t="s">
        <v>88</v>
      </c>
      <c r="AV145" s="15" t="s">
        <v>144</v>
      </c>
      <c r="AW145" s="15" t="s">
        <v>34</v>
      </c>
      <c r="AX145" s="15" t="s">
        <v>86</v>
      </c>
      <c r="AY145" s="268" t="s">
        <v>137</v>
      </c>
    </row>
    <row r="146" spans="1:63" s="12" customFormat="1" ht="22.8" customHeight="1">
      <c r="A146" s="12"/>
      <c r="B146" s="203"/>
      <c r="C146" s="204"/>
      <c r="D146" s="205" t="s">
        <v>77</v>
      </c>
      <c r="E146" s="217" t="s">
        <v>199</v>
      </c>
      <c r="F146" s="217" t="s">
        <v>1050</v>
      </c>
      <c r="G146" s="204"/>
      <c r="H146" s="204"/>
      <c r="I146" s="207"/>
      <c r="J146" s="218">
        <f>BK146</f>
        <v>0</v>
      </c>
      <c r="K146" s="204"/>
      <c r="L146" s="209"/>
      <c r="M146" s="210"/>
      <c r="N146" s="211"/>
      <c r="O146" s="211"/>
      <c r="P146" s="212">
        <f>SUM(P147:P150)</f>
        <v>0</v>
      </c>
      <c r="Q146" s="211"/>
      <c r="R146" s="212">
        <f>SUM(R147:R150)</f>
        <v>2.8396507</v>
      </c>
      <c r="S146" s="211"/>
      <c r="T146" s="213">
        <f>SUM(T147:T150)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4" t="s">
        <v>86</v>
      </c>
      <c r="AT146" s="215" t="s">
        <v>77</v>
      </c>
      <c r="AU146" s="215" t="s">
        <v>86</v>
      </c>
      <c r="AY146" s="214" t="s">
        <v>137</v>
      </c>
      <c r="BK146" s="216">
        <f>SUM(BK147:BK150)</f>
        <v>0</v>
      </c>
    </row>
    <row r="147" spans="1:65" s="2" customFormat="1" ht="24.15" customHeight="1">
      <c r="A147" s="39"/>
      <c r="B147" s="40"/>
      <c r="C147" s="219" t="s">
        <v>175</v>
      </c>
      <c r="D147" s="219" t="s">
        <v>139</v>
      </c>
      <c r="E147" s="220" t="s">
        <v>1051</v>
      </c>
      <c r="F147" s="221" t="s">
        <v>1052</v>
      </c>
      <c r="G147" s="222" t="s">
        <v>142</v>
      </c>
      <c r="H147" s="223">
        <v>6041.81</v>
      </c>
      <c r="I147" s="224"/>
      <c r="J147" s="225">
        <f>ROUND(I147*H147,2)</f>
        <v>0</v>
      </c>
      <c r="K147" s="221" t="s">
        <v>143</v>
      </c>
      <c r="L147" s="45"/>
      <c r="M147" s="226" t="s">
        <v>1</v>
      </c>
      <c r="N147" s="227" t="s">
        <v>43</v>
      </c>
      <c r="O147" s="92"/>
      <c r="P147" s="228">
        <f>O147*H147</f>
        <v>0</v>
      </c>
      <c r="Q147" s="228">
        <v>0.00047</v>
      </c>
      <c r="R147" s="228">
        <f>Q147*H147</f>
        <v>2.8396507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144</v>
      </c>
      <c r="AT147" s="230" t="s">
        <v>139</v>
      </c>
      <c r="AU147" s="230" t="s">
        <v>88</v>
      </c>
      <c r="AY147" s="18" t="s">
        <v>137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86</v>
      </c>
      <c r="BK147" s="231">
        <f>ROUND(I147*H147,2)</f>
        <v>0</v>
      </c>
      <c r="BL147" s="18" t="s">
        <v>144</v>
      </c>
      <c r="BM147" s="230" t="s">
        <v>1053</v>
      </c>
    </row>
    <row r="148" spans="1:47" s="2" customFormat="1" ht="12">
      <c r="A148" s="39"/>
      <c r="B148" s="40"/>
      <c r="C148" s="41"/>
      <c r="D148" s="232" t="s">
        <v>146</v>
      </c>
      <c r="E148" s="41"/>
      <c r="F148" s="233" t="s">
        <v>1054</v>
      </c>
      <c r="G148" s="41"/>
      <c r="H148" s="41"/>
      <c r="I148" s="234"/>
      <c r="J148" s="41"/>
      <c r="K148" s="41"/>
      <c r="L148" s="45"/>
      <c r="M148" s="235"/>
      <c r="N148" s="236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146</v>
      </c>
      <c r="AU148" s="18" t="s">
        <v>88</v>
      </c>
    </row>
    <row r="149" spans="1:51" s="13" customFormat="1" ht="12">
      <c r="A149" s="13"/>
      <c r="B149" s="237"/>
      <c r="C149" s="238"/>
      <c r="D149" s="232" t="s">
        <v>148</v>
      </c>
      <c r="E149" s="239" t="s">
        <v>1</v>
      </c>
      <c r="F149" s="240" t="s">
        <v>1055</v>
      </c>
      <c r="G149" s="238"/>
      <c r="H149" s="241">
        <v>6041.81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7" t="s">
        <v>148</v>
      </c>
      <c r="AU149" s="247" t="s">
        <v>88</v>
      </c>
      <c r="AV149" s="13" t="s">
        <v>88</v>
      </c>
      <c r="AW149" s="13" t="s">
        <v>34</v>
      </c>
      <c r="AX149" s="13" t="s">
        <v>78</v>
      </c>
      <c r="AY149" s="247" t="s">
        <v>137</v>
      </c>
    </row>
    <row r="150" spans="1:51" s="15" customFormat="1" ht="12">
      <c r="A150" s="15"/>
      <c r="B150" s="258"/>
      <c r="C150" s="259"/>
      <c r="D150" s="232" t="s">
        <v>148</v>
      </c>
      <c r="E150" s="260" t="s">
        <v>1</v>
      </c>
      <c r="F150" s="261" t="s">
        <v>156</v>
      </c>
      <c r="G150" s="259"/>
      <c r="H150" s="262">
        <v>6041.81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8" t="s">
        <v>148</v>
      </c>
      <c r="AU150" s="268" t="s">
        <v>88</v>
      </c>
      <c r="AV150" s="15" t="s">
        <v>144</v>
      </c>
      <c r="AW150" s="15" t="s">
        <v>34</v>
      </c>
      <c r="AX150" s="15" t="s">
        <v>86</v>
      </c>
      <c r="AY150" s="268" t="s">
        <v>137</v>
      </c>
    </row>
    <row r="151" spans="1:63" s="12" customFormat="1" ht="22.8" customHeight="1">
      <c r="A151" s="12"/>
      <c r="B151" s="203"/>
      <c r="C151" s="204"/>
      <c r="D151" s="205" t="s">
        <v>77</v>
      </c>
      <c r="E151" s="217" t="s">
        <v>1009</v>
      </c>
      <c r="F151" s="217" t="s">
        <v>1010</v>
      </c>
      <c r="G151" s="204"/>
      <c r="H151" s="204"/>
      <c r="I151" s="207"/>
      <c r="J151" s="218">
        <f>BK151</f>
        <v>0</v>
      </c>
      <c r="K151" s="204"/>
      <c r="L151" s="209"/>
      <c r="M151" s="210"/>
      <c r="N151" s="211"/>
      <c r="O151" s="211"/>
      <c r="P151" s="212">
        <f>SUM(P152:P153)</f>
        <v>0</v>
      </c>
      <c r="Q151" s="211"/>
      <c r="R151" s="212">
        <f>SUM(R152:R153)</f>
        <v>0</v>
      </c>
      <c r="S151" s="211"/>
      <c r="T151" s="213">
        <f>SUM(T152:T153)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4" t="s">
        <v>86</v>
      </c>
      <c r="AT151" s="215" t="s">
        <v>77</v>
      </c>
      <c r="AU151" s="215" t="s">
        <v>86</v>
      </c>
      <c r="AY151" s="214" t="s">
        <v>137</v>
      </c>
      <c r="BK151" s="216">
        <f>SUM(BK152:BK153)</f>
        <v>0</v>
      </c>
    </row>
    <row r="152" spans="1:65" s="2" customFormat="1" ht="33" customHeight="1">
      <c r="A152" s="39"/>
      <c r="B152" s="40"/>
      <c r="C152" s="219" t="s">
        <v>182</v>
      </c>
      <c r="D152" s="219" t="s">
        <v>139</v>
      </c>
      <c r="E152" s="220" t="s">
        <v>1012</v>
      </c>
      <c r="F152" s="221" t="s">
        <v>1013</v>
      </c>
      <c r="G152" s="222" t="s">
        <v>224</v>
      </c>
      <c r="H152" s="223">
        <v>2.84</v>
      </c>
      <c r="I152" s="224"/>
      <c r="J152" s="225">
        <f>ROUND(I152*H152,2)</f>
        <v>0</v>
      </c>
      <c r="K152" s="221" t="s">
        <v>143</v>
      </c>
      <c r="L152" s="45"/>
      <c r="M152" s="226" t="s">
        <v>1</v>
      </c>
      <c r="N152" s="227" t="s">
        <v>43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144</v>
      </c>
      <c r="AT152" s="230" t="s">
        <v>139</v>
      </c>
      <c r="AU152" s="230" t="s">
        <v>88</v>
      </c>
      <c r="AY152" s="18" t="s">
        <v>137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86</v>
      </c>
      <c r="BK152" s="231">
        <f>ROUND(I152*H152,2)</f>
        <v>0</v>
      </c>
      <c r="BL152" s="18" t="s">
        <v>144</v>
      </c>
      <c r="BM152" s="230" t="s">
        <v>1056</v>
      </c>
    </row>
    <row r="153" spans="1:47" s="2" customFormat="1" ht="12">
      <c r="A153" s="39"/>
      <c r="B153" s="40"/>
      <c r="C153" s="41"/>
      <c r="D153" s="232" t="s">
        <v>146</v>
      </c>
      <c r="E153" s="41"/>
      <c r="F153" s="233" t="s">
        <v>1015</v>
      </c>
      <c r="G153" s="41"/>
      <c r="H153" s="41"/>
      <c r="I153" s="234"/>
      <c r="J153" s="41"/>
      <c r="K153" s="41"/>
      <c r="L153" s="45"/>
      <c r="M153" s="294"/>
      <c r="N153" s="295"/>
      <c r="O153" s="296"/>
      <c r="P153" s="296"/>
      <c r="Q153" s="296"/>
      <c r="R153" s="296"/>
      <c r="S153" s="296"/>
      <c r="T153" s="297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146</v>
      </c>
      <c r="AU153" s="18" t="s">
        <v>88</v>
      </c>
    </row>
    <row r="154" spans="1:31" s="2" customFormat="1" ht="6.95" customHeight="1">
      <c r="A154" s="39"/>
      <c r="B154" s="67"/>
      <c r="C154" s="68"/>
      <c r="D154" s="68"/>
      <c r="E154" s="68"/>
      <c r="F154" s="68"/>
      <c r="G154" s="68"/>
      <c r="H154" s="68"/>
      <c r="I154" s="68"/>
      <c r="J154" s="68"/>
      <c r="K154" s="68"/>
      <c r="L154" s="45"/>
      <c r="M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</sheetData>
  <sheetProtection password="CC35" sheet="1" objects="1" scenarios="1" formatColumns="0" formatRows="0" autoFilter="0"/>
  <autoFilter ref="C120:K15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101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Velká Dobrá - Okružní křižovatka Berounská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1057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19</v>
      </c>
      <c r="G11" s="39"/>
      <c r="H11" s="39"/>
      <c r="I11" s="141" t="s">
        <v>20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22</v>
      </c>
      <c r="E12" s="39"/>
      <c r="F12" s="144" t="s">
        <v>23</v>
      </c>
      <c r="G12" s="39"/>
      <c r="H12" s="39"/>
      <c r="I12" s="141" t="s">
        <v>24</v>
      </c>
      <c r="J12" s="145" t="str">
        <f>'Rekapitulace stavby'!AN8</f>
        <v>3. 1. 2023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26</v>
      </c>
      <c r="E14" s="39"/>
      <c r="F14" s="39"/>
      <c r="G14" s="39"/>
      <c r="H14" s="39"/>
      <c r="I14" s="141" t="s">
        <v>27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29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30</v>
      </c>
      <c r="E17" s="39"/>
      <c r="F17" s="39"/>
      <c r="G17" s="39"/>
      <c r="H17" s="39"/>
      <c r="I17" s="141" t="s">
        <v>27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29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32</v>
      </c>
      <c r="E20" s="39"/>
      <c r="F20" s="39"/>
      <c r="G20" s="39"/>
      <c r="H20" s="39"/>
      <c r="I20" s="141" t="s">
        <v>27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29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27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29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ROUND((SUM(BE124:BE366)),2)</f>
        <v>0</v>
      </c>
      <c r="G33" s="39"/>
      <c r="H33" s="39"/>
      <c r="I33" s="156">
        <v>0.21</v>
      </c>
      <c r="J33" s="155">
        <f>ROUND(((SUM(BE124:BE366))*I33),2)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ROUND((SUM(BF124:BF366)),2)</f>
        <v>0</v>
      </c>
      <c r="G34" s="39"/>
      <c r="H34" s="39"/>
      <c r="I34" s="156">
        <v>0.15</v>
      </c>
      <c r="J34" s="155">
        <f>ROUND(((SUM(BF124:BF366))*I34),2)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ROUND((SUM(BG124:BG366)),2)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ROUND((SUM(BH124:BH366)),2)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ROUND((SUM(BI124:BI366)),2)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104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5" t="str">
        <f>E7</f>
        <v>Velká Dobrá - Okružní křižovatka Berounská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102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SO 401 - Veřejné osvětlení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22</v>
      </c>
      <c r="D89" s="41"/>
      <c r="E89" s="41"/>
      <c r="F89" s="28" t="str">
        <f>F12</f>
        <v>Velká Dobrá</v>
      </c>
      <c r="G89" s="41"/>
      <c r="H89" s="41"/>
      <c r="I89" s="33" t="s">
        <v>24</v>
      </c>
      <c r="J89" s="80" t="str">
        <f>IF(J12="","",J12)</f>
        <v>3. 1. 2023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26</v>
      </c>
      <c r="D91" s="41"/>
      <c r="E91" s="41"/>
      <c r="F91" s="28" t="str">
        <f>E15</f>
        <v xml:space="preserve"> </v>
      </c>
      <c r="G91" s="41"/>
      <c r="H91" s="41"/>
      <c r="I91" s="33" t="s">
        <v>32</v>
      </c>
      <c r="J91" s="37" t="str">
        <f>E21</f>
        <v>Projekce dopravní Filip,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6" t="s">
        <v>105</v>
      </c>
      <c r="D94" s="177"/>
      <c r="E94" s="177"/>
      <c r="F94" s="177"/>
      <c r="G94" s="177"/>
      <c r="H94" s="177"/>
      <c r="I94" s="177"/>
      <c r="J94" s="178" t="s">
        <v>106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79" t="s">
        <v>107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108</v>
      </c>
    </row>
    <row r="97" spans="1:31" s="9" customFormat="1" ht="24.95" customHeight="1" hidden="1">
      <c r="A97" s="9"/>
      <c r="B97" s="180"/>
      <c r="C97" s="181"/>
      <c r="D97" s="182" t="s">
        <v>120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1058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 hidden="1">
      <c r="A99" s="9"/>
      <c r="B99" s="180"/>
      <c r="C99" s="181"/>
      <c r="D99" s="182" t="s">
        <v>1059</v>
      </c>
      <c r="E99" s="183"/>
      <c r="F99" s="183"/>
      <c r="G99" s="183"/>
      <c r="H99" s="183"/>
      <c r="I99" s="183"/>
      <c r="J99" s="184">
        <f>J183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86"/>
      <c r="C100" s="187"/>
      <c r="D100" s="188" t="s">
        <v>1060</v>
      </c>
      <c r="E100" s="189"/>
      <c r="F100" s="189"/>
      <c r="G100" s="189"/>
      <c r="H100" s="189"/>
      <c r="I100" s="189"/>
      <c r="J100" s="190">
        <f>J184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6"/>
      <c r="C101" s="187"/>
      <c r="D101" s="188" t="s">
        <v>1061</v>
      </c>
      <c r="E101" s="189"/>
      <c r="F101" s="189"/>
      <c r="G101" s="189"/>
      <c r="H101" s="189"/>
      <c r="I101" s="189"/>
      <c r="J101" s="190">
        <f>J271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 hidden="1">
      <c r="A102" s="9"/>
      <c r="B102" s="180"/>
      <c r="C102" s="181"/>
      <c r="D102" s="182" t="s">
        <v>1062</v>
      </c>
      <c r="E102" s="183"/>
      <c r="F102" s="183"/>
      <c r="G102" s="183"/>
      <c r="H102" s="183"/>
      <c r="I102" s="183"/>
      <c r="J102" s="184">
        <f>J358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 hidden="1">
      <c r="A103" s="10"/>
      <c r="B103" s="186"/>
      <c r="C103" s="187"/>
      <c r="D103" s="188" t="s">
        <v>1063</v>
      </c>
      <c r="E103" s="189"/>
      <c r="F103" s="189"/>
      <c r="G103" s="189"/>
      <c r="H103" s="189"/>
      <c r="I103" s="189"/>
      <c r="J103" s="190">
        <f>J359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6"/>
      <c r="C104" s="187"/>
      <c r="D104" s="188" t="s">
        <v>1064</v>
      </c>
      <c r="E104" s="189"/>
      <c r="F104" s="189"/>
      <c r="G104" s="189"/>
      <c r="H104" s="189"/>
      <c r="I104" s="189"/>
      <c r="J104" s="190">
        <f>J362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 hidden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 hidden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ht="12" hidden="1"/>
    <row r="108" ht="12" hidden="1"/>
    <row r="109" ht="12" hidden="1"/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122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75" t="str">
        <f>E7</f>
        <v>Velká Dobrá - Okružní křižovatka Berounská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102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SO 401 - Veřejné osvětlení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22</v>
      </c>
      <c r="D118" s="41"/>
      <c r="E118" s="41"/>
      <c r="F118" s="28" t="str">
        <f>F12</f>
        <v>Velká Dobrá</v>
      </c>
      <c r="G118" s="41"/>
      <c r="H118" s="41"/>
      <c r="I118" s="33" t="s">
        <v>24</v>
      </c>
      <c r="J118" s="80" t="str">
        <f>IF(J12="","",J12)</f>
        <v>3. 1. 2023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5.65" customHeight="1">
      <c r="A120" s="39"/>
      <c r="B120" s="40"/>
      <c r="C120" s="33" t="s">
        <v>26</v>
      </c>
      <c r="D120" s="41"/>
      <c r="E120" s="41"/>
      <c r="F120" s="28" t="str">
        <f>E15</f>
        <v xml:space="preserve"> </v>
      </c>
      <c r="G120" s="41"/>
      <c r="H120" s="41"/>
      <c r="I120" s="33" t="s">
        <v>32</v>
      </c>
      <c r="J120" s="37" t="str">
        <f>E21</f>
        <v>Projekce dopravní Filip, s.r.o.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30</v>
      </c>
      <c r="D121" s="41"/>
      <c r="E121" s="41"/>
      <c r="F121" s="28" t="str">
        <f>IF(E18="","",E18)</f>
        <v>Vyplň údaj</v>
      </c>
      <c r="G121" s="41"/>
      <c r="H121" s="41"/>
      <c r="I121" s="33" t="s">
        <v>35</v>
      </c>
      <c r="J121" s="37" t="str">
        <f>E24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92"/>
      <c r="B123" s="193"/>
      <c r="C123" s="194" t="s">
        <v>123</v>
      </c>
      <c r="D123" s="195" t="s">
        <v>63</v>
      </c>
      <c r="E123" s="195" t="s">
        <v>59</v>
      </c>
      <c r="F123" s="195" t="s">
        <v>60</v>
      </c>
      <c r="G123" s="195" t="s">
        <v>124</v>
      </c>
      <c r="H123" s="195" t="s">
        <v>125</v>
      </c>
      <c r="I123" s="195" t="s">
        <v>126</v>
      </c>
      <c r="J123" s="195" t="s">
        <v>106</v>
      </c>
      <c r="K123" s="196" t="s">
        <v>127</v>
      </c>
      <c r="L123" s="197"/>
      <c r="M123" s="101" t="s">
        <v>1</v>
      </c>
      <c r="N123" s="102" t="s">
        <v>42</v>
      </c>
      <c r="O123" s="102" t="s">
        <v>128</v>
      </c>
      <c r="P123" s="102" t="s">
        <v>129</v>
      </c>
      <c r="Q123" s="102" t="s">
        <v>130</v>
      </c>
      <c r="R123" s="102" t="s">
        <v>131</v>
      </c>
      <c r="S123" s="102" t="s">
        <v>132</v>
      </c>
      <c r="T123" s="103" t="s">
        <v>133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9"/>
      <c r="B124" s="40"/>
      <c r="C124" s="108" t="s">
        <v>134</v>
      </c>
      <c r="D124" s="41"/>
      <c r="E124" s="41"/>
      <c r="F124" s="41"/>
      <c r="G124" s="41"/>
      <c r="H124" s="41"/>
      <c r="I124" s="41"/>
      <c r="J124" s="198">
        <f>BK124</f>
        <v>0</v>
      </c>
      <c r="K124" s="41"/>
      <c r="L124" s="45"/>
      <c r="M124" s="104"/>
      <c r="N124" s="199"/>
      <c r="O124" s="105"/>
      <c r="P124" s="200">
        <f>P125+P183+P358</f>
        <v>0</v>
      </c>
      <c r="Q124" s="105"/>
      <c r="R124" s="200">
        <f>R125+R183+R358</f>
        <v>107.12618158000001</v>
      </c>
      <c r="S124" s="105"/>
      <c r="T124" s="201">
        <f>T125+T183+T358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77</v>
      </c>
      <c r="AU124" s="18" t="s">
        <v>108</v>
      </c>
      <c r="BK124" s="202">
        <f>BK125+BK183+BK358</f>
        <v>0</v>
      </c>
    </row>
    <row r="125" spans="1:63" s="12" customFormat="1" ht="25.9" customHeight="1">
      <c r="A125" s="12"/>
      <c r="B125" s="203"/>
      <c r="C125" s="204"/>
      <c r="D125" s="205" t="s">
        <v>77</v>
      </c>
      <c r="E125" s="206" t="s">
        <v>1016</v>
      </c>
      <c r="F125" s="206" t="s">
        <v>1017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</f>
        <v>0</v>
      </c>
      <c r="Q125" s="211"/>
      <c r="R125" s="212">
        <f>R126</f>
        <v>0.57674</v>
      </c>
      <c r="S125" s="211"/>
      <c r="T125" s="213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88</v>
      </c>
      <c r="AT125" s="215" t="s">
        <v>77</v>
      </c>
      <c r="AU125" s="215" t="s">
        <v>78</v>
      </c>
      <c r="AY125" s="214" t="s">
        <v>137</v>
      </c>
      <c r="BK125" s="216">
        <f>BK126</f>
        <v>0</v>
      </c>
    </row>
    <row r="126" spans="1:63" s="12" customFormat="1" ht="22.8" customHeight="1">
      <c r="A126" s="12"/>
      <c r="B126" s="203"/>
      <c r="C126" s="204"/>
      <c r="D126" s="205" t="s">
        <v>77</v>
      </c>
      <c r="E126" s="217" t="s">
        <v>1065</v>
      </c>
      <c r="F126" s="217" t="s">
        <v>1066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SUM(P127:P182)</f>
        <v>0</v>
      </c>
      <c r="Q126" s="211"/>
      <c r="R126" s="212">
        <f>SUM(R127:R182)</f>
        <v>0.57674</v>
      </c>
      <c r="S126" s="211"/>
      <c r="T126" s="213">
        <f>SUM(T127:T182)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88</v>
      </c>
      <c r="AT126" s="215" t="s">
        <v>77</v>
      </c>
      <c r="AU126" s="215" t="s">
        <v>86</v>
      </c>
      <c r="AY126" s="214" t="s">
        <v>137</v>
      </c>
      <c r="BK126" s="216">
        <f>SUM(BK127:BK182)</f>
        <v>0</v>
      </c>
    </row>
    <row r="127" spans="1:65" s="2" customFormat="1" ht="24.15" customHeight="1">
      <c r="A127" s="39"/>
      <c r="B127" s="40"/>
      <c r="C127" s="219" t="s">
        <v>157</v>
      </c>
      <c r="D127" s="219" t="s">
        <v>139</v>
      </c>
      <c r="E127" s="220" t="s">
        <v>1067</v>
      </c>
      <c r="F127" s="221" t="s">
        <v>1068</v>
      </c>
      <c r="G127" s="222" t="s">
        <v>312</v>
      </c>
      <c r="H127" s="223">
        <v>620</v>
      </c>
      <c r="I127" s="224"/>
      <c r="J127" s="225">
        <f>ROUND(I127*H127,2)</f>
        <v>0</v>
      </c>
      <c r="K127" s="221" t="s">
        <v>143</v>
      </c>
      <c r="L127" s="45"/>
      <c r="M127" s="226" t="s">
        <v>1</v>
      </c>
      <c r="N127" s="227" t="s">
        <v>43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245</v>
      </c>
      <c r="AT127" s="230" t="s">
        <v>139</v>
      </c>
      <c r="AU127" s="230" t="s">
        <v>88</v>
      </c>
      <c r="AY127" s="18" t="s">
        <v>137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86</v>
      </c>
      <c r="BK127" s="231">
        <f>ROUND(I127*H127,2)</f>
        <v>0</v>
      </c>
      <c r="BL127" s="18" t="s">
        <v>245</v>
      </c>
      <c r="BM127" s="230" t="s">
        <v>1069</v>
      </c>
    </row>
    <row r="128" spans="1:47" s="2" customFormat="1" ht="12">
      <c r="A128" s="39"/>
      <c r="B128" s="40"/>
      <c r="C128" s="41"/>
      <c r="D128" s="232" t="s">
        <v>146</v>
      </c>
      <c r="E128" s="41"/>
      <c r="F128" s="233" t="s">
        <v>1070</v>
      </c>
      <c r="G128" s="41"/>
      <c r="H128" s="41"/>
      <c r="I128" s="234"/>
      <c r="J128" s="41"/>
      <c r="K128" s="41"/>
      <c r="L128" s="45"/>
      <c r="M128" s="235"/>
      <c r="N128" s="236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146</v>
      </c>
      <c r="AU128" s="18" t="s">
        <v>88</v>
      </c>
    </row>
    <row r="129" spans="1:51" s="13" customFormat="1" ht="12">
      <c r="A129" s="13"/>
      <c r="B129" s="237"/>
      <c r="C129" s="238"/>
      <c r="D129" s="232" t="s">
        <v>148</v>
      </c>
      <c r="E129" s="239" t="s">
        <v>1</v>
      </c>
      <c r="F129" s="240" t="s">
        <v>1071</v>
      </c>
      <c r="G129" s="238"/>
      <c r="H129" s="241">
        <v>620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7" t="s">
        <v>148</v>
      </c>
      <c r="AU129" s="247" t="s">
        <v>88</v>
      </c>
      <c r="AV129" s="13" t="s">
        <v>88</v>
      </c>
      <c r="AW129" s="13" t="s">
        <v>34</v>
      </c>
      <c r="AX129" s="13" t="s">
        <v>86</v>
      </c>
      <c r="AY129" s="247" t="s">
        <v>137</v>
      </c>
    </row>
    <row r="130" spans="1:65" s="2" customFormat="1" ht="24.15" customHeight="1">
      <c r="A130" s="39"/>
      <c r="B130" s="40"/>
      <c r="C130" s="281" t="s">
        <v>144</v>
      </c>
      <c r="D130" s="281" t="s">
        <v>221</v>
      </c>
      <c r="E130" s="282" t="s">
        <v>1072</v>
      </c>
      <c r="F130" s="283" t="s">
        <v>1073</v>
      </c>
      <c r="G130" s="284" t="s">
        <v>312</v>
      </c>
      <c r="H130" s="285">
        <v>651</v>
      </c>
      <c r="I130" s="286"/>
      <c r="J130" s="287">
        <f>ROUND(I130*H130,2)</f>
        <v>0</v>
      </c>
      <c r="K130" s="283" t="s">
        <v>143</v>
      </c>
      <c r="L130" s="288"/>
      <c r="M130" s="289" t="s">
        <v>1</v>
      </c>
      <c r="N130" s="290" t="s">
        <v>43</v>
      </c>
      <c r="O130" s="92"/>
      <c r="P130" s="228">
        <f>O130*H130</f>
        <v>0</v>
      </c>
      <c r="Q130" s="228">
        <v>0.00064</v>
      </c>
      <c r="R130" s="228">
        <f>Q130*H130</f>
        <v>0.41664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351</v>
      </c>
      <c r="AT130" s="230" t="s">
        <v>221</v>
      </c>
      <c r="AU130" s="230" t="s">
        <v>88</v>
      </c>
      <c r="AY130" s="18" t="s">
        <v>137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86</v>
      </c>
      <c r="BK130" s="231">
        <f>ROUND(I130*H130,2)</f>
        <v>0</v>
      </c>
      <c r="BL130" s="18" t="s">
        <v>245</v>
      </c>
      <c r="BM130" s="230" t="s">
        <v>1074</v>
      </c>
    </row>
    <row r="131" spans="1:47" s="2" customFormat="1" ht="12">
      <c r="A131" s="39"/>
      <c r="B131" s="40"/>
      <c r="C131" s="41"/>
      <c r="D131" s="232" t="s">
        <v>146</v>
      </c>
      <c r="E131" s="41"/>
      <c r="F131" s="233" t="s">
        <v>1073</v>
      </c>
      <c r="G131" s="41"/>
      <c r="H131" s="41"/>
      <c r="I131" s="234"/>
      <c r="J131" s="41"/>
      <c r="K131" s="41"/>
      <c r="L131" s="45"/>
      <c r="M131" s="235"/>
      <c r="N131" s="236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146</v>
      </c>
      <c r="AU131" s="18" t="s">
        <v>88</v>
      </c>
    </row>
    <row r="132" spans="1:51" s="13" customFormat="1" ht="12">
      <c r="A132" s="13"/>
      <c r="B132" s="237"/>
      <c r="C132" s="238"/>
      <c r="D132" s="232" t="s">
        <v>148</v>
      </c>
      <c r="E132" s="239" t="s">
        <v>1</v>
      </c>
      <c r="F132" s="240" t="s">
        <v>1071</v>
      </c>
      <c r="G132" s="238"/>
      <c r="H132" s="241">
        <v>620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7" t="s">
        <v>148</v>
      </c>
      <c r="AU132" s="247" t="s">
        <v>88</v>
      </c>
      <c r="AV132" s="13" t="s">
        <v>88</v>
      </c>
      <c r="AW132" s="13" t="s">
        <v>34</v>
      </c>
      <c r="AX132" s="13" t="s">
        <v>86</v>
      </c>
      <c r="AY132" s="247" t="s">
        <v>137</v>
      </c>
    </row>
    <row r="133" spans="1:51" s="13" customFormat="1" ht="12">
      <c r="A133" s="13"/>
      <c r="B133" s="237"/>
      <c r="C133" s="238"/>
      <c r="D133" s="232" t="s">
        <v>148</v>
      </c>
      <c r="E133" s="238"/>
      <c r="F133" s="240" t="s">
        <v>1075</v>
      </c>
      <c r="G133" s="238"/>
      <c r="H133" s="241">
        <v>651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7" t="s">
        <v>148</v>
      </c>
      <c r="AU133" s="247" t="s">
        <v>88</v>
      </c>
      <c r="AV133" s="13" t="s">
        <v>88</v>
      </c>
      <c r="AW133" s="13" t="s">
        <v>4</v>
      </c>
      <c r="AX133" s="13" t="s">
        <v>86</v>
      </c>
      <c r="AY133" s="247" t="s">
        <v>137</v>
      </c>
    </row>
    <row r="134" spans="1:65" s="2" customFormat="1" ht="24.15" customHeight="1">
      <c r="A134" s="39"/>
      <c r="B134" s="40"/>
      <c r="C134" s="219" t="s">
        <v>169</v>
      </c>
      <c r="D134" s="219" t="s">
        <v>139</v>
      </c>
      <c r="E134" s="220" t="s">
        <v>1076</v>
      </c>
      <c r="F134" s="221" t="s">
        <v>1077</v>
      </c>
      <c r="G134" s="222" t="s">
        <v>312</v>
      </c>
      <c r="H134" s="223">
        <v>190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43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144</v>
      </c>
      <c r="AT134" s="230" t="s">
        <v>139</v>
      </c>
      <c r="AU134" s="230" t="s">
        <v>88</v>
      </c>
      <c r="AY134" s="18" t="s">
        <v>137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86</v>
      </c>
      <c r="BK134" s="231">
        <f>ROUND(I134*H134,2)</f>
        <v>0</v>
      </c>
      <c r="BL134" s="18" t="s">
        <v>144</v>
      </c>
      <c r="BM134" s="230" t="s">
        <v>1078</v>
      </c>
    </row>
    <row r="135" spans="1:47" s="2" customFormat="1" ht="12">
      <c r="A135" s="39"/>
      <c r="B135" s="40"/>
      <c r="C135" s="41"/>
      <c r="D135" s="232" t="s">
        <v>146</v>
      </c>
      <c r="E135" s="41"/>
      <c r="F135" s="233" t="s">
        <v>1079</v>
      </c>
      <c r="G135" s="41"/>
      <c r="H135" s="41"/>
      <c r="I135" s="234"/>
      <c r="J135" s="41"/>
      <c r="K135" s="41"/>
      <c r="L135" s="45"/>
      <c r="M135" s="235"/>
      <c r="N135" s="236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146</v>
      </c>
      <c r="AU135" s="18" t="s">
        <v>88</v>
      </c>
    </row>
    <row r="136" spans="1:51" s="13" customFormat="1" ht="12">
      <c r="A136" s="13"/>
      <c r="B136" s="237"/>
      <c r="C136" s="238"/>
      <c r="D136" s="232" t="s">
        <v>148</v>
      </c>
      <c r="E136" s="239" t="s">
        <v>1</v>
      </c>
      <c r="F136" s="240" t="s">
        <v>1080</v>
      </c>
      <c r="G136" s="238"/>
      <c r="H136" s="241">
        <v>190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7" t="s">
        <v>148</v>
      </c>
      <c r="AU136" s="247" t="s">
        <v>88</v>
      </c>
      <c r="AV136" s="13" t="s">
        <v>88</v>
      </c>
      <c r="AW136" s="13" t="s">
        <v>34</v>
      </c>
      <c r="AX136" s="13" t="s">
        <v>86</v>
      </c>
      <c r="AY136" s="247" t="s">
        <v>137</v>
      </c>
    </row>
    <row r="137" spans="1:65" s="2" customFormat="1" ht="24.15" customHeight="1">
      <c r="A137" s="39"/>
      <c r="B137" s="40"/>
      <c r="C137" s="281" t="s">
        <v>175</v>
      </c>
      <c r="D137" s="281" t="s">
        <v>221</v>
      </c>
      <c r="E137" s="282" t="s">
        <v>1081</v>
      </c>
      <c r="F137" s="283" t="s">
        <v>1082</v>
      </c>
      <c r="G137" s="284" t="s">
        <v>312</v>
      </c>
      <c r="H137" s="285">
        <v>199.5</v>
      </c>
      <c r="I137" s="286"/>
      <c r="J137" s="287">
        <f>ROUND(I137*H137,2)</f>
        <v>0</v>
      </c>
      <c r="K137" s="283" t="s">
        <v>1</v>
      </c>
      <c r="L137" s="288"/>
      <c r="M137" s="289" t="s">
        <v>1</v>
      </c>
      <c r="N137" s="290" t="s">
        <v>43</v>
      </c>
      <c r="O137" s="92"/>
      <c r="P137" s="228">
        <f>O137*H137</f>
        <v>0</v>
      </c>
      <c r="Q137" s="228">
        <v>0.00016</v>
      </c>
      <c r="R137" s="228">
        <f>Q137*H137</f>
        <v>0.031920000000000004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189</v>
      </c>
      <c r="AT137" s="230" t="s">
        <v>221</v>
      </c>
      <c r="AU137" s="230" t="s">
        <v>88</v>
      </c>
      <c r="AY137" s="18" t="s">
        <v>137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86</v>
      </c>
      <c r="BK137" s="231">
        <f>ROUND(I137*H137,2)</f>
        <v>0</v>
      </c>
      <c r="BL137" s="18" t="s">
        <v>144</v>
      </c>
      <c r="BM137" s="230" t="s">
        <v>1083</v>
      </c>
    </row>
    <row r="138" spans="1:47" s="2" customFormat="1" ht="12">
      <c r="A138" s="39"/>
      <c r="B138" s="40"/>
      <c r="C138" s="41"/>
      <c r="D138" s="232" t="s">
        <v>146</v>
      </c>
      <c r="E138" s="41"/>
      <c r="F138" s="233" t="s">
        <v>1082</v>
      </c>
      <c r="G138" s="41"/>
      <c r="H138" s="41"/>
      <c r="I138" s="234"/>
      <c r="J138" s="41"/>
      <c r="K138" s="41"/>
      <c r="L138" s="45"/>
      <c r="M138" s="235"/>
      <c r="N138" s="236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146</v>
      </c>
      <c r="AU138" s="18" t="s">
        <v>88</v>
      </c>
    </row>
    <row r="139" spans="1:51" s="13" customFormat="1" ht="12">
      <c r="A139" s="13"/>
      <c r="B139" s="237"/>
      <c r="C139" s="238"/>
      <c r="D139" s="232" t="s">
        <v>148</v>
      </c>
      <c r="E139" s="239" t="s">
        <v>1</v>
      </c>
      <c r="F139" s="240" t="s">
        <v>1080</v>
      </c>
      <c r="G139" s="238"/>
      <c r="H139" s="241">
        <v>190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7" t="s">
        <v>148</v>
      </c>
      <c r="AU139" s="247" t="s">
        <v>88</v>
      </c>
      <c r="AV139" s="13" t="s">
        <v>88</v>
      </c>
      <c r="AW139" s="13" t="s">
        <v>34</v>
      </c>
      <c r="AX139" s="13" t="s">
        <v>86</v>
      </c>
      <c r="AY139" s="247" t="s">
        <v>137</v>
      </c>
    </row>
    <row r="140" spans="1:51" s="13" customFormat="1" ht="12">
      <c r="A140" s="13"/>
      <c r="B140" s="237"/>
      <c r="C140" s="238"/>
      <c r="D140" s="232" t="s">
        <v>148</v>
      </c>
      <c r="E140" s="238"/>
      <c r="F140" s="240" t="s">
        <v>1084</v>
      </c>
      <c r="G140" s="238"/>
      <c r="H140" s="241">
        <v>199.5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7" t="s">
        <v>148</v>
      </c>
      <c r="AU140" s="247" t="s">
        <v>88</v>
      </c>
      <c r="AV140" s="13" t="s">
        <v>88</v>
      </c>
      <c r="AW140" s="13" t="s">
        <v>4</v>
      </c>
      <c r="AX140" s="13" t="s">
        <v>86</v>
      </c>
      <c r="AY140" s="247" t="s">
        <v>137</v>
      </c>
    </row>
    <row r="141" spans="1:65" s="2" customFormat="1" ht="24.15" customHeight="1">
      <c r="A141" s="39"/>
      <c r="B141" s="40"/>
      <c r="C141" s="219" t="s">
        <v>189</v>
      </c>
      <c r="D141" s="219" t="s">
        <v>139</v>
      </c>
      <c r="E141" s="220" t="s">
        <v>1085</v>
      </c>
      <c r="F141" s="221" t="s">
        <v>1086</v>
      </c>
      <c r="G141" s="222" t="s">
        <v>528</v>
      </c>
      <c r="H141" s="223">
        <v>78</v>
      </c>
      <c r="I141" s="224"/>
      <c r="J141" s="225">
        <f>ROUND(I141*H141,2)</f>
        <v>0</v>
      </c>
      <c r="K141" s="221" t="s">
        <v>1</v>
      </c>
      <c r="L141" s="45"/>
      <c r="M141" s="226" t="s">
        <v>1</v>
      </c>
      <c r="N141" s="227" t="s">
        <v>43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144</v>
      </c>
      <c r="AT141" s="230" t="s">
        <v>139</v>
      </c>
      <c r="AU141" s="230" t="s">
        <v>88</v>
      </c>
      <c r="AY141" s="18" t="s">
        <v>137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86</v>
      </c>
      <c r="BK141" s="231">
        <f>ROUND(I141*H141,2)</f>
        <v>0</v>
      </c>
      <c r="BL141" s="18" t="s">
        <v>144</v>
      </c>
      <c r="BM141" s="230" t="s">
        <v>1087</v>
      </c>
    </row>
    <row r="142" spans="1:47" s="2" customFormat="1" ht="12">
      <c r="A142" s="39"/>
      <c r="B142" s="40"/>
      <c r="C142" s="41"/>
      <c r="D142" s="232" t="s">
        <v>146</v>
      </c>
      <c r="E142" s="41"/>
      <c r="F142" s="233" t="s">
        <v>1088</v>
      </c>
      <c r="G142" s="41"/>
      <c r="H142" s="41"/>
      <c r="I142" s="234"/>
      <c r="J142" s="41"/>
      <c r="K142" s="41"/>
      <c r="L142" s="45"/>
      <c r="M142" s="235"/>
      <c r="N142" s="236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146</v>
      </c>
      <c r="AU142" s="18" t="s">
        <v>88</v>
      </c>
    </row>
    <row r="143" spans="1:51" s="13" customFormat="1" ht="12">
      <c r="A143" s="13"/>
      <c r="B143" s="237"/>
      <c r="C143" s="238"/>
      <c r="D143" s="232" t="s">
        <v>148</v>
      </c>
      <c r="E143" s="239" t="s">
        <v>1</v>
      </c>
      <c r="F143" s="240" t="s">
        <v>634</v>
      </c>
      <c r="G143" s="238"/>
      <c r="H143" s="241">
        <v>78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7" t="s">
        <v>148</v>
      </c>
      <c r="AU143" s="247" t="s">
        <v>88</v>
      </c>
      <c r="AV143" s="13" t="s">
        <v>88</v>
      </c>
      <c r="AW143" s="13" t="s">
        <v>34</v>
      </c>
      <c r="AX143" s="13" t="s">
        <v>86</v>
      </c>
      <c r="AY143" s="247" t="s">
        <v>137</v>
      </c>
    </row>
    <row r="144" spans="1:65" s="2" customFormat="1" ht="16.5" customHeight="1">
      <c r="A144" s="39"/>
      <c r="B144" s="40"/>
      <c r="C144" s="281" t="s">
        <v>199</v>
      </c>
      <c r="D144" s="281" t="s">
        <v>221</v>
      </c>
      <c r="E144" s="282" t="s">
        <v>1089</v>
      </c>
      <c r="F144" s="283" t="s">
        <v>1090</v>
      </c>
      <c r="G144" s="284" t="s">
        <v>528</v>
      </c>
      <c r="H144" s="285">
        <v>78</v>
      </c>
      <c r="I144" s="286"/>
      <c r="J144" s="287">
        <f>ROUND(I144*H144,2)</f>
        <v>0</v>
      </c>
      <c r="K144" s="283" t="s">
        <v>1</v>
      </c>
      <c r="L144" s="288"/>
      <c r="M144" s="289" t="s">
        <v>1</v>
      </c>
      <c r="N144" s="290" t="s">
        <v>43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189</v>
      </c>
      <c r="AT144" s="230" t="s">
        <v>221</v>
      </c>
      <c r="AU144" s="230" t="s">
        <v>88</v>
      </c>
      <c r="AY144" s="18" t="s">
        <v>137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86</v>
      </c>
      <c r="BK144" s="231">
        <f>ROUND(I144*H144,2)</f>
        <v>0</v>
      </c>
      <c r="BL144" s="18" t="s">
        <v>144</v>
      </c>
      <c r="BM144" s="230" t="s">
        <v>1091</v>
      </c>
    </row>
    <row r="145" spans="1:47" s="2" customFormat="1" ht="12">
      <c r="A145" s="39"/>
      <c r="B145" s="40"/>
      <c r="C145" s="41"/>
      <c r="D145" s="232" t="s">
        <v>146</v>
      </c>
      <c r="E145" s="41"/>
      <c r="F145" s="233" t="s">
        <v>1090</v>
      </c>
      <c r="G145" s="41"/>
      <c r="H145" s="41"/>
      <c r="I145" s="234"/>
      <c r="J145" s="41"/>
      <c r="K145" s="41"/>
      <c r="L145" s="45"/>
      <c r="M145" s="235"/>
      <c r="N145" s="236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146</v>
      </c>
      <c r="AU145" s="18" t="s">
        <v>88</v>
      </c>
    </row>
    <row r="146" spans="1:51" s="13" customFormat="1" ht="12">
      <c r="A146" s="13"/>
      <c r="B146" s="237"/>
      <c r="C146" s="238"/>
      <c r="D146" s="232" t="s">
        <v>148</v>
      </c>
      <c r="E146" s="239" t="s">
        <v>1</v>
      </c>
      <c r="F146" s="240" t="s">
        <v>634</v>
      </c>
      <c r="G146" s="238"/>
      <c r="H146" s="241">
        <v>78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7" t="s">
        <v>148</v>
      </c>
      <c r="AU146" s="247" t="s">
        <v>88</v>
      </c>
      <c r="AV146" s="13" t="s">
        <v>88</v>
      </c>
      <c r="AW146" s="13" t="s">
        <v>34</v>
      </c>
      <c r="AX146" s="13" t="s">
        <v>86</v>
      </c>
      <c r="AY146" s="247" t="s">
        <v>137</v>
      </c>
    </row>
    <row r="147" spans="1:65" s="2" customFormat="1" ht="24.15" customHeight="1">
      <c r="A147" s="39"/>
      <c r="B147" s="40"/>
      <c r="C147" s="219" t="s">
        <v>206</v>
      </c>
      <c r="D147" s="219" t="s">
        <v>139</v>
      </c>
      <c r="E147" s="220" t="s">
        <v>1092</v>
      </c>
      <c r="F147" s="221" t="s">
        <v>1093</v>
      </c>
      <c r="G147" s="222" t="s">
        <v>528</v>
      </c>
      <c r="H147" s="223">
        <v>17</v>
      </c>
      <c r="I147" s="224"/>
      <c r="J147" s="225">
        <f>ROUND(I147*H147,2)</f>
        <v>0</v>
      </c>
      <c r="K147" s="221" t="s">
        <v>1</v>
      </c>
      <c r="L147" s="45"/>
      <c r="M147" s="226" t="s">
        <v>1</v>
      </c>
      <c r="N147" s="227" t="s">
        <v>43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144</v>
      </c>
      <c r="AT147" s="230" t="s">
        <v>139</v>
      </c>
      <c r="AU147" s="230" t="s">
        <v>88</v>
      </c>
      <c r="AY147" s="18" t="s">
        <v>137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86</v>
      </c>
      <c r="BK147" s="231">
        <f>ROUND(I147*H147,2)</f>
        <v>0</v>
      </c>
      <c r="BL147" s="18" t="s">
        <v>144</v>
      </c>
      <c r="BM147" s="230" t="s">
        <v>1094</v>
      </c>
    </row>
    <row r="148" spans="1:47" s="2" customFormat="1" ht="12">
      <c r="A148" s="39"/>
      <c r="B148" s="40"/>
      <c r="C148" s="41"/>
      <c r="D148" s="232" t="s">
        <v>146</v>
      </c>
      <c r="E148" s="41"/>
      <c r="F148" s="233" t="s">
        <v>1093</v>
      </c>
      <c r="G148" s="41"/>
      <c r="H148" s="41"/>
      <c r="I148" s="234"/>
      <c r="J148" s="41"/>
      <c r="K148" s="41"/>
      <c r="L148" s="45"/>
      <c r="M148" s="235"/>
      <c r="N148" s="236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146</v>
      </c>
      <c r="AU148" s="18" t="s">
        <v>88</v>
      </c>
    </row>
    <row r="149" spans="1:51" s="13" customFormat="1" ht="12">
      <c r="A149" s="13"/>
      <c r="B149" s="237"/>
      <c r="C149" s="238"/>
      <c r="D149" s="232" t="s">
        <v>148</v>
      </c>
      <c r="E149" s="239" t="s">
        <v>1</v>
      </c>
      <c r="F149" s="240" t="s">
        <v>257</v>
      </c>
      <c r="G149" s="238"/>
      <c r="H149" s="241">
        <v>17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7" t="s">
        <v>148</v>
      </c>
      <c r="AU149" s="247" t="s">
        <v>88</v>
      </c>
      <c r="AV149" s="13" t="s">
        <v>88</v>
      </c>
      <c r="AW149" s="13" t="s">
        <v>34</v>
      </c>
      <c r="AX149" s="13" t="s">
        <v>86</v>
      </c>
      <c r="AY149" s="247" t="s">
        <v>137</v>
      </c>
    </row>
    <row r="150" spans="1:65" s="2" customFormat="1" ht="16.5" customHeight="1">
      <c r="A150" s="39"/>
      <c r="B150" s="40"/>
      <c r="C150" s="281" t="s">
        <v>212</v>
      </c>
      <c r="D150" s="281" t="s">
        <v>221</v>
      </c>
      <c r="E150" s="282" t="s">
        <v>1095</v>
      </c>
      <c r="F150" s="283" t="s">
        <v>1096</v>
      </c>
      <c r="G150" s="284" t="s">
        <v>528</v>
      </c>
      <c r="H150" s="285">
        <v>17</v>
      </c>
      <c r="I150" s="286"/>
      <c r="J150" s="287">
        <f>ROUND(I150*H150,2)</f>
        <v>0</v>
      </c>
      <c r="K150" s="283" t="s">
        <v>1</v>
      </c>
      <c r="L150" s="288"/>
      <c r="M150" s="289" t="s">
        <v>1</v>
      </c>
      <c r="N150" s="290" t="s">
        <v>43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189</v>
      </c>
      <c r="AT150" s="230" t="s">
        <v>221</v>
      </c>
      <c r="AU150" s="230" t="s">
        <v>88</v>
      </c>
      <c r="AY150" s="18" t="s">
        <v>137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86</v>
      </c>
      <c r="BK150" s="231">
        <f>ROUND(I150*H150,2)</f>
        <v>0</v>
      </c>
      <c r="BL150" s="18" t="s">
        <v>144</v>
      </c>
      <c r="BM150" s="230" t="s">
        <v>1097</v>
      </c>
    </row>
    <row r="151" spans="1:47" s="2" customFormat="1" ht="12">
      <c r="A151" s="39"/>
      <c r="B151" s="40"/>
      <c r="C151" s="41"/>
      <c r="D151" s="232" t="s">
        <v>146</v>
      </c>
      <c r="E151" s="41"/>
      <c r="F151" s="233" t="s">
        <v>1096</v>
      </c>
      <c r="G151" s="41"/>
      <c r="H151" s="41"/>
      <c r="I151" s="234"/>
      <c r="J151" s="41"/>
      <c r="K151" s="41"/>
      <c r="L151" s="45"/>
      <c r="M151" s="235"/>
      <c r="N151" s="236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146</v>
      </c>
      <c r="AU151" s="18" t="s">
        <v>88</v>
      </c>
    </row>
    <row r="152" spans="1:51" s="13" customFormat="1" ht="12">
      <c r="A152" s="13"/>
      <c r="B152" s="237"/>
      <c r="C152" s="238"/>
      <c r="D152" s="232" t="s">
        <v>148</v>
      </c>
      <c r="E152" s="239" t="s">
        <v>1</v>
      </c>
      <c r="F152" s="240" t="s">
        <v>257</v>
      </c>
      <c r="G152" s="238"/>
      <c r="H152" s="241">
        <v>17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7" t="s">
        <v>148</v>
      </c>
      <c r="AU152" s="247" t="s">
        <v>88</v>
      </c>
      <c r="AV152" s="13" t="s">
        <v>88</v>
      </c>
      <c r="AW152" s="13" t="s">
        <v>34</v>
      </c>
      <c r="AX152" s="13" t="s">
        <v>86</v>
      </c>
      <c r="AY152" s="247" t="s">
        <v>137</v>
      </c>
    </row>
    <row r="153" spans="1:65" s="2" customFormat="1" ht="24.15" customHeight="1">
      <c r="A153" s="39"/>
      <c r="B153" s="40"/>
      <c r="C153" s="219" t="s">
        <v>220</v>
      </c>
      <c r="D153" s="219" t="s">
        <v>139</v>
      </c>
      <c r="E153" s="220" t="s">
        <v>1098</v>
      </c>
      <c r="F153" s="221" t="s">
        <v>1099</v>
      </c>
      <c r="G153" s="222" t="s">
        <v>312</v>
      </c>
      <c r="H153" s="223">
        <v>620</v>
      </c>
      <c r="I153" s="224"/>
      <c r="J153" s="225">
        <f>ROUND(I153*H153,2)</f>
        <v>0</v>
      </c>
      <c r="K153" s="221" t="s">
        <v>1</v>
      </c>
      <c r="L153" s="45"/>
      <c r="M153" s="226" t="s">
        <v>1</v>
      </c>
      <c r="N153" s="227" t="s">
        <v>43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144</v>
      </c>
      <c r="AT153" s="230" t="s">
        <v>139</v>
      </c>
      <c r="AU153" s="230" t="s">
        <v>88</v>
      </c>
      <c r="AY153" s="18" t="s">
        <v>137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86</v>
      </c>
      <c r="BK153" s="231">
        <f>ROUND(I153*H153,2)</f>
        <v>0</v>
      </c>
      <c r="BL153" s="18" t="s">
        <v>144</v>
      </c>
      <c r="BM153" s="230" t="s">
        <v>1100</v>
      </c>
    </row>
    <row r="154" spans="1:47" s="2" customFormat="1" ht="12">
      <c r="A154" s="39"/>
      <c r="B154" s="40"/>
      <c r="C154" s="41"/>
      <c r="D154" s="232" t="s">
        <v>146</v>
      </c>
      <c r="E154" s="41"/>
      <c r="F154" s="233" t="s">
        <v>1101</v>
      </c>
      <c r="G154" s="41"/>
      <c r="H154" s="41"/>
      <c r="I154" s="234"/>
      <c r="J154" s="41"/>
      <c r="K154" s="41"/>
      <c r="L154" s="45"/>
      <c r="M154" s="235"/>
      <c r="N154" s="236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146</v>
      </c>
      <c r="AU154" s="18" t="s">
        <v>88</v>
      </c>
    </row>
    <row r="155" spans="1:51" s="13" customFormat="1" ht="12">
      <c r="A155" s="13"/>
      <c r="B155" s="237"/>
      <c r="C155" s="238"/>
      <c r="D155" s="232" t="s">
        <v>148</v>
      </c>
      <c r="E155" s="239" t="s">
        <v>1</v>
      </c>
      <c r="F155" s="240" t="s">
        <v>1071</v>
      </c>
      <c r="G155" s="238"/>
      <c r="H155" s="241">
        <v>620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7" t="s">
        <v>148</v>
      </c>
      <c r="AU155" s="247" t="s">
        <v>88</v>
      </c>
      <c r="AV155" s="13" t="s">
        <v>88</v>
      </c>
      <c r="AW155" s="13" t="s">
        <v>34</v>
      </c>
      <c r="AX155" s="13" t="s">
        <v>86</v>
      </c>
      <c r="AY155" s="247" t="s">
        <v>137</v>
      </c>
    </row>
    <row r="156" spans="1:65" s="2" customFormat="1" ht="24.15" customHeight="1">
      <c r="A156" s="39"/>
      <c r="B156" s="40"/>
      <c r="C156" s="219" t="s">
        <v>229</v>
      </c>
      <c r="D156" s="219" t="s">
        <v>139</v>
      </c>
      <c r="E156" s="220" t="s">
        <v>1102</v>
      </c>
      <c r="F156" s="221" t="s">
        <v>1103</v>
      </c>
      <c r="G156" s="222" t="s">
        <v>528</v>
      </c>
      <c r="H156" s="223">
        <v>38</v>
      </c>
      <c r="I156" s="224"/>
      <c r="J156" s="225">
        <f>ROUND(I156*H156,2)</f>
        <v>0</v>
      </c>
      <c r="K156" s="221" t="s">
        <v>143</v>
      </c>
      <c r="L156" s="45"/>
      <c r="M156" s="226" t="s">
        <v>1</v>
      </c>
      <c r="N156" s="227" t="s">
        <v>43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245</v>
      </c>
      <c r="AT156" s="230" t="s">
        <v>139</v>
      </c>
      <c r="AU156" s="230" t="s">
        <v>88</v>
      </c>
      <c r="AY156" s="18" t="s">
        <v>137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86</v>
      </c>
      <c r="BK156" s="231">
        <f>ROUND(I156*H156,2)</f>
        <v>0</v>
      </c>
      <c r="BL156" s="18" t="s">
        <v>245</v>
      </c>
      <c r="BM156" s="230" t="s">
        <v>1104</v>
      </c>
    </row>
    <row r="157" spans="1:47" s="2" customFormat="1" ht="12">
      <c r="A157" s="39"/>
      <c r="B157" s="40"/>
      <c r="C157" s="41"/>
      <c r="D157" s="232" t="s">
        <v>146</v>
      </c>
      <c r="E157" s="41"/>
      <c r="F157" s="233" t="s">
        <v>1105</v>
      </c>
      <c r="G157" s="41"/>
      <c r="H157" s="41"/>
      <c r="I157" s="234"/>
      <c r="J157" s="41"/>
      <c r="K157" s="41"/>
      <c r="L157" s="45"/>
      <c r="M157" s="235"/>
      <c r="N157" s="236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146</v>
      </c>
      <c r="AU157" s="18" t="s">
        <v>88</v>
      </c>
    </row>
    <row r="158" spans="1:51" s="13" customFormat="1" ht="12">
      <c r="A158" s="13"/>
      <c r="B158" s="237"/>
      <c r="C158" s="238"/>
      <c r="D158" s="232" t="s">
        <v>148</v>
      </c>
      <c r="E158" s="239" t="s">
        <v>1</v>
      </c>
      <c r="F158" s="240" t="s">
        <v>390</v>
      </c>
      <c r="G158" s="238"/>
      <c r="H158" s="241">
        <v>38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7" t="s">
        <v>148</v>
      </c>
      <c r="AU158" s="247" t="s">
        <v>88</v>
      </c>
      <c r="AV158" s="13" t="s">
        <v>88</v>
      </c>
      <c r="AW158" s="13" t="s">
        <v>34</v>
      </c>
      <c r="AX158" s="13" t="s">
        <v>86</v>
      </c>
      <c r="AY158" s="247" t="s">
        <v>137</v>
      </c>
    </row>
    <row r="159" spans="1:65" s="2" customFormat="1" ht="24.15" customHeight="1">
      <c r="A159" s="39"/>
      <c r="B159" s="40"/>
      <c r="C159" s="219" t="s">
        <v>235</v>
      </c>
      <c r="D159" s="219" t="s">
        <v>139</v>
      </c>
      <c r="E159" s="220" t="s">
        <v>1106</v>
      </c>
      <c r="F159" s="221" t="s">
        <v>1107</v>
      </c>
      <c r="G159" s="222" t="s">
        <v>528</v>
      </c>
      <c r="H159" s="223">
        <v>34</v>
      </c>
      <c r="I159" s="224"/>
      <c r="J159" s="225">
        <f>ROUND(I159*H159,2)</f>
        <v>0</v>
      </c>
      <c r="K159" s="221" t="s">
        <v>143</v>
      </c>
      <c r="L159" s="45"/>
      <c r="M159" s="226" t="s">
        <v>1</v>
      </c>
      <c r="N159" s="227" t="s">
        <v>43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245</v>
      </c>
      <c r="AT159" s="230" t="s">
        <v>139</v>
      </c>
      <c r="AU159" s="230" t="s">
        <v>88</v>
      </c>
      <c r="AY159" s="18" t="s">
        <v>137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86</v>
      </c>
      <c r="BK159" s="231">
        <f>ROUND(I159*H159,2)</f>
        <v>0</v>
      </c>
      <c r="BL159" s="18" t="s">
        <v>245</v>
      </c>
      <c r="BM159" s="230" t="s">
        <v>1108</v>
      </c>
    </row>
    <row r="160" spans="1:47" s="2" customFormat="1" ht="12">
      <c r="A160" s="39"/>
      <c r="B160" s="40"/>
      <c r="C160" s="41"/>
      <c r="D160" s="232" t="s">
        <v>146</v>
      </c>
      <c r="E160" s="41"/>
      <c r="F160" s="233" t="s">
        <v>1109</v>
      </c>
      <c r="G160" s="41"/>
      <c r="H160" s="41"/>
      <c r="I160" s="234"/>
      <c r="J160" s="41"/>
      <c r="K160" s="41"/>
      <c r="L160" s="45"/>
      <c r="M160" s="235"/>
      <c r="N160" s="236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146</v>
      </c>
      <c r="AU160" s="18" t="s">
        <v>88</v>
      </c>
    </row>
    <row r="161" spans="1:51" s="13" customFormat="1" ht="12">
      <c r="A161" s="13"/>
      <c r="B161" s="237"/>
      <c r="C161" s="238"/>
      <c r="D161" s="232" t="s">
        <v>148</v>
      </c>
      <c r="E161" s="239" t="s">
        <v>1</v>
      </c>
      <c r="F161" s="240" t="s">
        <v>366</v>
      </c>
      <c r="G161" s="238"/>
      <c r="H161" s="241">
        <v>34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7" t="s">
        <v>148</v>
      </c>
      <c r="AU161" s="247" t="s">
        <v>88</v>
      </c>
      <c r="AV161" s="13" t="s">
        <v>88</v>
      </c>
      <c r="AW161" s="13" t="s">
        <v>34</v>
      </c>
      <c r="AX161" s="13" t="s">
        <v>86</v>
      </c>
      <c r="AY161" s="247" t="s">
        <v>137</v>
      </c>
    </row>
    <row r="162" spans="1:65" s="2" customFormat="1" ht="24.15" customHeight="1">
      <c r="A162" s="39"/>
      <c r="B162" s="40"/>
      <c r="C162" s="281" t="s">
        <v>8</v>
      </c>
      <c r="D162" s="281" t="s">
        <v>221</v>
      </c>
      <c r="E162" s="282" t="s">
        <v>1110</v>
      </c>
      <c r="F162" s="283" t="s">
        <v>1111</v>
      </c>
      <c r="G162" s="284" t="s">
        <v>312</v>
      </c>
      <c r="H162" s="285">
        <v>17</v>
      </c>
      <c r="I162" s="286"/>
      <c r="J162" s="287">
        <f>ROUND(I162*H162,2)</f>
        <v>0</v>
      </c>
      <c r="K162" s="283" t="s">
        <v>1</v>
      </c>
      <c r="L162" s="288"/>
      <c r="M162" s="289" t="s">
        <v>1</v>
      </c>
      <c r="N162" s="290" t="s">
        <v>43</v>
      </c>
      <c r="O162" s="92"/>
      <c r="P162" s="228">
        <f>O162*H162</f>
        <v>0</v>
      </c>
      <c r="Q162" s="228">
        <v>0.00014</v>
      </c>
      <c r="R162" s="228">
        <f>Q162*H162</f>
        <v>0.0023799999999999997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189</v>
      </c>
      <c r="AT162" s="230" t="s">
        <v>221</v>
      </c>
      <c r="AU162" s="230" t="s">
        <v>88</v>
      </c>
      <c r="AY162" s="18" t="s">
        <v>137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86</v>
      </c>
      <c r="BK162" s="231">
        <f>ROUND(I162*H162,2)</f>
        <v>0</v>
      </c>
      <c r="BL162" s="18" t="s">
        <v>144</v>
      </c>
      <c r="BM162" s="230" t="s">
        <v>1112</v>
      </c>
    </row>
    <row r="163" spans="1:47" s="2" customFormat="1" ht="12">
      <c r="A163" s="39"/>
      <c r="B163" s="40"/>
      <c r="C163" s="41"/>
      <c r="D163" s="232" t="s">
        <v>146</v>
      </c>
      <c r="E163" s="41"/>
      <c r="F163" s="233" t="s">
        <v>1111</v>
      </c>
      <c r="G163" s="41"/>
      <c r="H163" s="41"/>
      <c r="I163" s="234"/>
      <c r="J163" s="41"/>
      <c r="K163" s="41"/>
      <c r="L163" s="45"/>
      <c r="M163" s="235"/>
      <c r="N163" s="236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146</v>
      </c>
      <c r="AU163" s="18" t="s">
        <v>88</v>
      </c>
    </row>
    <row r="164" spans="1:51" s="13" customFormat="1" ht="12">
      <c r="A164" s="13"/>
      <c r="B164" s="237"/>
      <c r="C164" s="238"/>
      <c r="D164" s="232" t="s">
        <v>148</v>
      </c>
      <c r="E164" s="239" t="s">
        <v>1</v>
      </c>
      <c r="F164" s="240" t="s">
        <v>257</v>
      </c>
      <c r="G164" s="238"/>
      <c r="H164" s="241">
        <v>17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7" t="s">
        <v>148</v>
      </c>
      <c r="AU164" s="247" t="s">
        <v>88</v>
      </c>
      <c r="AV164" s="13" t="s">
        <v>88</v>
      </c>
      <c r="AW164" s="13" t="s">
        <v>34</v>
      </c>
      <c r="AX164" s="13" t="s">
        <v>86</v>
      </c>
      <c r="AY164" s="247" t="s">
        <v>137</v>
      </c>
    </row>
    <row r="165" spans="1:65" s="2" customFormat="1" ht="24.15" customHeight="1">
      <c r="A165" s="39"/>
      <c r="B165" s="40"/>
      <c r="C165" s="281" t="s">
        <v>245</v>
      </c>
      <c r="D165" s="281" t="s">
        <v>221</v>
      </c>
      <c r="E165" s="282" t="s">
        <v>1113</v>
      </c>
      <c r="F165" s="283" t="s">
        <v>1114</v>
      </c>
      <c r="G165" s="284" t="s">
        <v>528</v>
      </c>
      <c r="H165" s="285">
        <v>34</v>
      </c>
      <c r="I165" s="286"/>
      <c r="J165" s="287">
        <f>ROUND(I165*H165,2)</f>
        <v>0</v>
      </c>
      <c r="K165" s="283" t="s">
        <v>1</v>
      </c>
      <c r="L165" s="288"/>
      <c r="M165" s="289" t="s">
        <v>1</v>
      </c>
      <c r="N165" s="290" t="s">
        <v>43</v>
      </c>
      <c r="O165" s="92"/>
      <c r="P165" s="228">
        <f>O165*H165</f>
        <v>0</v>
      </c>
      <c r="Q165" s="228">
        <v>0.0037</v>
      </c>
      <c r="R165" s="228">
        <f>Q165*H165</f>
        <v>0.1258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189</v>
      </c>
      <c r="AT165" s="230" t="s">
        <v>221</v>
      </c>
      <c r="AU165" s="230" t="s">
        <v>88</v>
      </c>
      <c r="AY165" s="18" t="s">
        <v>137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86</v>
      </c>
      <c r="BK165" s="231">
        <f>ROUND(I165*H165,2)</f>
        <v>0</v>
      </c>
      <c r="BL165" s="18" t="s">
        <v>144</v>
      </c>
      <c r="BM165" s="230" t="s">
        <v>1115</v>
      </c>
    </row>
    <row r="166" spans="1:47" s="2" customFormat="1" ht="12">
      <c r="A166" s="39"/>
      <c r="B166" s="40"/>
      <c r="C166" s="41"/>
      <c r="D166" s="232" t="s">
        <v>146</v>
      </c>
      <c r="E166" s="41"/>
      <c r="F166" s="233" t="s">
        <v>1114</v>
      </c>
      <c r="G166" s="41"/>
      <c r="H166" s="41"/>
      <c r="I166" s="234"/>
      <c r="J166" s="41"/>
      <c r="K166" s="41"/>
      <c r="L166" s="45"/>
      <c r="M166" s="235"/>
      <c r="N166" s="236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146</v>
      </c>
      <c r="AU166" s="18" t="s">
        <v>88</v>
      </c>
    </row>
    <row r="167" spans="1:51" s="13" customFormat="1" ht="12">
      <c r="A167" s="13"/>
      <c r="B167" s="237"/>
      <c r="C167" s="238"/>
      <c r="D167" s="232" t="s">
        <v>148</v>
      </c>
      <c r="E167" s="239" t="s">
        <v>1</v>
      </c>
      <c r="F167" s="240" t="s">
        <v>366</v>
      </c>
      <c r="G167" s="238"/>
      <c r="H167" s="241">
        <v>34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7" t="s">
        <v>148</v>
      </c>
      <c r="AU167" s="247" t="s">
        <v>88</v>
      </c>
      <c r="AV167" s="13" t="s">
        <v>88</v>
      </c>
      <c r="AW167" s="13" t="s">
        <v>34</v>
      </c>
      <c r="AX167" s="13" t="s">
        <v>86</v>
      </c>
      <c r="AY167" s="247" t="s">
        <v>137</v>
      </c>
    </row>
    <row r="168" spans="1:65" s="2" customFormat="1" ht="24.15" customHeight="1">
      <c r="A168" s="39"/>
      <c r="B168" s="40"/>
      <c r="C168" s="219" t="s">
        <v>257</v>
      </c>
      <c r="D168" s="219" t="s">
        <v>139</v>
      </c>
      <c r="E168" s="220" t="s">
        <v>1116</v>
      </c>
      <c r="F168" s="221" t="s">
        <v>1117</v>
      </c>
      <c r="G168" s="222" t="s">
        <v>528</v>
      </c>
      <c r="H168" s="223">
        <v>1</v>
      </c>
      <c r="I168" s="224"/>
      <c r="J168" s="225">
        <f>ROUND(I168*H168,2)</f>
        <v>0</v>
      </c>
      <c r="K168" s="221" t="s">
        <v>1</v>
      </c>
      <c r="L168" s="45"/>
      <c r="M168" s="226" t="s">
        <v>1</v>
      </c>
      <c r="N168" s="227" t="s">
        <v>43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144</v>
      </c>
      <c r="AT168" s="230" t="s">
        <v>139</v>
      </c>
      <c r="AU168" s="230" t="s">
        <v>88</v>
      </c>
      <c r="AY168" s="18" t="s">
        <v>137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86</v>
      </c>
      <c r="BK168" s="231">
        <f>ROUND(I168*H168,2)</f>
        <v>0</v>
      </c>
      <c r="BL168" s="18" t="s">
        <v>144</v>
      </c>
      <c r="BM168" s="230" t="s">
        <v>1118</v>
      </c>
    </row>
    <row r="169" spans="1:47" s="2" customFormat="1" ht="12">
      <c r="A169" s="39"/>
      <c r="B169" s="40"/>
      <c r="C169" s="41"/>
      <c r="D169" s="232" t="s">
        <v>146</v>
      </c>
      <c r="E169" s="41"/>
      <c r="F169" s="233" t="s">
        <v>1117</v>
      </c>
      <c r="G169" s="41"/>
      <c r="H169" s="41"/>
      <c r="I169" s="234"/>
      <c r="J169" s="41"/>
      <c r="K169" s="41"/>
      <c r="L169" s="45"/>
      <c r="M169" s="235"/>
      <c r="N169" s="236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146</v>
      </c>
      <c r="AU169" s="18" t="s">
        <v>88</v>
      </c>
    </row>
    <row r="170" spans="1:51" s="13" customFormat="1" ht="12">
      <c r="A170" s="13"/>
      <c r="B170" s="237"/>
      <c r="C170" s="238"/>
      <c r="D170" s="232" t="s">
        <v>148</v>
      </c>
      <c r="E170" s="239" t="s">
        <v>1</v>
      </c>
      <c r="F170" s="240" t="s">
        <v>86</v>
      </c>
      <c r="G170" s="238"/>
      <c r="H170" s="241">
        <v>1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7" t="s">
        <v>148</v>
      </c>
      <c r="AU170" s="247" t="s">
        <v>88</v>
      </c>
      <c r="AV170" s="13" t="s">
        <v>88</v>
      </c>
      <c r="AW170" s="13" t="s">
        <v>34</v>
      </c>
      <c r="AX170" s="13" t="s">
        <v>86</v>
      </c>
      <c r="AY170" s="247" t="s">
        <v>137</v>
      </c>
    </row>
    <row r="171" spans="1:65" s="2" customFormat="1" ht="24.15" customHeight="1">
      <c r="A171" s="39"/>
      <c r="B171" s="40"/>
      <c r="C171" s="219" t="s">
        <v>262</v>
      </c>
      <c r="D171" s="219" t="s">
        <v>139</v>
      </c>
      <c r="E171" s="220" t="s">
        <v>1119</v>
      </c>
      <c r="F171" s="221" t="s">
        <v>1120</v>
      </c>
      <c r="G171" s="222" t="s">
        <v>528</v>
      </c>
      <c r="H171" s="223">
        <v>3</v>
      </c>
      <c r="I171" s="224"/>
      <c r="J171" s="225">
        <f>ROUND(I171*H171,2)</f>
        <v>0</v>
      </c>
      <c r="K171" s="221" t="s">
        <v>1</v>
      </c>
      <c r="L171" s="45"/>
      <c r="M171" s="226" t="s">
        <v>1</v>
      </c>
      <c r="N171" s="227" t="s">
        <v>43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144</v>
      </c>
      <c r="AT171" s="230" t="s">
        <v>139</v>
      </c>
      <c r="AU171" s="230" t="s">
        <v>88</v>
      </c>
      <c r="AY171" s="18" t="s">
        <v>137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86</v>
      </c>
      <c r="BK171" s="231">
        <f>ROUND(I171*H171,2)</f>
        <v>0</v>
      </c>
      <c r="BL171" s="18" t="s">
        <v>144</v>
      </c>
      <c r="BM171" s="230" t="s">
        <v>1121</v>
      </c>
    </row>
    <row r="172" spans="1:47" s="2" customFormat="1" ht="12">
      <c r="A172" s="39"/>
      <c r="B172" s="40"/>
      <c r="C172" s="41"/>
      <c r="D172" s="232" t="s">
        <v>146</v>
      </c>
      <c r="E172" s="41"/>
      <c r="F172" s="233" t="s">
        <v>1120</v>
      </c>
      <c r="G172" s="41"/>
      <c r="H172" s="41"/>
      <c r="I172" s="234"/>
      <c r="J172" s="41"/>
      <c r="K172" s="41"/>
      <c r="L172" s="45"/>
      <c r="M172" s="235"/>
      <c r="N172" s="236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146</v>
      </c>
      <c r="AU172" s="18" t="s">
        <v>88</v>
      </c>
    </row>
    <row r="173" spans="1:51" s="13" customFormat="1" ht="12">
      <c r="A173" s="13"/>
      <c r="B173" s="237"/>
      <c r="C173" s="238"/>
      <c r="D173" s="232" t="s">
        <v>148</v>
      </c>
      <c r="E173" s="239" t="s">
        <v>1</v>
      </c>
      <c r="F173" s="240" t="s">
        <v>157</v>
      </c>
      <c r="G173" s="238"/>
      <c r="H173" s="241">
        <v>3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7" t="s">
        <v>148</v>
      </c>
      <c r="AU173" s="247" t="s">
        <v>88</v>
      </c>
      <c r="AV173" s="13" t="s">
        <v>88</v>
      </c>
      <c r="AW173" s="13" t="s">
        <v>34</v>
      </c>
      <c r="AX173" s="13" t="s">
        <v>86</v>
      </c>
      <c r="AY173" s="247" t="s">
        <v>137</v>
      </c>
    </row>
    <row r="174" spans="1:65" s="2" customFormat="1" ht="16.5" customHeight="1">
      <c r="A174" s="39"/>
      <c r="B174" s="40"/>
      <c r="C174" s="281" t="s">
        <v>269</v>
      </c>
      <c r="D174" s="281" t="s">
        <v>221</v>
      </c>
      <c r="E174" s="282" t="s">
        <v>1122</v>
      </c>
      <c r="F174" s="283" t="s">
        <v>1123</v>
      </c>
      <c r="G174" s="284" t="s">
        <v>528</v>
      </c>
      <c r="H174" s="285">
        <v>3</v>
      </c>
      <c r="I174" s="286"/>
      <c r="J174" s="287">
        <f>ROUND(I174*H174,2)</f>
        <v>0</v>
      </c>
      <c r="K174" s="283" t="s">
        <v>1</v>
      </c>
      <c r="L174" s="288"/>
      <c r="M174" s="289" t="s">
        <v>1</v>
      </c>
      <c r="N174" s="290" t="s">
        <v>43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189</v>
      </c>
      <c r="AT174" s="230" t="s">
        <v>221</v>
      </c>
      <c r="AU174" s="230" t="s">
        <v>88</v>
      </c>
      <c r="AY174" s="18" t="s">
        <v>137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86</v>
      </c>
      <c r="BK174" s="231">
        <f>ROUND(I174*H174,2)</f>
        <v>0</v>
      </c>
      <c r="BL174" s="18" t="s">
        <v>144</v>
      </c>
      <c r="BM174" s="230" t="s">
        <v>1124</v>
      </c>
    </row>
    <row r="175" spans="1:47" s="2" customFormat="1" ht="12">
      <c r="A175" s="39"/>
      <c r="B175" s="40"/>
      <c r="C175" s="41"/>
      <c r="D175" s="232" t="s">
        <v>146</v>
      </c>
      <c r="E175" s="41"/>
      <c r="F175" s="233" t="s">
        <v>1125</v>
      </c>
      <c r="G175" s="41"/>
      <c r="H175" s="41"/>
      <c r="I175" s="234"/>
      <c r="J175" s="41"/>
      <c r="K175" s="41"/>
      <c r="L175" s="45"/>
      <c r="M175" s="235"/>
      <c r="N175" s="236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146</v>
      </c>
      <c r="AU175" s="18" t="s">
        <v>88</v>
      </c>
    </row>
    <row r="176" spans="1:51" s="13" customFormat="1" ht="12">
      <c r="A176" s="13"/>
      <c r="B176" s="237"/>
      <c r="C176" s="238"/>
      <c r="D176" s="232" t="s">
        <v>148</v>
      </c>
      <c r="E176" s="239" t="s">
        <v>1</v>
      </c>
      <c r="F176" s="240" t="s">
        <v>157</v>
      </c>
      <c r="G176" s="238"/>
      <c r="H176" s="241">
        <v>3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7" t="s">
        <v>148</v>
      </c>
      <c r="AU176" s="247" t="s">
        <v>88</v>
      </c>
      <c r="AV176" s="13" t="s">
        <v>88</v>
      </c>
      <c r="AW176" s="13" t="s">
        <v>34</v>
      </c>
      <c r="AX176" s="13" t="s">
        <v>86</v>
      </c>
      <c r="AY176" s="247" t="s">
        <v>137</v>
      </c>
    </row>
    <row r="177" spans="1:65" s="2" customFormat="1" ht="24.15" customHeight="1">
      <c r="A177" s="39"/>
      <c r="B177" s="40"/>
      <c r="C177" s="219" t="s">
        <v>274</v>
      </c>
      <c r="D177" s="219" t="s">
        <v>139</v>
      </c>
      <c r="E177" s="220" t="s">
        <v>1126</v>
      </c>
      <c r="F177" s="221" t="s">
        <v>1127</v>
      </c>
      <c r="G177" s="222" t="s">
        <v>1128</v>
      </c>
      <c r="H177" s="223">
        <v>3</v>
      </c>
      <c r="I177" s="224"/>
      <c r="J177" s="225">
        <f>ROUND(I177*H177,2)</f>
        <v>0</v>
      </c>
      <c r="K177" s="221" t="s">
        <v>1</v>
      </c>
      <c r="L177" s="45"/>
      <c r="M177" s="226" t="s">
        <v>1</v>
      </c>
      <c r="N177" s="227" t="s">
        <v>43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144</v>
      </c>
      <c r="AT177" s="230" t="s">
        <v>139</v>
      </c>
      <c r="AU177" s="230" t="s">
        <v>88</v>
      </c>
      <c r="AY177" s="18" t="s">
        <v>137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86</v>
      </c>
      <c r="BK177" s="231">
        <f>ROUND(I177*H177,2)</f>
        <v>0</v>
      </c>
      <c r="BL177" s="18" t="s">
        <v>144</v>
      </c>
      <c r="BM177" s="230" t="s">
        <v>1129</v>
      </c>
    </row>
    <row r="178" spans="1:47" s="2" customFormat="1" ht="12">
      <c r="A178" s="39"/>
      <c r="B178" s="40"/>
      <c r="C178" s="41"/>
      <c r="D178" s="232" t="s">
        <v>146</v>
      </c>
      <c r="E178" s="41"/>
      <c r="F178" s="233" t="s">
        <v>1127</v>
      </c>
      <c r="G178" s="41"/>
      <c r="H178" s="41"/>
      <c r="I178" s="234"/>
      <c r="J178" s="41"/>
      <c r="K178" s="41"/>
      <c r="L178" s="45"/>
      <c r="M178" s="235"/>
      <c r="N178" s="236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146</v>
      </c>
      <c r="AU178" s="18" t="s">
        <v>88</v>
      </c>
    </row>
    <row r="179" spans="1:51" s="13" customFormat="1" ht="12">
      <c r="A179" s="13"/>
      <c r="B179" s="237"/>
      <c r="C179" s="238"/>
      <c r="D179" s="232" t="s">
        <v>148</v>
      </c>
      <c r="E179" s="239" t="s">
        <v>1</v>
      </c>
      <c r="F179" s="240" t="s">
        <v>157</v>
      </c>
      <c r="G179" s="238"/>
      <c r="H179" s="241">
        <v>3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7" t="s">
        <v>148</v>
      </c>
      <c r="AU179" s="247" t="s">
        <v>88</v>
      </c>
      <c r="AV179" s="13" t="s">
        <v>88</v>
      </c>
      <c r="AW179" s="13" t="s">
        <v>34</v>
      </c>
      <c r="AX179" s="13" t="s">
        <v>86</v>
      </c>
      <c r="AY179" s="247" t="s">
        <v>137</v>
      </c>
    </row>
    <row r="180" spans="1:65" s="2" customFormat="1" ht="21.75" customHeight="1">
      <c r="A180" s="39"/>
      <c r="B180" s="40"/>
      <c r="C180" s="281" t="s">
        <v>7</v>
      </c>
      <c r="D180" s="281" t="s">
        <v>221</v>
      </c>
      <c r="E180" s="282" t="s">
        <v>1130</v>
      </c>
      <c r="F180" s="283" t="s">
        <v>1131</v>
      </c>
      <c r="G180" s="284" t="s">
        <v>528</v>
      </c>
      <c r="H180" s="285">
        <v>3</v>
      </c>
      <c r="I180" s="286"/>
      <c r="J180" s="287">
        <f>ROUND(I180*H180,2)</f>
        <v>0</v>
      </c>
      <c r="K180" s="283" t="s">
        <v>1</v>
      </c>
      <c r="L180" s="288"/>
      <c r="M180" s="289" t="s">
        <v>1</v>
      </c>
      <c r="N180" s="290" t="s">
        <v>43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189</v>
      </c>
      <c r="AT180" s="230" t="s">
        <v>221</v>
      </c>
      <c r="AU180" s="230" t="s">
        <v>88</v>
      </c>
      <c r="AY180" s="18" t="s">
        <v>137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86</v>
      </c>
      <c r="BK180" s="231">
        <f>ROUND(I180*H180,2)</f>
        <v>0</v>
      </c>
      <c r="BL180" s="18" t="s">
        <v>144</v>
      </c>
      <c r="BM180" s="230" t="s">
        <v>1132</v>
      </c>
    </row>
    <row r="181" spans="1:47" s="2" customFormat="1" ht="12">
      <c r="A181" s="39"/>
      <c r="B181" s="40"/>
      <c r="C181" s="41"/>
      <c r="D181" s="232" t="s">
        <v>146</v>
      </c>
      <c r="E181" s="41"/>
      <c r="F181" s="233" t="s">
        <v>1131</v>
      </c>
      <c r="G181" s="41"/>
      <c r="H181" s="41"/>
      <c r="I181" s="234"/>
      <c r="J181" s="41"/>
      <c r="K181" s="41"/>
      <c r="L181" s="45"/>
      <c r="M181" s="235"/>
      <c r="N181" s="236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146</v>
      </c>
      <c r="AU181" s="18" t="s">
        <v>88</v>
      </c>
    </row>
    <row r="182" spans="1:51" s="13" customFormat="1" ht="12">
      <c r="A182" s="13"/>
      <c r="B182" s="237"/>
      <c r="C182" s="238"/>
      <c r="D182" s="232" t="s">
        <v>148</v>
      </c>
      <c r="E182" s="239" t="s">
        <v>1</v>
      </c>
      <c r="F182" s="240" t="s">
        <v>157</v>
      </c>
      <c r="G182" s="238"/>
      <c r="H182" s="241">
        <v>3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7" t="s">
        <v>148</v>
      </c>
      <c r="AU182" s="247" t="s">
        <v>88</v>
      </c>
      <c r="AV182" s="13" t="s">
        <v>88</v>
      </c>
      <c r="AW182" s="13" t="s">
        <v>34</v>
      </c>
      <c r="AX182" s="13" t="s">
        <v>86</v>
      </c>
      <c r="AY182" s="247" t="s">
        <v>137</v>
      </c>
    </row>
    <row r="183" spans="1:63" s="12" customFormat="1" ht="25.9" customHeight="1">
      <c r="A183" s="12"/>
      <c r="B183" s="203"/>
      <c r="C183" s="204"/>
      <c r="D183" s="205" t="s">
        <v>77</v>
      </c>
      <c r="E183" s="206" t="s">
        <v>221</v>
      </c>
      <c r="F183" s="206" t="s">
        <v>1133</v>
      </c>
      <c r="G183" s="204"/>
      <c r="H183" s="204"/>
      <c r="I183" s="207"/>
      <c r="J183" s="208">
        <f>BK183</f>
        <v>0</v>
      </c>
      <c r="K183" s="204"/>
      <c r="L183" s="209"/>
      <c r="M183" s="210"/>
      <c r="N183" s="211"/>
      <c r="O183" s="211"/>
      <c r="P183" s="212">
        <f>P184+P271</f>
        <v>0</v>
      </c>
      <c r="Q183" s="211"/>
      <c r="R183" s="212">
        <f>R184+R271</f>
        <v>106.54944158</v>
      </c>
      <c r="S183" s="211"/>
      <c r="T183" s="213">
        <f>T184+T271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4" t="s">
        <v>157</v>
      </c>
      <c r="AT183" s="215" t="s">
        <v>77</v>
      </c>
      <c r="AU183" s="215" t="s">
        <v>78</v>
      </c>
      <c r="AY183" s="214" t="s">
        <v>137</v>
      </c>
      <c r="BK183" s="216">
        <f>BK184+BK271</f>
        <v>0</v>
      </c>
    </row>
    <row r="184" spans="1:63" s="12" customFormat="1" ht="22.8" customHeight="1">
      <c r="A184" s="12"/>
      <c r="B184" s="203"/>
      <c r="C184" s="204"/>
      <c r="D184" s="205" t="s">
        <v>77</v>
      </c>
      <c r="E184" s="217" t="s">
        <v>1134</v>
      </c>
      <c r="F184" s="217" t="s">
        <v>1135</v>
      </c>
      <c r="G184" s="204"/>
      <c r="H184" s="204"/>
      <c r="I184" s="207"/>
      <c r="J184" s="218">
        <f>BK184</f>
        <v>0</v>
      </c>
      <c r="K184" s="204"/>
      <c r="L184" s="209"/>
      <c r="M184" s="210"/>
      <c r="N184" s="211"/>
      <c r="O184" s="211"/>
      <c r="P184" s="212">
        <f>SUM(P185:P270)</f>
        <v>0</v>
      </c>
      <c r="Q184" s="211"/>
      <c r="R184" s="212">
        <f>SUM(R185:R270)</f>
        <v>0.66536</v>
      </c>
      <c r="S184" s="211"/>
      <c r="T184" s="213">
        <f>SUM(T185:T270)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4" t="s">
        <v>157</v>
      </c>
      <c r="AT184" s="215" t="s">
        <v>77</v>
      </c>
      <c r="AU184" s="215" t="s">
        <v>86</v>
      </c>
      <c r="AY184" s="214" t="s">
        <v>137</v>
      </c>
      <c r="BK184" s="216">
        <f>SUM(BK185:BK270)</f>
        <v>0</v>
      </c>
    </row>
    <row r="185" spans="1:65" s="2" customFormat="1" ht="24.15" customHeight="1">
      <c r="A185" s="39"/>
      <c r="B185" s="40"/>
      <c r="C185" s="219" t="s">
        <v>292</v>
      </c>
      <c r="D185" s="219" t="s">
        <v>139</v>
      </c>
      <c r="E185" s="220" t="s">
        <v>1136</v>
      </c>
      <c r="F185" s="221" t="s">
        <v>1137</v>
      </c>
      <c r="G185" s="222" t="s">
        <v>528</v>
      </c>
      <c r="H185" s="223">
        <v>152</v>
      </c>
      <c r="I185" s="224"/>
      <c r="J185" s="225">
        <f>ROUND(I185*H185,2)</f>
        <v>0</v>
      </c>
      <c r="K185" s="221" t="s">
        <v>1</v>
      </c>
      <c r="L185" s="45"/>
      <c r="M185" s="226" t="s">
        <v>1</v>
      </c>
      <c r="N185" s="227" t="s">
        <v>43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144</v>
      </c>
      <c r="AT185" s="230" t="s">
        <v>139</v>
      </c>
      <c r="AU185" s="230" t="s">
        <v>88</v>
      </c>
      <c r="AY185" s="18" t="s">
        <v>137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86</v>
      </c>
      <c r="BK185" s="231">
        <f>ROUND(I185*H185,2)</f>
        <v>0</v>
      </c>
      <c r="BL185" s="18" t="s">
        <v>144</v>
      </c>
      <c r="BM185" s="230" t="s">
        <v>1138</v>
      </c>
    </row>
    <row r="186" spans="1:47" s="2" customFormat="1" ht="12">
      <c r="A186" s="39"/>
      <c r="B186" s="40"/>
      <c r="C186" s="41"/>
      <c r="D186" s="232" t="s">
        <v>146</v>
      </c>
      <c r="E186" s="41"/>
      <c r="F186" s="233" t="s">
        <v>1139</v>
      </c>
      <c r="G186" s="41"/>
      <c r="H186" s="41"/>
      <c r="I186" s="234"/>
      <c r="J186" s="41"/>
      <c r="K186" s="41"/>
      <c r="L186" s="45"/>
      <c r="M186" s="235"/>
      <c r="N186" s="236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146</v>
      </c>
      <c r="AU186" s="18" t="s">
        <v>88</v>
      </c>
    </row>
    <row r="187" spans="1:51" s="13" customFormat="1" ht="12">
      <c r="A187" s="13"/>
      <c r="B187" s="237"/>
      <c r="C187" s="238"/>
      <c r="D187" s="232" t="s">
        <v>148</v>
      </c>
      <c r="E187" s="239" t="s">
        <v>1</v>
      </c>
      <c r="F187" s="240" t="s">
        <v>1140</v>
      </c>
      <c r="G187" s="238"/>
      <c r="H187" s="241">
        <v>152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7" t="s">
        <v>148</v>
      </c>
      <c r="AU187" s="247" t="s">
        <v>88</v>
      </c>
      <c r="AV187" s="13" t="s">
        <v>88</v>
      </c>
      <c r="AW187" s="13" t="s">
        <v>34</v>
      </c>
      <c r="AX187" s="13" t="s">
        <v>86</v>
      </c>
      <c r="AY187" s="247" t="s">
        <v>137</v>
      </c>
    </row>
    <row r="188" spans="1:65" s="2" customFormat="1" ht="24.15" customHeight="1">
      <c r="A188" s="39"/>
      <c r="B188" s="40"/>
      <c r="C188" s="219" t="s">
        <v>298</v>
      </c>
      <c r="D188" s="219" t="s">
        <v>139</v>
      </c>
      <c r="E188" s="220" t="s">
        <v>1141</v>
      </c>
      <c r="F188" s="221" t="s">
        <v>1142</v>
      </c>
      <c r="G188" s="222" t="s">
        <v>528</v>
      </c>
      <c r="H188" s="223">
        <v>136</v>
      </c>
      <c r="I188" s="224"/>
      <c r="J188" s="225">
        <f>ROUND(I188*H188,2)</f>
        <v>0</v>
      </c>
      <c r="K188" s="221" t="s">
        <v>1</v>
      </c>
      <c r="L188" s="45"/>
      <c r="M188" s="226" t="s">
        <v>1</v>
      </c>
      <c r="N188" s="227" t="s">
        <v>43</v>
      </c>
      <c r="O188" s="92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144</v>
      </c>
      <c r="AT188" s="230" t="s">
        <v>139</v>
      </c>
      <c r="AU188" s="230" t="s">
        <v>88</v>
      </c>
      <c r="AY188" s="18" t="s">
        <v>137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86</v>
      </c>
      <c r="BK188" s="231">
        <f>ROUND(I188*H188,2)</f>
        <v>0</v>
      </c>
      <c r="BL188" s="18" t="s">
        <v>144</v>
      </c>
      <c r="BM188" s="230" t="s">
        <v>1143</v>
      </c>
    </row>
    <row r="189" spans="1:47" s="2" customFormat="1" ht="12">
      <c r="A189" s="39"/>
      <c r="B189" s="40"/>
      <c r="C189" s="41"/>
      <c r="D189" s="232" t="s">
        <v>146</v>
      </c>
      <c r="E189" s="41"/>
      <c r="F189" s="233" t="s">
        <v>1144</v>
      </c>
      <c r="G189" s="41"/>
      <c r="H189" s="41"/>
      <c r="I189" s="234"/>
      <c r="J189" s="41"/>
      <c r="K189" s="41"/>
      <c r="L189" s="45"/>
      <c r="M189" s="235"/>
      <c r="N189" s="236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146</v>
      </c>
      <c r="AU189" s="18" t="s">
        <v>88</v>
      </c>
    </row>
    <row r="190" spans="1:51" s="13" customFormat="1" ht="12">
      <c r="A190" s="13"/>
      <c r="B190" s="237"/>
      <c r="C190" s="238"/>
      <c r="D190" s="232" t="s">
        <v>148</v>
      </c>
      <c r="E190" s="239" t="s">
        <v>1</v>
      </c>
      <c r="F190" s="240" t="s">
        <v>1011</v>
      </c>
      <c r="G190" s="238"/>
      <c r="H190" s="241">
        <v>136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7" t="s">
        <v>148</v>
      </c>
      <c r="AU190" s="247" t="s">
        <v>88</v>
      </c>
      <c r="AV190" s="13" t="s">
        <v>88</v>
      </c>
      <c r="AW190" s="13" t="s">
        <v>34</v>
      </c>
      <c r="AX190" s="13" t="s">
        <v>86</v>
      </c>
      <c r="AY190" s="247" t="s">
        <v>137</v>
      </c>
    </row>
    <row r="191" spans="1:65" s="2" customFormat="1" ht="24.15" customHeight="1">
      <c r="A191" s="39"/>
      <c r="B191" s="40"/>
      <c r="C191" s="219" t="s">
        <v>304</v>
      </c>
      <c r="D191" s="219" t="s">
        <v>139</v>
      </c>
      <c r="E191" s="220" t="s">
        <v>1145</v>
      </c>
      <c r="F191" s="221" t="s">
        <v>1146</v>
      </c>
      <c r="G191" s="222" t="s">
        <v>528</v>
      </c>
      <c r="H191" s="223">
        <v>17</v>
      </c>
      <c r="I191" s="224"/>
      <c r="J191" s="225">
        <f>ROUND(I191*H191,2)</f>
        <v>0</v>
      </c>
      <c r="K191" s="221" t="s">
        <v>1</v>
      </c>
      <c r="L191" s="45"/>
      <c r="M191" s="226" t="s">
        <v>1</v>
      </c>
      <c r="N191" s="227" t="s">
        <v>43</v>
      </c>
      <c r="O191" s="92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144</v>
      </c>
      <c r="AT191" s="230" t="s">
        <v>139</v>
      </c>
      <c r="AU191" s="230" t="s">
        <v>88</v>
      </c>
      <c r="AY191" s="18" t="s">
        <v>137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86</v>
      </c>
      <c r="BK191" s="231">
        <f>ROUND(I191*H191,2)</f>
        <v>0</v>
      </c>
      <c r="BL191" s="18" t="s">
        <v>144</v>
      </c>
      <c r="BM191" s="230" t="s">
        <v>1147</v>
      </c>
    </row>
    <row r="192" spans="1:47" s="2" customFormat="1" ht="12">
      <c r="A192" s="39"/>
      <c r="B192" s="40"/>
      <c r="C192" s="41"/>
      <c r="D192" s="232" t="s">
        <v>146</v>
      </c>
      <c r="E192" s="41"/>
      <c r="F192" s="233" t="s">
        <v>1148</v>
      </c>
      <c r="G192" s="41"/>
      <c r="H192" s="41"/>
      <c r="I192" s="234"/>
      <c r="J192" s="41"/>
      <c r="K192" s="41"/>
      <c r="L192" s="45"/>
      <c r="M192" s="235"/>
      <c r="N192" s="236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146</v>
      </c>
      <c r="AU192" s="18" t="s">
        <v>88</v>
      </c>
    </row>
    <row r="193" spans="1:51" s="13" customFormat="1" ht="12">
      <c r="A193" s="13"/>
      <c r="B193" s="237"/>
      <c r="C193" s="238"/>
      <c r="D193" s="232" t="s">
        <v>148</v>
      </c>
      <c r="E193" s="239" t="s">
        <v>1</v>
      </c>
      <c r="F193" s="240" t="s">
        <v>257</v>
      </c>
      <c r="G193" s="238"/>
      <c r="H193" s="241">
        <v>17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7" t="s">
        <v>148</v>
      </c>
      <c r="AU193" s="247" t="s">
        <v>88</v>
      </c>
      <c r="AV193" s="13" t="s">
        <v>88</v>
      </c>
      <c r="AW193" s="13" t="s">
        <v>34</v>
      </c>
      <c r="AX193" s="13" t="s">
        <v>86</v>
      </c>
      <c r="AY193" s="247" t="s">
        <v>137</v>
      </c>
    </row>
    <row r="194" spans="1:65" s="2" customFormat="1" ht="37.8" customHeight="1">
      <c r="A194" s="39"/>
      <c r="B194" s="40"/>
      <c r="C194" s="281" t="s">
        <v>316</v>
      </c>
      <c r="D194" s="281" t="s">
        <v>221</v>
      </c>
      <c r="E194" s="282" t="s">
        <v>1149</v>
      </c>
      <c r="F194" s="283" t="s">
        <v>1150</v>
      </c>
      <c r="G194" s="284" t="s">
        <v>528</v>
      </c>
      <c r="H194" s="285">
        <v>17</v>
      </c>
      <c r="I194" s="286"/>
      <c r="J194" s="287">
        <f>ROUND(I194*H194,2)</f>
        <v>0</v>
      </c>
      <c r="K194" s="283" t="s">
        <v>1</v>
      </c>
      <c r="L194" s="288"/>
      <c r="M194" s="289" t="s">
        <v>1</v>
      </c>
      <c r="N194" s="290" t="s">
        <v>43</v>
      </c>
      <c r="O194" s="92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189</v>
      </c>
      <c r="AT194" s="230" t="s">
        <v>221</v>
      </c>
      <c r="AU194" s="230" t="s">
        <v>88</v>
      </c>
      <c r="AY194" s="18" t="s">
        <v>137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86</v>
      </c>
      <c r="BK194" s="231">
        <f>ROUND(I194*H194,2)</f>
        <v>0</v>
      </c>
      <c r="BL194" s="18" t="s">
        <v>144</v>
      </c>
      <c r="BM194" s="230" t="s">
        <v>1151</v>
      </c>
    </row>
    <row r="195" spans="1:47" s="2" customFormat="1" ht="12">
      <c r="A195" s="39"/>
      <c r="B195" s="40"/>
      <c r="C195" s="41"/>
      <c r="D195" s="232" t="s">
        <v>146</v>
      </c>
      <c r="E195" s="41"/>
      <c r="F195" s="233" t="s">
        <v>1150</v>
      </c>
      <c r="G195" s="41"/>
      <c r="H195" s="41"/>
      <c r="I195" s="234"/>
      <c r="J195" s="41"/>
      <c r="K195" s="41"/>
      <c r="L195" s="45"/>
      <c r="M195" s="235"/>
      <c r="N195" s="236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146</v>
      </c>
      <c r="AU195" s="18" t="s">
        <v>88</v>
      </c>
    </row>
    <row r="196" spans="1:51" s="13" customFormat="1" ht="12">
      <c r="A196" s="13"/>
      <c r="B196" s="237"/>
      <c r="C196" s="238"/>
      <c r="D196" s="232" t="s">
        <v>148</v>
      </c>
      <c r="E196" s="239" t="s">
        <v>1</v>
      </c>
      <c r="F196" s="240" t="s">
        <v>257</v>
      </c>
      <c r="G196" s="238"/>
      <c r="H196" s="241">
        <v>17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7" t="s">
        <v>148</v>
      </c>
      <c r="AU196" s="247" t="s">
        <v>88</v>
      </c>
      <c r="AV196" s="13" t="s">
        <v>88</v>
      </c>
      <c r="AW196" s="13" t="s">
        <v>34</v>
      </c>
      <c r="AX196" s="13" t="s">
        <v>86</v>
      </c>
      <c r="AY196" s="247" t="s">
        <v>137</v>
      </c>
    </row>
    <row r="197" spans="1:65" s="2" customFormat="1" ht="24.15" customHeight="1">
      <c r="A197" s="39"/>
      <c r="B197" s="40"/>
      <c r="C197" s="219" t="s">
        <v>331</v>
      </c>
      <c r="D197" s="219" t="s">
        <v>139</v>
      </c>
      <c r="E197" s="220" t="s">
        <v>1152</v>
      </c>
      <c r="F197" s="221" t="s">
        <v>1153</v>
      </c>
      <c r="G197" s="222" t="s">
        <v>528</v>
      </c>
      <c r="H197" s="223">
        <v>19</v>
      </c>
      <c r="I197" s="224"/>
      <c r="J197" s="225">
        <f>ROUND(I197*H197,2)</f>
        <v>0</v>
      </c>
      <c r="K197" s="221" t="s">
        <v>143</v>
      </c>
      <c r="L197" s="45"/>
      <c r="M197" s="226" t="s">
        <v>1</v>
      </c>
      <c r="N197" s="227" t="s">
        <v>43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558</v>
      </c>
      <c r="AT197" s="230" t="s">
        <v>139</v>
      </c>
      <c r="AU197" s="230" t="s">
        <v>88</v>
      </c>
      <c r="AY197" s="18" t="s">
        <v>137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86</v>
      </c>
      <c r="BK197" s="231">
        <f>ROUND(I197*H197,2)</f>
        <v>0</v>
      </c>
      <c r="BL197" s="18" t="s">
        <v>558</v>
      </c>
      <c r="BM197" s="230" t="s">
        <v>1154</v>
      </c>
    </row>
    <row r="198" spans="1:47" s="2" customFormat="1" ht="12">
      <c r="A198" s="39"/>
      <c r="B198" s="40"/>
      <c r="C198" s="41"/>
      <c r="D198" s="232" t="s">
        <v>146</v>
      </c>
      <c r="E198" s="41"/>
      <c r="F198" s="233" t="s">
        <v>1155</v>
      </c>
      <c r="G198" s="41"/>
      <c r="H198" s="41"/>
      <c r="I198" s="234"/>
      <c r="J198" s="41"/>
      <c r="K198" s="41"/>
      <c r="L198" s="45"/>
      <c r="M198" s="235"/>
      <c r="N198" s="236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146</v>
      </c>
      <c r="AU198" s="18" t="s">
        <v>88</v>
      </c>
    </row>
    <row r="199" spans="1:51" s="13" customFormat="1" ht="12">
      <c r="A199" s="13"/>
      <c r="B199" s="237"/>
      <c r="C199" s="238"/>
      <c r="D199" s="232" t="s">
        <v>148</v>
      </c>
      <c r="E199" s="239" t="s">
        <v>1</v>
      </c>
      <c r="F199" s="240" t="s">
        <v>269</v>
      </c>
      <c r="G199" s="238"/>
      <c r="H199" s="241">
        <v>19</v>
      </c>
      <c r="I199" s="242"/>
      <c r="J199" s="238"/>
      <c r="K199" s="238"/>
      <c r="L199" s="243"/>
      <c r="M199" s="244"/>
      <c r="N199" s="245"/>
      <c r="O199" s="245"/>
      <c r="P199" s="245"/>
      <c r="Q199" s="245"/>
      <c r="R199" s="245"/>
      <c r="S199" s="245"/>
      <c r="T199" s="24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7" t="s">
        <v>148</v>
      </c>
      <c r="AU199" s="247" t="s">
        <v>88</v>
      </c>
      <c r="AV199" s="13" t="s">
        <v>88</v>
      </c>
      <c r="AW199" s="13" t="s">
        <v>34</v>
      </c>
      <c r="AX199" s="13" t="s">
        <v>86</v>
      </c>
      <c r="AY199" s="247" t="s">
        <v>137</v>
      </c>
    </row>
    <row r="200" spans="1:65" s="2" customFormat="1" ht="16.5" customHeight="1">
      <c r="A200" s="39"/>
      <c r="B200" s="40"/>
      <c r="C200" s="281" t="s">
        <v>338</v>
      </c>
      <c r="D200" s="281" t="s">
        <v>221</v>
      </c>
      <c r="E200" s="282" t="s">
        <v>1156</v>
      </c>
      <c r="F200" s="283" t="s">
        <v>1157</v>
      </c>
      <c r="G200" s="284" t="s">
        <v>528</v>
      </c>
      <c r="H200" s="285">
        <v>10</v>
      </c>
      <c r="I200" s="286"/>
      <c r="J200" s="287">
        <f>ROUND(I200*H200,2)</f>
        <v>0</v>
      </c>
      <c r="K200" s="283" t="s">
        <v>1</v>
      </c>
      <c r="L200" s="288"/>
      <c r="M200" s="289" t="s">
        <v>1</v>
      </c>
      <c r="N200" s="290" t="s">
        <v>43</v>
      </c>
      <c r="O200" s="92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189</v>
      </c>
      <c r="AT200" s="230" t="s">
        <v>221</v>
      </c>
      <c r="AU200" s="230" t="s">
        <v>88</v>
      </c>
      <c r="AY200" s="18" t="s">
        <v>137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86</v>
      </c>
      <c r="BK200" s="231">
        <f>ROUND(I200*H200,2)</f>
        <v>0</v>
      </c>
      <c r="BL200" s="18" t="s">
        <v>144</v>
      </c>
      <c r="BM200" s="230" t="s">
        <v>1158</v>
      </c>
    </row>
    <row r="201" spans="1:47" s="2" customFormat="1" ht="12">
      <c r="A201" s="39"/>
      <c r="B201" s="40"/>
      <c r="C201" s="41"/>
      <c r="D201" s="232" t="s">
        <v>146</v>
      </c>
      <c r="E201" s="41"/>
      <c r="F201" s="233" t="s">
        <v>1157</v>
      </c>
      <c r="G201" s="41"/>
      <c r="H201" s="41"/>
      <c r="I201" s="234"/>
      <c r="J201" s="41"/>
      <c r="K201" s="41"/>
      <c r="L201" s="45"/>
      <c r="M201" s="235"/>
      <c r="N201" s="236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146</v>
      </c>
      <c r="AU201" s="18" t="s">
        <v>88</v>
      </c>
    </row>
    <row r="202" spans="1:51" s="13" customFormat="1" ht="12">
      <c r="A202" s="13"/>
      <c r="B202" s="237"/>
      <c r="C202" s="238"/>
      <c r="D202" s="232" t="s">
        <v>148</v>
      </c>
      <c r="E202" s="239" t="s">
        <v>1</v>
      </c>
      <c r="F202" s="240" t="s">
        <v>206</v>
      </c>
      <c r="G202" s="238"/>
      <c r="H202" s="241">
        <v>10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7" t="s">
        <v>148</v>
      </c>
      <c r="AU202" s="247" t="s">
        <v>88</v>
      </c>
      <c r="AV202" s="13" t="s">
        <v>88</v>
      </c>
      <c r="AW202" s="13" t="s">
        <v>34</v>
      </c>
      <c r="AX202" s="13" t="s">
        <v>86</v>
      </c>
      <c r="AY202" s="247" t="s">
        <v>137</v>
      </c>
    </row>
    <row r="203" spans="1:65" s="2" customFormat="1" ht="16.5" customHeight="1">
      <c r="A203" s="39"/>
      <c r="B203" s="40"/>
      <c r="C203" s="281" t="s">
        <v>715</v>
      </c>
      <c r="D203" s="281" t="s">
        <v>221</v>
      </c>
      <c r="E203" s="282" t="s">
        <v>1159</v>
      </c>
      <c r="F203" s="283" t="s">
        <v>1160</v>
      </c>
      <c r="G203" s="284" t="s">
        <v>528</v>
      </c>
      <c r="H203" s="285">
        <v>7</v>
      </c>
      <c r="I203" s="286"/>
      <c r="J203" s="287">
        <f>ROUND(I203*H203,2)</f>
        <v>0</v>
      </c>
      <c r="K203" s="283" t="s">
        <v>1</v>
      </c>
      <c r="L203" s="288"/>
      <c r="M203" s="289" t="s">
        <v>1</v>
      </c>
      <c r="N203" s="290" t="s">
        <v>43</v>
      </c>
      <c r="O203" s="92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189</v>
      </c>
      <c r="AT203" s="230" t="s">
        <v>221</v>
      </c>
      <c r="AU203" s="230" t="s">
        <v>88</v>
      </c>
      <c r="AY203" s="18" t="s">
        <v>137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86</v>
      </c>
      <c r="BK203" s="231">
        <f>ROUND(I203*H203,2)</f>
        <v>0</v>
      </c>
      <c r="BL203" s="18" t="s">
        <v>144</v>
      </c>
      <c r="BM203" s="230" t="s">
        <v>1161</v>
      </c>
    </row>
    <row r="204" spans="1:47" s="2" customFormat="1" ht="12">
      <c r="A204" s="39"/>
      <c r="B204" s="40"/>
      <c r="C204" s="41"/>
      <c r="D204" s="232" t="s">
        <v>146</v>
      </c>
      <c r="E204" s="41"/>
      <c r="F204" s="233" t="s">
        <v>1160</v>
      </c>
      <c r="G204" s="41"/>
      <c r="H204" s="41"/>
      <c r="I204" s="234"/>
      <c r="J204" s="41"/>
      <c r="K204" s="41"/>
      <c r="L204" s="45"/>
      <c r="M204" s="235"/>
      <c r="N204" s="236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146</v>
      </c>
      <c r="AU204" s="18" t="s">
        <v>88</v>
      </c>
    </row>
    <row r="205" spans="1:51" s="13" customFormat="1" ht="12">
      <c r="A205" s="13"/>
      <c r="B205" s="237"/>
      <c r="C205" s="238"/>
      <c r="D205" s="232" t="s">
        <v>148</v>
      </c>
      <c r="E205" s="239" t="s">
        <v>1</v>
      </c>
      <c r="F205" s="240" t="s">
        <v>182</v>
      </c>
      <c r="G205" s="238"/>
      <c r="H205" s="241">
        <v>7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7" t="s">
        <v>148</v>
      </c>
      <c r="AU205" s="247" t="s">
        <v>88</v>
      </c>
      <c r="AV205" s="13" t="s">
        <v>88</v>
      </c>
      <c r="AW205" s="13" t="s">
        <v>34</v>
      </c>
      <c r="AX205" s="13" t="s">
        <v>86</v>
      </c>
      <c r="AY205" s="247" t="s">
        <v>137</v>
      </c>
    </row>
    <row r="206" spans="1:65" s="2" customFormat="1" ht="16.5" customHeight="1">
      <c r="A206" s="39"/>
      <c r="B206" s="40"/>
      <c r="C206" s="281" t="s">
        <v>721</v>
      </c>
      <c r="D206" s="281" t="s">
        <v>221</v>
      </c>
      <c r="E206" s="282" t="s">
        <v>1162</v>
      </c>
      <c r="F206" s="283" t="s">
        <v>1163</v>
      </c>
      <c r="G206" s="284" t="s">
        <v>528</v>
      </c>
      <c r="H206" s="285">
        <v>2</v>
      </c>
      <c r="I206" s="286"/>
      <c r="J206" s="287">
        <f>ROUND(I206*H206,2)</f>
        <v>0</v>
      </c>
      <c r="K206" s="283" t="s">
        <v>1</v>
      </c>
      <c r="L206" s="288"/>
      <c r="M206" s="289" t="s">
        <v>1</v>
      </c>
      <c r="N206" s="290" t="s">
        <v>43</v>
      </c>
      <c r="O206" s="92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189</v>
      </c>
      <c r="AT206" s="230" t="s">
        <v>221</v>
      </c>
      <c r="AU206" s="230" t="s">
        <v>88</v>
      </c>
      <c r="AY206" s="18" t="s">
        <v>137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86</v>
      </c>
      <c r="BK206" s="231">
        <f>ROUND(I206*H206,2)</f>
        <v>0</v>
      </c>
      <c r="BL206" s="18" t="s">
        <v>144</v>
      </c>
      <c r="BM206" s="230" t="s">
        <v>1164</v>
      </c>
    </row>
    <row r="207" spans="1:47" s="2" customFormat="1" ht="12">
      <c r="A207" s="39"/>
      <c r="B207" s="40"/>
      <c r="C207" s="41"/>
      <c r="D207" s="232" t="s">
        <v>146</v>
      </c>
      <c r="E207" s="41"/>
      <c r="F207" s="233" t="s">
        <v>1165</v>
      </c>
      <c r="G207" s="41"/>
      <c r="H207" s="41"/>
      <c r="I207" s="234"/>
      <c r="J207" s="41"/>
      <c r="K207" s="41"/>
      <c r="L207" s="45"/>
      <c r="M207" s="235"/>
      <c r="N207" s="236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146</v>
      </c>
      <c r="AU207" s="18" t="s">
        <v>88</v>
      </c>
    </row>
    <row r="208" spans="1:51" s="13" customFormat="1" ht="12">
      <c r="A208" s="13"/>
      <c r="B208" s="237"/>
      <c r="C208" s="238"/>
      <c r="D208" s="232" t="s">
        <v>148</v>
      </c>
      <c r="E208" s="239" t="s">
        <v>1</v>
      </c>
      <c r="F208" s="240" t="s">
        <v>88</v>
      </c>
      <c r="G208" s="238"/>
      <c r="H208" s="241">
        <v>2</v>
      </c>
      <c r="I208" s="242"/>
      <c r="J208" s="238"/>
      <c r="K208" s="238"/>
      <c r="L208" s="243"/>
      <c r="M208" s="244"/>
      <c r="N208" s="245"/>
      <c r="O208" s="245"/>
      <c r="P208" s="245"/>
      <c r="Q208" s="245"/>
      <c r="R208" s="245"/>
      <c r="S208" s="245"/>
      <c r="T208" s="24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7" t="s">
        <v>148</v>
      </c>
      <c r="AU208" s="247" t="s">
        <v>88</v>
      </c>
      <c r="AV208" s="13" t="s">
        <v>88</v>
      </c>
      <c r="AW208" s="13" t="s">
        <v>34</v>
      </c>
      <c r="AX208" s="13" t="s">
        <v>86</v>
      </c>
      <c r="AY208" s="247" t="s">
        <v>137</v>
      </c>
    </row>
    <row r="209" spans="1:65" s="2" customFormat="1" ht="16.5" customHeight="1">
      <c r="A209" s="39"/>
      <c r="B209" s="40"/>
      <c r="C209" s="219" t="s">
        <v>351</v>
      </c>
      <c r="D209" s="219" t="s">
        <v>139</v>
      </c>
      <c r="E209" s="220" t="s">
        <v>1166</v>
      </c>
      <c r="F209" s="221" t="s">
        <v>1167</v>
      </c>
      <c r="G209" s="222" t="s">
        <v>528</v>
      </c>
      <c r="H209" s="223">
        <v>17</v>
      </c>
      <c r="I209" s="224"/>
      <c r="J209" s="225">
        <f>ROUND(I209*H209,2)</f>
        <v>0</v>
      </c>
      <c r="K209" s="221" t="s">
        <v>1</v>
      </c>
      <c r="L209" s="45"/>
      <c r="M209" s="226" t="s">
        <v>1</v>
      </c>
      <c r="N209" s="227" t="s">
        <v>43</v>
      </c>
      <c r="O209" s="92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144</v>
      </c>
      <c r="AT209" s="230" t="s">
        <v>139</v>
      </c>
      <c r="AU209" s="230" t="s">
        <v>88</v>
      </c>
      <c r="AY209" s="18" t="s">
        <v>137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86</v>
      </c>
      <c r="BK209" s="231">
        <f>ROUND(I209*H209,2)</f>
        <v>0</v>
      </c>
      <c r="BL209" s="18" t="s">
        <v>144</v>
      </c>
      <c r="BM209" s="230" t="s">
        <v>1168</v>
      </c>
    </row>
    <row r="210" spans="1:47" s="2" customFormat="1" ht="12">
      <c r="A210" s="39"/>
      <c r="B210" s="40"/>
      <c r="C210" s="41"/>
      <c r="D210" s="232" t="s">
        <v>146</v>
      </c>
      <c r="E210" s="41"/>
      <c r="F210" s="233" t="s">
        <v>1169</v>
      </c>
      <c r="G210" s="41"/>
      <c r="H210" s="41"/>
      <c r="I210" s="234"/>
      <c r="J210" s="41"/>
      <c r="K210" s="41"/>
      <c r="L210" s="45"/>
      <c r="M210" s="235"/>
      <c r="N210" s="236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146</v>
      </c>
      <c r="AU210" s="18" t="s">
        <v>88</v>
      </c>
    </row>
    <row r="211" spans="1:51" s="13" customFormat="1" ht="12">
      <c r="A211" s="13"/>
      <c r="B211" s="237"/>
      <c r="C211" s="238"/>
      <c r="D211" s="232" t="s">
        <v>148</v>
      </c>
      <c r="E211" s="239" t="s">
        <v>1</v>
      </c>
      <c r="F211" s="240" t="s">
        <v>257</v>
      </c>
      <c r="G211" s="238"/>
      <c r="H211" s="241">
        <v>17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7" t="s">
        <v>148</v>
      </c>
      <c r="AU211" s="247" t="s">
        <v>88</v>
      </c>
      <c r="AV211" s="13" t="s">
        <v>88</v>
      </c>
      <c r="AW211" s="13" t="s">
        <v>34</v>
      </c>
      <c r="AX211" s="13" t="s">
        <v>86</v>
      </c>
      <c r="AY211" s="247" t="s">
        <v>137</v>
      </c>
    </row>
    <row r="212" spans="1:65" s="2" customFormat="1" ht="21.75" customHeight="1">
      <c r="A212" s="39"/>
      <c r="B212" s="40"/>
      <c r="C212" s="281" t="s">
        <v>359</v>
      </c>
      <c r="D212" s="281" t="s">
        <v>221</v>
      </c>
      <c r="E212" s="282" t="s">
        <v>1170</v>
      </c>
      <c r="F212" s="283" t="s">
        <v>1171</v>
      </c>
      <c r="G212" s="284" t="s">
        <v>528</v>
      </c>
      <c r="H212" s="285">
        <v>17</v>
      </c>
      <c r="I212" s="286"/>
      <c r="J212" s="287">
        <f>ROUND(I212*H212,2)</f>
        <v>0</v>
      </c>
      <c r="K212" s="283" t="s">
        <v>1</v>
      </c>
      <c r="L212" s="288"/>
      <c r="M212" s="289" t="s">
        <v>1</v>
      </c>
      <c r="N212" s="290" t="s">
        <v>43</v>
      </c>
      <c r="O212" s="92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189</v>
      </c>
      <c r="AT212" s="230" t="s">
        <v>221</v>
      </c>
      <c r="AU212" s="230" t="s">
        <v>88</v>
      </c>
      <c r="AY212" s="18" t="s">
        <v>137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86</v>
      </c>
      <c r="BK212" s="231">
        <f>ROUND(I212*H212,2)</f>
        <v>0</v>
      </c>
      <c r="BL212" s="18" t="s">
        <v>144</v>
      </c>
      <c r="BM212" s="230" t="s">
        <v>1172</v>
      </c>
    </row>
    <row r="213" spans="1:47" s="2" customFormat="1" ht="12">
      <c r="A213" s="39"/>
      <c r="B213" s="40"/>
      <c r="C213" s="41"/>
      <c r="D213" s="232" t="s">
        <v>146</v>
      </c>
      <c r="E213" s="41"/>
      <c r="F213" s="233" t="s">
        <v>1171</v>
      </c>
      <c r="G213" s="41"/>
      <c r="H213" s="41"/>
      <c r="I213" s="234"/>
      <c r="J213" s="41"/>
      <c r="K213" s="41"/>
      <c r="L213" s="45"/>
      <c r="M213" s="235"/>
      <c r="N213" s="236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146</v>
      </c>
      <c r="AU213" s="18" t="s">
        <v>88</v>
      </c>
    </row>
    <row r="214" spans="1:51" s="13" customFormat="1" ht="12">
      <c r="A214" s="13"/>
      <c r="B214" s="237"/>
      <c r="C214" s="238"/>
      <c r="D214" s="232" t="s">
        <v>148</v>
      </c>
      <c r="E214" s="239" t="s">
        <v>1</v>
      </c>
      <c r="F214" s="240" t="s">
        <v>257</v>
      </c>
      <c r="G214" s="238"/>
      <c r="H214" s="241">
        <v>17</v>
      </c>
      <c r="I214" s="242"/>
      <c r="J214" s="238"/>
      <c r="K214" s="238"/>
      <c r="L214" s="243"/>
      <c r="M214" s="244"/>
      <c r="N214" s="245"/>
      <c r="O214" s="245"/>
      <c r="P214" s="245"/>
      <c r="Q214" s="245"/>
      <c r="R214" s="245"/>
      <c r="S214" s="245"/>
      <c r="T214" s="24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7" t="s">
        <v>148</v>
      </c>
      <c r="AU214" s="247" t="s">
        <v>88</v>
      </c>
      <c r="AV214" s="13" t="s">
        <v>88</v>
      </c>
      <c r="AW214" s="13" t="s">
        <v>34</v>
      </c>
      <c r="AX214" s="13" t="s">
        <v>86</v>
      </c>
      <c r="AY214" s="247" t="s">
        <v>137</v>
      </c>
    </row>
    <row r="215" spans="1:65" s="2" customFormat="1" ht="24.15" customHeight="1">
      <c r="A215" s="39"/>
      <c r="B215" s="40"/>
      <c r="C215" s="281" t="s">
        <v>366</v>
      </c>
      <c r="D215" s="281" t="s">
        <v>221</v>
      </c>
      <c r="E215" s="282" t="s">
        <v>1173</v>
      </c>
      <c r="F215" s="283" t="s">
        <v>1174</v>
      </c>
      <c r="G215" s="284" t="s">
        <v>528</v>
      </c>
      <c r="H215" s="285">
        <v>17</v>
      </c>
      <c r="I215" s="286"/>
      <c r="J215" s="287">
        <f>ROUND(I215*H215,2)</f>
        <v>0</v>
      </c>
      <c r="K215" s="283" t="s">
        <v>1</v>
      </c>
      <c r="L215" s="288"/>
      <c r="M215" s="289" t="s">
        <v>1</v>
      </c>
      <c r="N215" s="290" t="s">
        <v>43</v>
      </c>
      <c r="O215" s="92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189</v>
      </c>
      <c r="AT215" s="230" t="s">
        <v>221</v>
      </c>
      <c r="AU215" s="230" t="s">
        <v>88</v>
      </c>
      <c r="AY215" s="18" t="s">
        <v>137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86</v>
      </c>
      <c r="BK215" s="231">
        <f>ROUND(I215*H215,2)</f>
        <v>0</v>
      </c>
      <c r="BL215" s="18" t="s">
        <v>144</v>
      </c>
      <c r="BM215" s="230" t="s">
        <v>1175</v>
      </c>
    </row>
    <row r="216" spans="1:47" s="2" customFormat="1" ht="12">
      <c r="A216" s="39"/>
      <c r="B216" s="40"/>
      <c r="C216" s="41"/>
      <c r="D216" s="232" t="s">
        <v>146</v>
      </c>
      <c r="E216" s="41"/>
      <c r="F216" s="233" t="s">
        <v>1174</v>
      </c>
      <c r="G216" s="41"/>
      <c r="H216" s="41"/>
      <c r="I216" s="234"/>
      <c r="J216" s="41"/>
      <c r="K216" s="41"/>
      <c r="L216" s="45"/>
      <c r="M216" s="235"/>
      <c r="N216" s="236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146</v>
      </c>
      <c r="AU216" s="18" t="s">
        <v>88</v>
      </c>
    </row>
    <row r="217" spans="1:51" s="13" customFormat="1" ht="12">
      <c r="A217" s="13"/>
      <c r="B217" s="237"/>
      <c r="C217" s="238"/>
      <c r="D217" s="232" t="s">
        <v>148</v>
      </c>
      <c r="E217" s="239" t="s">
        <v>1</v>
      </c>
      <c r="F217" s="240" t="s">
        <v>257</v>
      </c>
      <c r="G217" s="238"/>
      <c r="H217" s="241">
        <v>17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7" t="s">
        <v>148</v>
      </c>
      <c r="AU217" s="247" t="s">
        <v>88</v>
      </c>
      <c r="AV217" s="13" t="s">
        <v>88</v>
      </c>
      <c r="AW217" s="13" t="s">
        <v>34</v>
      </c>
      <c r="AX217" s="13" t="s">
        <v>86</v>
      </c>
      <c r="AY217" s="247" t="s">
        <v>137</v>
      </c>
    </row>
    <row r="218" spans="1:65" s="2" customFormat="1" ht="37.8" customHeight="1">
      <c r="A218" s="39"/>
      <c r="B218" s="40"/>
      <c r="C218" s="219" t="s">
        <v>372</v>
      </c>
      <c r="D218" s="219" t="s">
        <v>139</v>
      </c>
      <c r="E218" s="220" t="s">
        <v>1176</v>
      </c>
      <c r="F218" s="221" t="s">
        <v>1177</v>
      </c>
      <c r="G218" s="222" t="s">
        <v>312</v>
      </c>
      <c r="H218" s="223">
        <v>556.5</v>
      </c>
      <c r="I218" s="224"/>
      <c r="J218" s="225">
        <f>ROUND(I218*H218,2)</f>
        <v>0</v>
      </c>
      <c r="K218" s="221" t="s">
        <v>1</v>
      </c>
      <c r="L218" s="45"/>
      <c r="M218" s="226" t="s">
        <v>1</v>
      </c>
      <c r="N218" s="227" t="s">
        <v>43</v>
      </c>
      <c r="O218" s="92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144</v>
      </c>
      <c r="AT218" s="230" t="s">
        <v>139</v>
      </c>
      <c r="AU218" s="230" t="s">
        <v>88</v>
      </c>
      <c r="AY218" s="18" t="s">
        <v>137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86</v>
      </c>
      <c r="BK218" s="231">
        <f>ROUND(I218*H218,2)</f>
        <v>0</v>
      </c>
      <c r="BL218" s="18" t="s">
        <v>144</v>
      </c>
      <c r="BM218" s="230" t="s">
        <v>1178</v>
      </c>
    </row>
    <row r="219" spans="1:47" s="2" customFormat="1" ht="12">
      <c r="A219" s="39"/>
      <c r="B219" s="40"/>
      <c r="C219" s="41"/>
      <c r="D219" s="232" t="s">
        <v>146</v>
      </c>
      <c r="E219" s="41"/>
      <c r="F219" s="233" t="s">
        <v>1179</v>
      </c>
      <c r="G219" s="41"/>
      <c r="H219" s="41"/>
      <c r="I219" s="234"/>
      <c r="J219" s="41"/>
      <c r="K219" s="41"/>
      <c r="L219" s="45"/>
      <c r="M219" s="235"/>
      <c r="N219" s="236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146</v>
      </c>
      <c r="AU219" s="18" t="s">
        <v>88</v>
      </c>
    </row>
    <row r="220" spans="1:51" s="13" customFormat="1" ht="12">
      <c r="A220" s="13"/>
      <c r="B220" s="237"/>
      <c r="C220" s="238"/>
      <c r="D220" s="232" t="s">
        <v>148</v>
      </c>
      <c r="E220" s="239" t="s">
        <v>1</v>
      </c>
      <c r="F220" s="240" t="s">
        <v>1180</v>
      </c>
      <c r="G220" s="238"/>
      <c r="H220" s="241">
        <v>556.5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7" t="s">
        <v>148</v>
      </c>
      <c r="AU220" s="247" t="s">
        <v>88</v>
      </c>
      <c r="AV220" s="13" t="s">
        <v>88</v>
      </c>
      <c r="AW220" s="13" t="s">
        <v>34</v>
      </c>
      <c r="AX220" s="13" t="s">
        <v>86</v>
      </c>
      <c r="AY220" s="247" t="s">
        <v>137</v>
      </c>
    </row>
    <row r="221" spans="1:65" s="2" customFormat="1" ht="16.5" customHeight="1">
      <c r="A221" s="39"/>
      <c r="B221" s="40"/>
      <c r="C221" s="281" t="s">
        <v>378</v>
      </c>
      <c r="D221" s="281" t="s">
        <v>221</v>
      </c>
      <c r="E221" s="282" t="s">
        <v>1181</v>
      </c>
      <c r="F221" s="283" t="s">
        <v>1182</v>
      </c>
      <c r="G221" s="284" t="s">
        <v>242</v>
      </c>
      <c r="H221" s="285">
        <v>612.15</v>
      </c>
      <c r="I221" s="286"/>
      <c r="J221" s="287">
        <f>ROUND(I221*H221,2)</f>
        <v>0</v>
      </c>
      <c r="K221" s="283" t="s">
        <v>1</v>
      </c>
      <c r="L221" s="288"/>
      <c r="M221" s="289" t="s">
        <v>1</v>
      </c>
      <c r="N221" s="290" t="s">
        <v>43</v>
      </c>
      <c r="O221" s="92"/>
      <c r="P221" s="228">
        <f>O221*H221</f>
        <v>0</v>
      </c>
      <c r="Q221" s="228">
        <v>0.001</v>
      </c>
      <c r="R221" s="228">
        <f>Q221*H221</f>
        <v>0.61215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189</v>
      </c>
      <c r="AT221" s="230" t="s">
        <v>221</v>
      </c>
      <c r="AU221" s="230" t="s">
        <v>88</v>
      </c>
      <c r="AY221" s="18" t="s">
        <v>137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86</v>
      </c>
      <c r="BK221" s="231">
        <f>ROUND(I221*H221,2)</f>
        <v>0</v>
      </c>
      <c r="BL221" s="18" t="s">
        <v>144</v>
      </c>
      <c r="BM221" s="230" t="s">
        <v>1183</v>
      </c>
    </row>
    <row r="222" spans="1:47" s="2" customFormat="1" ht="12">
      <c r="A222" s="39"/>
      <c r="B222" s="40"/>
      <c r="C222" s="41"/>
      <c r="D222" s="232" t="s">
        <v>146</v>
      </c>
      <c r="E222" s="41"/>
      <c r="F222" s="233" t="s">
        <v>1182</v>
      </c>
      <c r="G222" s="41"/>
      <c r="H222" s="41"/>
      <c r="I222" s="234"/>
      <c r="J222" s="41"/>
      <c r="K222" s="41"/>
      <c r="L222" s="45"/>
      <c r="M222" s="235"/>
      <c r="N222" s="236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146</v>
      </c>
      <c r="AU222" s="18" t="s">
        <v>88</v>
      </c>
    </row>
    <row r="223" spans="1:51" s="13" customFormat="1" ht="12">
      <c r="A223" s="13"/>
      <c r="B223" s="237"/>
      <c r="C223" s="238"/>
      <c r="D223" s="232" t="s">
        <v>148</v>
      </c>
      <c r="E223" s="239" t="s">
        <v>1</v>
      </c>
      <c r="F223" s="240" t="s">
        <v>1184</v>
      </c>
      <c r="G223" s="238"/>
      <c r="H223" s="241">
        <v>612.15</v>
      </c>
      <c r="I223" s="242"/>
      <c r="J223" s="238"/>
      <c r="K223" s="238"/>
      <c r="L223" s="243"/>
      <c r="M223" s="244"/>
      <c r="N223" s="245"/>
      <c r="O223" s="245"/>
      <c r="P223" s="245"/>
      <c r="Q223" s="245"/>
      <c r="R223" s="245"/>
      <c r="S223" s="245"/>
      <c r="T223" s="24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7" t="s">
        <v>148</v>
      </c>
      <c r="AU223" s="247" t="s">
        <v>88</v>
      </c>
      <c r="AV223" s="13" t="s">
        <v>88</v>
      </c>
      <c r="AW223" s="13" t="s">
        <v>34</v>
      </c>
      <c r="AX223" s="13" t="s">
        <v>86</v>
      </c>
      <c r="AY223" s="247" t="s">
        <v>137</v>
      </c>
    </row>
    <row r="224" spans="1:65" s="2" customFormat="1" ht="37.8" customHeight="1">
      <c r="A224" s="39"/>
      <c r="B224" s="40"/>
      <c r="C224" s="219" t="s">
        <v>385</v>
      </c>
      <c r="D224" s="219" t="s">
        <v>139</v>
      </c>
      <c r="E224" s="220" t="s">
        <v>1185</v>
      </c>
      <c r="F224" s="221" t="s">
        <v>1186</v>
      </c>
      <c r="G224" s="222" t="s">
        <v>312</v>
      </c>
      <c r="H224" s="223">
        <v>34</v>
      </c>
      <c r="I224" s="224"/>
      <c r="J224" s="225">
        <f>ROUND(I224*H224,2)</f>
        <v>0</v>
      </c>
      <c r="K224" s="221" t="s">
        <v>1</v>
      </c>
      <c r="L224" s="45"/>
      <c r="M224" s="226" t="s">
        <v>1</v>
      </c>
      <c r="N224" s="227" t="s">
        <v>43</v>
      </c>
      <c r="O224" s="92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144</v>
      </c>
      <c r="AT224" s="230" t="s">
        <v>139</v>
      </c>
      <c r="AU224" s="230" t="s">
        <v>88</v>
      </c>
      <c r="AY224" s="18" t="s">
        <v>137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86</v>
      </c>
      <c r="BK224" s="231">
        <f>ROUND(I224*H224,2)</f>
        <v>0</v>
      </c>
      <c r="BL224" s="18" t="s">
        <v>144</v>
      </c>
      <c r="BM224" s="230" t="s">
        <v>1187</v>
      </c>
    </row>
    <row r="225" spans="1:47" s="2" customFormat="1" ht="12">
      <c r="A225" s="39"/>
      <c r="B225" s="40"/>
      <c r="C225" s="41"/>
      <c r="D225" s="232" t="s">
        <v>146</v>
      </c>
      <c r="E225" s="41"/>
      <c r="F225" s="233" t="s">
        <v>1188</v>
      </c>
      <c r="G225" s="41"/>
      <c r="H225" s="41"/>
      <c r="I225" s="234"/>
      <c r="J225" s="41"/>
      <c r="K225" s="41"/>
      <c r="L225" s="45"/>
      <c r="M225" s="235"/>
      <c r="N225" s="236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146</v>
      </c>
      <c r="AU225" s="18" t="s">
        <v>88</v>
      </c>
    </row>
    <row r="226" spans="1:51" s="13" customFormat="1" ht="12">
      <c r="A226" s="13"/>
      <c r="B226" s="237"/>
      <c r="C226" s="238"/>
      <c r="D226" s="232" t="s">
        <v>148</v>
      </c>
      <c r="E226" s="239" t="s">
        <v>1</v>
      </c>
      <c r="F226" s="240" t="s">
        <v>366</v>
      </c>
      <c r="G226" s="238"/>
      <c r="H226" s="241">
        <v>34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7" t="s">
        <v>148</v>
      </c>
      <c r="AU226" s="247" t="s">
        <v>88</v>
      </c>
      <c r="AV226" s="13" t="s">
        <v>88</v>
      </c>
      <c r="AW226" s="13" t="s">
        <v>34</v>
      </c>
      <c r="AX226" s="13" t="s">
        <v>86</v>
      </c>
      <c r="AY226" s="247" t="s">
        <v>137</v>
      </c>
    </row>
    <row r="227" spans="1:65" s="2" customFormat="1" ht="16.5" customHeight="1">
      <c r="A227" s="39"/>
      <c r="B227" s="40"/>
      <c r="C227" s="281" t="s">
        <v>390</v>
      </c>
      <c r="D227" s="281" t="s">
        <v>221</v>
      </c>
      <c r="E227" s="282" t="s">
        <v>1189</v>
      </c>
      <c r="F227" s="283" t="s">
        <v>1190</v>
      </c>
      <c r="G227" s="284" t="s">
        <v>242</v>
      </c>
      <c r="H227" s="285">
        <v>37.4</v>
      </c>
      <c r="I227" s="286"/>
      <c r="J227" s="287">
        <f>ROUND(I227*H227,2)</f>
        <v>0</v>
      </c>
      <c r="K227" s="283" t="s">
        <v>1</v>
      </c>
      <c r="L227" s="288"/>
      <c r="M227" s="289" t="s">
        <v>1</v>
      </c>
      <c r="N227" s="290" t="s">
        <v>43</v>
      </c>
      <c r="O227" s="92"/>
      <c r="P227" s="228">
        <f>O227*H227</f>
        <v>0</v>
      </c>
      <c r="Q227" s="228">
        <v>0.001</v>
      </c>
      <c r="R227" s="228">
        <f>Q227*H227</f>
        <v>0.0374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189</v>
      </c>
      <c r="AT227" s="230" t="s">
        <v>221</v>
      </c>
      <c r="AU227" s="230" t="s">
        <v>88</v>
      </c>
      <c r="AY227" s="18" t="s">
        <v>137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86</v>
      </c>
      <c r="BK227" s="231">
        <f>ROUND(I227*H227,2)</f>
        <v>0</v>
      </c>
      <c r="BL227" s="18" t="s">
        <v>144</v>
      </c>
      <c r="BM227" s="230" t="s">
        <v>1191</v>
      </c>
    </row>
    <row r="228" spans="1:47" s="2" customFormat="1" ht="12">
      <c r="A228" s="39"/>
      <c r="B228" s="40"/>
      <c r="C228" s="41"/>
      <c r="D228" s="232" t="s">
        <v>146</v>
      </c>
      <c r="E228" s="41"/>
      <c r="F228" s="233" t="s">
        <v>1190</v>
      </c>
      <c r="G228" s="41"/>
      <c r="H228" s="41"/>
      <c r="I228" s="234"/>
      <c r="J228" s="41"/>
      <c r="K228" s="41"/>
      <c r="L228" s="45"/>
      <c r="M228" s="235"/>
      <c r="N228" s="236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146</v>
      </c>
      <c r="AU228" s="18" t="s">
        <v>88</v>
      </c>
    </row>
    <row r="229" spans="1:51" s="13" customFormat="1" ht="12">
      <c r="A229" s="13"/>
      <c r="B229" s="237"/>
      <c r="C229" s="238"/>
      <c r="D229" s="232" t="s">
        <v>148</v>
      </c>
      <c r="E229" s="239" t="s">
        <v>1</v>
      </c>
      <c r="F229" s="240" t="s">
        <v>1192</v>
      </c>
      <c r="G229" s="238"/>
      <c r="H229" s="241">
        <v>37.4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7" t="s">
        <v>148</v>
      </c>
      <c r="AU229" s="247" t="s">
        <v>88</v>
      </c>
      <c r="AV229" s="13" t="s">
        <v>88</v>
      </c>
      <c r="AW229" s="13" t="s">
        <v>34</v>
      </c>
      <c r="AX229" s="13" t="s">
        <v>86</v>
      </c>
      <c r="AY229" s="247" t="s">
        <v>137</v>
      </c>
    </row>
    <row r="230" spans="1:65" s="2" customFormat="1" ht="16.5" customHeight="1">
      <c r="A230" s="39"/>
      <c r="B230" s="40"/>
      <c r="C230" s="219" t="s">
        <v>397</v>
      </c>
      <c r="D230" s="219" t="s">
        <v>139</v>
      </c>
      <c r="E230" s="220" t="s">
        <v>1193</v>
      </c>
      <c r="F230" s="221" t="s">
        <v>1194</v>
      </c>
      <c r="G230" s="222" t="s">
        <v>528</v>
      </c>
      <c r="H230" s="223">
        <v>17</v>
      </c>
      <c r="I230" s="224"/>
      <c r="J230" s="225">
        <f>ROUND(I230*H230,2)</f>
        <v>0</v>
      </c>
      <c r="K230" s="221" t="s">
        <v>1</v>
      </c>
      <c r="L230" s="45"/>
      <c r="M230" s="226" t="s">
        <v>1</v>
      </c>
      <c r="N230" s="227" t="s">
        <v>43</v>
      </c>
      <c r="O230" s="92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144</v>
      </c>
      <c r="AT230" s="230" t="s">
        <v>139</v>
      </c>
      <c r="AU230" s="230" t="s">
        <v>88</v>
      </c>
      <c r="AY230" s="18" t="s">
        <v>137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86</v>
      </c>
      <c r="BK230" s="231">
        <f>ROUND(I230*H230,2)</f>
        <v>0</v>
      </c>
      <c r="BL230" s="18" t="s">
        <v>144</v>
      </c>
      <c r="BM230" s="230" t="s">
        <v>1195</v>
      </c>
    </row>
    <row r="231" spans="1:47" s="2" customFormat="1" ht="12">
      <c r="A231" s="39"/>
      <c r="B231" s="40"/>
      <c r="C231" s="41"/>
      <c r="D231" s="232" t="s">
        <v>146</v>
      </c>
      <c r="E231" s="41"/>
      <c r="F231" s="233" t="s">
        <v>1196</v>
      </c>
      <c r="G231" s="41"/>
      <c r="H231" s="41"/>
      <c r="I231" s="234"/>
      <c r="J231" s="41"/>
      <c r="K231" s="41"/>
      <c r="L231" s="45"/>
      <c r="M231" s="235"/>
      <c r="N231" s="236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146</v>
      </c>
      <c r="AU231" s="18" t="s">
        <v>88</v>
      </c>
    </row>
    <row r="232" spans="1:51" s="13" customFormat="1" ht="12">
      <c r="A232" s="13"/>
      <c r="B232" s="237"/>
      <c r="C232" s="238"/>
      <c r="D232" s="232" t="s">
        <v>148</v>
      </c>
      <c r="E232" s="239" t="s">
        <v>1</v>
      </c>
      <c r="F232" s="240" t="s">
        <v>257</v>
      </c>
      <c r="G232" s="238"/>
      <c r="H232" s="241">
        <v>17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7" t="s">
        <v>148</v>
      </c>
      <c r="AU232" s="247" t="s">
        <v>88</v>
      </c>
      <c r="AV232" s="13" t="s">
        <v>88</v>
      </c>
      <c r="AW232" s="13" t="s">
        <v>34</v>
      </c>
      <c r="AX232" s="13" t="s">
        <v>86</v>
      </c>
      <c r="AY232" s="247" t="s">
        <v>137</v>
      </c>
    </row>
    <row r="233" spans="1:65" s="2" customFormat="1" ht="16.5" customHeight="1">
      <c r="A233" s="39"/>
      <c r="B233" s="40"/>
      <c r="C233" s="281" t="s">
        <v>403</v>
      </c>
      <c r="D233" s="281" t="s">
        <v>221</v>
      </c>
      <c r="E233" s="282" t="s">
        <v>1197</v>
      </c>
      <c r="F233" s="283" t="s">
        <v>1198</v>
      </c>
      <c r="G233" s="284" t="s">
        <v>528</v>
      </c>
      <c r="H233" s="285">
        <v>17</v>
      </c>
      <c r="I233" s="286"/>
      <c r="J233" s="287">
        <f>ROUND(I233*H233,2)</f>
        <v>0</v>
      </c>
      <c r="K233" s="283" t="s">
        <v>1</v>
      </c>
      <c r="L233" s="288"/>
      <c r="M233" s="289" t="s">
        <v>1</v>
      </c>
      <c r="N233" s="290" t="s">
        <v>43</v>
      </c>
      <c r="O233" s="92"/>
      <c r="P233" s="228">
        <f>O233*H233</f>
        <v>0</v>
      </c>
      <c r="Q233" s="228">
        <v>0.00023</v>
      </c>
      <c r="R233" s="228">
        <f>Q233*H233</f>
        <v>0.00391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189</v>
      </c>
      <c r="AT233" s="230" t="s">
        <v>221</v>
      </c>
      <c r="AU233" s="230" t="s">
        <v>88</v>
      </c>
      <c r="AY233" s="18" t="s">
        <v>137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86</v>
      </c>
      <c r="BK233" s="231">
        <f>ROUND(I233*H233,2)</f>
        <v>0</v>
      </c>
      <c r="BL233" s="18" t="s">
        <v>144</v>
      </c>
      <c r="BM233" s="230" t="s">
        <v>1199</v>
      </c>
    </row>
    <row r="234" spans="1:47" s="2" customFormat="1" ht="12">
      <c r="A234" s="39"/>
      <c r="B234" s="40"/>
      <c r="C234" s="41"/>
      <c r="D234" s="232" t="s">
        <v>146</v>
      </c>
      <c r="E234" s="41"/>
      <c r="F234" s="233" t="s">
        <v>1198</v>
      </c>
      <c r="G234" s="41"/>
      <c r="H234" s="41"/>
      <c r="I234" s="234"/>
      <c r="J234" s="41"/>
      <c r="K234" s="41"/>
      <c r="L234" s="45"/>
      <c r="M234" s="235"/>
      <c r="N234" s="236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146</v>
      </c>
      <c r="AU234" s="18" t="s">
        <v>88</v>
      </c>
    </row>
    <row r="235" spans="1:51" s="13" customFormat="1" ht="12">
      <c r="A235" s="13"/>
      <c r="B235" s="237"/>
      <c r="C235" s="238"/>
      <c r="D235" s="232" t="s">
        <v>148</v>
      </c>
      <c r="E235" s="239" t="s">
        <v>1</v>
      </c>
      <c r="F235" s="240" t="s">
        <v>257</v>
      </c>
      <c r="G235" s="238"/>
      <c r="H235" s="241">
        <v>17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7" t="s">
        <v>148</v>
      </c>
      <c r="AU235" s="247" t="s">
        <v>88</v>
      </c>
      <c r="AV235" s="13" t="s">
        <v>88</v>
      </c>
      <c r="AW235" s="13" t="s">
        <v>34</v>
      </c>
      <c r="AX235" s="13" t="s">
        <v>86</v>
      </c>
      <c r="AY235" s="247" t="s">
        <v>137</v>
      </c>
    </row>
    <row r="236" spans="1:65" s="2" customFormat="1" ht="21.75" customHeight="1">
      <c r="A236" s="39"/>
      <c r="B236" s="40"/>
      <c r="C236" s="219" t="s">
        <v>411</v>
      </c>
      <c r="D236" s="219" t="s">
        <v>139</v>
      </c>
      <c r="E236" s="220" t="s">
        <v>1200</v>
      </c>
      <c r="F236" s="221" t="s">
        <v>1201</v>
      </c>
      <c r="G236" s="222" t="s">
        <v>528</v>
      </c>
      <c r="H236" s="223">
        <v>17</v>
      </c>
      <c r="I236" s="224"/>
      <c r="J236" s="225">
        <f>ROUND(I236*H236,2)</f>
        <v>0</v>
      </c>
      <c r="K236" s="221" t="s">
        <v>1</v>
      </c>
      <c r="L236" s="45"/>
      <c r="M236" s="226" t="s">
        <v>1</v>
      </c>
      <c r="N236" s="227" t="s">
        <v>43</v>
      </c>
      <c r="O236" s="92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0" t="s">
        <v>144</v>
      </c>
      <c r="AT236" s="230" t="s">
        <v>139</v>
      </c>
      <c r="AU236" s="230" t="s">
        <v>88</v>
      </c>
      <c r="AY236" s="18" t="s">
        <v>137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8" t="s">
        <v>86</v>
      </c>
      <c r="BK236" s="231">
        <f>ROUND(I236*H236,2)</f>
        <v>0</v>
      </c>
      <c r="BL236" s="18" t="s">
        <v>144</v>
      </c>
      <c r="BM236" s="230" t="s">
        <v>1202</v>
      </c>
    </row>
    <row r="237" spans="1:47" s="2" customFormat="1" ht="12">
      <c r="A237" s="39"/>
      <c r="B237" s="40"/>
      <c r="C237" s="41"/>
      <c r="D237" s="232" t="s">
        <v>146</v>
      </c>
      <c r="E237" s="41"/>
      <c r="F237" s="233" t="s">
        <v>1203</v>
      </c>
      <c r="G237" s="41"/>
      <c r="H237" s="41"/>
      <c r="I237" s="234"/>
      <c r="J237" s="41"/>
      <c r="K237" s="41"/>
      <c r="L237" s="45"/>
      <c r="M237" s="235"/>
      <c r="N237" s="236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146</v>
      </c>
      <c r="AU237" s="18" t="s">
        <v>88</v>
      </c>
    </row>
    <row r="238" spans="1:51" s="13" customFormat="1" ht="12">
      <c r="A238" s="13"/>
      <c r="B238" s="237"/>
      <c r="C238" s="238"/>
      <c r="D238" s="232" t="s">
        <v>148</v>
      </c>
      <c r="E238" s="239" t="s">
        <v>1</v>
      </c>
      <c r="F238" s="240" t="s">
        <v>257</v>
      </c>
      <c r="G238" s="238"/>
      <c r="H238" s="241">
        <v>17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7" t="s">
        <v>148</v>
      </c>
      <c r="AU238" s="247" t="s">
        <v>88</v>
      </c>
      <c r="AV238" s="13" t="s">
        <v>88</v>
      </c>
      <c r="AW238" s="13" t="s">
        <v>34</v>
      </c>
      <c r="AX238" s="13" t="s">
        <v>86</v>
      </c>
      <c r="AY238" s="247" t="s">
        <v>137</v>
      </c>
    </row>
    <row r="239" spans="1:65" s="2" customFormat="1" ht="24.15" customHeight="1">
      <c r="A239" s="39"/>
      <c r="B239" s="40"/>
      <c r="C239" s="281" t="s">
        <v>417</v>
      </c>
      <c r="D239" s="281" t="s">
        <v>221</v>
      </c>
      <c r="E239" s="282" t="s">
        <v>1204</v>
      </c>
      <c r="F239" s="283" t="s">
        <v>1205</v>
      </c>
      <c r="G239" s="284" t="s">
        <v>528</v>
      </c>
      <c r="H239" s="285">
        <v>17</v>
      </c>
      <c r="I239" s="286"/>
      <c r="J239" s="287">
        <f>ROUND(I239*H239,2)</f>
        <v>0</v>
      </c>
      <c r="K239" s="283" t="s">
        <v>1</v>
      </c>
      <c r="L239" s="288"/>
      <c r="M239" s="289" t="s">
        <v>1</v>
      </c>
      <c r="N239" s="290" t="s">
        <v>43</v>
      </c>
      <c r="O239" s="92"/>
      <c r="P239" s="228">
        <f>O239*H239</f>
        <v>0</v>
      </c>
      <c r="Q239" s="228">
        <v>0.0007</v>
      </c>
      <c r="R239" s="228">
        <f>Q239*H239</f>
        <v>0.011899999999999999</v>
      </c>
      <c r="S239" s="228">
        <v>0</v>
      </c>
      <c r="T239" s="22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189</v>
      </c>
      <c r="AT239" s="230" t="s">
        <v>221</v>
      </c>
      <c r="AU239" s="230" t="s">
        <v>88</v>
      </c>
      <c r="AY239" s="18" t="s">
        <v>137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86</v>
      </c>
      <c r="BK239" s="231">
        <f>ROUND(I239*H239,2)</f>
        <v>0</v>
      </c>
      <c r="BL239" s="18" t="s">
        <v>144</v>
      </c>
      <c r="BM239" s="230" t="s">
        <v>1206</v>
      </c>
    </row>
    <row r="240" spans="1:47" s="2" customFormat="1" ht="12">
      <c r="A240" s="39"/>
      <c r="B240" s="40"/>
      <c r="C240" s="41"/>
      <c r="D240" s="232" t="s">
        <v>146</v>
      </c>
      <c r="E240" s="41"/>
      <c r="F240" s="233" t="s">
        <v>1205</v>
      </c>
      <c r="G240" s="41"/>
      <c r="H240" s="41"/>
      <c r="I240" s="234"/>
      <c r="J240" s="41"/>
      <c r="K240" s="41"/>
      <c r="L240" s="45"/>
      <c r="M240" s="235"/>
      <c r="N240" s="236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146</v>
      </c>
      <c r="AU240" s="18" t="s">
        <v>88</v>
      </c>
    </row>
    <row r="241" spans="1:51" s="13" customFormat="1" ht="12">
      <c r="A241" s="13"/>
      <c r="B241" s="237"/>
      <c r="C241" s="238"/>
      <c r="D241" s="232" t="s">
        <v>148</v>
      </c>
      <c r="E241" s="239" t="s">
        <v>1</v>
      </c>
      <c r="F241" s="240" t="s">
        <v>257</v>
      </c>
      <c r="G241" s="238"/>
      <c r="H241" s="241">
        <v>17</v>
      </c>
      <c r="I241" s="242"/>
      <c r="J241" s="238"/>
      <c r="K241" s="238"/>
      <c r="L241" s="243"/>
      <c r="M241" s="244"/>
      <c r="N241" s="245"/>
      <c r="O241" s="245"/>
      <c r="P241" s="245"/>
      <c r="Q241" s="245"/>
      <c r="R241" s="245"/>
      <c r="S241" s="245"/>
      <c r="T241" s="24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7" t="s">
        <v>148</v>
      </c>
      <c r="AU241" s="247" t="s">
        <v>88</v>
      </c>
      <c r="AV241" s="13" t="s">
        <v>88</v>
      </c>
      <c r="AW241" s="13" t="s">
        <v>34</v>
      </c>
      <c r="AX241" s="13" t="s">
        <v>86</v>
      </c>
      <c r="AY241" s="247" t="s">
        <v>137</v>
      </c>
    </row>
    <row r="242" spans="1:65" s="2" customFormat="1" ht="16.5" customHeight="1">
      <c r="A242" s="39"/>
      <c r="B242" s="40"/>
      <c r="C242" s="219" t="s">
        <v>422</v>
      </c>
      <c r="D242" s="219" t="s">
        <v>139</v>
      </c>
      <c r="E242" s="220" t="s">
        <v>1207</v>
      </c>
      <c r="F242" s="221" t="s">
        <v>1208</v>
      </c>
      <c r="G242" s="222" t="s">
        <v>528</v>
      </c>
      <c r="H242" s="223">
        <v>2</v>
      </c>
      <c r="I242" s="224"/>
      <c r="J242" s="225">
        <f>ROUND(I242*H242,2)</f>
        <v>0</v>
      </c>
      <c r="K242" s="221" t="s">
        <v>1</v>
      </c>
      <c r="L242" s="45"/>
      <c r="M242" s="226" t="s">
        <v>1</v>
      </c>
      <c r="N242" s="227" t="s">
        <v>43</v>
      </c>
      <c r="O242" s="92"/>
      <c r="P242" s="228">
        <f>O242*H242</f>
        <v>0</v>
      </c>
      <c r="Q242" s="228">
        <v>0</v>
      </c>
      <c r="R242" s="228">
        <f>Q242*H242</f>
        <v>0</v>
      </c>
      <c r="S242" s="228">
        <v>0</v>
      </c>
      <c r="T242" s="22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0" t="s">
        <v>144</v>
      </c>
      <c r="AT242" s="230" t="s">
        <v>139</v>
      </c>
      <c r="AU242" s="230" t="s">
        <v>88</v>
      </c>
      <c r="AY242" s="18" t="s">
        <v>137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8" t="s">
        <v>86</v>
      </c>
      <c r="BK242" s="231">
        <f>ROUND(I242*H242,2)</f>
        <v>0</v>
      </c>
      <c r="BL242" s="18" t="s">
        <v>144</v>
      </c>
      <c r="BM242" s="230" t="s">
        <v>1209</v>
      </c>
    </row>
    <row r="243" spans="1:47" s="2" customFormat="1" ht="12">
      <c r="A243" s="39"/>
      <c r="B243" s="40"/>
      <c r="C243" s="41"/>
      <c r="D243" s="232" t="s">
        <v>146</v>
      </c>
      <c r="E243" s="41"/>
      <c r="F243" s="233" t="s">
        <v>1208</v>
      </c>
      <c r="G243" s="41"/>
      <c r="H243" s="41"/>
      <c r="I243" s="234"/>
      <c r="J243" s="41"/>
      <c r="K243" s="41"/>
      <c r="L243" s="45"/>
      <c r="M243" s="235"/>
      <c r="N243" s="236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146</v>
      </c>
      <c r="AU243" s="18" t="s">
        <v>88</v>
      </c>
    </row>
    <row r="244" spans="1:51" s="13" customFormat="1" ht="12">
      <c r="A244" s="13"/>
      <c r="B244" s="237"/>
      <c r="C244" s="238"/>
      <c r="D244" s="232" t="s">
        <v>148</v>
      </c>
      <c r="E244" s="239" t="s">
        <v>1</v>
      </c>
      <c r="F244" s="240" t="s">
        <v>88</v>
      </c>
      <c r="G244" s="238"/>
      <c r="H244" s="241">
        <v>2</v>
      </c>
      <c r="I244" s="242"/>
      <c r="J244" s="238"/>
      <c r="K244" s="238"/>
      <c r="L244" s="243"/>
      <c r="M244" s="244"/>
      <c r="N244" s="245"/>
      <c r="O244" s="245"/>
      <c r="P244" s="245"/>
      <c r="Q244" s="245"/>
      <c r="R244" s="245"/>
      <c r="S244" s="245"/>
      <c r="T244" s="24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7" t="s">
        <v>148</v>
      </c>
      <c r="AU244" s="247" t="s">
        <v>88</v>
      </c>
      <c r="AV244" s="13" t="s">
        <v>88</v>
      </c>
      <c r="AW244" s="13" t="s">
        <v>34</v>
      </c>
      <c r="AX244" s="13" t="s">
        <v>86</v>
      </c>
      <c r="AY244" s="247" t="s">
        <v>137</v>
      </c>
    </row>
    <row r="245" spans="1:65" s="2" customFormat="1" ht="16.5" customHeight="1">
      <c r="A245" s="39"/>
      <c r="B245" s="40"/>
      <c r="C245" s="219" t="s">
        <v>429</v>
      </c>
      <c r="D245" s="219" t="s">
        <v>139</v>
      </c>
      <c r="E245" s="220" t="s">
        <v>1210</v>
      </c>
      <c r="F245" s="221" t="s">
        <v>1211</v>
      </c>
      <c r="G245" s="222" t="s">
        <v>528</v>
      </c>
      <c r="H245" s="223">
        <v>19</v>
      </c>
      <c r="I245" s="224"/>
      <c r="J245" s="225">
        <f>ROUND(I245*H245,2)</f>
        <v>0</v>
      </c>
      <c r="K245" s="221" t="s">
        <v>1</v>
      </c>
      <c r="L245" s="45"/>
      <c r="M245" s="226" t="s">
        <v>1</v>
      </c>
      <c r="N245" s="227" t="s">
        <v>43</v>
      </c>
      <c r="O245" s="92"/>
      <c r="P245" s="228">
        <f>O245*H245</f>
        <v>0</v>
      </c>
      <c r="Q245" s="228">
        <v>0</v>
      </c>
      <c r="R245" s="228">
        <f>Q245*H245</f>
        <v>0</v>
      </c>
      <c r="S245" s="228">
        <v>0</v>
      </c>
      <c r="T245" s="22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0" t="s">
        <v>144</v>
      </c>
      <c r="AT245" s="230" t="s">
        <v>139</v>
      </c>
      <c r="AU245" s="230" t="s">
        <v>88</v>
      </c>
      <c r="AY245" s="18" t="s">
        <v>137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8" t="s">
        <v>86</v>
      </c>
      <c r="BK245" s="231">
        <f>ROUND(I245*H245,2)</f>
        <v>0</v>
      </c>
      <c r="BL245" s="18" t="s">
        <v>144</v>
      </c>
      <c r="BM245" s="230" t="s">
        <v>1212</v>
      </c>
    </row>
    <row r="246" spans="1:47" s="2" customFormat="1" ht="12">
      <c r="A246" s="39"/>
      <c r="B246" s="40"/>
      <c r="C246" s="41"/>
      <c r="D246" s="232" t="s">
        <v>146</v>
      </c>
      <c r="E246" s="41"/>
      <c r="F246" s="233" t="s">
        <v>1213</v>
      </c>
      <c r="G246" s="41"/>
      <c r="H246" s="41"/>
      <c r="I246" s="234"/>
      <c r="J246" s="41"/>
      <c r="K246" s="41"/>
      <c r="L246" s="45"/>
      <c r="M246" s="235"/>
      <c r="N246" s="236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146</v>
      </c>
      <c r="AU246" s="18" t="s">
        <v>88</v>
      </c>
    </row>
    <row r="247" spans="1:51" s="13" customFormat="1" ht="12">
      <c r="A247" s="13"/>
      <c r="B247" s="237"/>
      <c r="C247" s="238"/>
      <c r="D247" s="232" t="s">
        <v>148</v>
      </c>
      <c r="E247" s="239" t="s">
        <v>1</v>
      </c>
      <c r="F247" s="240" t="s">
        <v>269</v>
      </c>
      <c r="G247" s="238"/>
      <c r="H247" s="241">
        <v>19</v>
      </c>
      <c r="I247" s="242"/>
      <c r="J247" s="238"/>
      <c r="K247" s="238"/>
      <c r="L247" s="243"/>
      <c r="M247" s="244"/>
      <c r="N247" s="245"/>
      <c r="O247" s="245"/>
      <c r="P247" s="245"/>
      <c r="Q247" s="245"/>
      <c r="R247" s="245"/>
      <c r="S247" s="245"/>
      <c r="T247" s="24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7" t="s">
        <v>148</v>
      </c>
      <c r="AU247" s="247" t="s">
        <v>88</v>
      </c>
      <c r="AV247" s="13" t="s">
        <v>88</v>
      </c>
      <c r="AW247" s="13" t="s">
        <v>34</v>
      </c>
      <c r="AX247" s="13" t="s">
        <v>86</v>
      </c>
      <c r="AY247" s="247" t="s">
        <v>137</v>
      </c>
    </row>
    <row r="248" spans="1:65" s="2" customFormat="1" ht="24.15" customHeight="1">
      <c r="A248" s="39"/>
      <c r="B248" s="40"/>
      <c r="C248" s="281" t="s">
        <v>437</v>
      </c>
      <c r="D248" s="281" t="s">
        <v>221</v>
      </c>
      <c r="E248" s="282" t="s">
        <v>1214</v>
      </c>
      <c r="F248" s="283" t="s">
        <v>1215</v>
      </c>
      <c r="G248" s="284" t="s">
        <v>528</v>
      </c>
      <c r="H248" s="285">
        <v>7</v>
      </c>
      <c r="I248" s="286"/>
      <c r="J248" s="287">
        <f>ROUND(I248*H248,2)</f>
        <v>0</v>
      </c>
      <c r="K248" s="283" t="s">
        <v>1</v>
      </c>
      <c r="L248" s="288"/>
      <c r="M248" s="289" t="s">
        <v>1</v>
      </c>
      <c r="N248" s="290" t="s">
        <v>43</v>
      </c>
      <c r="O248" s="92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0" t="s">
        <v>189</v>
      </c>
      <c r="AT248" s="230" t="s">
        <v>221</v>
      </c>
      <c r="AU248" s="230" t="s">
        <v>88</v>
      </c>
      <c r="AY248" s="18" t="s">
        <v>137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8" t="s">
        <v>86</v>
      </c>
      <c r="BK248" s="231">
        <f>ROUND(I248*H248,2)</f>
        <v>0</v>
      </c>
      <c r="BL248" s="18" t="s">
        <v>144</v>
      </c>
      <c r="BM248" s="230" t="s">
        <v>1216</v>
      </c>
    </row>
    <row r="249" spans="1:47" s="2" customFormat="1" ht="12">
      <c r="A249" s="39"/>
      <c r="B249" s="40"/>
      <c r="C249" s="41"/>
      <c r="D249" s="232" t="s">
        <v>146</v>
      </c>
      <c r="E249" s="41"/>
      <c r="F249" s="233" t="s">
        <v>1215</v>
      </c>
      <c r="G249" s="41"/>
      <c r="H249" s="41"/>
      <c r="I249" s="234"/>
      <c r="J249" s="41"/>
      <c r="K249" s="41"/>
      <c r="L249" s="45"/>
      <c r="M249" s="235"/>
      <c r="N249" s="236"/>
      <c r="O249" s="92"/>
      <c r="P249" s="92"/>
      <c r="Q249" s="92"/>
      <c r="R249" s="92"/>
      <c r="S249" s="92"/>
      <c r="T249" s="9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146</v>
      </c>
      <c r="AU249" s="18" t="s">
        <v>88</v>
      </c>
    </row>
    <row r="250" spans="1:51" s="13" customFormat="1" ht="12">
      <c r="A250" s="13"/>
      <c r="B250" s="237"/>
      <c r="C250" s="238"/>
      <c r="D250" s="232" t="s">
        <v>148</v>
      </c>
      <c r="E250" s="239" t="s">
        <v>1</v>
      </c>
      <c r="F250" s="240" t="s">
        <v>182</v>
      </c>
      <c r="G250" s="238"/>
      <c r="H250" s="241">
        <v>7</v>
      </c>
      <c r="I250" s="242"/>
      <c r="J250" s="238"/>
      <c r="K250" s="238"/>
      <c r="L250" s="243"/>
      <c r="M250" s="244"/>
      <c r="N250" s="245"/>
      <c r="O250" s="245"/>
      <c r="P250" s="245"/>
      <c r="Q250" s="245"/>
      <c r="R250" s="245"/>
      <c r="S250" s="245"/>
      <c r="T250" s="24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7" t="s">
        <v>148</v>
      </c>
      <c r="AU250" s="247" t="s">
        <v>88</v>
      </c>
      <c r="AV250" s="13" t="s">
        <v>88</v>
      </c>
      <c r="AW250" s="13" t="s">
        <v>34</v>
      </c>
      <c r="AX250" s="13" t="s">
        <v>78</v>
      </c>
      <c r="AY250" s="247" t="s">
        <v>137</v>
      </c>
    </row>
    <row r="251" spans="1:51" s="15" customFormat="1" ht="12">
      <c r="A251" s="15"/>
      <c r="B251" s="258"/>
      <c r="C251" s="259"/>
      <c r="D251" s="232" t="s">
        <v>148</v>
      </c>
      <c r="E251" s="260" t="s">
        <v>1</v>
      </c>
      <c r="F251" s="261" t="s">
        <v>156</v>
      </c>
      <c r="G251" s="259"/>
      <c r="H251" s="262">
        <v>7</v>
      </c>
      <c r="I251" s="263"/>
      <c r="J251" s="259"/>
      <c r="K251" s="259"/>
      <c r="L251" s="264"/>
      <c r="M251" s="265"/>
      <c r="N251" s="266"/>
      <c r="O251" s="266"/>
      <c r="P251" s="266"/>
      <c r="Q251" s="266"/>
      <c r="R251" s="266"/>
      <c r="S251" s="266"/>
      <c r="T251" s="267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8" t="s">
        <v>148</v>
      </c>
      <c r="AU251" s="268" t="s">
        <v>88</v>
      </c>
      <c r="AV251" s="15" t="s">
        <v>144</v>
      </c>
      <c r="AW251" s="15" t="s">
        <v>34</v>
      </c>
      <c r="AX251" s="15" t="s">
        <v>86</v>
      </c>
      <c r="AY251" s="268" t="s">
        <v>137</v>
      </c>
    </row>
    <row r="252" spans="1:65" s="2" customFormat="1" ht="24.15" customHeight="1">
      <c r="A252" s="39"/>
      <c r="B252" s="40"/>
      <c r="C252" s="281" t="s">
        <v>727</v>
      </c>
      <c r="D252" s="281" t="s">
        <v>221</v>
      </c>
      <c r="E252" s="282" t="s">
        <v>1217</v>
      </c>
      <c r="F252" s="283" t="s">
        <v>1218</v>
      </c>
      <c r="G252" s="284" t="s">
        <v>528</v>
      </c>
      <c r="H252" s="285">
        <v>5</v>
      </c>
      <c r="I252" s="286"/>
      <c r="J252" s="287">
        <f>ROUND(I252*H252,2)</f>
        <v>0</v>
      </c>
      <c r="K252" s="283" t="s">
        <v>1</v>
      </c>
      <c r="L252" s="288"/>
      <c r="M252" s="289" t="s">
        <v>1</v>
      </c>
      <c r="N252" s="290" t="s">
        <v>43</v>
      </c>
      <c r="O252" s="92"/>
      <c r="P252" s="228">
        <f>O252*H252</f>
        <v>0</v>
      </c>
      <c r="Q252" s="228">
        <v>0</v>
      </c>
      <c r="R252" s="228">
        <f>Q252*H252</f>
        <v>0</v>
      </c>
      <c r="S252" s="228">
        <v>0</v>
      </c>
      <c r="T252" s="22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0" t="s">
        <v>189</v>
      </c>
      <c r="AT252" s="230" t="s">
        <v>221</v>
      </c>
      <c r="AU252" s="230" t="s">
        <v>88</v>
      </c>
      <c r="AY252" s="18" t="s">
        <v>137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8" t="s">
        <v>86</v>
      </c>
      <c r="BK252" s="231">
        <f>ROUND(I252*H252,2)</f>
        <v>0</v>
      </c>
      <c r="BL252" s="18" t="s">
        <v>144</v>
      </c>
      <c r="BM252" s="230" t="s">
        <v>1219</v>
      </c>
    </row>
    <row r="253" spans="1:47" s="2" customFormat="1" ht="12">
      <c r="A253" s="39"/>
      <c r="B253" s="40"/>
      <c r="C253" s="41"/>
      <c r="D253" s="232" t="s">
        <v>146</v>
      </c>
      <c r="E253" s="41"/>
      <c r="F253" s="233" t="s">
        <v>1218</v>
      </c>
      <c r="G253" s="41"/>
      <c r="H253" s="41"/>
      <c r="I253" s="234"/>
      <c r="J253" s="41"/>
      <c r="K253" s="41"/>
      <c r="L253" s="45"/>
      <c r="M253" s="235"/>
      <c r="N253" s="236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146</v>
      </c>
      <c r="AU253" s="18" t="s">
        <v>88</v>
      </c>
    </row>
    <row r="254" spans="1:51" s="13" customFormat="1" ht="12">
      <c r="A254" s="13"/>
      <c r="B254" s="237"/>
      <c r="C254" s="238"/>
      <c r="D254" s="232" t="s">
        <v>148</v>
      </c>
      <c r="E254" s="239" t="s">
        <v>1</v>
      </c>
      <c r="F254" s="240" t="s">
        <v>169</v>
      </c>
      <c r="G254" s="238"/>
      <c r="H254" s="241">
        <v>5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7" t="s">
        <v>148</v>
      </c>
      <c r="AU254" s="247" t="s">
        <v>88</v>
      </c>
      <c r="AV254" s="13" t="s">
        <v>88</v>
      </c>
      <c r="AW254" s="13" t="s">
        <v>34</v>
      </c>
      <c r="AX254" s="13" t="s">
        <v>78</v>
      </c>
      <c r="AY254" s="247" t="s">
        <v>137</v>
      </c>
    </row>
    <row r="255" spans="1:51" s="15" customFormat="1" ht="12">
      <c r="A255" s="15"/>
      <c r="B255" s="258"/>
      <c r="C255" s="259"/>
      <c r="D255" s="232" t="s">
        <v>148</v>
      </c>
      <c r="E255" s="260" t="s">
        <v>1</v>
      </c>
      <c r="F255" s="261" t="s">
        <v>156</v>
      </c>
      <c r="G255" s="259"/>
      <c r="H255" s="262">
        <v>5</v>
      </c>
      <c r="I255" s="263"/>
      <c r="J255" s="259"/>
      <c r="K255" s="259"/>
      <c r="L255" s="264"/>
      <c r="M255" s="265"/>
      <c r="N255" s="266"/>
      <c r="O255" s="266"/>
      <c r="P255" s="266"/>
      <c r="Q255" s="266"/>
      <c r="R255" s="266"/>
      <c r="S255" s="266"/>
      <c r="T255" s="267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8" t="s">
        <v>148</v>
      </c>
      <c r="AU255" s="268" t="s">
        <v>88</v>
      </c>
      <c r="AV255" s="15" t="s">
        <v>144</v>
      </c>
      <c r="AW255" s="15" t="s">
        <v>34</v>
      </c>
      <c r="AX255" s="15" t="s">
        <v>86</v>
      </c>
      <c r="AY255" s="268" t="s">
        <v>137</v>
      </c>
    </row>
    <row r="256" spans="1:65" s="2" customFormat="1" ht="24.15" customHeight="1">
      <c r="A256" s="39"/>
      <c r="B256" s="40"/>
      <c r="C256" s="281" t="s">
        <v>733</v>
      </c>
      <c r="D256" s="281" t="s">
        <v>221</v>
      </c>
      <c r="E256" s="282" t="s">
        <v>1220</v>
      </c>
      <c r="F256" s="283" t="s">
        <v>1221</v>
      </c>
      <c r="G256" s="284" t="s">
        <v>528</v>
      </c>
      <c r="H256" s="285">
        <v>3</v>
      </c>
      <c r="I256" s="286"/>
      <c r="J256" s="287">
        <f>ROUND(I256*H256,2)</f>
        <v>0</v>
      </c>
      <c r="K256" s="283" t="s">
        <v>1</v>
      </c>
      <c r="L256" s="288"/>
      <c r="M256" s="289" t="s">
        <v>1</v>
      </c>
      <c r="N256" s="290" t="s">
        <v>43</v>
      </c>
      <c r="O256" s="92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0" t="s">
        <v>189</v>
      </c>
      <c r="AT256" s="230" t="s">
        <v>221</v>
      </c>
      <c r="AU256" s="230" t="s">
        <v>88</v>
      </c>
      <c r="AY256" s="18" t="s">
        <v>137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8" t="s">
        <v>86</v>
      </c>
      <c r="BK256" s="231">
        <f>ROUND(I256*H256,2)</f>
        <v>0</v>
      </c>
      <c r="BL256" s="18" t="s">
        <v>144</v>
      </c>
      <c r="BM256" s="230" t="s">
        <v>1222</v>
      </c>
    </row>
    <row r="257" spans="1:47" s="2" customFormat="1" ht="12">
      <c r="A257" s="39"/>
      <c r="B257" s="40"/>
      <c r="C257" s="41"/>
      <c r="D257" s="232" t="s">
        <v>146</v>
      </c>
      <c r="E257" s="41"/>
      <c r="F257" s="233" t="s">
        <v>1221</v>
      </c>
      <c r="G257" s="41"/>
      <c r="H257" s="41"/>
      <c r="I257" s="234"/>
      <c r="J257" s="41"/>
      <c r="K257" s="41"/>
      <c r="L257" s="45"/>
      <c r="M257" s="235"/>
      <c r="N257" s="236"/>
      <c r="O257" s="92"/>
      <c r="P257" s="92"/>
      <c r="Q257" s="92"/>
      <c r="R257" s="92"/>
      <c r="S257" s="92"/>
      <c r="T257" s="9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146</v>
      </c>
      <c r="AU257" s="18" t="s">
        <v>88</v>
      </c>
    </row>
    <row r="258" spans="1:51" s="13" customFormat="1" ht="12">
      <c r="A258" s="13"/>
      <c r="B258" s="237"/>
      <c r="C258" s="238"/>
      <c r="D258" s="232" t="s">
        <v>148</v>
      </c>
      <c r="E258" s="239" t="s">
        <v>1</v>
      </c>
      <c r="F258" s="240" t="s">
        <v>157</v>
      </c>
      <c r="G258" s="238"/>
      <c r="H258" s="241">
        <v>3</v>
      </c>
      <c r="I258" s="242"/>
      <c r="J258" s="238"/>
      <c r="K258" s="238"/>
      <c r="L258" s="243"/>
      <c r="M258" s="244"/>
      <c r="N258" s="245"/>
      <c r="O258" s="245"/>
      <c r="P258" s="245"/>
      <c r="Q258" s="245"/>
      <c r="R258" s="245"/>
      <c r="S258" s="245"/>
      <c r="T258" s="24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7" t="s">
        <v>148</v>
      </c>
      <c r="AU258" s="247" t="s">
        <v>88</v>
      </c>
      <c r="AV258" s="13" t="s">
        <v>88</v>
      </c>
      <c r="AW258" s="13" t="s">
        <v>34</v>
      </c>
      <c r="AX258" s="13" t="s">
        <v>78</v>
      </c>
      <c r="AY258" s="247" t="s">
        <v>137</v>
      </c>
    </row>
    <row r="259" spans="1:51" s="15" customFormat="1" ht="12">
      <c r="A259" s="15"/>
      <c r="B259" s="258"/>
      <c r="C259" s="259"/>
      <c r="D259" s="232" t="s">
        <v>148</v>
      </c>
      <c r="E259" s="260" t="s">
        <v>1</v>
      </c>
      <c r="F259" s="261" t="s">
        <v>156</v>
      </c>
      <c r="G259" s="259"/>
      <c r="H259" s="262">
        <v>3</v>
      </c>
      <c r="I259" s="263"/>
      <c r="J259" s="259"/>
      <c r="K259" s="259"/>
      <c r="L259" s="264"/>
      <c r="M259" s="265"/>
      <c r="N259" s="266"/>
      <c r="O259" s="266"/>
      <c r="P259" s="266"/>
      <c r="Q259" s="266"/>
      <c r="R259" s="266"/>
      <c r="S259" s="266"/>
      <c r="T259" s="267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8" t="s">
        <v>148</v>
      </c>
      <c r="AU259" s="268" t="s">
        <v>88</v>
      </c>
      <c r="AV259" s="15" t="s">
        <v>144</v>
      </c>
      <c r="AW259" s="15" t="s">
        <v>34</v>
      </c>
      <c r="AX259" s="15" t="s">
        <v>86</v>
      </c>
      <c r="AY259" s="268" t="s">
        <v>137</v>
      </c>
    </row>
    <row r="260" spans="1:65" s="2" customFormat="1" ht="24.15" customHeight="1">
      <c r="A260" s="39"/>
      <c r="B260" s="40"/>
      <c r="C260" s="281" t="s">
        <v>738</v>
      </c>
      <c r="D260" s="281" t="s">
        <v>221</v>
      </c>
      <c r="E260" s="282" t="s">
        <v>1223</v>
      </c>
      <c r="F260" s="283" t="s">
        <v>1224</v>
      </c>
      <c r="G260" s="284" t="s">
        <v>528</v>
      </c>
      <c r="H260" s="285">
        <v>2</v>
      </c>
      <c r="I260" s="286"/>
      <c r="J260" s="287">
        <f>ROUND(I260*H260,2)</f>
        <v>0</v>
      </c>
      <c r="K260" s="283" t="s">
        <v>1</v>
      </c>
      <c r="L260" s="288"/>
      <c r="M260" s="289" t="s">
        <v>1</v>
      </c>
      <c r="N260" s="290" t="s">
        <v>43</v>
      </c>
      <c r="O260" s="92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0" t="s">
        <v>189</v>
      </c>
      <c r="AT260" s="230" t="s">
        <v>221</v>
      </c>
      <c r="AU260" s="230" t="s">
        <v>88</v>
      </c>
      <c r="AY260" s="18" t="s">
        <v>137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8" t="s">
        <v>86</v>
      </c>
      <c r="BK260" s="231">
        <f>ROUND(I260*H260,2)</f>
        <v>0</v>
      </c>
      <c r="BL260" s="18" t="s">
        <v>144</v>
      </c>
      <c r="BM260" s="230" t="s">
        <v>1225</v>
      </c>
    </row>
    <row r="261" spans="1:47" s="2" customFormat="1" ht="12">
      <c r="A261" s="39"/>
      <c r="B261" s="40"/>
      <c r="C261" s="41"/>
      <c r="D261" s="232" t="s">
        <v>146</v>
      </c>
      <c r="E261" s="41"/>
      <c r="F261" s="233" t="s">
        <v>1224</v>
      </c>
      <c r="G261" s="41"/>
      <c r="H261" s="41"/>
      <c r="I261" s="234"/>
      <c r="J261" s="41"/>
      <c r="K261" s="41"/>
      <c r="L261" s="45"/>
      <c r="M261" s="235"/>
      <c r="N261" s="236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146</v>
      </c>
      <c r="AU261" s="18" t="s">
        <v>88</v>
      </c>
    </row>
    <row r="262" spans="1:51" s="13" customFormat="1" ht="12">
      <c r="A262" s="13"/>
      <c r="B262" s="237"/>
      <c r="C262" s="238"/>
      <c r="D262" s="232" t="s">
        <v>148</v>
      </c>
      <c r="E262" s="239" t="s">
        <v>1</v>
      </c>
      <c r="F262" s="240" t="s">
        <v>88</v>
      </c>
      <c r="G262" s="238"/>
      <c r="H262" s="241">
        <v>2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7" t="s">
        <v>148</v>
      </c>
      <c r="AU262" s="247" t="s">
        <v>88</v>
      </c>
      <c r="AV262" s="13" t="s">
        <v>88</v>
      </c>
      <c r="AW262" s="13" t="s">
        <v>34</v>
      </c>
      <c r="AX262" s="13" t="s">
        <v>78</v>
      </c>
      <c r="AY262" s="247" t="s">
        <v>137</v>
      </c>
    </row>
    <row r="263" spans="1:51" s="15" customFormat="1" ht="12">
      <c r="A263" s="15"/>
      <c r="B263" s="258"/>
      <c r="C263" s="259"/>
      <c r="D263" s="232" t="s">
        <v>148</v>
      </c>
      <c r="E263" s="260" t="s">
        <v>1</v>
      </c>
      <c r="F263" s="261" t="s">
        <v>156</v>
      </c>
      <c r="G263" s="259"/>
      <c r="H263" s="262">
        <v>2</v>
      </c>
      <c r="I263" s="263"/>
      <c r="J263" s="259"/>
      <c r="K263" s="259"/>
      <c r="L263" s="264"/>
      <c r="M263" s="265"/>
      <c r="N263" s="266"/>
      <c r="O263" s="266"/>
      <c r="P263" s="266"/>
      <c r="Q263" s="266"/>
      <c r="R263" s="266"/>
      <c r="S263" s="266"/>
      <c r="T263" s="267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8" t="s">
        <v>148</v>
      </c>
      <c r="AU263" s="268" t="s">
        <v>88</v>
      </c>
      <c r="AV263" s="15" t="s">
        <v>144</v>
      </c>
      <c r="AW263" s="15" t="s">
        <v>34</v>
      </c>
      <c r="AX263" s="15" t="s">
        <v>86</v>
      </c>
      <c r="AY263" s="268" t="s">
        <v>137</v>
      </c>
    </row>
    <row r="264" spans="1:65" s="2" customFormat="1" ht="24.15" customHeight="1">
      <c r="A264" s="39"/>
      <c r="B264" s="40"/>
      <c r="C264" s="281" t="s">
        <v>745</v>
      </c>
      <c r="D264" s="281" t="s">
        <v>221</v>
      </c>
      <c r="E264" s="282" t="s">
        <v>1226</v>
      </c>
      <c r="F264" s="283" t="s">
        <v>1227</v>
      </c>
      <c r="G264" s="284" t="s">
        <v>528</v>
      </c>
      <c r="H264" s="285">
        <v>2</v>
      </c>
      <c r="I264" s="286"/>
      <c r="J264" s="287">
        <f>ROUND(I264*H264,2)</f>
        <v>0</v>
      </c>
      <c r="K264" s="283" t="s">
        <v>1</v>
      </c>
      <c r="L264" s="288"/>
      <c r="M264" s="289" t="s">
        <v>1</v>
      </c>
      <c r="N264" s="290" t="s">
        <v>43</v>
      </c>
      <c r="O264" s="92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0" t="s">
        <v>189</v>
      </c>
      <c r="AT264" s="230" t="s">
        <v>221</v>
      </c>
      <c r="AU264" s="230" t="s">
        <v>88</v>
      </c>
      <c r="AY264" s="18" t="s">
        <v>137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8" t="s">
        <v>86</v>
      </c>
      <c r="BK264" s="231">
        <f>ROUND(I264*H264,2)</f>
        <v>0</v>
      </c>
      <c r="BL264" s="18" t="s">
        <v>144</v>
      </c>
      <c r="BM264" s="230" t="s">
        <v>1228</v>
      </c>
    </row>
    <row r="265" spans="1:47" s="2" customFormat="1" ht="12">
      <c r="A265" s="39"/>
      <c r="B265" s="40"/>
      <c r="C265" s="41"/>
      <c r="D265" s="232" t="s">
        <v>146</v>
      </c>
      <c r="E265" s="41"/>
      <c r="F265" s="233" t="s">
        <v>1227</v>
      </c>
      <c r="G265" s="41"/>
      <c r="H265" s="41"/>
      <c r="I265" s="234"/>
      <c r="J265" s="41"/>
      <c r="K265" s="41"/>
      <c r="L265" s="45"/>
      <c r="M265" s="235"/>
      <c r="N265" s="236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146</v>
      </c>
      <c r="AU265" s="18" t="s">
        <v>88</v>
      </c>
    </row>
    <row r="266" spans="1:51" s="13" customFormat="1" ht="12">
      <c r="A266" s="13"/>
      <c r="B266" s="237"/>
      <c r="C266" s="238"/>
      <c r="D266" s="232" t="s">
        <v>148</v>
      </c>
      <c r="E266" s="239" t="s">
        <v>1</v>
      </c>
      <c r="F266" s="240" t="s">
        <v>88</v>
      </c>
      <c r="G266" s="238"/>
      <c r="H266" s="241">
        <v>2</v>
      </c>
      <c r="I266" s="242"/>
      <c r="J266" s="238"/>
      <c r="K266" s="238"/>
      <c r="L266" s="243"/>
      <c r="M266" s="244"/>
      <c r="N266" s="245"/>
      <c r="O266" s="245"/>
      <c r="P266" s="245"/>
      <c r="Q266" s="245"/>
      <c r="R266" s="245"/>
      <c r="S266" s="245"/>
      <c r="T266" s="24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7" t="s">
        <v>148</v>
      </c>
      <c r="AU266" s="247" t="s">
        <v>88</v>
      </c>
      <c r="AV266" s="13" t="s">
        <v>88</v>
      </c>
      <c r="AW266" s="13" t="s">
        <v>34</v>
      </c>
      <c r="AX266" s="13" t="s">
        <v>78</v>
      </c>
      <c r="AY266" s="247" t="s">
        <v>137</v>
      </c>
    </row>
    <row r="267" spans="1:51" s="15" customFormat="1" ht="12">
      <c r="A267" s="15"/>
      <c r="B267" s="258"/>
      <c r="C267" s="259"/>
      <c r="D267" s="232" t="s">
        <v>148</v>
      </c>
      <c r="E267" s="260" t="s">
        <v>1</v>
      </c>
      <c r="F267" s="261" t="s">
        <v>156</v>
      </c>
      <c r="G267" s="259"/>
      <c r="H267" s="262">
        <v>2</v>
      </c>
      <c r="I267" s="263"/>
      <c r="J267" s="259"/>
      <c r="K267" s="259"/>
      <c r="L267" s="264"/>
      <c r="M267" s="265"/>
      <c r="N267" s="266"/>
      <c r="O267" s="266"/>
      <c r="P267" s="266"/>
      <c r="Q267" s="266"/>
      <c r="R267" s="266"/>
      <c r="S267" s="266"/>
      <c r="T267" s="267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8" t="s">
        <v>148</v>
      </c>
      <c r="AU267" s="268" t="s">
        <v>88</v>
      </c>
      <c r="AV267" s="15" t="s">
        <v>144</v>
      </c>
      <c r="AW267" s="15" t="s">
        <v>34</v>
      </c>
      <c r="AX267" s="15" t="s">
        <v>86</v>
      </c>
      <c r="AY267" s="268" t="s">
        <v>137</v>
      </c>
    </row>
    <row r="268" spans="1:65" s="2" customFormat="1" ht="16.5" customHeight="1">
      <c r="A268" s="39"/>
      <c r="B268" s="40"/>
      <c r="C268" s="219" t="s">
        <v>440</v>
      </c>
      <c r="D268" s="219" t="s">
        <v>139</v>
      </c>
      <c r="E268" s="220" t="s">
        <v>1229</v>
      </c>
      <c r="F268" s="221" t="s">
        <v>1230</v>
      </c>
      <c r="G268" s="222" t="s">
        <v>1231</v>
      </c>
      <c r="H268" s="223">
        <v>12</v>
      </c>
      <c r="I268" s="224"/>
      <c r="J268" s="225">
        <f>ROUND(I268*H268,2)</f>
        <v>0</v>
      </c>
      <c r="K268" s="221" t="s">
        <v>1</v>
      </c>
      <c r="L268" s="45"/>
      <c r="M268" s="226" t="s">
        <v>1</v>
      </c>
      <c r="N268" s="227" t="s">
        <v>43</v>
      </c>
      <c r="O268" s="92"/>
      <c r="P268" s="228">
        <f>O268*H268</f>
        <v>0</v>
      </c>
      <c r="Q268" s="228">
        <v>0</v>
      </c>
      <c r="R268" s="228">
        <f>Q268*H268</f>
        <v>0</v>
      </c>
      <c r="S268" s="228">
        <v>0</v>
      </c>
      <c r="T268" s="22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0" t="s">
        <v>144</v>
      </c>
      <c r="AT268" s="230" t="s">
        <v>139</v>
      </c>
      <c r="AU268" s="230" t="s">
        <v>88</v>
      </c>
      <c r="AY268" s="18" t="s">
        <v>137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8" t="s">
        <v>86</v>
      </c>
      <c r="BK268" s="231">
        <f>ROUND(I268*H268,2)</f>
        <v>0</v>
      </c>
      <c r="BL268" s="18" t="s">
        <v>144</v>
      </c>
      <c r="BM268" s="230" t="s">
        <v>1232</v>
      </c>
    </row>
    <row r="269" spans="1:47" s="2" customFormat="1" ht="12">
      <c r="A269" s="39"/>
      <c r="B269" s="40"/>
      <c r="C269" s="41"/>
      <c r="D269" s="232" t="s">
        <v>146</v>
      </c>
      <c r="E269" s="41"/>
      <c r="F269" s="233" t="s">
        <v>1230</v>
      </c>
      <c r="G269" s="41"/>
      <c r="H269" s="41"/>
      <c r="I269" s="234"/>
      <c r="J269" s="41"/>
      <c r="K269" s="41"/>
      <c r="L269" s="45"/>
      <c r="M269" s="235"/>
      <c r="N269" s="236"/>
      <c r="O269" s="92"/>
      <c r="P269" s="92"/>
      <c r="Q269" s="92"/>
      <c r="R269" s="92"/>
      <c r="S269" s="92"/>
      <c r="T269" s="93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146</v>
      </c>
      <c r="AU269" s="18" t="s">
        <v>88</v>
      </c>
    </row>
    <row r="270" spans="1:51" s="13" customFormat="1" ht="12">
      <c r="A270" s="13"/>
      <c r="B270" s="237"/>
      <c r="C270" s="238"/>
      <c r="D270" s="232" t="s">
        <v>148</v>
      </c>
      <c r="E270" s="239" t="s">
        <v>1</v>
      </c>
      <c r="F270" s="240" t="s">
        <v>220</v>
      </c>
      <c r="G270" s="238"/>
      <c r="H270" s="241">
        <v>12</v>
      </c>
      <c r="I270" s="242"/>
      <c r="J270" s="238"/>
      <c r="K270" s="238"/>
      <c r="L270" s="243"/>
      <c r="M270" s="244"/>
      <c r="N270" s="245"/>
      <c r="O270" s="245"/>
      <c r="P270" s="245"/>
      <c r="Q270" s="245"/>
      <c r="R270" s="245"/>
      <c r="S270" s="245"/>
      <c r="T270" s="24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7" t="s">
        <v>148</v>
      </c>
      <c r="AU270" s="247" t="s">
        <v>88</v>
      </c>
      <c r="AV270" s="13" t="s">
        <v>88</v>
      </c>
      <c r="AW270" s="13" t="s">
        <v>34</v>
      </c>
      <c r="AX270" s="13" t="s">
        <v>86</v>
      </c>
      <c r="AY270" s="247" t="s">
        <v>137</v>
      </c>
    </row>
    <row r="271" spans="1:63" s="12" customFormat="1" ht="22.8" customHeight="1">
      <c r="A271" s="12"/>
      <c r="B271" s="203"/>
      <c r="C271" s="204"/>
      <c r="D271" s="205" t="s">
        <v>77</v>
      </c>
      <c r="E271" s="217" t="s">
        <v>1233</v>
      </c>
      <c r="F271" s="217" t="s">
        <v>1234</v>
      </c>
      <c r="G271" s="204"/>
      <c r="H271" s="204"/>
      <c r="I271" s="207"/>
      <c r="J271" s="218">
        <f>BK271</f>
        <v>0</v>
      </c>
      <c r="K271" s="204"/>
      <c r="L271" s="209"/>
      <c r="M271" s="210"/>
      <c r="N271" s="211"/>
      <c r="O271" s="211"/>
      <c r="P271" s="212">
        <f>SUM(P272:P357)</f>
        <v>0</v>
      </c>
      <c r="Q271" s="211"/>
      <c r="R271" s="212">
        <f>SUM(R272:R357)</f>
        <v>105.88408158</v>
      </c>
      <c r="S271" s="211"/>
      <c r="T271" s="213">
        <f>SUM(T272:T357)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14" t="s">
        <v>157</v>
      </c>
      <c r="AT271" s="215" t="s">
        <v>77</v>
      </c>
      <c r="AU271" s="215" t="s">
        <v>86</v>
      </c>
      <c r="AY271" s="214" t="s">
        <v>137</v>
      </c>
      <c r="BK271" s="216">
        <f>SUM(BK272:BK357)</f>
        <v>0</v>
      </c>
    </row>
    <row r="272" spans="1:65" s="2" customFormat="1" ht="24.15" customHeight="1">
      <c r="A272" s="39"/>
      <c r="B272" s="40"/>
      <c r="C272" s="219" t="s">
        <v>448</v>
      </c>
      <c r="D272" s="219" t="s">
        <v>139</v>
      </c>
      <c r="E272" s="220" t="s">
        <v>1235</v>
      </c>
      <c r="F272" s="221" t="s">
        <v>1236</v>
      </c>
      <c r="G272" s="222" t="s">
        <v>151</v>
      </c>
      <c r="H272" s="223">
        <v>11.968</v>
      </c>
      <c r="I272" s="224"/>
      <c r="J272" s="225">
        <f>ROUND(I272*H272,2)</f>
        <v>0</v>
      </c>
      <c r="K272" s="221" t="s">
        <v>1</v>
      </c>
      <c r="L272" s="45"/>
      <c r="M272" s="226" t="s">
        <v>1</v>
      </c>
      <c r="N272" s="227" t="s">
        <v>43</v>
      </c>
      <c r="O272" s="92"/>
      <c r="P272" s="228">
        <f>O272*H272</f>
        <v>0</v>
      </c>
      <c r="Q272" s="228">
        <v>2.30102</v>
      </c>
      <c r="R272" s="228">
        <f>Q272*H272</f>
        <v>27.538607359999997</v>
      </c>
      <c r="S272" s="228">
        <v>0</v>
      </c>
      <c r="T272" s="22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0" t="s">
        <v>144</v>
      </c>
      <c r="AT272" s="230" t="s">
        <v>139</v>
      </c>
      <c r="AU272" s="230" t="s">
        <v>88</v>
      </c>
      <c r="AY272" s="18" t="s">
        <v>137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8" t="s">
        <v>86</v>
      </c>
      <c r="BK272" s="231">
        <f>ROUND(I272*H272,2)</f>
        <v>0</v>
      </c>
      <c r="BL272" s="18" t="s">
        <v>144</v>
      </c>
      <c r="BM272" s="230" t="s">
        <v>1237</v>
      </c>
    </row>
    <row r="273" spans="1:47" s="2" customFormat="1" ht="12">
      <c r="A273" s="39"/>
      <c r="B273" s="40"/>
      <c r="C273" s="41"/>
      <c r="D273" s="232" t="s">
        <v>146</v>
      </c>
      <c r="E273" s="41"/>
      <c r="F273" s="233" t="s">
        <v>1238</v>
      </c>
      <c r="G273" s="41"/>
      <c r="H273" s="41"/>
      <c r="I273" s="234"/>
      <c r="J273" s="41"/>
      <c r="K273" s="41"/>
      <c r="L273" s="45"/>
      <c r="M273" s="235"/>
      <c r="N273" s="236"/>
      <c r="O273" s="92"/>
      <c r="P273" s="92"/>
      <c r="Q273" s="92"/>
      <c r="R273" s="92"/>
      <c r="S273" s="92"/>
      <c r="T273" s="93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146</v>
      </c>
      <c r="AU273" s="18" t="s">
        <v>88</v>
      </c>
    </row>
    <row r="274" spans="1:51" s="13" customFormat="1" ht="12">
      <c r="A274" s="13"/>
      <c r="B274" s="237"/>
      <c r="C274" s="238"/>
      <c r="D274" s="232" t="s">
        <v>148</v>
      </c>
      <c r="E274" s="239" t="s">
        <v>1</v>
      </c>
      <c r="F274" s="240" t="s">
        <v>1239</v>
      </c>
      <c r="G274" s="238"/>
      <c r="H274" s="241">
        <v>11.968</v>
      </c>
      <c r="I274" s="242"/>
      <c r="J274" s="238"/>
      <c r="K274" s="238"/>
      <c r="L274" s="243"/>
      <c r="M274" s="244"/>
      <c r="N274" s="245"/>
      <c r="O274" s="245"/>
      <c r="P274" s="245"/>
      <c r="Q274" s="245"/>
      <c r="R274" s="245"/>
      <c r="S274" s="245"/>
      <c r="T274" s="24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7" t="s">
        <v>148</v>
      </c>
      <c r="AU274" s="247" t="s">
        <v>88</v>
      </c>
      <c r="AV274" s="13" t="s">
        <v>88</v>
      </c>
      <c r="AW274" s="13" t="s">
        <v>34</v>
      </c>
      <c r="AX274" s="13" t="s">
        <v>86</v>
      </c>
      <c r="AY274" s="247" t="s">
        <v>137</v>
      </c>
    </row>
    <row r="275" spans="1:65" s="2" customFormat="1" ht="24.15" customHeight="1">
      <c r="A275" s="39"/>
      <c r="B275" s="40"/>
      <c r="C275" s="219" t="s">
        <v>453</v>
      </c>
      <c r="D275" s="219" t="s">
        <v>139</v>
      </c>
      <c r="E275" s="220" t="s">
        <v>1240</v>
      </c>
      <c r="F275" s="221" t="s">
        <v>1241</v>
      </c>
      <c r="G275" s="222" t="s">
        <v>151</v>
      </c>
      <c r="H275" s="223">
        <v>17</v>
      </c>
      <c r="I275" s="224"/>
      <c r="J275" s="225">
        <f>ROUND(I275*H275,2)</f>
        <v>0</v>
      </c>
      <c r="K275" s="221" t="s">
        <v>143</v>
      </c>
      <c r="L275" s="45"/>
      <c r="M275" s="226" t="s">
        <v>1</v>
      </c>
      <c r="N275" s="227" t="s">
        <v>43</v>
      </c>
      <c r="O275" s="92"/>
      <c r="P275" s="228">
        <f>O275*H275</f>
        <v>0</v>
      </c>
      <c r="Q275" s="228">
        <v>0</v>
      </c>
      <c r="R275" s="228">
        <f>Q275*H275</f>
        <v>0</v>
      </c>
      <c r="S275" s="228">
        <v>0</v>
      </c>
      <c r="T275" s="22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0" t="s">
        <v>558</v>
      </c>
      <c r="AT275" s="230" t="s">
        <v>139</v>
      </c>
      <c r="AU275" s="230" t="s">
        <v>88</v>
      </c>
      <c r="AY275" s="18" t="s">
        <v>137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8" t="s">
        <v>86</v>
      </c>
      <c r="BK275" s="231">
        <f>ROUND(I275*H275,2)</f>
        <v>0</v>
      </c>
      <c r="BL275" s="18" t="s">
        <v>558</v>
      </c>
      <c r="BM275" s="230" t="s">
        <v>1242</v>
      </c>
    </row>
    <row r="276" spans="1:47" s="2" customFormat="1" ht="12">
      <c r="A276" s="39"/>
      <c r="B276" s="40"/>
      <c r="C276" s="41"/>
      <c r="D276" s="232" t="s">
        <v>146</v>
      </c>
      <c r="E276" s="41"/>
      <c r="F276" s="233" t="s">
        <v>1243</v>
      </c>
      <c r="G276" s="41"/>
      <c r="H276" s="41"/>
      <c r="I276" s="234"/>
      <c r="J276" s="41"/>
      <c r="K276" s="41"/>
      <c r="L276" s="45"/>
      <c r="M276" s="235"/>
      <c r="N276" s="236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146</v>
      </c>
      <c r="AU276" s="18" t="s">
        <v>88</v>
      </c>
    </row>
    <row r="277" spans="1:51" s="13" customFormat="1" ht="12">
      <c r="A277" s="13"/>
      <c r="B277" s="237"/>
      <c r="C277" s="238"/>
      <c r="D277" s="232" t="s">
        <v>148</v>
      </c>
      <c r="E277" s="239" t="s">
        <v>1</v>
      </c>
      <c r="F277" s="240" t="s">
        <v>257</v>
      </c>
      <c r="G277" s="238"/>
      <c r="H277" s="241">
        <v>17</v>
      </c>
      <c r="I277" s="242"/>
      <c r="J277" s="238"/>
      <c r="K277" s="238"/>
      <c r="L277" s="243"/>
      <c r="M277" s="244"/>
      <c r="N277" s="245"/>
      <c r="O277" s="245"/>
      <c r="P277" s="245"/>
      <c r="Q277" s="245"/>
      <c r="R277" s="245"/>
      <c r="S277" s="245"/>
      <c r="T277" s="24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7" t="s">
        <v>148</v>
      </c>
      <c r="AU277" s="247" t="s">
        <v>88</v>
      </c>
      <c r="AV277" s="13" t="s">
        <v>88</v>
      </c>
      <c r="AW277" s="13" t="s">
        <v>34</v>
      </c>
      <c r="AX277" s="13" t="s">
        <v>86</v>
      </c>
      <c r="AY277" s="247" t="s">
        <v>137</v>
      </c>
    </row>
    <row r="278" spans="1:65" s="2" customFormat="1" ht="24.15" customHeight="1">
      <c r="A278" s="39"/>
      <c r="B278" s="40"/>
      <c r="C278" s="219" t="s">
        <v>466</v>
      </c>
      <c r="D278" s="219" t="s">
        <v>139</v>
      </c>
      <c r="E278" s="220" t="s">
        <v>1244</v>
      </c>
      <c r="F278" s="221" t="s">
        <v>1245</v>
      </c>
      <c r="G278" s="222" t="s">
        <v>312</v>
      </c>
      <c r="H278" s="223">
        <v>494</v>
      </c>
      <c r="I278" s="224"/>
      <c r="J278" s="225">
        <f>ROUND(I278*H278,2)</f>
        <v>0</v>
      </c>
      <c r="K278" s="221" t="s">
        <v>1</v>
      </c>
      <c r="L278" s="45"/>
      <c r="M278" s="226" t="s">
        <v>1</v>
      </c>
      <c r="N278" s="227" t="s">
        <v>43</v>
      </c>
      <c r="O278" s="92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144</v>
      </c>
      <c r="AT278" s="230" t="s">
        <v>139</v>
      </c>
      <c r="AU278" s="230" t="s">
        <v>88</v>
      </c>
      <c r="AY278" s="18" t="s">
        <v>137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86</v>
      </c>
      <c r="BK278" s="231">
        <f>ROUND(I278*H278,2)</f>
        <v>0</v>
      </c>
      <c r="BL278" s="18" t="s">
        <v>144</v>
      </c>
      <c r="BM278" s="230" t="s">
        <v>1246</v>
      </c>
    </row>
    <row r="279" spans="1:47" s="2" customFormat="1" ht="12">
      <c r="A279" s="39"/>
      <c r="B279" s="40"/>
      <c r="C279" s="41"/>
      <c r="D279" s="232" t="s">
        <v>146</v>
      </c>
      <c r="E279" s="41"/>
      <c r="F279" s="233" t="s">
        <v>1247</v>
      </c>
      <c r="G279" s="41"/>
      <c r="H279" s="41"/>
      <c r="I279" s="234"/>
      <c r="J279" s="41"/>
      <c r="K279" s="41"/>
      <c r="L279" s="45"/>
      <c r="M279" s="235"/>
      <c r="N279" s="236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146</v>
      </c>
      <c r="AU279" s="18" t="s">
        <v>88</v>
      </c>
    </row>
    <row r="280" spans="1:51" s="13" customFormat="1" ht="12">
      <c r="A280" s="13"/>
      <c r="B280" s="237"/>
      <c r="C280" s="238"/>
      <c r="D280" s="232" t="s">
        <v>148</v>
      </c>
      <c r="E280" s="239" t="s">
        <v>1</v>
      </c>
      <c r="F280" s="240" t="s">
        <v>1248</v>
      </c>
      <c r="G280" s="238"/>
      <c r="H280" s="241">
        <v>494</v>
      </c>
      <c r="I280" s="242"/>
      <c r="J280" s="238"/>
      <c r="K280" s="238"/>
      <c r="L280" s="243"/>
      <c r="M280" s="244"/>
      <c r="N280" s="245"/>
      <c r="O280" s="245"/>
      <c r="P280" s="245"/>
      <c r="Q280" s="245"/>
      <c r="R280" s="245"/>
      <c r="S280" s="245"/>
      <c r="T280" s="24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7" t="s">
        <v>148</v>
      </c>
      <c r="AU280" s="247" t="s">
        <v>88</v>
      </c>
      <c r="AV280" s="13" t="s">
        <v>88</v>
      </c>
      <c r="AW280" s="13" t="s">
        <v>34</v>
      </c>
      <c r="AX280" s="13" t="s">
        <v>86</v>
      </c>
      <c r="AY280" s="247" t="s">
        <v>137</v>
      </c>
    </row>
    <row r="281" spans="1:65" s="2" customFormat="1" ht="24.15" customHeight="1">
      <c r="A281" s="39"/>
      <c r="B281" s="40"/>
      <c r="C281" s="219" t="s">
        <v>709</v>
      </c>
      <c r="D281" s="219" t="s">
        <v>139</v>
      </c>
      <c r="E281" s="220" t="s">
        <v>1249</v>
      </c>
      <c r="F281" s="221" t="s">
        <v>1250</v>
      </c>
      <c r="G281" s="222" t="s">
        <v>312</v>
      </c>
      <c r="H281" s="223">
        <v>34.8</v>
      </c>
      <c r="I281" s="224"/>
      <c r="J281" s="225">
        <f>ROUND(I281*H281,2)</f>
        <v>0</v>
      </c>
      <c r="K281" s="221" t="s">
        <v>143</v>
      </c>
      <c r="L281" s="45"/>
      <c r="M281" s="226" t="s">
        <v>1</v>
      </c>
      <c r="N281" s="227" t="s">
        <v>43</v>
      </c>
      <c r="O281" s="92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558</v>
      </c>
      <c r="AT281" s="230" t="s">
        <v>139</v>
      </c>
      <c r="AU281" s="230" t="s">
        <v>88</v>
      </c>
      <c r="AY281" s="18" t="s">
        <v>137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86</v>
      </c>
      <c r="BK281" s="231">
        <f>ROUND(I281*H281,2)</f>
        <v>0</v>
      </c>
      <c r="BL281" s="18" t="s">
        <v>558</v>
      </c>
      <c r="BM281" s="230" t="s">
        <v>1251</v>
      </c>
    </row>
    <row r="282" spans="1:47" s="2" customFormat="1" ht="12">
      <c r="A282" s="39"/>
      <c r="B282" s="40"/>
      <c r="C282" s="41"/>
      <c r="D282" s="232" t="s">
        <v>146</v>
      </c>
      <c r="E282" s="41"/>
      <c r="F282" s="233" t="s">
        <v>1252</v>
      </c>
      <c r="G282" s="41"/>
      <c r="H282" s="41"/>
      <c r="I282" s="234"/>
      <c r="J282" s="41"/>
      <c r="K282" s="41"/>
      <c r="L282" s="45"/>
      <c r="M282" s="235"/>
      <c r="N282" s="236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146</v>
      </c>
      <c r="AU282" s="18" t="s">
        <v>88</v>
      </c>
    </row>
    <row r="283" spans="1:51" s="13" customFormat="1" ht="12">
      <c r="A283" s="13"/>
      <c r="B283" s="237"/>
      <c r="C283" s="238"/>
      <c r="D283" s="232" t="s">
        <v>148</v>
      </c>
      <c r="E283" s="239" t="s">
        <v>1</v>
      </c>
      <c r="F283" s="240" t="s">
        <v>1253</v>
      </c>
      <c r="G283" s="238"/>
      <c r="H283" s="241">
        <v>34.8</v>
      </c>
      <c r="I283" s="242"/>
      <c r="J283" s="238"/>
      <c r="K283" s="238"/>
      <c r="L283" s="243"/>
      <c r="M283" s="244"/>
      <c r="N283" s="245"/>
      <c r="O283" s="245"/>
      <c r="P283" s="245"/>
      <c r="Q283" s="245"/>
      <c r="R283" s="245"/>
      <c r="S283" s="245"/>
      <c r="T283" s="24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7" t="s">
        <v>148</v>
      </c>
      <c r="AU283" s="247" t="s">
        <v>88</v>
      </c>
      <c r="AV283" s="13" t="s">
        <v>88</v>
      </c>
      <c r="AW283" s="13" t="s">
        <v>34</v>
      </c>
      <c r="AX283" s="13" t="s">
        <v>86</v>
      </c>
      <c r="AY283" s="247" t="s">
        <v>137</v>
      </c>
    </row>
    <row r="284" spans="1:65" s="2" customFormat="1" ht="24.15" customHeight="1">
      <c r="A284" s="39"/>
      <c r="B284" s="40"/>
      <c r="C284" s="219" t="s">
        <v>478</v>
      </c>
      <c r="D284" s="219" t="s">
        <v>139</v>
      </c>
      <c r="E284" s="220" t="s">
        <v>1254</v>
      </c>
      <c r="F284" s="221" t="s">
        <v>1255</v>
      </c>
      <c r="G284" s="222" t="s">
        <v>224</v>
      </c>
      <c r="H284" s="223">
        <v>54.81</v>
      </c>
      <c r="I284" s="224"/>
      <c r="J284" s="225">
        <f>ROUND(I284*H284,2)</f>
        <v>0</v>
      </c>
      <c r="K284" s="221" t="s">
        <v>143</v>
      </c>
      <c r="L284" s="45"/>
      <c r="M284" s="226" t="s">
        <v>1</v>
      </c>
      <c r="N284" s="227" t="s">
        <v>43</v>
      </c>
      <c r="O284" s="92"/>
      <c r="P284" s="228">
        <f>O284*H284</f>
        <v>0</v>
      </c>
      <c r="Q284" s="228">
        <v>0</v>
      </c>
      <c r="R284" s="228">
        <f>Q284*H284</f>
        <v>0</v>
      </c>
      <c r="S284" s="228">
        <v>0</v>
      </c>
      <c r="T284" s="22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0" t="s">
        <v>144</v>
      </c>
      <c r="AT284" s="230" t="s">
        <v>139</v>
      </c>
      <c r="AU284" s="230" t="s">
        <v>88</v>
      </c>
      <c r="AY284" s="18" t="s">
        <v>137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8" t="s">
        <v>86</v>
      </c>
      <c r="BK284" s="231">
        <f>ROUND(I284*H284,2)</f>
        <v>0</v>
      </c>
      <c r="BL284" s="18" t="s">
        <v>144</v>
      </c>
      <c r="BM284" s="230" t="s">
        <v>1256</v>
      </c>
    </row>
    <row r="285" spans="1:47" s="2" customFormat="1" ht="12">
      <c r="A285" s="39"/>
      <c r="B285" s="40"/>
      <c r="C285" s="41"/>
      <c r="D285" s="232" t="s">
        <v>146</v>
      </c>
      <c r="E285" s="41"/>
      <c r="F285" s="233" t="s">
        <v>1257</v>
      </c>
      <c r="G285" s="41"/>
      <c r="H285" s="41"/>
      <c r="I285" s="234"/>
      <c r="J285" s="41"/>
      <c r="K285" s="41"/>
      <c r="L285" s="45"/>
      <c r="M285" s="235"/>
      <c r="N285" s="236"/>
      <c r="O285" s="92"/>
      <c r="P285" s="92"/>
      <c r="Q285" s="92"/>
      <c r="R285" s="92"/>
      <c r="S285" s="92"/>
      <c r="T285" s="93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146</v>
      </c>
      <c r="AU285" s="18" t="s">
        <v>88</v>
      </c>
    </row>
    <row r="286" spans="1:51" s="13" customFormat="1" ht="12">
      <c r="A286" s="13"/>
      <c r="B286" s="237"/>
      <c r="C286" s="238"/>
      <c r="D286" s="232" t="s">
        <v>148</v>
      </c>
      <c r="E286" s="239" t="s">
        <v>1</v>
      </c>
      <c r="F286" s="240" t="s">
        <v>1258</v>
      </c>
      <c r="G286" s="238"/>
      <c r="H286" s="241">
        <v>30.45</v>
      </c>
      <c r="I286" s="242"/>
      <c r="J286" s="238"/>
      <c r="K286" s="238"/>
      <c r="L286" s="243"/>
      <c r="M286" s="244"/>
      <c r="N286" s="245"/>
      <c r="O286" s="245"/>
      <c r="P286" s="245"/>
      <c r="Q286" s="245"/>
      <c r="R286" s="245"/>
      <c r="S286" s="245"/>
      <c r="T286" s="246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7" t="s">
        <v>148</v>
      </c>
      <c r="AU286" s="247" t="s">
        <v>88</v>
      </c>
      <c r="AV286" s="13" t="s">
        <v>88</v>
      </c>
      <c r="AW286" s="13" t="s">
        <v>34</v>
      </c>
      <c r="AX286" s="13" t="s">
        <v>86</v>
      </c>
      <c r="AY286" s="247" t="s">
        <v>137</v>
      </c>
    </row>
    <row r="287" spans="1:51" s="13" customFormat="1" ht="12">
      <c r="A287" s="13"/>
      <c r="B287" s="237"/>
      <c r="C287" s="238"/>
      <c r="D287" s="232" t="s">
        <v>148</v>
      </c>
      <c r="E287" s="238"/>
      <c r="F287" s="240" t="s">
        <v>1259</v>
      </c>
      <c r="G287" s="238"/>
      <c r="H287" s="241">
        <v>54.81</v>
      </c>
      <c r="I287" s="242"/>
      <c r="J287" s="238"/>
      <c r="K287" s="238"/>
      <c r="L287" s="243"/>
      <c r="M287" s="244"/>
      <c r="N287" s="245"/>
      <c r="O287" s="245"/>
      <c r="P287" s="245"/>
      <c r="Q287" s="245"/>
      <c r="R287" s="245"/>
      <c r="S287" s="245"/>
      <c r="T287" s="24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7" t="s">
        <v>148</v>
      </c>
      <c r="AU287" s="247" t="s">
        <v>88</v>
      </c>
      <c r="AV287" s="13" t="s">
        <v>88</v>
      </c>
      <c r="AW287" s="13" t="s">
        <v>4</v>
      </c>
      <c r="AX287" s="13" t="s">
        <v>86</v>
      </c>
      <c r="AY287" s="247" t="s">
        <v>137</v>
      </c>
    </row>
    <row r="288" spans="1:65" s="2" customFormat="1" ht="16.5" customHeight="1">
      <c r="A288" s="39"/>
      <c r="B288" s="40"/>
      <c r="C288" s="219" t="s">
        <v>484</v>
      </c>
      <c r="D288" s="219" t="s">
        <v>139</v>
      </c>
      <c r="E288" s="220" t="s">
        <v>1260</v>
      </c>
      <c r="F288" s="221" t="s">
        <v>1261</v>
      </c>
      <c r="G288" s="222" t="s">
        <v>312</v>
      </c>
      <c r="H288" s="223">
        <v>584.325</v>
      </c>
      <c r="I288" s="224"/>
      <c r="J288" s="225">
        <f>ROUND(I288*H288,2)</f>
        <v>0</v>
      </c>
      <c r="K288" s="221" t="s">
        <v>1</v>
      </c>
      <c r="L288" s="45"/>
      <c r="M288" s="226" t="s">
        <v>1</v>
      </c>
      <c r="N288" s="227" t="s">
        <v>43</v>
      </c>
      <c r="O288" s="92"/>
      <c r="P288" s="228">
        <f>O288*H288</f>
        <v>0</v>
      </c>
      <c r="Q288" s="228">
        <v>6E-05</v>
      </c>
      <c r="R288" s="228">
        <f>Q288*H288</f>
        <v>0.0350595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144</v>
      </c>
      <c r="AT288" s="230" t="s">
        <v>139</v>
      </c>
      <c r="AU288" s="230" t="s">
        <v>88</v>
      </c>
      <c r="AY288" s="18" t="s">
        <v>137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86</v>
      </c>
      <c r="BK288" s="231">
        <f>ROUND(I288*H288,2)</f>
        <v>0</v>
      </c>
      <c r="BL288" s="18" t="s">
        <v>144</v>
      </c>
      <c r="BM288" s="230" t="s">
        <v>1262</v>
      </c>
    </row>
    <row r="289" spans="1:47" s="2" customFormat="1" ht="12">
      <c r="A289" s="39"/>
      <c r="B289" s="40"/>
      <c r="C289" s="41"/>
      <c r="D289" s="232" t="s">
        <v>146</v>
      </c>
      <c r="E289" s="41"/>
      <c r="F289" s="233" t="s">
        <v>1263</v>
      </c>
      <c r="G289" s="41"/>
      <c r="H289" s="41"/>
      <c r="I289" s="234"/>
      <c r="J289" s="41"/>
      <c r="K289" s="41"/>
      <c r="L289" s="45"/>
      <c r="M289" s="235"/>
      <c r="N289" s="236"/>
      <c r="O289" s="92"/>
      <c r="P289" s="92"/>
      <c r="Q289" s="92"/>
      <c r="R289" s="92"/>
      <c r="S289" s="92"/>
      <c r="T289" s="93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146</v>
      </c>
      <c r="AU289" s="18" t="s">
        <v>88</v>
      </c>
    </row>
    <row r="290" spans="1:51" s="13" customFormat="1" ht="12">
      <c r="A290" s="13"/>
      <c r="B290" s="237"/>
      <c r="C290" s="238"/>
      <c r="D290" s="232" t="s">
        <v>148</v>
      </c>
      <c r="E290" s="239" t="s">
        <v>1</v>
      </c>
      <c r="F290" s="240" t="s">
        <v>1264</v>
      </c>
      <c r="G290" s="238"/>
      <c r="H290" s="241">
        <v>584.325</v>
      </c>
      <c r="I290" s="242"/>
      <c r="J290" s="238"/>
      <c r="K290" s="238"/>
      <c r="L290" s="243"/>
      <c r="M290" s="244"/>
      <c r="N290" s="245"/>
      <c r="O290" s="245"/>
      <c r="P290" s="245"/>
      <c r="Q290" s="245"/>
      <c r="R290" s="245"/>
      <c r="S290" s="245"/>
      <c r="T290" s="24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7" t="s">
        <v>148</v>
      </c>
      <c r="AU290" s="247" t="s">
        <v>88</v>
      </c>
      <c r="AV290" s="13" t="s">
        <v>88</v>
      </c>
      <c r="AW290" s="13" t="s">
        <v>34</v>
      </c>
      <c r="AX290" s="13" t="s">
        <v>86</v>
      </c>
      <c r="AY290" s="247" t="s">
        <v>137</v>
      </c>
    </row>
    <row r="291" spans="1:65" s="2" customFormat="1" ht="24.15" customHeight="1">
      <c r="A291" s="39"/>
      <c r="B291" s="40"/>
      <c r="C291" s="219" t="s">
        <v>491</v>
      </c>
      <c r="D291" s="219" t="s">
        <v>139</v>
      </c>
      <c r="E291" s="220" t="s">
        <v>1265</v>
      </c>
      <c r="F291" s="221" t="s">
        <v>1266</v>
      </c>
      <c r="G291" s="222" t="s">
        <v>312</v>
      </c>
      <c r="H291" s="223">
        <v>495.2</v>
      </c>
      <c r="I291" s="224"/>
      <c r="J291" s="225">
        <f>ROUND(I291*H291,2)</f>
        <v>0</v>
      </c>
      <c r="K291" s="221" t="s">
        <v>1</v>
      </c>
      <c r="L291" s="45"/>
      <c r="M291" s="226" t="s">
        <v>1</v>
      </c>
      <c r="N291" s="227" t="s">
        <v>43</v>
      </c>
      <c r="O291" s="92"/>
      <c r="P291" s="228">
        <f>O291*H291</f>
        <v>0</v>
      </c>
      <c r="Q291" s="228">
        <v>0</v>
      </c>
      <c r="R291" s="228">
        <f>Q291*H291</f>
        <v>0</v>
      </c>
      <c r="S291" s="228">
        <v>0</v>
      </c>
      <c r="T291" s="22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0" t="s">
        <v>144</v>
      </c>
      <c r="AT291" s="230" t="s">
        <v>139</v>
      </c>
      <c r="AU291" s="230" t="s">
        <v>88</v>
      </c>
      <c r="AY291" s="18" t="s">
        <v>137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8" t="s">
        <v>86</v>
      </c>
      <c r="BK291" s="231">
        <f>ROUND(I291*H291,2)</f>
        <v>0</v>
      </c>
      <c r="BL291" s="18" t="s">
        <v>144</v>
      </c>
      <c r="BM291" s="230" t="s">
        <v>1267</v>
      </c>
    </row>
    <row r="292" spans="1:47" s="2" customFormat="1" ht="12">
      <c r="A292" s="39"/>
      <c r="B292" s="40"/>
      <c r="C292" s="41"/>
      <c r="D292" s="232" t="s">
        <v>146</v>
      </c>
      <c r="E292" s="41"/>
      <c r="F292" s="233" t="s">
        <v>1268</v>
      </c>
      <c r="G292" s="41"/>
      <c r="H292" s="41"/>
      <c r="I292" s="234"/>
      <c r="J292" s="41"/>
      <c r="K292" s="41"/>
      <c r="L292" s="45"/>
      <c r="M292" s="235"/>
      <c r="N292" s="236"/>
      <c r="O292" s="92"/>
      <c r="P292" s="92"/>
      <c r="Q292" s="92"/>
      <c r="R292" s="92"/>
      <c r="S292" s="92"/>
      <c r="T292" s="93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146</v>
      </c>
      <c r="AU292" s="18" t="s">
        <v>88</v>
      </c>
    </row>
    <row r="293" spans="1:51" s="13" customFormat="1" ht="12">
      <c r="A293" s="13"/>
      <c r="B293" s="237"/>
      <c r="C293" s="238"/>
      <c r="D293" s="232" t="s">
        <v>148</v>
      </c>
      <c r="E293" s="239" t="s">
        <v>1</v>
      </c>
      <c r="F293" s="240" t="s">
        <v>1269</v>
      </c>
      <c r="G293" s="238"/>
      <c r="H293" s="241">
        <v>495.2</v>
      </c>
      <c r="I293" s="242"/>
      <c r="J293" s="238"/>
      <c r="K293" s="238"/>
      <c r="L293" s="243"/>
      <c r="M293" s="244"/>
      <c r="N293" s="245"/>
      <c r="O293" s="245"/>
      <c r="P293" s="245"/>
      <c r="Q293" s="245"/>
      <c r="R293" s="245"/>
      <c r="S293" s="245"/>
      <c r="T293" s="24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7" t="s">
        <v>148</v>
      </c>
      <c r="AU293" s="247" t="s">
        <v>88</v>
      </c>
      <c r="AV293" s="13" t="s">
        <v>88</v>
      </c>
      <c r="AW293" s="13" t="s">
        <v>34</v>
      </c>
      <c r="AX293" s="13" t="s">
        <v>86</v>
      </c>
      <c r="AY293" s="247" t="s">
        <v>137</v>
      </c>
    </row>
    <row r="294" spans="1:65" s="2" customFormat="1" ht="24.15" customHeight="1">
      <c r="A294" s="39"/>
      <c r="B294" s="40"/>
      <c r="C294" s="281" t="s">
        <v>497</v>
      </c>
      <c r="D294" s="281" t="s">
        <v>221</v>
      </c>
      <c r="E294" s="282" t="s">
        <v>1270</v>
      </c>
      <c r="F294" s="283" t="s">
        <v>1271</v>
      </c>
      <c r="G294" s="284" t="s">
        <v>312</v>
      </c>
      <c r="H294" s="285">
        <v>505.104</v>
      </c>
      <c r="I294" s="286"/>
      <c r="J294" s="287">
        <f>ROUND(I294*H294,2)</f>
        <v>0</v>
      </c>
      <c r="K294" s="283" t="s">
        <v>143</v>
      </c>
      <c r="L294" s="288"/>
      <c r="M294" s="289" t="s">
        <v>1</v>
      </c>
      <c r="N294" s="290" t="s">
        <v>43</v>
      </c>
      <c r="O294" s="92"/>
      <c r="P294" s="228">
        <f>O294*H294</f>
        <v>0</v>
      </c>
      <c r="Q294" s="228">
        <v>0.00043</v>
      </c>
      <c r="R294" s="228">
        <f>Q294*H294</f>
        <v>0.21719471999999998</v>
      </c>
      <c r="S294" s="228">
        <v>0</v>
      </c>
      <c r="T294" s="22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0" t="s">
        <v>189</v>
      </c>
      <c r="AT294" s="230" t="s">
        <v>221</v>
      </c>
      <c r="AU294" s="230" t="s">
        <v>88</v>
      </c>
      <c r="AY294" s="18" t="s">
        <v>137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8" t="s">
        <v>86</v>
      </c>
      <c r="BK294" s="231">
        <f>ROUND(I294*H294,2)</f>
        <v>0</v>
      </c>
      <c r="BL294" s="18" t="s">
        <v>144</v>
      </c>
      <c r="BM294" s="230" t="s">
        <v>1272</v>
      </c>
    </row>
    <row r="295" spans="1:47" s="2" customFormat="1" ht="12">
      <c r="A295" s="39"/>
      <c r="B295" s="40"/>
      <c r="C295" s="41"/>
      <c r="D295" s="232" t="s">
        <v>146</v>
      </c>
      <c r="E295" s="41"/>
      <c r="F295" s="233" t="s">
        <v>1271</v>
      </c>
      <c r="G295" s="41"/>
      <c r="H295" s="41"/>
      <c r="I295" s="234"/>
      <c r="J295" s="41"/>
      <c r="K295" s="41"/>
      <c r="L295" s="45"/>
      <c r="M295" s="235"/>
      <c r="N295" s="236"/>
      <c r="O295" s="92"/>
      <c r="P295" s="92"/>
      <c r="Q295" s="92"/>
      <c r="R295" s="92"/>
      <c r="S295" s="92"/>
      <c r="T295" s="93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146</v>
      </c>
      <c r="AU295" s="18" t="s">
        <v>88</v>
      </c>
    </row>
    <row r="296" spans="1:51" s="13" customFormat="1" ht="12">
      <c r="A296" s="13"/>
      <c r="B296" s="237"/>
      <c r="C296" s="238"/>
      <c r="D296" s="232" t="s">
        <v>148</v>
      </c>
      <c r="E296" s="239" t="s">
        <v>1</v>
      </c>
      <c r="F296" s="240" t="s">
        <v>1269</v>
      </c>
      <c r="G296" s="238"/>
      <c r="H296" s="241">
        <v>495.2</v>
      </c>
      <c r="I296" s="242"/>
      <c r="J296" s="238"/>
      <c r="K296" s="238"/>
      <c r="L296" s="243"/>
      <c r="M296" s="244"/>
      <c r="N296" s="245"/>
      <c r="O296" s="245"/>
      <c r="P296" s="245"/>
      <c r="Q296" s="245"/>
      <c r="R296" s="245"/>
      <c r="S296" s="245"/>
      <c r="T296" s="24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7" t="s">
        <v>148</v>
      </c>
      <c r="AU296" s="247" t="s">
        <v>88</v>
      </c>
      <c r="AV296" s="13" t="s">
        <v>88</v>
      </c>
      <c r="AW296" s="13" t="s">
        <v>34</v>
      </c>
      <c r="AX296" s="13" t="s">
        <v>86</v>
      </c>
      <c r="AY296" s="247" t="s">
        <v>137</v>
      </c>
    </row>
    <row r="297" spans="1:51" s="13" customFormat="1" ht="12">
      <c r="A297" s="13"/>
      <c r="B297" s="237"/>
      <c r="C297" s="238"/>
      <c r="D297" s="232" t="s">
        <v>148</v>
      </c>
      <c r="E297" s="238"/>
      <c r="F297" s="240" t="s">
        <v>1273</v>
      </c>
      <c r="G297" s="238"/>
      <c r="H297" s="241">
        <v>505.104</v>
      </c>
      <c r="I297" s="242"/>
      <c r="J297" s="238"/>
      <c r="K297" s="238"/>
      <c r="L297" s="243"/>
      <c r="M297" s="244"/>
      <c r="N297" s="245"/>
      <c r="O297" s="245"/>
      <c r="P297" s="245"/>
      <c r="Q297" s="245"/>
      <c r="R297" s="245"/>
      <c r="S297" s="245"/>
      <c r="T297" s="24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7" t="s">
        <v>148</v>
      </c>
      <c r="AU297" s="247" t="s">
        <v>88</v>
      </c>
      <c r="AV297" s="13" t="s">
        <v>88</v>
      </c>
      <c r="AW297" s="13" t="s">
        <v>4</v>
      </c>
      <c r="AX297" s="13" t="s">
        <v>86</v>
      </c>
      <c r="AY297" s="247" t="s">
        <v>137</v>
      </c>
    </row>
    <row r="298" spans="1:65" s="2" customFormat="1" ht="24.15" customHeight="1">
      <c r="A298" s="39"/>
      <c r="B298" s="40"/>
      <c r="C298" s="219" t="s">
        <v>504</v>
      </c>
      <c r="D298" s="219" t="s">
        <v>139</v>
      </c>
      <c r="E298" s="220" t="s">
        <v>1274</v>
      </c>
      <c r="F298" s="221" t="s">
        <v>1275</v>
      </c>
      <c r="G298" s="222" t="s">
        <v>312</v>
      </c>
      <c r="H298" s="223">
        <v>35</v>
      </c>
      <c r="I298" s="224"/>
      <c r="J298" s="225">
        <f>ROUND(I298*H298,2)</f>
        <v>0</v>
      </c>
      <c r="K298" s="221" t="s">
        <v>1</v>
      </c>
      <c r="L298" s="45"/>
      <c r="M298" s="226" t="s">
        <v>1</v>
      </c>
      <c r="N298" s="227" t="s">
        <v>43</v>
      </c>
      <c r="O298" s="92"/>
      <c r="P298" s="228">
        <f>O298*H298</f>
        <v>0</v>
      </c>
      <c r="Q298" s="228">
        <v>0</v>
      </c>
      <c r="R298" s="228">
        <f>Q298*H298</f>
        <v>0</v>
      </c>
      <c r="S298" s="228">
        <v>0</v>
      </c>
      <c r="T298" s="22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0" t="s">
        <v>144</v>
      </c>
      <c r="AT298" s="230" t="s">
        <v>139</v>
      </c>
      <c r="AU298" s="230" t="s">
        <v>88</v>
      </c>
      <c r="AY298" s="18" t="s">
        <v>137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8" t="s">
        <v>86</v>
      </c>
      <c r="BK298" s="231">
        <f>ROUND(I298*H298,2)</f>
        <v>0</v>
      </c>
      <c r="BL298" s="18" t="s">
        <v>144</v>
      </c>
      <c r="BM298" s="230" t="s">
        <v>1276</v>
      </c>
    </row>
    <row r="299" spans="1:47" s="2" customFormat="1" ht="12">
      <c r="A299" s="39"/>
      <c r="B299" s="40"/>
      <c r="C299" s="41"/>
      <c r="D299" s="232" t="s">
        <v>146</v>
      </c>
      <c r="E299" s="41"/>
      <c r="F299" s="233" t="s">
        <v>1277</v>
      </c>
      <c r="G299" s="41"/>
      <c r="H299" s="41"/>
      <c r="I299" s="234"/>
      <c r="J299" s="41"/>
      <c r="K299" s="41"/>
      <c r="L299" s="45"/>
      <c r="M299" s="235"/>
      <c r="N299" s="236"/>
      <c r="O299" s="92"/>
      <c r="P299" s="92"/>
      <c r="Q299" s="92"/>
      <c r="R299" s="92"/>
      <c r="S299" s="92"/>
      <c r="T299" s="93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146</v>
      </c>
      <c r="AU299" s="18" t="s">
        <v>88</v>
      </c>
    </row>
    <row r="300" spans="1:51" s="13" customFormat="1" ht="12">
      <c r="A300" s="13"/>
      <c r="B300" s="237"/>
      <c r="C300" s="238"/>
      <c r="D300" s="232" t="s">
        <v>148</v>
      </c>
      <c r="E300" s="239" t="s">
        <v>1</v>
      </c>
      <c r="F300" s="240" t="s">
        <v>372</v>
      </c>
      <c r="G300" s="238"/>
      <c r="H300" s="241">
        <v>35</v>
      </c>
      <c r="I300" s="242"/>
      <c r="J300" s="238"/>
      <c r="K300" s="238"/>
      <c r="L300" s="243"/>
      <c r="M300" s="244"/>
      <c r="N300" s="245"/>
      <c r="O300" s="245"/>
      <c r="P300" s="245"/>
      <c r="Q300" s="245"/>
      <c r="R300" s="245"/>
      <c r="S300" s="245"/>
      <c r="T300" s="24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7" t="s">
        <v>148</v>
      </c>
      <c r="AU300" s="247" t="s">
        <v>88</v>
      </c>
      <c r="AV300" s="13" t="s">
        <v>88</v>
      </c>
      <c r="AW300" s="13" t="s">
        <v>34</v>
      </c>
      <c r="AX300" s="13" t="s">
        <v>86</v>
      </c>
      <c r="AY300" s="247" t="s">
        <v>137</v>
      </c>
    </row>
    <row r="301" spans="1:65" s="2" customFormat="1" ht="33" customHeight="1">
      <c r="A301" s="39"/>
      <c r="B301" s="40"/>
      <c r="C301" s="281" t="s">
        <v>511</v>
      </c>
      <c r="D301" s="281" t="s">
        <v>221</v>
      </c>
      <c r="E301" s="282" t="s">
        <v>1278</v>
      </c>
      <c r="F301" s="283" t="s">
        <v>1279</v>
      </c>
      <c r="G301" s="284" t="s">
        <v>312</v>
      </c>
      <c r="H301" s="285">
        <v>35.7</v>
      </c>
      <c r="I301" s="286"/>
      <c r="J301" s="287">
        <f>ROUND(I301*H301,2)</f>
        <v>0</v>
      </c>
      <c r="K301" s="283" t="s">
        <v>1</v>
      </c>
      <c r="L301" s="288"/>
      <c r="M301" s="289" t="s">
        <v>1</v>
      </c>
      <c r="N301" s="290" t="s">
        <v>43</v>
      </c>
      <c r="O301" s="92"/>
      <c r="P301" s="228">
        <f>O301*H301</f>
        <v>0</v>
      </c>
      <c r="Q301" s="228">
        <v>0.00078</v>
      </c>
      <c r="R301" s="228">
        <f>Q301*H301</f>
        <v>0.027846000000000003</v>
      </c>
      <c r="S301" s="228">
        <v>0</v>
      </c>
      <c r="T301" s="229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0" t="s">
        <v>189</v>
      </c>
      <c r="AT301" s="230" t="s">
        <v>221</v>
      </c>
      <c r="AU301" s="230" t="s">
        <v>88</v>
      </c>
      <c r="AY301" s="18" t="s">
        <v>137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8" t="s">
        <v>86</v>
      </c>
      <c r="BK301" s="231">
        <f>ROUND(I301*H301,2)</f>
        <v>0</v>
      </c>
      <c r="BL301" s="18" t="s">
        <v>144</v>
      </c>
      <c r="BM301" s="230" t="s">
        <v>1280</v>
      </c>
    </row>
    <row r="302" spans="1:47" s="2" customFormat="1" ht="12">
      <c r="A302" s="39"/>
      <c r="B302" s="40"/>
      <c r="C302" s="41"/>
      <c r="D302" s="232" t="s">
        <v>146</v>
      </c>
      <c r="E302" s="41"/>
      <c r="F302" s="233" t="s">
        <v>1279</v>
      </c>
      <c r="G302" s="41"/>
      <c r="H302" s="41"/>
      <c r="I302" s="234"/>
      <c r="J302" s="41"/>
      <c r="K302" s="41"/>
      <c r="L302" s="45"/>
      <c r="M302" s="235"/>
      <c r="N302" s="236"/>
      <c r="O302" s="92"/>
      <c r="P302" s="92"/>
      <c r="Q302" s="92"/>
      <c r="R302" s="92"/>
      <c r="S302" s="92"/>
      <c r="T302" s="93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146</v>
      </c>
      <c r="AU302" s="18" t="s">
        <v>88</v>
      </c>
    </row>
    <row r="303" spans="1:51" s="13" customFormat="1" ht="12">
      <c r="A303" s="13"/>
      <c r="B303" s="237"/>
      <c r="C303" s="238"/>
      <c r="D303" s="232" t="s">
        <v>148</v>
      </c>
      <c r="E303" s="239" t="s">
        <v>1</v>
      </c>
      <c r="F303" s="240" t="s">
        <v>372</v>
      </c>
      <c r="G303" s="238"/>
      <c r="H303" s="241">
        <v>35</v>
      </c>
      <c r="I303" s="242"/>
      <c r="J303" s="238"/>
      <c r="K303" s="238"/>
      <c r="L303" s="243"/>
      <c r="M303" s="244"/>
      <c r="N303" s="245"/>
      <c r="O303" s="245"/>
      <c r="P303" s="245"/>
      <c r="Q303" s="245"/>
      <c r="R303" s="245"/>
      <c r="S303" s="245"/>
      <c r="T303" s="24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7" t="s">
        <v>148</v>
      </c>
      <c r="AU303" s="247" t="s">
        <v>88</v>
      </c>
      <c r="AV303" s="13" t="s">
        <v>88</v>
      </c>
      <c r="AW303" s="13" t="s">
        <v>34</v>
      </c>
      <c r="AX303" s="13" t="s">
        <v>86</v>
      </c>
      <c r="AY303" s="247" t="s">
        <v>137</v>
      </c>
    </row>
    <row r="304" spans="1:51" s="13" customFormat="1" ht="12">
      <c r="A304" s="13"/>
      <c r="B304" s="237"/>
      <c r="C304" s="238"/>
      <c r="D304" s="232" t="s">
        <v>148</v>
      </c>
      <c r="E304" s="238"/>
      <c r="F304" s="240" t="s">
        <v>1281</v>
      </c>
      <c r="G304" s="238"/>
      <c r="H304" s="241">
        <v>35.7</v>
      </c>
      <c r="I304" s="242"/>
      <c r="J304" s="238"/>
      <c r="K304" s="238"/>
      <c r="L304" s="243"/>
      <c r="M304" s="244"/>
      <c r="N304" s="245"/>
      <c r="O304" s="245"/>
      <c r="P304" s="245"/>
      <c r="Q304" s="245"/>
      <c r="R304" s="245"/>
      <c r="S304" s="245"/>
      <c r="T304" s="24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7" t="s">
        <v>148</v>
      </c>
      <c r="AU304" s="247" t="s">
        <v>88</v>
      </c>
      <c r="AV304" s="13" t="s">
        <v>88</v>
      </c>
      <c r="AW304" s="13" t="s">
        <v>4</v>
      </c>
      <c r="AX304" s="13" t="s">
        <v>86</v>
      </c>
      <c r="AY304" s="247" t="s">
        <v>137</v>
      </c>
    </row>
    <row r="305" spans="1:65" s="2" customFormat="1" ht="24.15" customHeight="1">
      <c r="A305" s="39"/>
      <c r="B305" s="40"/>
      <c r="C305" s="219" t="s">
        <v>525</v>
      </c>
      <c r="D305" s="219" t="s">
        <v>139</v>
      </c>
      <c r="E305" s="220" t="s">
        <v>1282</v>
      </c>
      <c r="F305" s="221" t="s">
        <v>1283</v>
      </c>
      <c r="G305" s="222" t="s">
        <v>142</v>
      </c>
      <c r="H305" s="223">
        <v>216</v>
      </c>
      <c r="I305" s="224"/>
      <c r="J305" s="225">
        <f>ROUND(I305*H305,2)</f>
        <v>0</v>
      </c>
      <c r="K305" s="221" t="s">
        <v>143</v>
      </c>
      <c r="L305" s="45"/>
      <c r="M305" s="226" t="s">
        <v>1</v>
      </c>
      <c r="N305" s="227" t="s">
        <v>43</v>
      </c>
      <c r="O305" s="92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0" t="s">
        <v>558</v>
      </c>
      <c r="AT305" s="230" t="s">
        <v>139</v>
      </c>
      <c r="AU305" s="230" t="s">
        <v>88</v>
      </c>
      <c r="AY305" s="18" t="s">
        <v>137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8" t="s">
        <v>86</v>
      </c>
      <c r="BK305" s="231">
        <f>ROUND(I305*H305,2)</f>
        <v>0</v>
      </c>
      <c r="BL305" s="18" t="s">
        <v>558</v>
      </c>
      <c r="BM305" s="230" t="s">
        <v>1284</v>
      </c>
    </row>
    <row r="306" spans="1:47" s="2" customFormat="1" ht="12">
      <c r="A306" s="39"/>
      <c r="B306" s="40"/>
      <c r="C306" s="41"/>
      <c r="D306" s="232" t="s">
        <v>146</v>
      </c>
      <c r="E306" s="41"/>
      <c r="F306" s="233" t="s">
        <v>1285</v>
      </c>
      <c r="G306" s="41"/>
      <c r="H306" s="41"/>
      <c r="I306" s="234"/>
      <c r="J306" s="41"/>
      <c r="K306" s="41"/>
      <c r="L306" s="45"/>
      <c r="M306" s="235"/>
      <c r="N306" s="236"/>
      <c r="O306" s="92"/>
      <c r="P306" s="92"/>
      <c r="Q306" s="92"/>
      <c r="R306" s="92"/>
      <c r="S306" s="92"/>
      <c r="T306" s="93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146</v>
      </c>
      <c r="AU306" s="18" t="s">
        <v>88</v>
      </c>
    </row>
    <row r="307" spans="1:51" s="13" customFormat="1" ht="12">
      <c r="A307" s="13"/>
      <c r="B307" s="237"/>
      <c r="C307" s="238"/>
      <c r="D307" s="232" t="s">
        <v>148</v>
      </c>
      <c r="E307" s="239" t="s">
        <v>1</v>
      </c>
      <c r="F307" s="240" t="s">
        <v>1286</v>
      </c>
      <c r="G307" s="238"/>
      <c r="H307" s="241">
        <v>216</v>
      </c>
      <c r="I307" s="242"/>
      <c r="J307" s="238"/>
      <c r="K307" s="238"/>
      <c r="L307" s="243"/>
      <c r="M307" s="244"/>
      <c r="N307" s="245"/>
      <c r="O307" s="245"/>
      <c r="P307" s="245"/>
      <c r="Q307" s="245"/>
      <c r="R307" s="245"/>
      <c r="S307" s="245"/>
      <c r="T307" s="24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7" t="s">
        <v>148</v>
      </c>
      <c r="AU307" s="247" t="s">
        <v>88</v>
      </c>
      <c r="AV307" s="13" t="s">
        <v>88</v>
      </c>
      <c r="AW307" s="13" t="s">
        <v>34</v>
      </c>
      <c r="AX307" s="13" t="s">
        <v>86</v>
      </c>
      <c r="AY307" s="247" t="s">
        <v>137</v>
      </c>
    </row>
    <row r="308" spans="1:65" s="2" customFormat="1" ht="21.75" customHeight="1">
      <c r="A308" s="39"/>
      <c r="B308" s="40"/>
      <c r="C308" s="281" t="s">
        <v>533</v>
      </c>
      <c r="D308" s="281" t="s">
        <v>221</v>
      </c>
      <c r="E308" s="282" t="s">
        <v>263</v>
      </c>
      <c r="F308" s="283" t="s">
        <v>264</v>
      </c>
      <c r="G308" s="284" t="s">
        <v>224</v>
      </c>
      <c r="H308" s="285">
        <v>77.76</v>
      </c>
      <c r="I308" s="286"/>
      <c r="J308" s="287">
        <f>ROUND(I308*H308,2)</f>
        <v>0</v>
      </c>
      <c r="K308" s="283" t="s">
        <v>143</v>
      </c>
      <c r="L308" s="288"/>
      <c r="M308" s="289" t="s">
        <v>1</v>
      </c>
      <c r="N308" s="290" t="s">
        <v>43</v>
      </c>
      <c r="O308" s="92"/>
      <c r="P308" s="228">
        <f>O308*H308</f>
        <v>0</v>
      </c>
      <c r="Q308" s="228">
        <v>1</v>
      </c>
      <c r="R308" s="228">
        <f>Q308*H308</f>
        <v>77.76</v>
      </c>
      <c r="S308" s="228">
        <v>0</v>
      </c>
      <c r="T308" s="22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0" t="s">
        <v>1287</v>
      </c>
      <c r="AT308" s="230" t="s">
        <v>221</v>
      </c>
      <c r="AU308" s="230" t="s">
        <v>88</v>
      </c>
      <c r="AY308" s="18" t="s">
        <v>137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8" t="s">
        <v>86</v>
      </c>
      <c r="BK308" s="231">
        <f>ROUND(I308*H308,2)</f>
        <v>0</v>
      </c>
      <c r="BL308" s="18" t="s">
        <v>558</v>
      </c>
      <c r="BM308" s="230" t="s">
        <v>1288</v>
      </c>
    </row>
    <row r="309" spans="1:47" s="2" customFormat="1" ht="12">
      <c r="A309" s="39"/>
      <c r="B309" s="40"/>
      <c r="C309" s="41"/>
      <c r="D309" s="232" t="s">
        <v>146</v>
      </c>
      <c r="E309" s="41"/>
      <c r="F309" s="233" t="s">
        <v>264</v>
      </c>
      <c r="G309" s="41"/>
      <c r="H309" s="41"/>
      <c r="I309" s="234"/>
      <c r="J309" s="41"/>
      <c r="K309" s="41"/>
      <c r="L309" s="45"/>
      <c r="M309" s="235"/>
      <c r="N309" s="236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146</v>
      </c>
      <c r="AU309" s="18" t="s">
        <v>88</v>
      </c>
    </row>
    <row r="310" spans="1:51" s="13" customFormat="1" ht="12">
      <c r="A310" s="13"/>
      <c r="B310" s="237"/>
      <c r="C310" s="238"/>
      <c r="D310" s="232" t="s">
        <v>148</v>
      </c>
      <c r="E310" s="239" t="s">
        <v>1</v>
      </c>
      <c r="F310" s="240" t="s">
        <v>1289</v>
      </c>
      <c r="G310" s="238"/>
      <c r="H310" s="241">
        <v>43.2</v>
      </c>
      <c r="I310" s="242"/>
      <c r="J310" s="238"/>
      <c r="K310" s="238"/>
      <c r="L310" s="243"/>
      <c r="M310" s="244"/>
      <c r="N310" s="245"/>
      <c r="O310" s="245"/>
      <c r="P310" s="245"/>
      <c r="Q310" s="245"/>
      <c r="R310" s="245"/>
      <c r="S310" s="245"/>
      <c r="T310" s="24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7" t="s">
        <v>148</v>
      </c>
      <c r="AU310" s="247" t="s">
        <v>88</v>
      </c>
      <c r="AV310" s="13" t="s">
        <v>88</v>
      </c>
      <c r="AW310" s="13" t="s">
        <v>34</v>
      </c>
      <c r="AX310" s="13" t="s">
        <v>86</v>
      </c>
      <c r="AY310" s="247" t="s">
        <v>137</v>
      </c>
    </row>
    <row r="311" spans="1:51" s="13" customFormat="1" ht="12">
      <c r="A311" s="13"/>
      <c r="B311" s="237"/>
      <c r="C311" s="238"/>
      <c r="D311" s="232" t="s">
        <v>148</v>
      </c>
      <c r="E311" s="238"/>
      <c r="F311" s="240" t="s">
        <v>1290</v>
      </c>
      <c r="G311" s="238"/>
      <c r="H311" s="241">
        <v>77.76</v>
      </c>
      <c r="I311" s="242"/>
      <c r="J311" s="238"/>
      <c r="K311" s="238"/>
      <c r="L311" s="243"/>
      <c r="M311" s="244"/>
      <c r="N311" s="245"/>
      <c r="O311" s="245"/>
      <c r="P311" s="245"/>
      <c r="Q311" s="245"/>
      <c r="R311" s="245"/>
      <c r="S311" s="245"/>
      <c r="T311" s="24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7" t="s">
        <v>148</v>
      </c>
      <c r="AU311" s="247" t="s">
        <v>88</v>
      </c>
      <c r="AV311" s="13" t="s">
        <v>88</v>
      </c>
      <c r="AW311" s="13" t="s">
        <v>4</v>
      </c>
      <c r="AX311" s="13" t="s">
        <v>86</v>
      </c>
      <c r="AY311" s="247" t="s">
        <v>137</v>
      </c>
    </row>
    <row r="312" spans="1:65" s="2" customFormat="1" ht="24.15" customHeight="1">
      <c r="A312" s="39"/>
      <c r="B312" s="40"/>
      <c r="C312" s="219" t="s">
        <v>545</v>
      </c>
      <c r="D312" s="219" t="s">
        <v>139</v>
      </c>
      <c r="E312" s="220" t="s">
        <v>1291</v>
      </c>
      <c r="F312" s="221" t="s">
        <v>1292</v>
      </c>
      <c r="G312" s="222" t="s">
        <v>312</v>
      </c>
      <c r="H312" s="223">
        <v>494</v>
      </c>
      <c r="I312" s="224"/>
      <c r="J312" s="225">
        <f>ROUND(I312*H312,2)</f>
        <v>0</v>
      </c>
      <c r="K312" s="221" t="s">
        <v>1</v>
      </c>
      <c r="L312" s="45"/>
      <c r="M312" s="226" t="s">
        <v>1</v>
      </c>
      <c r="N312" s="227" t="s">
        <v>43</v>
      </c>
      <c r="O312" s="92"/>
      <c r="P312" s="228">
        <f>O312*H312</f>
        <v>0</v>
      </c>
      <c r="Q312" s="228">
        <v>0</v>
      </c>
      <c r="R312" s="228">
        <f>Q312*H312</f>
        <v>0</v>
      </c>
      <c r="S312" s="228">
        <v>0</v>
      </c>
      <c r="T312" s="22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0" t="s">
        <v>144</v>
      </c>
      <c r="AT312" s="230" t="s">
        <v>139</v>
      </c>
      <c r="AU312" s="230" t="s">
        <v>88</v>
      </c>
      <c r="AY312" s="18" t="s">
        <v>137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8" t="s">
        <v>86</v>
      </c>
      <c r="BK312" s="231">
        <f>ROUND(I312*H312,2)</f>
        <v>0</v>
      </c>
      <c r="BL312" s="18" t="s">
        <v>144</v>
      </c>
      <c r="BM312" s="230" t="s">
        <v>1293</v>
      </c>
    </row>
    <row r="313" spans="1:47" s="2" customFormat="1" ht="12">
      <c r="A313" s="39"/>
      <c r="B313" s="40"/>
      <c r="C313" s="41"/>
      <c r="D313" s="232" t="s">
        <v>146</v>
      </c>
      <c r="E313" s="41"/>
      <c r="F313" s="233" t="s">
        <v>1294</v>
      </c>
      <c r="G313" s="41"/>
      <c r="H313" s="41"/>
      <c r="I313" s="234"/>
      <c r="J313" s="41"/>
      <c r="K313" s="41"/>
      <c r="L313" s="45"/>
      <c r="M313" s="235"/>
      <c r="N313" s="236"/>
      <c r="O313" s="92"/>
      <c r="P313" s="92"/>
      <c r="Q313" s="92"/>
      <c r="R313" s="92"/>
      <c r="S313" s="92"/>
      <c r="T313" s="93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146</v>
      </c>
      <c r="AU313" s="18" t="s">
        <v>88</v>
      </c>
    </row>
    <row r="314" spans="1:51" s="13" customFormat="1" ht="12">
      <c r="A314" s="13"/>
      <c r="B314" s="237"/>
      <c r="C314" s="238"/>
      <c r="D314" s="232" t="s">
        <v>148</v>
      </c>
      <c r="E314" s="239" t="s">
        <v>1</v>
      </c>
      <c r="F314" s="240" t="s">
        <v>1248</v>
      </c>
      <c r="G314" s="238"/>
      <c r="H314" s="241">
        <v>494</v>
      </c>
      <c r="I314" s="242"/>
      <c r="J314" s="238"/>
      <c r="K314" s="238"/>
      <c r="L314" s="243"/>
      <c r="M314" s="244"/>
      <c r="N314" s="245"/>
      <c r="O314" s="245"/>
      <c r="P314" s="245"/>
      <c r="Q314" s="245"/>
      <c r="R314" s="245"/>
      <c r="S314" s="245"/>
      <c r="T314" s="24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7" t="s">
        <v>148</v>
      </c>
      <c r="AU314" s="247" t="s">
        <v>88</v>
      </c>
      <c r="AV314" s="13" t="s">
        <v>88</v>
      </c>
      <c r="AW314" s="13" t="s">
        <v>34</v>
      </c>
      <c r="AX314" s="13" t="s">
        <v>86</v>
      </c>
      <c r="AY314" s="247" t="s">
        <v>137</v>
      </c>
    </row>
    <row r="315" spans="1:65" s="2" customFormat="1" ht="24.15" customHeight="1">
      <c r="A315" s="39"/>
      <c r="B315" s="40"/>
      <c r="C315" s="219" t="s">
        <v>553</v>
      </c>
      <c r="D315" s="219" t="s">
        <v>139</v>
      </c>
      <c r="E315" s="220" t="s">
        <v>1295</v>
      </c>
      <c r="F315" s="221" t="s">
        <v>1296</v>
      </c>
      <c r="G315" s="222" t="s">
        <v>312</v>
      </c>
      <c r="H315" s="223">
        <v>34.8</v>
      </c>
      <c r="I315" s="224"/>
      <c r="J315" s="225">
        <f>ROUND(I315*H315,2)</f>
        <v>0</v>
      </c>
      <c r="K315" s="221" t="s">
        <v>1</v>
      </c>
      <c r="L315" s="45"/>
      <c r="M315" s="226" t="s">
        <v>1</v>
      </c>
      <c r="N315" s="227" t="s">
        <v>43</v>
      </c>
      <c r="O315" s="92"/>
      <c r="P315" s="228">
        <f>O315*H315</f>
        <v>0</v>
      </c>
      <c r="Q315" s="228">
        <v>0</v>
      </c>
      <c r="R315" s="228">
        <f>Q315*H315</f>
        <v>0</v>
      </c>
      <c r="S315" s="228">
        <v>0</v>
      </c>
      <c r="T315" s="22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0" t="s">
        <v>144</v>
      </c>
      <c r="AT315" s="230" t="s">
        <v>139</v>
      </c>
      <c r="AU315" s="230" t="s">
        <v>88</v>
      </c>
      <c r="AY315" s="18" t="s">
        <v>137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8" t="s">
        <v>86</v>
      </c>
      <c r="BK315" s="231">
        <f>ROUND(I315*H315,2)</f>
        <v>0</v>
      </c>
      <c r="BL315" s="18" t="s">
        <v>144</v>
      </c>
      <c r="BM315" s="230" t="s">
        <v>1297</v>
      </c>
    </row>
    <row r="316" spans="1:47" s="2" customFormat="1" ht="12">
      <c r="A316" s="39"/>
      <c r="B316" s="40"/>
      <c r="C316" s="41"/>
      <c r="D316" s="232" t="s">
        <v>146</v>
      </c>
      <c r="E316" s="41"/>
      <c r="F316" s="233" t="s">
        <v>1298</v>
      </c>
      <c r="G316" s="41"/>
      <c r="H316" s="41"/>
      <c r="I316" s="234"/>
      <c r="J316" s="41"/>
      <c r="K316" s="41"/>
      <c r="L316" s="45"/>
      <c r="M316" s="235"/>
      <c r="N316" s="236"/>
      <c r="O316" s="92"/>
      <c r="P316" s="92"/>
      <c r="Q316" s="92"/>
      <c r="R316" s="92"/>
      <c r="S316" s="92"/>
      <c r="T316" s="93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146</v>
      </c>
      <c r="AU316" s="18" t="s">
        <v>88</v>
      </c>
    </row>
    <row r="317" spans="1:51" s="13" customFormat="1" ht="12">
      <c r="A317" s="13"/>
      <c r="B317" s="237"/>
      <c r="C317" s="238"/>
      <c r="D317" s="232" t="s">
        <v>148</v>
      </c>
      <c r="E317" s="239" t="s">
        <v>1</v>
      </c>
      <c r="F317" s="240" t="s">
        <v>1253</v>
      </c>
      <c r="G317" s="238"/>
      <c r="H317" s="241">
        <v>34.8</v>
      </c>
      <c r="I317" s="242"/>
      <c r="J317" s="238"/>
      <c r="K317" s="238"/>
      <c r="L317" s="243"/>
      <c r="M317" s="244"/>
      <c r="N317" s="245"/>
      <c r="O317" s="245"/>
      <c r="P317" s="245"/>
      <c r="Q317" s="245"/>
      <c r="R317" s="245"/>
      <c r="S317" s="245"/>
      <c r="T317" s="24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7" t="s">
        <v>148</v>
      </c>
      <c r="AU317" s="247" t="s">
        <v>88</v>
      </c>
      <c r="AV317" s="13" t="s">
        <v>88</v>
      </c>
      <c r="AW317" s="13" t="s">
        <v>34</v>
      </c>
      <c r="AX317" s="13" t="s">
        <v>86</v>
      </c>
      <c r="AY317" s="247" t="s">
        <v>137</v>
      </c>
    </row>
    <row r="318" spans="1:65" s="2" customFormat="1" ht="16.5" customHeight="1">
      <c r="A318" s="39"/>
      <c r="B318" s="40"/>
      <c r="C318" s="219" t="s">
        <v>558</v>
      </c>
      <c r="D318" s="219" t="s">
        <v>139</v>
      </c>
      <c r="E318" s="220" t="s">
        <v>1299</v>
      </c>
      <c r="F318" s="221" t="s">
        <v>1300</v>
      </c>
      <c r="G318" s="222" t="s">
        <v>142</v>
      </c>
      <c r="H318" s="223">
        <v>216</v>
      </c>
      <c r="I318" s="224"/>
      <c r="J318" s="225">
        <f>ROUND(I318*H318,2)</f>
        <v>0</v>
      </c>
      <c r="K318" s="221" t="s">
        <v>143</v>
      </c>
      <c r="L318" s="45"/>
      <c r="M318" s="226" t="s">
        <v>1</v>
      </c>
      <c r="N318" s="227" t="s">
        <v>43</v>
      </c>
      <c r="O318" s="92"/>
      <c r="P318" s="228">
        <f>O318*H318</f>
        <v>0</v>
      </c>
      <c r="Q318" s="228">
        <v>3E-05</v>
      </c>
      <c r="R318" s="228">
        <f>Q318*H318</f>
        <v>0.0064800000000000005</v>
      </c>
      <c r="S318" s="228">
        <v>0</v>
      </c>
      <c r="T318" s="229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0" t="s">
        <v>558</v>
      </c>
      <c r="AT318" s="230" t="s">
        <v>139</v>
      </c>
      <c r="AU318" s="230" t="s">
        <v>88</v>
      </c>
      <c r="AY318" s="18" t="s">
        <v>137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8" t="s">
        <v>86</v>
      </c>
      <c r="BK318" s="231">
        <f>ROUND(I318*H318,2)</f>
        <v>0</v>
      </c>
      <c r="BL318" s="18" t="s">
        <v>558</v>
      </c>
      <c r="BM318" s="230" t="s">
        <v>1301</v>
      </c>
    </row>
    <row r="319" spans="1:47" s="2" customFormat="1" ht="12">
      <c r="A319" s="39"/>
      <c r="B319" s="40"/>
      <c r="C319" s="41"/>
      <c r="D319" s="232" t="s">
        <v>146</v>
      </c>
      <c r="E319" s="41"/>
      <c r="F319" s="233" t="s">
        <v>1302</v>
      </c>
      <c r="G319" s="41"/>
      <c r="H319" s="41"/>
      <c r="I319" s="234"/>
      <c r="J319" s="41"/>
      <c r="K319" s="41"/>
      <c r="L319" s="45"/>
      <c r="M319" s="235"/>
      <c r="N319" s="236"/>
      <c r="O319" s="92"/>
      <c r="P319" s="92"/>
      <c r="Q319" s="92"/>
      <c r="R319" s="92"/>
      <c r="S319" s="92"/>
      <c r="T319" s="93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146</v>
      </c>
      <c r="AU319" s="18" t="s">
        <v>88</v>
      </c>
    </row>
    <row r="320" spans="1:51" s="13" customFormat="1" ht="12">
      <c r="A320" s="13"/>
      <c r="B320" s="237"/>
      <c r="C320" s="238"/>
      <c r="D320" s="232" t="s">
        <v>148</v>
      </c>
      <c r="E320" s="239" t="s">
        <v>1</v>
      </c>
      <c r="F320" s="240" t="s">
        <v>1286</v>
      </c>
      <c r="G320" s="238"/>
      <c r="H320" s="241">
        <v>216</v>
      </c>
      <c r="I320" s="242"/>
      <c r="J320" s="238"/>
      <c r="K320" s="238"/>
      <c r="L320" s="243"/>
      <c r="M320" s="244"/>
      <c r="N320" s="245"/>
      <c r="O320" s="245"/>
      <c r="P320" s="245"/>
      <c r="Q320" s="245"/>
      <c r="R320" s="245"/>
      <c r="S320" s="245"/>
      <c r="T320" s="24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7" t="s">
        <v>148</v>
      </c>
      <c r="AU320" s="247" t="s">
        <v>88</v>
      </c>
      <c r="AV320" s="13" t="s">
        <v>88</v>
      </c>
      <c r="AW320" s="13" t="s">
        <v>34</v>
      </c>
      <c r="AX320" s="13" t="s">
        <v>86</v>
      </c>
      <c r="AY320" s="247" t="s">
        <v>137</v>
      </c>
    </row>
    <row r="321" spans="1:65" s="2" customFormat="1" ht="37.8" customHeight="1">
      <c r="A321" s="39"/>
      <c r="B321" s="40"/>
      <c r="C321" s="219" t="s">
        <v>563</v>
      </c>
      <c r="D321" s="219" t="s">
        <v>139</v>
      </c>
      <c r="E321" s="220" t="s">
        <v>1303</v>
      </c>
      <c r="F321" s="221" t="s">
        <v>1304</v>
      </c>
      <c r="G321" s="222" t="s">
        <v>151</v>
      </c>
      <c r="H321" s="223">
        <v>30.45</v>
      </c>
      <c r="I321" s="224"/>
      <c r="J321" s="225">
        <f>ROUND(I321*H321,2)</f>
        <v>0</v>
      </c>
      <c r="K321" s="221" t="s">
        <v>1</v>
      </c>
      <c r="L321" s="45"/>
      <c r="M321" s="226" t="s">
        <v>1</v>
      </c>
      <c r="N321" s="227" t="s">
        <v>43</v>
      </c>
      <c r="O321" s="92"/>
      <c r="P321" s="228">
        <f>O321*H321</f>
        <v>0</v>
      </c>
      <c r="Q321" s="228">
        <v>0</v>
      </c>
      <c r="R321" s="228">
        <f>Q321*H321</f>
        <v>0</v>
      </c>
      <c r="S321" s="228">
        <v>0</v>
      </c>
      <c r="T321" s="22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0" t="s">
        <v>144</v>
      </c>
      <c r="AT321" s="230" t="s">
        <v>139</v>
      </c>
      <c r="AU321" s="230" t="s">
        <v>88</v>
      </c>
      <c r="AY321" s="18" t="s">
        <v>137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8" t="s">
        <v>86</v>
      </c>
      <c r="BK321" s="231">
        <f>ROUND(I321*H321,2)</f>
        <v>0</v>
      </c>
      <c r="BL321" s="18" t="s">
        <v>144</v>
      </c>
      <c r="BM321" s="230" t="s">
        <v>1305</v>
      </c>
    </row>
    <row r="322" spans="1:47" s="2" customFormat="1" ht="12">
      <c r="A322" s="39"/>
      <c r="B322" s="40"/>
      <c r="C322" s="41"/>
      <c r="D322" s="232" t="s">
        <v>146</v>
      </c>
      <c r="E322" s="41"/>
      <c r="F322" s="233" t="s">
        <v>1306</v>
      </c>
      <c r="G322" s="41"/>
      <c r="H322" s="41"/>
      <c r="I322" s="234"/>
      <c r="J322" s="41"/>
      <c r="K322" s="41"/>
      <c r="L322" s="45"/>
      <c r="M322" s="235"/>
      <c r="N322" s="236"/>
      <c r="O322" s="92"/>
      <c r="P322" s="92"/>
      <c r="Q322" s="92"/>
      <c r="R322" s="92"/>
      <c r="S322" s="92"/>
      <c r="T322" s="93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146</v>
      </c>
      <c r="AU322" s="18" t="s">
        <v>88</v>
      </c>
    </row>
    <row r="323" spans="1:51" s="13" customFormat="1" ht="12">
      <c r="A323" s="13"/>
      <c r="B323" s="237"/>
      <c r="C323" s="238"/>
      <c r="D323" s="232" t="s">
        <v>148</v>
      </c>
      <c r="E323" s="239" t="s">
        <v>1</v>
      </c>
      <c r="F323" s="240" t="s">
        <v>1258</v>
      </c>
      <c r="G323" s="238"/>
      <c r="H323" s="241">
        <v>30.45</v>
      </c>
      <c r="I323" s="242"/>
      <c r="J323" s="238"/>
      <c r="K323" s="238"/>
      <c r="L323" s="243"/>
      <c r="M323" s="244"/>
      <c r="N323" s="245"/>
      <c r="O323" s="245"/>
      <c r="P323" s="245"/>
      <c r="Q323" s="245"/>
      <c r="R323" s="245"/>
      <c r="S323" s="245"/>
      <c r="T323" s="24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7" t="s">
        <v>148</v>
      </c>
      <c r="AU323" s="247" t="s">
        <v>88</v>
      </c>
      <c r="AV323" s="13" t="s">
        <v>88</v>
      </c>
      <c r="AW323" s="13" t="s">
        <v>34</v>
      </c>
      <c r="AX323" s="13" t="s">
        <v>86</v>
      </c>
      <c r="AY323" s="247" t="s">
        <v>137</v>
      </c>
    </row>
    <row r="324" spans="1:65" s="2" customFormat="1" ht="37.8" customHeight="1">
      <c r="A324" s="39"/>
      <c r="B324" s="40"/>
      <c r="C324" s="219" t="s">
        <v>568</v>
      </c>
      <c r="D324" s="219" t="s">
        <v>139</v>
      </c>
      <c r="E324" s="220" t="s">
        <v>1307</v>
      </c>
      <c r="F324" s="221" t="s">
        <v>1308</v>
      </c>
      <c r="G324" s="222" t="s">
        <v>151</v>
      </c>
      <c r="H324" s="223">
        <v>274.05</v>
      </c>
      <c r="I324" s="224"/>
      <c r="J324" s="225">
        <f>ROUND(I324*H324,2)</f>
        <v>0</v>
      </c>
      <c r="K324" s="221" t="s">
        <v>1</v>
      </c>
      <c r="L324" s="45"/>
      <c r="M324" s="226" t="s">
        <v>1</v>
      </c>
      <c r="N324" s="227" t="s">
        <v>43</v>
      </c>
      <c r="O324" s="92"/>
      <c r="P324" s="228">
        <f>O324*H324</f>
        <v>0</v>
      </c>
      <c r="Q324" s="228">
        <v>0</v>
      </c>
      <c r="R324" s="228">
        <f>Q324*H324</f>
        <v>0</v>
      </c>
      <c r="S324" s="228">
        <v>0</v>
      </c>
      <c r="T324" s="22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144</v>
      </c>
      <c r="AT324" s="230" t="s">
        <v>139</v>
      </c>
      <c r="AU324" s="230" t="s">
        <v>88</v>
      </c>
      <c r="AY324" s="18" t="s">
        <v>137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86</v>
      </c>
      <c r="BK324" s="231">
        <f>ROUND(I324*H324,2)</f>
        <v>0</v>
      </c>
      <c r="BL324" s="18" t="s">
        <v>144</v>
      </c>
      <c r="BM324" s="230" t="s">
        <v>1309</v>
      </c>
    </row>
    <row r="325" spans="1:47" s="2" customFormat="1" ht="12">
      <c r="A325" s="39"/>
      <c r="B325" s="40"/>
      <c r="C325" s="41"/>
      <c r="D325" s="232" t="s">
        <v>146</v>
      </c>
      <c r="E325" s="41"/>
      <c r="F325" s="233" t="s">
        <v>1310</v>
      </c>
      <c r="G325" s="41"/>
      <c r="H325" s="41"/>
      <c r="I325" s="234"/>
      <c r="J325" s="41"/>
      <c r="K325" s="41"/>
      <c r="L325" s="45"/>
      <c r="M325" s="235"/>
      <c r="N325" s="236"/>
      <c r="O325" s="92"/>
      <c r="P325" s="92"/>
      <c r="Q325" s="92"/>
      <c r="R325" s="92"/>
      <c r="S325" s="92"/>
      <c r="T325" s="93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146</v>
      </c>
      <c r="AU325" s="18" t="s">
        <v>88</v>
      </c>
    </row>
    <row r="326" spans="1:47" s="2" customFormat="1" ht="12">
      <c r="A326" s="39"/>
      <c r="B326" s="40"/>
      <c r="C326" s="41"/>
      <c r="D326" s="232" t="s">
        <v>180</v>
      </c>
      <c r="E326" s="41"/>
      <c r="F326" s="269" t="s">
        <v>1311</v>
      </c>
      <c r="G326" s="41"/>
      <c r="H326" s="41"/>
      <c r="I326" s="234"/>
      <c r="J326" s="41"/>
      <c r="K326" s="41"/>
      <c r="L326" s="45"/>
      <c r="M326" s="235"/>
      <c r="N326" s="236"/>
      <c r="O326" s="92"/>
      <c r="P326" s="92"/>
      <c r="Q326" s="92"/>
      <c r="R326" s="92"/>
      <c r="S326" s="92"/>
      <c r="T326" s="9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180</v>
      </c>
      <c r="AU326" s="18" t="s">
        <v>88</v>
      </c>
    </row>
    <row r="327" spans="1:51" s="13" customFormat="1" ht="12">
      <c r="A327" s="13"/>
      <c r="B327" s="237"/>
      <c r="C327" s="238"/>
      <c r="D327" s="232" t="s">
        <v>148</v>
      </c>
      <c r="E327" s="239" t="s">
        <v>1</v>
      </c>
      <c r="F327" s="240" t="s">
        <v>1312</v>
      </c>
      <c r="G327" s="238"/>
      <c r="H327" s="241">
        <v>274.05</v>
      </c>
      <c r="I327" s="242"/>
      <c r="J327" s="238"/>
      <c r="K327" s="238"/>
      <c r="L327" s="243"/>
      <c r="M327" s="244"/>
      <c r="N327" s="245"/>
      <c r="O327" s="245"/>
      <c r="P327" s="245"/>
      <c r="Q327" s="245"/>
      <c r="R327" s="245"/>
      <c r="S327" s="245"/>
      <c r="T327" s="24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7" t="s">
        <v>148</v>
      </c>
      <c r="AU327" s="247" t="s">
        <v>88</v>
      </c>
      <c r="AV327" s="13" t="s">
        <v>88</v>
      </c>
      <c r="AW327" s="13" t="s">
        <v>34</v>
      </c>
      <c r="AX327" s="13" t="s">
        <v>86</v>
      </c>
      <c r="AY327" s="247" t="s">
        <v>137</v>
      </c>
    </row>
    <row r="328" spans="1:65" s="2" customFormat="1" ht="24.15" customHeight="1">
      <c r="A328" s="39"/>
      <c r="B328" s="40"/>
      <c r="C328" s="219" t="s">
        <v>573</v>
      </c>
      <c r="D328" s="219" t="s">
        <v>139</v>
      </c>
      <c r="E328" s="220" t="s">
        <v>1313</v>
      </c>
      <c r="F328" s="221" t="s">
        <v>1314</v>
      </c>
      <c r="G328" s="222" t="s">
        <v>312</v>
      </c>
      <c r="H328" s="223">
        <v>530</v>
      </c>
      <c r="I328" s="224"/>
      <c r="J328" s="225">
        <f>ROUND(I328*H328,2)</f>
        <v>0</v>
      </c>
      <c r="K328" s="221" t="s">
        <v>143</v>
      </c>
      <c r="L328" s="45"/>
      <c r="M328" s="226" t="s">
        <v>1</v>
      </c>
      <c r="N328" s="227" t="s">
        <v>43</v>
      </c>
      <c r="O328" s="92"/>
      <c r="P328" s="228">
        <f>O328*H328</f>
        <v>0</v>
      </c>
      <c r="Q328" s="228">
        <v>0</v>
      </c>
      <c r="R328" s="228">
        <f>Q328*H328</f>
        <v>0</v>
      </c>
      <c r="S328" s="228">
        <v>0</v>
      </c>
      <c r="T328" s="22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144</v>
      </c>
      <c r="AT328" s="230" t="s">
        <v>139</v>
      </c>
      <c r="AU328" s="230" t="s">
        <v>88</v>
      </c>
      <c r="AY328" s="18" t="s">
        <v>137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86</v>
      </c>
      <c r="BK328" s="231">
        <f>ROUND(I328*H328,2)</f>
        <v>0</v>
      </c>
      <c r="BL328" s="18" t="s">
        <v>144</v>
      </c>
      <c r="BM328" s="230" t="s">
        <v>1315</v>
      </c>
    </row>
    <row r="329" spans="1:47" s="2" customFormat="1" ht="12">
      <c r="A329" s="39"/>
      <c r="B329" s="40"/>
      <c r="C329" s="41"/>
      <c r="D329" s="232" t="s">
        <v>146</v>
      </c>
      <c r="E329" s="41"/>
      <c r="F329" s="233" t="s">
        <v>1316</v>
      </c>
      <c r="G329" s="41"/>
      <c r="H329" s="41"/>
      <c r="I329" s="234"/>
      <c r="J329" s="41"/>
      <c r="K329" s="41"/>
      <c r="L329" s="45"/>
      <c r="M329" s="235"/>
      <c r="N329" s="236"/>
      <c r="O329" s="92"/>
      <c r="P329" s="92"/>
      <c r="Q329" s="92"/>
      <c r="R329" s="92"/>
      <c r="S329" s="92"/>
      <c r="T329" s="93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146</v>
      </c>
      <c r="AU329" s="18" t="s">
        <v>88</v>
      </c>
    </row>
    <row r="330" spans="1:51" s="13" customFormat="1" ht="12">
      <c r="A330" s="13"/>
      <c r="B330" s="237"/>
      <c r="C330" s="238"/>
      <c r="D330" s="232" t="s">
        <v>148</v>
      </c>
      <c r="E330" s="239" t="s">
        <v>1</v>
      </c>
      <c r="F330" s="240" t="s">
        <v>1317</v>
      </c>
      <c r="G330" s="238"/>
      <c r="H330" s="241">
        <v>530</v>
      </c>
      <c r="I330" s="242"/>
      <c r="J330" s="238"/>
      <c r="K330" s="238"/>
      <c r="L330" s="243"/>
      <c r="M330" s="244"/>
      <c r="N330" s="245"/>
      <c r="O330" s="245"/>
      <c r="P330" s="245"/>
      <c r="Q330" s="245"/>
      <c r="R330" s="245"/>
      <c r="S330" s="245"/>
      <c r="T330" s="24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7" t="s">
        <v>148</v>
      </c>
      <c r="AU330" s="247" t="s">
        <v>88</v>
      </c>
      <c r="AV330" s="13" t="s">
        <v>88</v>
      </c>
      <c r="AW330" s="13" t="s">
        <v>34</v>
      </c>
      <c r="AX330" s="13" t="s">
        <v>86</v>
      </c>
      <c r="AY330" s="247" t="s">
        <v>137</v>
      </c>
    </row>
    <row r="331" spans="1:65" s="2" customFormat="1" ht="16.5" customHeight="1">
      <c r="A331" s="39"/>
      <c r="B331" s="40"/>
      <c r="C331" s="281" t="s">
        <v>579</v>
      </c>
      <c r="D331" s="281" t="s">
        <v>221</v>
      </c>
      <c r="E331" s="282" t="s">
        <v>1318</v>
      </c>
      <c r="F331" s="283" t="s">
        <v>1319</v>
      </c>
      <c r="G331" s="284" t="s">
        <v>312</v>
      </c>
      <c r="H331" s="285">
        <v>540.6</v>
      </c>
      <c r="I331" s="286"/>
      <c r="J331" s="287">
        <f>ROUND(I331*H331,2)</f>
        <v>0</v>
      </c>
      <c r="K331" s="283" t="s">
        <v>143</v>
      </c>
      <c r="L331" s="288"/>
      <c r="M331" s="289" t="s">
        <v>1</v>
      </c>
      <c r="N331" s="290" t="s">
        <v>43</v>
      </c>
      <c r="O331" s="92"/>
      <c r="P331" s="228">
        <f>O331*H331</f>
        <v>0</v>
      </c>
      <c r="Q331" s="228">
        <v>0.00049</v>
      </c>
      <c r="R331" s="228">
        <f>Q331*H331</f>
        <v>0.264894</v>
      </c>
      <c r="S331" s="228">
        <v>0</v>
      </c>
      <c r="T331" s="229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0" t="s">
        <v>947</v>
      </c>
      <c r="AT331" s="230" t="s">
        <v>221</v>
      </c>
      <c r="AU331" s="230" t="s">
        <v>88</v>
      </c>
      <c r="AY331" s="18" t="s">
        <v>137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8" t="s">
        <v>86</v>
      </c>
      <c r="BK331" s="231">
        <f>ROUND(I331*H331,2)</f>
        <v>0</v>
      </c>
      <c r="BL331" s="18" t="s">
        <v>947</v>
      </c>
      <c r="BM331" s="230" t="s">
        <v>1320</v>
      </c>
    </row>
    <row r="332" spans="1:47" s="2" customFormat="1" ht="12">
      <c r="A332" s="39"/>
      <c r="B332" s="40"/>
      <c r="C332" s="41"/>
      <c r="D332" s="232" t="s">
        <v>146</v>
      </c>
      <c r="E332" s="41"/>
      <c r="F332" s="233" t="s">
        <v>1319</v>
      </c>
      <c r="G332" s="41"/>
      <c r="H332" s="41"/>
      <c r="I332" s="234"/>
      <c r="J332" s="41"/>
      <c r="K332" s="41"/>
      <c r="L332" s="45"/>
      <c r="M332" s="235"/>
      <c r="N332" s="236"/>
      <c r="O332" s="92"/>
      <c r="P332" s="92"/>
      <c r="Q332" s="92"/>
      <c r="R332" s="92"/>
      <c r="S332" s="92"/>
      <c r="T332" s="93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146</v>
      </c>
      <c r="AU332" s="18" t="s">
        <v>88</v>
      </c>
    </row>
    <row r="333" spans="1:51" s="13" customFormat="1" ht="12">
      <c r="A333" s="13"/>
      <c r="B333" s="237"/>
      <c r="C333" s="238"/>
      <c r="D333" s="232" t="s">
        <v>148</v>
      </c>
      <c r="E333" s="239" t="s">
        <v>1</v>
      </c>
      <c r="F333" s="240" t="s">
        <v>1317</v>
      </c>
      <c r="G333" s="238"/>
      <c r="H333" s="241">
        <v>530</v>
      </c>
      <c r="I333" s="242"/>
      <c r="J333" s="238"/>
      <c r="K333" s="238"/>
      <c r="L333" s="243"/>
      <c r="M333" s="244"/>
      <c r="N333" s="245"/>
      <c r="O333" s="245"/>
      <c r="P333" s="245"/>
      <c r="Q333" s="245"/>
      <c r="R333" s="245"/>
      <c r="S333" s="245"/>
      <c r="T333" s="24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7" t="s">
        <v>148</v>
      </c>
      <c r="AU333" s="247" t="s">
        <v>88</v>
      </c>
      <c r="AV333" s="13" t="s">
        <v>88</v>
      </c>
      <c r="AW333" s="13" t="s">
        <v>34</v>
      </c>
      <c r="AX333" s="13" t="s">
        <v>86</v>
      </c>
      <c r="AY333" s="247" t="s">
        <v>137</v>
      </c>
    </row>
    <row r="334" spans="1:51" s="13" customFormat="1" ht="12">
      <c r="A334" s="13"/>
      <c r="B334" s="237"/>
      <c r="C334" s="238"/>
      <c r="D334" s="232" t="s">
        <v>148</v>
      </c>
      <c r="E334" s="238"/>
      <c r="F334" s="240" t="s">
        <v>1321</v>
      </c>
      <c r="G334" s="238"/>
      <c r="H334" s="241">
        <v>540.6</v>
      </c>
      <c r="I334" s="242"/>
      <c r="J334" s="238"/>
      <c r="K334" s="238"/>
      <c r="L334" s="243"/>
      <c r="M334" s="244"/>
      <c r="N334" s="245"/>
      <c r="O334" s="245"/>
      <c r="P334" s="245"/>
      <c r="Q334" s="245"/>
      <c r="R334" s="245"/>
      <c r="S334" s="245"/>
      <c r="T334" s="24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7" t="s">
        <v>148</v>
      </c>
      <c r="AU334" s="247" t="s">
        <v>88</v>
      </c>
      <c r="AV334" s="13" t="s">
        <v>88</v>
      </c>
      <c r="AW334" s="13" t="s">
        <v>4</v>
      </c>
      <c r="AX334" s="13" t="s">
        <v>86</v>
      </c>
      <c r="AY334" s="247" t="s">
        <v>137</v>
      </c>
    </row>
    <row r="335" spans="1:65" s="2" customFormat="1" ht="24.15" customHeight="1">
      <c r="A335" s="39"/>
      <c r="B335" s="40"/>
      <c r="C335" s="219" t="s">
        <v>634</v>
      </c>
      <c r="D335" s="219" t="s">
        <v>139</v>
      </c>
      <c r="E335" s="220" t="s">
        <v>1322</v>
      </c>
      <c r="F335" s="221" t="s">
        <v>1323</v>
      </c>
      <c r="G335" s="222" t="s">
        <v>224</v>
      </c>
      <c r="H335" s="223">
        <v>77.766</v>
      </c>
      <c r="I335" s="224"/>
      <c r="J335" s="225">
        <f>ROUND(I335*H335,2)</f>
        <v>0</v>
      </c>
      <c r="K335" s="221" t="s">
        <v>143</v>
      </c>
      <c r="L335" s="45"/>
      <c r="M335" s="226" t="s">
        <v>1</v>
      </c>
      <c r="N335" s="227" t="s">
        <v>43</v>
      </c>
      <c r="O335" s="92"/>
      <c r="P335" s="228">
        <f>O335*H335</f>
        <v>0</v>
      </c>
      <c r="Q335" s="228">
        <v>0</v>
      </c>
      <c r="R335" s="228">
        <f>Q335*H335</f>
        <v>0</v>
      </c>
      <c r="S335" s="228">
        <v>0</v>
      </c>
      <c r="T335" s="22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0" t="s">
        <v>558</v>
      </c>
      <c r="AT335" s="230" t="s">
        <v>139</v>
      </c>
      <c r="AU335" s="230" t="s">
        <v>88</v>
      </c>
      <c r="AY335" s="18" t="s">
        <v>137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8" t="s">
        <v>86</v>
      </c>
      <c r="BK335" s="231">
        <f>ROUND(I335*H335,2)</f>
        <v>0</v>
      </c>
      <c r="BL335" s="18" t="s">
        <v>558</v>
      </c>
      <c r="BM335" s="230" t="s">
        <v>1324</v>
      </c>
    </row>
    <row r="336" spans="1:47" s="2" customFormat="1" ht="12">
      <c r="A336" s="39"/>
      <c r="B336" s="40"/>
      <c r="C336" s="41"/>
      <c r="D336" s="232" t="s">
        <v>146</v>
      </c>
      <c r="E336" s="41"/>
      <c r="F336" s="233" t="s">
        <v>1325</v>
      </c>
      <c r="G336" s="41"/>
      <c r="H336" s="41"/>
      <c r="I336" s="234"/>
      <c r="J336" s="41"/>
      <c r="K336" s="41"/>
      <c r="L336" s="45"/>
      <c r="M336" s="235"/>
      <c r="N336" s="236"/>
      <c r="O336" s="92"/>
      <c r="P336" s="92"/>
      <c r="Q336" s="92"/>
      <c r="R336" s="92"/>
      <c r="S336" s="92"/>
      <c r="T336" s="93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146</v>
      </c>
      <c r="AU336" s="18" t="s">
        <v>88</v>
      </c>
    </row>
    <row r="337" spans="1:65" s="2" customFormat="1" ht="16.5" customHeight="1">
      <c r="A337" s="39"/>
      <c r="B337" s="40"/>
      <c r="C337" s="219" t="s">
        <v>645</v>
      </c>
      <c r="D337" s="219" t="s">
        <v>139</v>
      </c>
      <c r="E337" s="220" t="s">
        <v>1326</v>
      </c>
      <c r="F337" s="221" t="s">
        <v>1327</v>
      </c>
      <c r="G337" s="222" t="s">
        <v>528</v>
      </c>
      <c r="H337" s="223">
        <v>17</v>
      </c>
      <c r="I337" s="224"/>
      <c r="J337" s="225">
        <f>ROUND(I337*H337,2)</f>
        <v>0</v>
      </c>
      <c r="K337" s="221" t="s">
        <v>1</v>
      </c>
      <c r="L337" s="45"/>
      <c r="M337" s="226" t="s">
        <v>1</v>
      </c>
      <c r="N337" s="227" t="s">
        <v>43</v>
      </c>
      <c r="O337" s="92"/>
      <c r="P337" s="228">
        <f>O337*H337</f>
        <v>0</v>
      </c>
      <c r="Q337" s="228">
        <v>0</v>
      </c>
      <c r="R337" s="228">
        <f>Q337*H337</f>
        <v>0</v>
      </c>
      <c r="S337" s="228">
        <v>0</v>
      </c>
      <c r="T337" s="229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0" t="s">
        <v>144</v>
      </c>
      <c r="AT337" s="230" t="s">
        <v>139</v>
      </c>
      <c r="AU337" s="230" t="s">
        <v>88</v>
      </c>
      <c r="AY337" s="18" t="s">
        <v>137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8" t="s">
        <v>86</v>
      </c>
      <c r="BK337" s="231">
        <f>ROUND(I337*H337,2)</f>
        <v>0</v>
      </c>
      <c r="BL337" s="18" t="s">
        <v>144</v>
      </c>
      <c r="BM337" s="230" t="s">
        <v>1328</v>
      </c>
    </row>
    <row r="338" spans="1:47" s="2" customFormat="1" ht="12">
      <c r="A338" s="39"/>
      <c r="B338" s="40"/>
      <c r="C338" s="41"/>
      <c r="D338" s="232" t="s">
        <v>146</v>
      </c>
      <c r="E338" s="41"/>
      <c r="F338" s="233" t="s">
        <v>1327</v>
      </c>
      <c r="G338" s="41"/>
      <c r="H338" s="41"/>
      <c r="I338" s="234"/>
      <c r="J338" s="41"/>
      <c r="K338" s="41"/>
      <c r="L338" s="45"/>
      <c r="M338" s="235"/>
      <c r="N338" s="236"/>
      <c r="O338" s="92"/>
      <c r="P338" s="92"/>
      <c r="Q338" s="92"/>
      <c r="R338" s="92"/>
      <c r="S338" s="92"/>
      <c r="T338" s="93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146</v>
      </c>
      <c r="AU338" s="18" t="s">
        <v>88</v>
      </c>
    </row>
    <row r="339" spans="1:51" s="13" customFormat="1" ht="12">
      <c r="A339" s="13"/>
      <c r="B339" s="237"/>
      <c r="C339" s="238"/>
      <c r="D339" s="232" t="s">
        <v>148</v>
      </c>
      <c r="E339" s="239" t="s">
        <v>1</v>
      </c>
      <c r="F339" s="240" t="s">
        <v>257</v>
      </c>
      <c r="G339" s="238"/>
      <c r="H339" s="241">
        <v>17</v>
      </c>
      <c r="I339" s="242"/>
      <c r="J339" s="238"/>
      <c r="K339" s="238"/>
      <c r="L339" s="243"/>
      <c r="M339" s="244"/>
      <c r="N339" s="245"/>
      <c r="O339" s="245"/>
      <c r="P339" s="245"/>
      <c r="Q339" s="245"/>
      <c r="R339" s="245"/>
      <c r="S339" s="245"/>
      <c r="T339" s="24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7" t="s">
        <v>148</v>
      </c>
      <c r="AU339" s="247" t="s">
        <v>88</v>
      </c>
      <c r="AV339" s="13" t="s">
        <v>88</v>
      </c>
      <c r="AW339" s="13" t="s">
        <v>34</v>
      </c>
      <c r="AX339" s="13" t="s">
        <v>86</v>
      </c>
      <c r="AY339" s="247" t="s">
        <v>137</v>
      </c>
    </row>
    <row r="340" spans="1:65" s="2" customFormat="1" ht="16.5" customHeight="1">
      <c r="A340" s="39"/>
      <c r="B340" s="40"/>
      <c r="C340" s="281" t="s">
        <v>650</v>
      </c>
      <c r="D340" s="281" t="s">
        <v>221</v>
      </c>
      <c r="E340" s="282" t="s">
        <v>1329</v>
      </c>
      <c r="F340" s="283" t="s">
        <v>1330</v>
      </c>
      <c r="G340" s="284" t="s">
        <v>528</v>
      </c>
      <c r="H340" s="285">
        <v>17</v>
      </c>
      <c r="I340" s="286"/>
      <c r="J340" s="287">
        <f>ROUND(I340*H340,2)</f>
        <v>0</v>
      </c>
      <c r="K340" s="283" t="s">
        <v>1</v>
      </c>
      <c r="L340" s="288"/>
      <c r="M340" s="289" t="s">
        <v>1</v>
      </c>
      <c r="N340" s="290" t="s">
        <v>43</v>
      </c>
      <c r="O340" s="92"/>
      <c r="P340" s="228">
        <f>O340*H340</f>
        <v>0</v>
      </c>
      <c r="Q340" s="228">
        <v>0</v>
      </c>
      <c r="R340" s="228">
        <f>Q340*H340</f>
        <v>0</v>
      </c>
      <c r="S340" s="228">
        <v>0</v>
      </c>
      <c r="T340" s="22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0" t="s">
        <v>189</v>
      </c>
      <c r="AT340" s="230" t="s">
        <v>221</v>
      </c>
      <c r="AU340" s="230" t="s">
        <v>88</v>
      </c>
      <c r="AY340" s="18" t="s">
        <v>137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8" t="s">
        <v>86</v>
      </c>
      <c r="BK340" s="231">
        <f>ROUND(I340*H340,2)</f>
        <v>0</v>
      </c>
      <c r="BL340" s="18" t="s">
        <v>144</v>
      </c>
      <c r="BM340" s="230" t="s">
        <v>1331</v>
      </c>
    </row>
    <row r="341" spans="1:47" s="2" customFormat="1" ht="12">
      <c r="A341" s="39"/>
      <c r="B341" s="40"/>
      <c r="C341" s="41"/>
      <c r="D341" s="232" t="s">
        <v>146</v>
      </c>
      <c r="E341" s="41"/>
      <c r="F341" s="233" t="s">
        <v>1330</v>
      </c>
      <c r="G341" s="41"/>
      <c r="H341" s="41"/>
      <c r="I341" s="234"/>
      <c r="J341" s="41"/>
      <c r="K341" s="41"/>
      <c r="L341" s="45"/>
      <c r="M341" s="235"/>
      <c r="N341" s="236"/>
      <c r="O341" s="92"/>
      <c r="P341" s="92"/>
      <c r="Q341" s="92"/>
      <c r="R341" s="92"/>
      <c r="S341" s="92"/>
      <c r="T341" s="93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146</v>
      </c>
      <c r="AU341" s="18" t="s">
        <v>88</v>
      </c>
    </row>
    <row r="342" spans="1:51" s="13" customFormat="1" ht="12">
      <c r="A342" s="13"/>
      <c r="B342" s="237"/>
      <c r="C342" s="238"/>
      <c r="D342" s="232" t="s">
        <v>148</v>
      </c>
      <c r="E342" s="239" t="s">
        <v>1</v>
      </c>
      <c r="F342" s="240" t="s">
        <v>257</v>
      </c>
      <c r="G342" s="238"/>
      <c r="H342" s="241">
        <v>17</v>
      </c>
      <c r="I342" s="242"/>
      <c r="J342" s="238"/>
      <c r="K342" s="238"/>
      <c r="L342" s="243"/>
      <c r="M342" s="244"/>
      <c r="N342" s="245"/>
      <c r="O342" s="245"/>
      <c r="P342" s="245"/>
      <c r="Q342" s="245"/>
      <c r="R342" s="245"/>
      <c r="S342" s="245"/>
      <c r="T342" s="24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7" t="s">
        <v>148</v>
      </c>
      <c r="AU342" s="247" t="s">
        <v>88</v>
      </c>
      <c r="AV342" s="13" t="s">
        <v>88</v>
      </c>
      <c r="AW342" s="13" t="s">
        <v>34</v>
      </c>
      <c r="AX342" s="13" t="s">
        <v>86</v>
      </c>
      <c r="AY342" s="247" t="s">
        <v>137</v>
      </c>
    </row>
    <row r="343" spans="1:65" s="2" customFormat="1" ht="16.5" customHeight="1">
      <c r="A343" s="39"/>
      <c r="B343" s="40"/>
      <c r="C343" s="281" t="s">
        <v>655</v>
      </c>
      <c r="D343" s="281" t="s">
        <v>221</v>
      </c>
      <c r="E343" s="282" t="s">
        <v>1332</v>
      </c>
      <c r="F343" s="283" t="s">
        <v>1333</v>
      </c>
      <c r="G343" s="284" t="s">
        <v>1128</v>
      </c>
      <c r="H343" s="285">
        <v>17</v>
      </c>
      <c r="I343" s="286"/>
      <c r="J343" s="287">
        <f>ROUND(I343*H343,2)</f>
        <v>0</v>
      </c>
      <c r="K343" s="283" t="s">
        <v>1</v>
      </c>
      <c r="L343" s="288"/>
      <c r="M343" s="289" t="s">
        <v>1</v>
      </c>
      <c r="N343" s="290" t="s">
        <v>43</v>
      </c>
      <c r="O343" s="92"/>
      <c r="P343" s="228">
        <f>O343*H343</f>
        <v>0</v>
      </c>
      <c r="Q343" s="228">
        <v>0</v>
      </c>
      <c r="R343" s="228">
        <f>Q343*H343</f>
        <v>0</v>
      </c>
      <c r="S343" s="228">
        <v>0</v>
      </c>
      <c r="T343" s="229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0" t="s">
        <v>189</v>
      </c>
      <c r="AT343" s="230" t="s">
        <v>221</v>
      </c>
      <c r="AU343" s="230" t="s">
        <v>88</v>
      </c>
      <c r="AY343" s="18" t="s">
        <v>137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8" t="s">
        <v>86</v>
      </c>
      <c r="BK343" s="231">
        <f>ROUND(I343*H343,2)</f>
        <v>0</v>
      </c>
      <c r="BL343" s="18" t="s">
        <v>144</v>
      </c>
      <c r="BM343" s="230" t="s">
        <v>1334</v>
      </c>
    </row>
    <row r="344" spans="1:47" s="2" customFormat="1" ht="12">
      <c r="A344" s="39"/>
      <c r="B344" s="40"/>
      <c r="C344" s="41"/>
      <c r="D344" s="232" t="s">
        <v>146</v>
      </c>
      <c r="E344" s="41"/>
      <c r="F344" s="233" t="s">
        <v>1333</v>
      </c>
      <c r="G344" s="41"/>
      <c r="H344" s="41"/>
      <c r="I344" s="234"/>
      <c r="J344" s="41"/>
      <c r="K344" s="41"/>
      <c r="L344" s="45"/>
      <c r="M344" s="235"/>
      <c r="N344" s="236"/>
      <c r="O344" s="92"/>
      <c r="P344" s="92"/>
      <c r="Q344" s="92"/>
      <c r="R344" s="92"/>
      <c r="S344" s="92"/>
      <c r="T344" s="93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146</v>
      </c>
      <c r="AU344" s="18" t="s">
        <v>88</v>
      </c>
    </row>
    <row r="345" spans="1:51" s="13" customFormat="1" ht="12">
      <c r="A345" s="13"/>
      <c r="B345" s="237"/>
      <c r="C345" s="238"/>
      <c r="D345" s="232" t="s">
        <v>148</v>
      </c>
      <c r="E345" s="239" t="s">
        <v>1</v>
      </c>
      <c r="F345" s="240" t="s">
        <v>257</v>
      </c>
      <c r="G345" s="238"/>
      <c r="H345" s="241">
        <v>17</v>
      </c>
      <c r="I345" s="242"/>
      <c r="J345" s="238"/>
      <c r="K345" s="238"/>
      <c r="L345" s="243"/>
      <c r="M345" s="244"/>
      <c r="N345" s="245"/>
      <c r="O345" s="245"/>
      <c r="P345" s="245"/>
      <c r="Q345" s="245"/>
      <c r="R345" s="245"/>
      <c r="S345" s="245"/>
      <c r="T345" s="24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7" t="s">
        <v>148</v>
      </c>
      <c r="AU345" s="247" t="s">
        <v>88</v>
      </c>
      <c r="AV345" s="13" t="s">
        <v>88</v>
      </c>
      <c r="AW345" s="13" t="s">
        <v>34</v>
      </c>
      <c r="AX345" s="13" t="s">
        <v>86</v>
      </c>
      <c r="AY345" s="247" t="s">
        <v>137</v>
      </c>
    </row>
    <row r="346" spans="1:65" s="2" customFormat="1" ht="24.15" customHeight="1">
      <c r="A346" s="39"/>
      <c r="B346" s="40"/>
      <c r="C346" s="219" t="s">
        <v>666</v>
      </c>
      <c r="D346" s="219" t="s">
        <v>139</v>
      </c>
      <c r="E346" s="220" t="s">
        <v>1335</v>
      </c>
      <c r="F346" s="221" t="s">
        <v>1336</v>
      </c>
      <c r="G346" s="222" t="s">
        <v>528</v>
      </c>
      <c r="H346" s="223">
        <v>17</v>
      </c>
      <c r="I346" s="224"/>
      <c r="J346" s="225">
        <f>ROUND(I346*H346,2)</f>
        <v>0</v>
      </c>
      <c r="K346" s="221" t="s">
        <v>1</v>
      </c>
      <c r="L346" s="45"/>
      <c r="M346" s="226" t="s">
        <v>1</v>
      </c>
      <c r="N346" s="227" t="s">
        <v>43</v>
      </c>
      <c r="O346" s="92"/>
      <c r="P346" s="228">
        <f>O346*H346</f>
        <v>0</v>
      </c>
      <c r="Q346" s="228">
        <v>0</v>
      </c>
      <c r="R346" s="228">
        <f>Q346*H346</f>
        <v>0</v>
      </c>
      <c r="S346" s="228">
        <v>0</v>
      </c>
      <c r="T346" s="22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0" t="s">
        <v>144</v>
      </c>
      <c r="AT346" s="230" t="s">
        <v>139</v>
      </c>
      <c r="AU346" s="230" t="s">
        <v>88</v>
      </c>
      <c r="AY346" s="18" t="s">
        <v>137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8" t="s">
        <v>86</v>
      </c>
      <c r="BK346" s="231">
        <f>ROUND(I346*H346,2)</f>
        <v>0</v>
      </c>
      <c r="BL346" s="18" t="s">
        <v>144</v>
      </c>
      <c r="BM346" s="230" t="s">
        <v>1337</v>
      </c>
    </row>
    <row r="347" spans="1:47" s="2" customFormat="1" ht="12">
      <c r="A347" s="39"/>
      <c r="B347" s="40"/>
      <c r="C347" s="41"/>
      <c r="D347" s="232" t="s">
        <v>146</v>
      </c>
      <c r="E347" s="41"/>
      <c r="F347" s="233" t="s">
        <v>1336</v>
      </c>
      <c r="G347" s="41"/>
      <c r="H347" s="41"/>
      <c r="I347" s="234"/>
      <c r="J347" s="41"/>
      <c r="K347" s="41"/>
      <c r="L347" s="45"/>
      <c r="M347" s="235"/>
      <c r="N347" s="236"/>
      <c r="O347" s="92"/>
      <c r="P347" s="92"/>
      <c r="Q347" s="92"/>
      <c r="R347" s="92"/>
      <c r="S347" s="92"/>
      <c r="T347" s="93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146</v>
      </c>
      <c r="AU347" s="18" t="s">
        <v>88</v>
      </c>
    </row>
    <row r="348" spans="1:51" s="13" customFormat="1" ht="12">
      <c r="A348" s="13"/>
      <c r="B348" s="237"/>
      <c r="C348" s="238"/>
      <c r="D348" s="232" t="s">
        <v>148</v>
      </c>
      <c r="E348" s="239" t="s">
        <v>1</v>
      </c>
      <c r="F348" s="240" t="s">
        <v>257</v>
      </c>
      <c r="G348" s="238"/>
      <c r="H348" s="241">
        <v>17</v>
      </c>
      <c r="I348" s="242"/>
      <c r="J348" s="238"/>
      <c r="K348" s="238"/>
      <c r="L348" s="243"/>
      <c r="M348" s="244"/>
      <c r="N348" s="245"/>
      <c r="O348" s="245"/>
      <c r="P348" s="245"/>
      <c r="Q348" s="245"/>
      <c r="R348" s="245"/>
      <c r="S348" s="245"/>
      <c r="T348" s="24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7" t="s">
        <v>148</v>
      </c>
      <c r="AU348" s="247" t="s">
        <v>88</v>
      </c>
      <c r="AV348" s="13" t="s">
        <v>88</v>
      </c>
      <c r="AW348" s="13" t="s">
        <v>34</v>
      </c>
      <c r="AX348" s="13" t="s">
        <v>86</v>
      </c>
      <c r="AY348" s="247" t="s">
        <v>137</v>
      </c>
    </row>
    <row r="349" spans="1:65" s="2" customFormat="1" ht="21.75" customHeight="1">
      <c r="A349" s="39"/>
      <c r="B349" s="40"/>
      <c r="C349" s="281" t="s">
        <v>672</v>
      </c>
      <c r="D349" s="281" t="s">
        <v>221</v>
      </c>
      <c r="E349" s="282" t="s">
        <v>1338</v>
      </c>
      <c r="F349" s="283" t="s">
        <v>1339</v>
      </c>
      <c r="G349" s="284" t="s">
        <v>528</v>
      </c>
      <c r="H349" s="285">
        <v>17</v>
      </c>
      <c r="I349" s="286"/>
      <c r="J349" s="287">
        <f>ROUND(I349*H349,2)</f>
        <v>0</v>
      </c>
      <c r="K349" s="283" t="s">
        <v>1</v>
      </c>
      <c r="L349" s="288"/>
      <c r="M349" s="289" t="s">
        <v>1</v>
      </c>
      <c r="N349" s="290" t="s">
        <v>43</v>
      </c>
      <c r="O349" s="92"/>
      <c r="P349" s="228">
        <f>O349*H349</f>
        <v>0</v>
      </c>
      <c r="Q349" s="228">
        <v>0</v>
      </c>
      <c r="R349" s="228">
        <f>Q349*H349</f>
        <v>0</v>
      </c>
      <c r="S349" s="228">
        <v>0</v>
      </c>
      <c r="T349" s="22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0" t="s">
        <v>189</v>
      </c>
      <c r="AT349" s="230" t="s">
        <v>221</v>
      </c>
      <c r="AU349" s="230" t="s">
        <v>88</v>
      </c>
      <c r="AY349" s="18" t="s">
        <v>137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8" t="s">
        <v>86</v>
      </c>
      <c r="BK349" s="231">
        <f>ROUND(I349*H349,2)</f>
        <v>0</v>
      </c>
      <c r="BL349" s="18" t="s">
        <v>144</v>
      </c>
      <c r="BM349" s="230" t="s">
        <v>1340</v>
      </c>
    </row>
    <row r="350" spans="1:47" s="2" customFormat="1" ht="12">
      <c r="A350" s="39"/>
      <c r="B350" s="40"/>
      <c r="C350" s="41"/>
      <c r="D350" s="232" t="s">
        <v>146</v>
      </c>
      <c r="E350" s="41"/>
      <c r="F350" s="233" t="s">
        <v>1339</v>
      </c>
      <c r="G350" s="41"/>
      <c r="H350" s="41"/>
      <c r="I350" s="234"/>
      <c r="J350" s="41"/>
      <c r="K350" s="41"/>
      <c r="L350" s="45"/>
      <c r="M350" s="235"/>
      <c r="N350" s="236"/>
      <c r="O350" s="92"/>
      <c r="P350" s="92"/>
      <c r="Q350" s="92"/>
      <c r="R350" s="92"/>
      <c r="S350" s="92"/>
      <c r="T350" s="93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146</v>
      </c>
      <c r="AU350" s="18" t="s">
        <v>88</v>
      </c>
    </row>
    <row r="351" spans="1:51" s="13" customFormat="1" ht="12">
      <c r="A351" s="13"/>
      <c r="B351" s="237"/>
      <c r="C351" s="238"/>
      <c r="D351" s="232" t="s">
        <v>148</v>
      </c>
      <c r="E351" s="239" t="s">
        <v>1</v>
      </c>
      <c r="F351" s="240" t="s">
        <v>257</v>
      </c>
      <c r="G351" s="238"/>
      <c r="H351" s="241">
        <v>17</v>
      </c>
      <c r="I351" s="242"/>
      <c r="J351" s="238"/>
      <c r="K351" s="238"/>
      <c r="L351" s="243"/>
      <c r="M351" s="244"/>
      <c r="N351" s="245"/>
      <c r="O351" s="245"/>
      <c r="P351" s="245"/>
      <c r="Q351" s="245"/>
      <c r="R351" s="245"/>
      <c r="S351" s="245"/>
      <c r="T351" s="24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7" t="s">
        <v>148</v>
      </c>
      <c r="AU351" s="247" t="s">
        <v>88</v>
      </c>
      <c r="AV351" s="13" t="s">
        <v>88</v>
      </c>
      <c r="AW351" s="13" t="s">
        <v>34</v>
      </c>
      <c r="AX351" s="13" t="s">
        <v>86</v>
      </c>
      <c r="AY351" s="247" t="s">
        <v>137</v>
      </c>
    </row>
    <row r="352" spans="1:65" s="2" customFormat="1" ht="21.75" customHeight="1">
      <c r="A352" s="39"/>
      <c r="B352" s="40"/>
      <c r="C352" s="219" t="s">
        <v>681</v>
      </c>
      <c r="D352" s="219" t="s">
        <v>139</v>
      </c>
      <c r="E352" s="220" t="s">
        <v>1341</v>
      </c>
      <c r="F352" s="221" t="s">
        <v>1342</v>
      </c>
      <c r="G352" s="222" t="s">
        <v>142</v>
      </c>
      <c r="H352" s="223">
        <v>34</v>
      </c>
      <c r="I352" s="224"/>
      <c r="J352" s="225">
        <f>ROUND(I352*H352,2)</f>
        <v>0</v>
      </c>
      <c r="K352" s="221" t="s">
        <v>1</v>
      </c>
      <c r="L352" s="45"/>
      <c r="M352" s="226" t="s">
        <v>1</v>
      </c>
      <c r="N352" s="227" t="s">
        <v>43</v>
      </c>
      <c r="O352" s="92"/>
      <c r="P352" s="228">
        <f>O352*H352</f>
        <v>0</v>
      </c>
      <c r="Q352" s="228">
        <v>0</v>
      </c>
      <c r="R352" s="228">
        <f>Q352*H352</f>
        <v>0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144</v>
      </c>
      <c r="AT352" s="230" t="s">
        <v>139</v>
      </c>
      <c r="AU352" s="230" t="s">
        <v>88</v>
      </c>
      <c r="AY352" s="18" t="s">
        <v>137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86</v>
      </c>
      <c r="BK352" s="231">
        <f>ROUND(I352*H352,2)</f>
        <v>0</v>
      </c>
      <c r="BL352" s="18" t="s">
        <v>144</v>
      </c>
      <c r="BM352" s="230" t="s">
        <v>1343</v>
      </c>
    </row>
    <row r="353" spans="1:47" s="2" customFormat="1" ht="12">
      <c r="A353" s="39"/>
      <c r="B353" s="40"/>
      <c r="C353" s="41"/>
      <c r="D353" s="232" t="s">
        <v>146</v>
      </c>
      <c r="E353" s="41"/>
      <c r="F353" s="233" t="s">
        <v>1342</v>
      </c>
      <c r="G353" s="41"/>
      <c r="H353" s="41"/>
      <c r="I353" s="234"/>
      <c r="J353" s="41"/>
      <c r="K353" s="41"/>
      <c r="L353" s="45"/>
      <c r="M353" s="235"/>
      <c r="N353" s="236"/>
      <c r="O353" s="92"/>
      <c r="P353" s="92"/>
      <c r="Q353" s="92"/>
      <c r="R353" s="92"/>
      <c r="S353" s="92"/>
      <c r="T353" s="93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146</v>
      </c>
      <c r="AU353" s="18" t="s">
        <v>88</v>
      </c>
    </row>
    <row r="354" spans="1:51" s="13" customFormat="1" ht="12">
      <c r="A354" s="13"/>
      <c r="B354" s="237"/>
      <c r="C354" s="238"/>
      <c r="D354" s="232" t="s">
        <v>148</v>
      </c>
      <c r="E354" s="239" t="s">
        <v>1</v>
      </c>
      <c r="F354" s="240" t="s">
        <v>366</v>
      </c>
      <c r="G354" s="238"/>
      <c r="H354" s="241">
        <v>34</v>
      </c>
      <c r="I354" s="242"/>
      <c r="J354" s="238"/>
      <c r="K354" s="238"/>
      <c r="L354" s="243"/>
      <c r="M354" s="244"/>
      <c r="N354" s="245"/>
      <c r="O354" s="245"/>
      <c r="P354" s="245"/>
      <c r="Q354" s="245"/>
      <c r="R354" s="245"/>
      <c r="S354" s="245"/>
      <c r="T354" s="24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7" t="s">
        <v>148</v>
      </c>
      <c r="AU354" s="247" t="s">
        <v>88</v>
      </c>
      <c r="AV354" s="13" t="s">
        <v>88</v>
      </c>
      <c r="AW354" s="13" t="s">
        <v>34</v>
      </c>
      <c r="AX354" s="13" t="s">
        <v>86</v>
      </c>
      <c r="AY354" s="247" t="s">
        <v>137</v>
      </c>
    </row>
    <row r="355" spans="1:65" s="2" customFormat="1" ht="16.5" customHeight="1">
      <c r="A355" s="39"/>
      <c r="B355" s="40"/>
      <c r="C355" s="281" t="s">
        <v>685</v>
      </c>
      <c r="D355" s="281" t="s">
        <v>221</v>
      </c>
      <c r="E355" s="282" t="s">
        <v>1344</v>
      </c>
      <c r="F355" s="283" t="s">
        <v>1345</v>
      </c>
      <c r="G355" s="284" t="s">
        <v>242</v>
      </c>
      <c r="H355" s="285">
        <v>34</v>
      </c>
      <c r="I355" s="286"/>
      <c r="J355" s="287">
        <f>ROUND(I355*H355,2)</f>
        <v>0</v>
      </c>
      <c r="K355" s="283" t="s">
        <v>1</v>
      </c>
      <c r="L355" s="288"/>
      <c r="M355" s="289" t="s">
        <v>1</v>
      </c>
      <c r="N355" s="290" t="s">
        <v>43</v>
      </c>
      <c r="O355" s="92"/>
      <c r="P355" s="228">
        <f>O355*H355</f>
        <v>0</v>
      </c>
      <c r="Q355" s="228">
        <v>0.001</v>
      </c>
      <c r="R355" s="228">
        <f>Q355*H355</f>
        <v>0.034</v>
      </c>
      <c r="S355" s="228">
        <v>0</v>
      </c>
      <c r="T355" s="22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0" t="s">
        <v>189</v>
      </c>
      <c r="AT355" s="230" t="s">
        <v>221</v>
      </c>
      <c r="AU355" s="230" t="s">
        <v>88</v>
      </c>
      <c r="AY355" s="18" t="s">
        <v>137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8" t="s">
        <v>86</v>
      </c>
      <c r="BK355" s="231">
        <f>ROUND(I355*H355,2)</f>
        <v>0</v>
      </c>
      <c r="BL355" s="18" t="s">
        <v>144</v>
      </c>
      <c r="BM355" s="230" t="s">
        <v>1346</v>
      </c>
    </row>
    <row r="356" spans="1:47" s="2" customFormat="1" ht="12">
      <c r="A356" s="39"/>
      <c r="B356" s="40"/>
      <c r="C356" s="41"/>
      <c r="D356" s="232" t="s">
        <v>146</v>
      </c>
      <c r="E356" s="41"/>
      <c r="F356" s="233" t="s">
        <v>1345</v>
      </c>
      <c r="G356" s="41"/>
      <c r="H356" s="41"/>
      <c r="I356" s="234"/>
      <c r="J356" s="41"/>
      <c r="K356" s="41"/>
      <c r="L356" s="45"/>
      <c r="M356" s="235"/>
      <c r="N356" s="236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146</v>
      </c>
      <c r="AU356" s="18" t="s">
        <v>88</v>
      </c>
    </row>
    <row r="357" spans="1:51" s="13" customFormat="1" ht="12">
      <c r="A357" s="13"/>
      <c r="B357" s="237"/>
      <c r="C357" s="238"/>
      <c r="D357" s="232" t="s">
        <v>148</v>
      </c>
      <c r="E357" s="239" t="s">
        <v>1</v>
      </c>
      <c r="F357" s="240" t="s">
        <v>366</v>
      </c>
      <c r="G357" s="238"/>
      <c r="H357" s="241">
        <v>34</v>
      </c>
      <c r="I357" s="242"/>
      <c r="J357" s="238"/>
      <c r="K357" s="238"/>
      <c r="L357" s="243"/>
      <c r="M357" s="244"/>
      <c r="N357" s="245"/>
      <c r="O357" s="245"/>
      <c r="P357" s="245"/>
      <c r="Q357" s="245"/>
      <c r="R357" s="245"/>
      <c r="S357" s="245"/>
      <c r="T357" s="24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7" t="s">
        <v>148</v>
      </c>
      <c r="AU357" s="247" t="s">
        <v>88</v>
      </c>
      <c r="AV357" s="13" t="s">
        <v>88</v>
      </c>
      <c r="AW357" s="13" t="s">
        <v>34</v>
      </c>
      <c r="AX357" s="13" t="s">
        <v>86</v>
      </c>
      <c r="AY357" s="247" t="s">
        <v>137</v>
      </c>
    </row>
    <row r="358" spans="1:63" s="12" customFormat="1" ht="25.9" customHeight="1">
      <c r="A358" s="12"/>
      <c r="B358" s="203"/>
      <c r="C358" s="204"/>
      <c r="D358" s="205" t="s">
        <v>77</v>
      </c>
      <c r="E358" s="206" t="s">
        <v>98</v>
      </c>
      <c r="F358" s="206" t="s">
        <v>99</v>
      </c>
      <c r="G358" s="204"/>
      <c r="H358" s="204"/>
      <c r="I358" s="207"/>
      <c r="J358" s="208">
        <f>BK358</f>
        <v>0</v>
      </c>
      <c r="K358" s="204"/>
      <c r="L358" s="209"/>
      <c r="M358" s="210"/>
      <c r="N358" s="211"/>
      <c r="O358" s="211"/>
      <c r="P358" s="212">
        <f>P359+P362</f>
        <v>0</v>
      </c>
      <c r="Q358" s="211"/>
      <c r="R358" s="212">
        <f>R359+R362</f>
        <v>0</v>
      </c>
      <c r="S358" s="211"/>
      <c r="T358" s="213">
        <f>T359+T362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14" t="s">
        <v>169</v>
      </c>
      <c r="AT358" s="215" t="s">
        <v>77</v>
      </c>
      <c r="AU358" s="215" t="s">
        <v>78</v>
      </c>
      <c r="AY358" s="214" t="s">
        <v>137</v>
      </c>
      <c r="BK358" s="216">
        <f>BK359+BK362</f>
        <v>0</v>
      </c>
    </row>
    <row r="359" spans="1:63" s="12" customFormat="1" ht="22.8" customHeight="1">
      <c r="A359" s="12"/>
      <c r="B359" s="203"/>
      <c r="C359" s="204"/>
      <c r="D359" s="205" t="s">
        <v>77</v>
      </c>
      <c r="E359" s="217" t="s">
        <v>1347</v>
      </c>
      <c r="F359" s="217" t="s">
        <v>1348</v>
      </c>
      <c r="G359" s="204"/>
      <c r="H359" s="204"/>
      <c r="I359" s="207"/>
      <c r="J359" s="218">
        <f>BK359</f>
        <v>0</v>
      </c>
      <c r="K359" s="204"/>
      <c r="L359" s="209"/>
      <c r="M359" s="210"/>
      <c r="N359" s="211"/>
      <c r="O359" s="211"/>
      <c r="P359" s="212">
        <f>SUM(P360:P361)</f>
        <v>0</v>
      </c>
      <c r="Q359" s="211"/>
      <c r="R359" s="212">
        <f>SUM(R360:R361)</f>
        <v>0</v>
      </c>
      <c r="S359" s="211"/>
      <c r="T359" s="213">
        <f>SUM(T360:T361)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14" t="s">
        <v>169</v>
      </c>
      <c r="AT359" s="215" t="s">
        <v>77</v>
      </c>
      <c r="AU359" s="215" t="s">
        <v>86</v>
      </c>
      <c r="AY359" s="214" t="s">
        <v>137</v>
      </c>
      <c r="BK359" s="216">
        <f>SUM(BK360:BK361)</f>
        <v>0</v>
      </c>
    </row>
    <row r="360" spans="1:65" s="2" customFormat="1" ht="16.5" customHeight="1">
      <c r="A360" s="39"/>
      <c r="B360" s="40"/>
      <c r="C360" s="219" t="s">
        <v>691</v>
      </c>
      <c r="D360" s="219" t="s">
        <v>139</v>
      </c>
      <c r="E360" s="220" t="s">
        <v>1349</v>
      </c>
      <c r="F360" s="221" t="s">
        <v>1350</v>
      </c>
      <c r="G360" s="222" t="s">
        <v>1351</v>
      </c>
      <c r="H360" s="223">
        <v>1</v>
      </c>
      <c r="I360" s="224"/>
      <c r="J360" s="225">
        <f>ROUND(I360*H360,2)</f>
        <v>0</v>
      </c>
      <c r="K360" s="221" t="s">
        <v>143</v>
      </c>
      <c r="L360" s="45"/>
      <c r="M360" s="226" t="s">
        <v>1</v>
      </c>
      <c r="N360" s="227" t="s">
        <v>43</v>
      </c>
      <c r="O360" s="92"/>
      <c r="P360" s="228">
        <f>O360*H360</f>
        <v>0</v>
      </c>
      <c r="Q360" s="228">
        <v>0</v>
      </c>
      <c r="R360" s="228">
        <f>Q360*H360</f>
        <v>0</v>
      </c>
      <c r="S360" s="228">
        <v>0</v>
      </c>
      <c r="T360" s="22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0" t="s">
        <v>1352</v>
      </c>
      <c r="AT360" s="230" t="s">
        <v>139</v>
      </c>
      <c r="AU360" s="230" t="s">
        <v>88</v>
      </c>
      <c r="AY360" s="18" t="s">
        <v>137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8" t="s">
        <v>86</v>
      </c>
      <c r="BK360" s="231">
        <f>ROUND(I360*H360,2)</f>
        <v>0</v>
      </c>
      <c r="BL360" s="18" t="s">
        <v>1352</v>
      </c>
      <c r="BM360" s="230" t="s">
        <v>1353</v>
      </c>
    </row>
    <row r="361" spans="1:47" s="2" customFormat="1" ht="12">
      <c r="A361" s="39"/>
      <c r="B361" s="40"/>
      <c r="C361" s="41"/>
      <c r="D361" s="232" t="s">
        <v>146</v>
      </c>
      <c r="E361" s="41"/>
      <c r="F361" s="233" t="s">
        <v>1350</v>
      </c>
      <c r="G361" s="41"/>
      <c r="H361" s="41"/>
      <c r="I361" s="234"/>
      <c r="J361" s="41"/>
      <c r="K361" s="41"/>
      <c r="L361" s="45"/>
      <c r="M361" s="235"/>
      <c r="N361" s="236"/>
      <c r="O361" s="92"/>
      <c r="P361" s="92"/>
      <c r="Q361" s="92"/>
      <c r="R361" s="92"/>
      <c r="S361" s="92"/>
      <c r="T361" s="93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146</v>
      </c>
      <c r="AU361" s="18" t="s">
        <v>88</v>
      </c>
    </row>
    <row r="362" spans="1:63" s="12" customFormat="1" ht="22.8" customHeight="1">
      <c r="A362" s="12"/>
      <c r="B362" s="203"/>
      <c r="C362" s="204"/>
      <c r="D362" s="205" t="s">
        <v>77</v>
      </c>
      <c r="E362" s="217" t="s">
        <v>1354</v>
      </c>
      <c r="F362" s="217" t="s">
        <v>1355</v>
      </c>
      <c r="G362" s="204"/>
      <c r="H362" s="204"/>
      <c r="I362" s="207"/>
      <c r="J362" s="218">
        <f>BK362</f>
        <v>0</v>
      </c>
      <c r="K362" s="204"/>
      <c r="L362" s="209"/>
      <c r="M362" s="210"/>
      <c r="N362" s="211"/>
      <c r="O362" s="211"/>
      <c r="P362" s="212">
        <f>SUM(P363:P366)</f>
        <v>0</v>
      </c>
      <c r="Q362" s="211"/>
      <c r="R362" s="212">
        <f>SUM(R363:R366)</f>
        <v>0</v>
      </c>
      <c r="S362" s="211"/>
      <c r="T362" s="213">
        <f>SUM(T363:T366)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14" t="s">
        <v>169</v>
      </c>
      <c r="AT362" s="215" t="s">
        <v>77</v>
      </c>
      <c r="AU362" s="215" t="s">
        <v>86</v>
      </c>
      <c r="AY362" s="214" t="s">
        <v>137</v>
      </c>
      <c r="BK362" s="216">
        <f>SUM(BK363:BK366)</f>
        <v>0</v>
      </c>
    </row>
    <row r="363" spans="1:65" s="2" customFormat="1" ht="16.5" customHeight="1">
      <c r="A363" s="39"/>
      <c r="B363" s="40"/>
      <c r="C363" s="219" t="s">
        <v>697</v>
      </c>
      <c r="D363" s="219" t="s">
        <v>139</v>
      </c>
      <c r="E363" s="220" t="s">
        <v>1356</v>
      </c>
      <c r="F363" s="221" t="s">
        <v>1357</v>
      </c>
      <c r="G363" s="222" t="s">
        <v>1351</v>
      </c>
      <c r="H363" s="223">
        <v>1</v>
      </c>
      <c r="I363" s="224"/>
      <c r="J363" s="225">
        <f>ROUND(I363*H363,2)</f>
        <v>0</v>
      </c>
      <c r="K363" s="221" t="s">
        <v>143</v>
      </c>
      <c r="L363" s="45"/>
      <c r="M363" s="226" t="s">
        <v>1</v>
      </c>
      <c r="N363" s="227" t="s">
        <v>43</v>
      </c>
      <c r="O363" s="92"/>
      <c r="P363" s="228">
        <f>O363*H363</f>
        <v>0</v>
      </c>
      <c r="Q363" s="228">
        <v>0</v>
      </c>
      <c r="R363" s="228">
        <f>Q363*H363</f>
        <v>0</v>
      </c>
      <c r="S363" s="228">
        <v>0</v>
      </c>
      <c r="T363" s="229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0" t="s">
        <v>1352</v>
      </c>
      <c r="AT363" s="230" t="s">
        <v>139</v>
      </c>
      <c r="AU363" s="230" t="s">
        <v>88</v>
      </c>
      <c r="AY363" s="18" t="s">
        <v>137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8" t="s">
        <v>86</v>
      </c>
      <c r="BK363" s="231">
        <f>ROUND(I363*H363,2)</f>
        <v>0</v>
      </c>
      <c r="BL363" s="18" t="s">
        <v>1352</v>
      </c>
      <c r="BM363" s="230" t="s">
        <v>1358</v>
      </c>
    </row>
    <row r="364" spans="1:47" s="2" customFormat="1" ht="12">
      <c r="A364" s="39"/>
      <c r="B364" s="40"/>
      <c r="C364" s="41"/>
      <c r="D364" s="232" t="s">
        <v>146</v>
      </c>
      <c r="E364" s="41"/>
      <c r="F364" s="233" t="s">
        <v>1359</v>
      </c>
      <c r="G364" s="41"/>
      <c r="H364" s="41"/>
      <c r="I364" s="234"/>
      <c r="J364" s="41"/>
      <c r="K364" s="41"/>
      <c r="L364" s="45"/>
      <c r="M364" s="235"/>
      <c r="N364" s="236"/>
      <c r="O364" s="92"/>
      <c r="P364" s="92"/>
      <c r="Q364" s="92"/>
      <c r="R364" s="92"/>
      <c r="S364" s="92"/>
      <c r="T364" s="93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146</v>
      </c>
      <c r="AU364" s="18" t="s">
        <v>88</v>
      </c>
    </row>
    <row r="365" spans="1:65" s="2" customFormat="1" ht="16.5" customHeight="1">
      <c r="A365" s="39"/>
      <c r="B365" s="40"/>
      <c r="C365" s="219" t="s">
        <v>702</v>
      </c>
      <c r="D365" s="219" t="s">
        <v>139</v>
      </c>
      <c r="E365" s="220" t="s">
        <v>1360</v>
      </c>
      <c r="F365" s="221" t="s">
        <v>1361</v>
      </c>
      <c r="G365" s="222" t="s">
        <v>1231</v>
      </c>
      <c r="H365" s="223">
        <v>20</v>
      </c>
      <c r="I365" s="224"/>
      <c r="J365" s="225">
        <f>ROUND(I365*H365,2)</f>
        <v>0</v>
      </c>
      <c r="K365" s="221" t="s">
        <v>143</v>
      </c>
      <c r="L365" s="45"/>
      <c r="M365" s="226" t="s">
        <v>1</v>
      </c>
      <c r="N365" s="227" t="s">
        <v>43</v>
      </c>
      <c r="O365" s="92"/>
      <c r="P365" s="228">
        <f>O365*H365</f>
        <v>0</v>
      </c>
      <c r="Q365" s="228">
        <v>0</v>
      </c>
      <c r="R365" s="228">
        <f>Q365*H365</f>
        <v>0</v>
      </c>
      <c r="S365" s="228">
        <v>0</v>
      </c>
      <c r="T365" s="229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0" t="s">
        <v>1352</v>
      </c>
      <c r="AT365" s="230" t="s">
        <v>139</v>
      </c>
      <c r="AU365" s="230" t="s">
        <v>88</v>
      </c>
      <c r="AY365" s="18" t="s">
        <v>137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8" t="s">
        <v>86</v>
      </c>
      <c r="BK365" s="231">
        <f>ROUND(I365*H365,2)</f>
        <v>0</v>
      </c>
      <c r="BL365" s="18" t="s">
        <v>1352</v>
      </c>
      <c r="BM365" s="230" t="s">
        <v>1362</v>
      </c>
    </row>
    <row r="366" spans="1:47" s="2" customFormat="1" ht="12">
      <c r="A366" s="39"/>
      <c r="B366" s="40"/>
      <c r="C366" s="41"/>
      <c r="D366" s="232" t="s">
        <v>146</v>
      </c>
      <c r="E366" s="41"/>
      <c r="F366" s="233" t="s">
        <v>1361</v>
      </c>
      <c r="G366" s="41"/>
      <c r="H366" s="41"/>
      <c r="I366" s="234"/>
      <c r="J366" s="41"/>
      <c r="K366" s="41"/>
      <c r="L366" s="45"/>
      <c r="M366" s="294"/>
      <c r="N366" s="295"/>
      <c r="O366" s="296"/>
      <c r="P366" s="296"/>
      <c r="Q366" s="296"/>
      <c r="R366" s="296"/>
      <c r="S366" s="296"/>
      <c r="T366" s="297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146</v>
      </c>
      <c r="AU366" s="18" t="s">
        <v>88</v>
      </c>
    </row>
    <row r="367" spans="1:31" s="2" customFormat="1" ht="6.95" customHeight="1">
      <c r="A367" s="39"/>
      <c r="B367" s="67"/>
      <c r="C367" s="68"/>
      <c r="D367" s="68"/>
      <c r="E367" s="68"/>
      <c r="F367" s="68"/>
      <c r="G367" s="68"/>
      <c r="H367" s="68"/>
      <c r="I367" s="68"/>
      <c r="J367" s="68"/>
      <c r="K367" s="68"/>
      <c r="L367" s="45"/>
      <c r="M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</row>
  </sheetData>
  <sheetProtection password="CC35" sheet="1" objects="1" scenarios="1" formatColumns="0" formatRows="0" autoFilter="0"/>
  <autoFilter ref="C123:K36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101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Velká Dobrá - Okružní křižovatka Berounská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43" t="s">
        <v>1363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19</v>
      </c>
      <c r="G11" s="39"/>
      <c r="H11" s="39"/>
      <c r="I11" s="141" t="s">
        <v>20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22</v>
      </c>
      <c r="E12" s="39"/>
      <c r="F12" s="144" t="s">
        <v>23</v>
      </c>
      <c r="G12" s="39"/>
      <c r="H12" s="39"/>
      <c r="I12" s="141" t="s">
        <v>24</v>
      </c>
      <c r="J12" s="145" t="str">
        <f>'Rekapitulace stavby'!AN8</f>
        <v>3. 1. 2023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26</v>
      </c>
      <c r="E14" s="39"/>
      <c r="F14" s="39"/>
      <c r="G14" s="39"/>
      <c r="H14" s="39"/>
      <c r="I14" s="141" t="s">
        <v>27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29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30</v>
      </c>
      <c r="E17" s="39"/>
      <c r="F17" s="39"/>
      <c r="G17" s="39"/>
      <c r="H17" s="39"/>
      <c r="I17" s="141" t="s">
        <v>27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29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32</v>
      </c>
      <c r="E20" s="39"/>
      <c r="F20" s="39"/>
      <c r="G20" s="39"/>
      <c r="H20" s="39"/>
      <c r="I20" s="141" t="s">
        <v>27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29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27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29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ROUND(J119,2)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ROUND((SUM(BE119:BE131)),2)</f>
        <v>0</v>
      </c>
      <c r="G33" s="39"/>
      <c r="H33" s="39"/>
      <c r="I33" s="156">
        <v>0.21</v>
      </c>
      <c r="J33" s="155">
        <f>ROUND(((SUM(BE119:BE131))*I33),2)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ROUND((SUM(BF119:BF131)),2)</f>
        <v>0</v>
      </c>
      <c r="G34" s="39"/>
      <c r="H34" s="39"/>
      <c r="I34" s="156">
        <v>0.15</v>
      </c>
      <c r="J34" s="155">
        <f>ROUND(((SUM(BF119:BF131))*I34),2)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ROUND((SUM(BG119:BG131)),2)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ROUND((SUM(BH119:BH131)),2)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ROUND((SUM(BI119:BI131)),2)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104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5" t="str">
        <f>E7</f>
        <v>Velká Dobrá - Okružní křižovatka Berounská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102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 hidden="1">
      <c r="A87" s="39"/>
      <c r="B87" s="40"/>
      <c r="C87" s="41"/>
      <c r="D87" s="41"/>
      <c r="E87" s="77" t="str">
        <f>E9</f>
        <v>OST - Pasportizace objízdných tras a komunikací dotčených stavbou vč. jejich oprav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22</v>
      </c>
      <c r="D89" s="41"/>
      <c r="E89" s="41"/>
      <c r="F89" s="28" t="str">
        <f>F12</f>
        <v>Velká Dobrá</v>
      </c>
      <c r="G89" s="41"/>
      <c r="H89" s="41"/>
      <c r="I89" s="33" t="s">
        <v>24</v>
      </c>
      <c r="J89" s="80" t="str">
        <f>IF(J12="","",J12)</f>
        <v>3. 1. 2023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26</v>
      </c>
      <c r="D91" s="41"/>
      <c r="E91" s="41"/>
      <c r="F91" s="28" t="str">
        <f>E15</f>
        <v xml:space="preserve"> </v>
      </c>
      <c r="G91" s="41"/>
      <c r="H91" s="41"/>
      <c r="I91" s="33" t="s">
        <v>32</v>
      </c>
      <c r="J91" s="37" t="str">
        <f>E21</f>
        <v>Projekce dopravní Filip,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6" t="s">
        <v>105</v>
      </c>
      <c r="D94" s="177"/>
      <c r="E94" s="177"/>
      <c r="F94" s="177"/>
      <c r="G94" s="177"/>
      <c r="H94" s="177"/>
      <c r="I94" s="177"/>
      <c r="J94" s="178" t="s">
        <v>106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79" t="s">
        <v>107</v>
      </c>
      <c r="D96" s="41"/>
      <c r="E96" s="41"/>
      <c r="F96" s="41"/>
      <c r="G96" s="41"/>
      <c r="H96" s="41"/>
      <c r="I96" s="41"/>
      <c r="J96" s="111">
        <f>J119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108</v>
      </c>
    </row>
    <row r="97" spans="1:31" s="9" customFormat="1" ht="24.95" customHeight="1" hidden="1">
      <c r="A97" s="9"/>
      <c r="B97" s="180"/>
      <c r="C97" s="181"/>
      <c r="D97" s="182" t="s">
        <v>1062</v>
      </c>
      <c r="E97" s="183"/>
      <c r="F97" s="183"/>
      <c r="G97" s="183"/>
      <c r="H97" s="183"/>
      <c r="I97" s="183"/>
      <c r="J97" s="184">
        <f>J120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1063</v>
      </c>
      <c r="E98" s="189"/>
      <c r="F98" s="189"/>
      <c r="G98" s="189"/>
      <c r="H98" s="189"/>
      <c r="I98" s="189"/>
      <c r="J98" s="190">
        <f>J121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6"/>
      <c r="C99" s="187"/>
      <c r="D99" s="188" t="s">
        <v>1364</v>
      </c>
      <c r="E99" s="189"/>
      <c r="F99" s="189"/>
      <c r="G99" s="189"/>
      <c r="H99" s="189"/>
      <c r="I99" s="189"/>
      <c r="J99" s="190">
        <f>J128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 hidden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 hidden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ht="12" hidden="1"/>
    <row r="103" ht="12" hidden="1"/>
    <row r="104" ht="12" hidden="1"/>
    <row r="105" spans="1:31" s="2" customFormat="1" ht="6.95" customHeight="1">
      <c r="A105" s="39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4.95" customHeight="1">
      <c r="A106" s="39"/>
      <c r="B106" s="40"/>
      <c r="C106" s="24" t="s">
        <v>122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175" t="str">
        <f>E7</f>
        <v>Velká Dobrá - Okružní křižovatka Berounská</v>
      </c>
      <c r="F109" s="33"/>
      <c r="G109" s="33"/>
      <c r="H109" s="33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102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30" customHeight="1">
      <c r="A111" s="39"/>
      <c r="B111" s="40"/>
      <c r="C111" s="41"/>
      <c r="D111" s="41"/>
      <c r="E111" s="77" t="str">
        <f>E9</f>
        <v>OST - Pasportizace objízdných tras a komunikací dotčených stavbou vč. jejich oprav</v>
      </c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22</v>
      </c>
      <c r="D113" s="41"/>
      <c r="E113" s="41"/>
      <c r="F113" s="28" t="str">
        <f>F12</f>
        <v>Velká Dobrá</v>
      </c>
      <c r="G113" s="41"/>
      <c r="H113" s="41"/>
      <c r="I113" s="33" t="s">
        <v>24</v>
      </c>
      <c r="J113" s="80" t="str">
        <f>IF(J12="","",J12)</f>
        <v>3. 1. 2023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5.65" customHeight="1">
      <c r="A115" s="39"/>
      <c r="B115" s="40"/>
      <c r="C115" s="33" t="s">
        <v>26</v>
      </c>
      <c r="D115" s="41"/>
      <c r="E115" s="41"/>
      <c r="F115" s="28" t="str">
        <f>E15</f>
        <v xml:space="preserve"> </v>
      </c>
      <c r="G115" s="41"/>
      <c r="H115" s="41"/>
      <c r="I115" s="33" t="s">
        <v>32</v>
      </c>
      <c r="J115" s="37" t="str">
        <f>E21</f>
        <v>Projekce dopravní Filip, s.r.o.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30</v>
      </c>
      <c r="D116" s="41"/>
      <c r="E116" s="41"/>
      <c r="F116" s="28" t="str">
        <f>IF(E18="","",E18)</f>
        <v>Vyplň údaj</v>
      </c>
      <c r="G116" s="41"/>
      <c r="H116" s="41"/>
      <c r="I116" s="33" t="s">
        <v>35</v>
      </c>
      <c r="J116" s="37" t="str">
        <f>E24</f>
        <v xml:space="preserve"> 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0.3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11" customFormat="1" ht="29.25" customHeight="1">
      <c r="A118" s="192"/>
      <c r="B118" s="193"/>
      <c r="C118" s="194" t="s">
        <v>123</v>
      </c>
      <c r="D118" s="195" t="s">
        <v>63</v>
      </c>
      <c r="E118" s="195" t="s">
        <v>59</v>
      </c>
      <c r="F118" s="195" t="s">
        <v>60</v>
      </c>
      <c r="G118" s="195" t="s">
        <v>124</v>
      </c>
      <c r="H118" s="195" t="s">
        <v>125</v>
      </c>
      <c r="I118" s="195" t="s">
        <v>126</v>
      </c>
      <c r="J118" s="195" t="s">
        <v>106</v>
      </c>
      <c r="K118" s="196" t="s">
        <v>127</v>
      </c>
      <c r="L118" s="197"/>
      <c r="M118" s="101" t="s">
        <v>1</v>
      </c>
      <c r="N118" s="102" t="s">
        <v>42</v>
      </c>
      <c r="O118" s="102" t="s">
        <v>128</v>
      </c>
      <c r="P118" s="102" t="s">
        <v>129</v>
      </c>
      <c r="Q118" s="102" t="s">
        <v>130</v>
      </c>
      <c r="R118" s="102" t="s">
        <v>131</v>
      </c>
      <c r="S118" s="102" t="s">
        <v>132</v>
      </c>
      <c r="T118" s="103" t="s">
        <v>133</v>
      </c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</row>
    <row r="119" spans="1:63" s="2" customFormat="1" ht="22.8" customHeight="1">
      <c r="A119" s="39"/>
      <c r="B119" s="40"/>
      <c r="C119" s="108" t="s">
        <v>134</v>
      </c>
      <c r="D119" s="41"/>
      <c r="E119" s="41"/>
      <c r="F119" s="41"/>
      <c r="G119" s="41"/>
      <c r="H119" s="41"/>
      <c r="I119" s="41"/>
      <c r="J119" s="198">
        <f>BK119</f>
        <v>0</v>
      </c>
      <c r="K119" s="41"/>
      <c r="L119" s="45"/>
      <c r="M119" s="104"/>
      <c r="N119" s="199"/>
      <c r="O119" s="105"/>
      <c r="P119" s="200">
        <f>P120</f>
        <v>0</v>
      </c>
      <c r="Q119" s="105"/>
      <c r="R119" s="200">
        <f>R120</f>
        <v>0</v>
      </c>
      <c r="S119" s="105"/>
      <c r="T119" s="201">
        <f>T120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77</v>
      </c>
      <c r="AU119" s="18" t="s">
        <v>108</v>
      </c>
      <c r="BK119" s="202">
        <f>BK120</f>
        <v>0</v>
      </c>
    </row>
    <row r="120" spans="1:63" s="12" customFormat="1" ht="25.9" customHeight="1">
      <c r="A120" s="12"/>
      <c r="B120" s="203"/>
      <c r="C120" s="204"/>
      <c r="D120" s="205" t="s">
        <v>77</v>
      </c>
      <c r="E120" s="206" t="s">
        <v>98</v>
      </c>
      <c r="F120" s="206" t="s">
        <v>99</v>
      </c>
      <c r="G120" s="204"/>
      <c r="H120" s="204"/>
      <c r="I120" s="207"/>
      <c r="J120" s="208">
        <f>BK120</f>
        <v>0</v>
      </c>
      <c r="K120" s="204"/>
      <c r="L120" s="209"/>
      <c r="M120" s="210"/>
      <c r="N120" s="211"/>
      <c r="O120" s="211"/>
      <c r="P120" s="212">
        <f>P121+P128</f>
        <v>0</v>
      </c>
      <c r="Q120" s="211"/>
      <c r="R120" s="212">
        <f>R121+R128</f>
        <v>0</v>
      </c>
      <c r="S120" s="211"/>
      <c r="T120" s="213">
        <f>T121+T128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169</v>
      </c>
      <c r="AT120" s="215" t="s">
        <v>77</v>
      </c>
      <c r="AU120" s="215" t="s">
        <v>78</v>
      </c>
      <c r="AY120" s="214" t="s">
        <v>137</v>
      </c>
      <c r="BK120" s="216">
        <f>BK121+BK128</f>
        <v>0</v>
      </c>
    </row>
    <row r="121" spans="1:63" s="12" customFormat="1" ht="22.8" customHeight="1">
      <c r="A121" s="12"/>
      <c r="B121" s="203"/>
      <c r="C121" s="204"/>
      <c r="D121" s="205" t="s">
        <v>77</v>
      </c>
      <c r="E121" s="217" t="s">
        <v>1347</v>
      </c>
      <c r="F121" s="217" t="s">
        <v>1348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SUM(P122:P127)</f>
        <v>0</v>
      </c>
      <c r="Q121" s="211"/>
      <c r="R121" s="212">
        <f>SUM(R122:R127)</f>
        <v>0</v>
      </c>
      <c r="S121" s="211"/>
      <c r="T121" s="213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169</v>
      </c>
      <c r="AT121" s="215" t="s">
        <v>77</v>
      </c>
      <c r="AU121" s="215" t="s">
        <v>86</v>
      </c>
      <c r="AY121" s="214" t="s">
        <v>137</v>
      </c>
      <c r="BK121" s="216">
        <f>SUM(BK122:BK127)</f>
        <v>0</v>
      </c>
    </row>
    <row r="122" spans="1:65" s="2" customFormat="1" ht="16.5" customHeight="1">
      <c r="A122" s="39"/>
      <c r="B122" s="40"/>
      <c r="C122" s="219" t="s">
        <v>86</v>
      </c>
      <c r="D122" s="219" t="s">
        <v>139</v>
      </c>
      <c r="E122" s="220" t="s">
        <v>1365</v>
      </c>
      <c r="F122" s="221" t="s">
        <v>1366</v>
      </c>
      <c r="G122" s="222" t="s">
        <v>1351</v>
      </c>
      <c r="H122" s="223">
        <v>1</v>
      </c>
      <c r="I122" s="224"/>
      <c r="J122" s="225">
        <f>ROUND(I122*H122,2)</f>
        <v>0</v>
      </c>
      <c r="K122" s="221" t="s">
        <v>143</v>
      </c>
      <c r="L122" s="45"/>
      <c r="M122" s="226" t="s">
        <v>1</v>
      </c>
      <c r="N122" s="227" t="s">
        <v>43</v>
      </c>
      <c r="O122" s="92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0" t="s">
        <v>1352</v>
      </c>
      <c r="AT122" s="230" t="s">
        <v>139</v>
      </c>
      <c r="AU122" s="230" t="s">
        <v>88</v>
      </c>
      <c r="AY122" s="18" t="s">
        <v>137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8" t="s">
        <v>86</v>
      </c>
      <c r="BK122" s="231">
        <f>ROUND(I122*H122,2)</f>
        <v>0</v>
      </c>
      <c r="BL122" s="18" t="s">
        <v>1352</v>
      </c>
      <c r="BM122" s="230" t="s">
        <v>1367</v>
      </c>
    </row>
    <row r="123" spans="1:47" s="2" customFormat="1" ht="12">
      <c r="A123" s="39"/>
      <c r="B123" s="40"/>
      <c r="C123" s="41"/>
      <c r="D123" s="232" t="s">
        <v>146</v>
      </c>
      <c r="E123" s="41"/>
      <c r="F123" s="233" t="s">
        <v>1368</v>
      </c>
      <c r="G123" s="41"/>
      <c r="H123" s="41"/>
      <c r="I123" s="234"/>
      <c r="J123" s="41"/>
      <c r="K123" s="41"/>
      <c r="L123" s="45"/>
      <c r="M123" s="235"/>
      <c r="N123" s="236"/>
      <c r="O123" s="92"/>
      <c r="P123" s="92"/>
      <c r="Q123" s="92"/>
      <c r="R123" s="92"/>
      <c r="S123" s="92"/>
      <c r="T123" s="93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146</v>
      </c>
      <c r="AU123" s="18" t="s">
        <v>88</v>
      </c>
    </row>
    <row r="124" spans="1:47" s="2" customFormat="1" ht="12">
      <c r="A124" s="39"/>
      <c r="B124" s="40"/>
      <c r="C124" s="41"/>
      <c r="D124" s="232" t="s">
        <v>180</v>
      </c>
      <c r="E124" s="41"/>
      <c r="F124" s="269" t="s">
        <v>1369</v>
      </c>
      <c r="G124" s="41"/>
      <c r="H124" s="41"/>
      <c r="I124" s="234"/>
      <c r="J124" s="41"/>
      <c r="K124" s="41"/>
      <c r="L124" s="45"/>
      <c r="M124" s="235"/>
      <c r="N124" s="236"/>
      <c r="O124" s="92"/>
      <c r="P124" s="92"/>
      <c r="Q124" s="92"/>
      <c r="R124" s="92"/>
      <c r="S124" s="92"/>
      <c r="T124" s="93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180</v>
      </c>
      <c r="AU124" s="18" t="s">
        <v>88</v>
      </c>
    </row>
    <row r="125" spans="1:65" s="2" customFormat="1" ht="16.5" customHeight="1">
      <c r="A125" s="39"/>
      <c r="B125" s="40"/>
      <c r="C125" s="219" t="s">
        <v>88</v>
      </c>
      <c r="D125" s="219" t="s">
        <v>139</v>
      </c>
      <c r="E125" s="220" t="s">
        <v>1370</v>
      </c>
      <c r="F125" s="221" t="s">
        <v>1371</v>
      </c>
      <c r="G125" s="222" t="s">
        <v>1351</v>
      </c>
      <c r="H125" s="223">
        <v>1</v>
      </c>
      <c r="I125" s="224"/>
      <c r="J125" s="225">
        <f>ROUND(I125*H125,2)</f>
        <v>0</v>
      </c>
      <c r="K125" s="221" t="s">
        <v>143</v>
      </c>
      <c r="L125" s="45"/>
      <c r="M125" s="226" t="s">
        <v>1</v>
      </c>
      <c r="N125" s="227" t="s">
        <v>43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1352</v>
      </c>
      <c r="AT125" s="230" t="s">
        <v>139</v>
      </c>
      <c r="AU125" s="230" t="s">
        <v>88</v>
      </c>
      <c r="AY125" s="18" t="s">
        <v>137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86</v>
      </c>
      <c r="BK125" s="231">
        <f>ROUND(I125*H125,2)</f>
        <v>0</v>
      </c>
      <c r="BL125" s="18" t="s">
        <v>1352</v>
      </c>
      <c r="BM125" s="230" t="s">
        <v>1372</v>
      </c>
    </row>
    <row r="126" spans="1:47" s="2" customFormat="1" ht="12">
      <c r="A126" s="39"/>
      <c r="B126" s="40"/>
      <c r="C126" s="41"/>
      <c r="D126" s="232" t="s">
        <v>146</v>
      </c>
      <c r="E126" s="41"/>
      <c r="F126" s="233" t="s">
        <v>1373</v>
      </c>
      <c r="G126" s="41"/>
      <c r="H126" s="41"/>
      <c r="I126" s="234"/>
      <c r="J126" s="41"/>
      <c r="K126" s="41"/>
      <c r="L126" s="45"/>
      <c r="M126" s="235"/>
      <c r="N126" s="236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146</v>
      </c>
      <c r="AU126" s="18" t="s">
        <v>88</v>
      </c>
    </row>
    <row r="127" spans="1:47" s="2" customFormat="1" ht="12">
      <c r="A127" s="39"/>
      <c r="B127" s="40"/>
      <c r="C127" s="41"/>
      <c r="D127" s="232" t="s">
        <v>180</v>
      </c>
      <c r="E127" s="41"/>
      <c r="F127" s="269" t="s">
        <v>1374</v>
      </c>
      <c r="G127" s="41"/>
      <c r="H127" s="41"/>
      <c r="I127" s="234"/>
      <c r="J127" s="41"/>
      <c r="K127" s="41"/>
      <c r="L127" s="45"/>
      <c r="M127" s="235"/>
      <c r="N127" s="236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180</v>
      </c>
      <c r="AU127" s="18" t="s">
        <v>88</v>
      </c>
    </row>
    <row r="128" spans="1:63" s="12" customFormat="1" ht="22.8" customHeight="1">
      <c r="A128" s="12"/>
      <c r="B128" s="203"/>
      <c r="C128" s="204"/>
      <c r="D128" s="205" t="s">
        <v>77</v>
      </c>
      <c r="E128" s="217" t="s">
        <v>1375</v>
      </c>
      <c r="F128" s="217" t="s">
        <v>1376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SUM(P129:P131)</f>
        <v>0</v>
      </c>
      <c r="Q128" s="211"/>
      <c r="R128" s="212">
        <f>SUM(R129:R131)</f>
        <v>0</v>
      </c>
      <c r="S128" s="211"/>
      <c r="T128" s="213">
        <f>SUM(T129:T131)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169</v>
      </c>
      <c r="AT128" s="215" t="s">
        <v>77</v>
      </c>
      <c r="AU128" s="215" t="s">
        <v>86</v>
      </c>
      <c r="AY128" s="214" t="s">
        <v>137</v>
      </c>
      <c r="BK128" s="216">
        <f>SUM(BK129:BK131)</f>
        <v>0</v>
      </c>
    </row>
    <row r="129" spans="1:65" s="2" customFormat="1" ht="16.5" customHeight="1">
      <c r="A129" s="39"/>
      <c r="B129" s="40"/>
      <c r="C129" s="219" t="s">
        <v>157</v>
      </c>
      <c r="D129" s="219" t="s">
        <v>139</v>
      </c>
      <c r="E129" s="220" t="s">
        <v>1377</v>
      </c>
      <c r="F129" s="221" t="s">
        <v>1378</v>
      </c>
      <c r="G129" s="222" t="s">
        <v>1351</v>
      </c>
      <c r="H129" s="223">
        <v>1</v>
      </c>
      <c r="I129" s="224"/>
      <c r="J129" s="225">
        <f>ROUND(I129*H129,2)</f>
        <v>0</v>
      </c>
      <c r="K129" s="221" t="s">
        <v>143</v>
      </c>
      <c r="L129" s="45"/>
      <c r="M129" s="226" t="s">
        <v>1</v>
      </c>
      <c r="N129" s="227" t="s">
        <v>43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1352</v>
      </c>
      <c r="AT129" s="230" t="s">
        <v>139</v>
      </c>
      <c r="AU129" s="230" t="s">
        <v>88</v>
      </c>
      <c r="AY129" s="18" t="s">
        <v>137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86</v>
      </c>
      <c r="BK129" s="231">
        <f>ROUND(I129*H129,2)</f>
        <v>0</v>
      </c>
      <c r="BL129" s="18" t="s">
        <v>1352</v>
      </c>
      <c r="BM129" s="230" t="s">
        <v>1379</v>
      </c>
    </row>
    <row r="130" spans="1:47" s="2" customFormat="1" ht="12">
      <c r="A130" s="39"/>
      <c r="B130" s="40"/>
      <c r="C130" s="41"/>
      <c r="D130" s="232" t="s">
        <v>146</v>
      </c>
      <c r="E130" s="41"/>
      <c r="F130" s="233" t="s">
        <v>1380</v>
      </c>
      <c r="G130" s="41"/>
      <c r="H130" s="41"/>
      <c r="I130" s="234"/>
      <c r="J130" s="41"/>
      <c r="K130" s="41"/>
      <c r="L130" s="45"/>
      <c r="M130" s="235"/>
      <c r="N130" s="236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146</v>
      </c>
      <c r="AU130" s="18" t="s">
        <v>88</v>
      </c>
    </row>
    <row r="131" spans="1:47" s="2" customFormat="1" ht="12">
      <c r="A131" s="39"/>
      <c r="B131" s="40"/>
      <c r="C131" s="41"/>
      <c r="D131" s="232" t="s">
        <v>180</v>
      </c>
      <c r="E131" s="41"/>
      <c r="F131" s="269" t="s">
        <v>1381</v>
      </c>
      <c r="G131" s="41"/>
      <c r="H131" s="41"/>
      <c r="I131" s="234"/>
      <c r="J131" s="41"/>
      <c r="K131" s="41"/>
      <c r="L131" s="45"/>
      <c r="M131" s="294"/>
      <c r="N131" s="295"/>
      <c r="O131" s="296"/>
      <c r="P131" s="296"/>
      <c r="Q131" s="296"/>
      <c r="R131" s="296"/>
      <c r="S131" s="296"/>
      <c r="T131" s="297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180</v>
      </c>
      <c r="AU131" s="18" t="s">
        <v>88</v>
      </c>
    </row>
    <row r="132" spans="1:31" s="2" customFormat="1" ht="6.95" customHeight="1">
      <c r="A132" s="39"/>
      <c r="B132" s="67"/>
      <c r="C132" s="68"/>
      <c r="D132" s="68"/>
      <c r="E132" s="68"/>
      <c r="F132" s="68"/>
      <c r="G132" s="68"/>
      <c r="H132" s="68"/>
      <c r="I132" s="68"/>
      <c r="J132" s="68"/>
      <c r="K132" s="68"/>
      <c r="L132" s="45"/>
      <c r="M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</sheetData>
  <sheetProtection password="CC35" sheet="1" objects="1" scenarios="1" formatColumns="0" formatRows="0" autoFilter="0"/>
  <autoFilter ref="C118:K131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101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Velká Dobrá - Okružní křižovatka Berounská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1062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19</v>
      </c>
      <c r="G11" s="39"/>
      <c r="H11" s="39"/>
      <c r="I11" s="141" t="s">
        <v>20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22</v>
      </c>
      <c r="E12" s="39"/>
      <c r="F12" s="144" t="s">
        <v>23</v>
      </c>
      <c r="G12" s="39"/>
      <c r="H12" s="39"/>
      <c r="I12" s="141" t="s">
        <v>24</v>
      </c>
      <c r="J12" s="145" t="str">
        <f>'Rekapitulace stavby'!AN8</f>
        <v>3. 1. 2023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26</v>
      </c>
      <c r="E14" s="39"/>
      <c r="F14" s="39"/>
      <c r="G14" s="39"/>
      <c r="H14" s="39"/>
      <c r="I14" s="141" t="s">
        <v>27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29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30</v>
      </c>
      <c r="E17" s="39"/>
      <c r="F17" s="39"/>
      <c r="G17" s="39"/>
      <c r="H17" s="39"/>
      <c r="I17" s="141" t="s">
        <v>27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29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32</v>
      </c>
      <c r="E20" s="39"/>
      <c r="F20" s="39"/>
      <c r="G20" s="39"/>
      <c r="H20" s="39"/>
      <c r="I20" s="141" t="s">
        <v>27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29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27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29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ROUND((SUM(BE120:BE142)),2)</f>
        <v>0</v>
      </c>
      <c r="G33" s="39"/>
      <c r="H33" s="39"/>
      <c r="I33" s="156">
        <v>0.21</v>
      </c>
      <c r="J33" s="155">
        <f>ROUND(((SUM(BE120:BE142))*I33),2)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ROUND((SUM(BF120:BF142)),2)</f>
        <v>0</v>
      </c>
      <c r="G34" s="39"/>
      <c r="H34" s="39"/>
      <c r="I34" s="156">
        <v>0.15</v>
      </c>
      <c r="J34" s="155">
        <f>ROUND(((SUM(BF120:BF142))*I34),2)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ROUND((SUM(BG120:BG142)),2)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ROUND((SUM(BH120:BH142)),2)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ROUND((SUM(BI120:BI142)),2)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104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5" t="str">
        <f>E7</f>
        <v>Velká Dobrá - Okružní křižovatka Berounská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102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VRN - Vedlejší rozpočtové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22</v>
      </c>
      <c r="D89" s="41"/>
      <c r="E89" s="41"/>
      <c r="F89" s="28" t="str">
        <f>F12</f>
        <v>Velká Dobrá</v>
      </c>
      <c r="G89" s="41"/>
      <c r="H89" s="41"/>
      <c r="I89" s="33" t="s">
        <v>24</v>
      </c>
      <c r="J89" s="80" t="str">
        <f>IF(J12="","",J12)</f>
        <v>3. 1. 2023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26</v>
      </c>
      <c r="D91" s="41"/>
      <c r="E91" s="41"/>
      <c r="F91" s="28" t="str">
        <f>E15</f>
        <v xml:space="preserve"> </v>
      </c>
      <c r="G91" s="41"/>
      <c r="H91" s="41"/>
      <c r="I91" s="33" t="s">
        <v>32</v>
      </c>
      <c r="J91" s="37" t="str">
        <f>E21</f>
        <v>Projekce dopravní Filip,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6" t="s">
        <v>105</v>
      </c>
      <c r="D94" s="177"/>
      <c r="E94" s="177"/>
      <c r="F94" s="177"/>
      <c r="G94" s="177"/>
      <c r="H94" s="177"/>
      <c r="I94" s="177"/>
      <c r="J94" s="178" t="s">
        <v>106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79" t="s">
        <v>107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108</v>
      </c>
    </row>
    <row r="97" spans="1:31" s="9" customFormat="1" ht="24.95" customHeight="1" hidden="1">
      <c r="A97" s="9"/>
      <c r="B97" s="180"/>
      <c r="C97" s="181"/>
      <c r="D97" s="182" t="s">
        <v>1062</v>
      </c>
      <c r="E97" s="183"/>
      <c r="F97" s="183"/>
      <c r="G97" s="183"/>
      <c r="H97" s="183"/>
      <c r="I97" s="183"/>
      <c r="J97" s="184">
        <f>J121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1063</v>
      </c>
      <c r="E98" s="189"/>
      <c r="F98" s="189"/>
      <c r="G98" s="189"/>
      <c r="H98" s="189"/>
      <c r="I98" s="189"/>
      <c r="J98" s="190">
        <f>J122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6"/>
      <c r="C99" s="187"/>
      <c r="D99" s="188" t="s">
        <v>1382</v>
      </c>
      <c r="E99" s="189"/>
      <c r="F99" s="189"/>
      <c r="G99" s="189"/>
      <c r="H99" s="189"/>
      <c r="I99" s="189"/>
      <c r="J99" s="190">
        <f>J133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6"/>
      <c r="C100" s="187"/>
      <c r="D100" s="188" t="s">
        <v>1064</v>
      </c>
      <c r="E100" s="189"/>
      <c r="F100" s="189"/>
      <c r="G100" s="189"/>
      <c r="H100" s="189"/>
      <c r="I100" s="189"/>
      <c r="J100" s="190">
        <f>J139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 hidden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 hidden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ht="12" hidden="1"/>
    <row r="104" ht="12" hidden="1"/>
    <row r="105" ht="12" hidden="1"/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122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75" t="str">
        <f>E7</f>
        <v>Velká Dobrá - Okružní křižovatka Berounská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102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VRN - Vedlejší rozpočtové náklady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22</v>
      </c>
      <c r="D114" s="41"/>
      <c r="E114" s="41"/>
      <c r="F114" s="28" t="str">
        <f>F12</f>
        <v>Velká Dobrá</v>
      </c>
      <c r="G114" s="41"/>
      <c r="H114" s="41"/>
      <c r="I114" s="33" t="s">
        <v>24</v>
      </c>
      <c r="J114" s="80" t="str">
        <f>IF(J12="","",J12)</f>
        <v>3. 1. 2023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5.65" customHeight="1">
      <c r="A116" s="39"/>
      <c r="B116" s="40"/>
      <c r="C116" s="33" t="s">
        <v>26</v>
      </c>
      <c r="D116" s="41"/>
      <c r="E116" s="41"/>
      <c r="F116" s="28" t="str">
        <f>E15</f>
        <v xml:space="preserve"> </v>
      </c>
      <c r="G116" s="41"/>
      <c r="H116" s="41"/>
      <c r="I116" s="33" t="s">
        <v>32</v>
      </c>
      <c r="J116" s="37" t="str">
        <f>E21</f>
        <v>Projekce dopravní Filip, s.r.o.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30</v>
      </c>
      <c r="D117" s="41"/>
      <c r="E117" s="41"/>
      <c r="F117" s="28" t="str">
        <f>IF(E18="","",E18)</f>
        <v>Vyplň údaj</v>
      </c>
      <c r="G117" s="41"/>
      <c r="H117" s="41"/>
      <c r="I117" s="33" t="s">
        <v>35</v>
      </c>
      <c r="J117" s="37" t="str">
        <f>E24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2"/>
      <c r="B119" s="193"/>
      <c r="C119" s="194" t="s">
        <v>123</v>
      </c>
      <c r="D119" s="195" t="s">
        <v>63</v>
      </c>
      <c r="E119" s="195" t="s">
        <v>59</v>
      </c>
      <c r="F119" s="195" t="s">
        <v>60</v>
      </c>
      <c r="G119" s="195" t="s">
        <v>124</v>
      </c>
      <c r="H119" s="195" t="s">
        <v>125</v>
      </c>
      <c r="I119" s="195" t="s">
        <v>126</v>
      </c>
      <c r="J119" s="195" t="s">
        <v>106</v>
      </c>
      <c r="K119" s="196" t="s">
        <v>127</v>
      </c>
      <c r="L119" s="197"/>
      <c r="M119" s="101" t="s">
        <v>1</v>
      </c>
      <c r="N119" s="102" t="s">
        <v>42</v>
      </c>
      <c r="O119" s="102" t="s">
        <v>128</v>
      </c>
      <c r="P119" s="102" t="s">
        <v>129</v>
      </c>
      <c r="Q119" s="102" t="s">
        <v>130</v>
      </c>
      <c r="R119" s="102" t="s">
        <v>131</v>
      </c>
      <c r="S119" s="102" t="s">
        <v>132</v>
      </c>
      <c r="T119" s="103" t="s">
        <v>133</v>
      </c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</row>
    <row r="120" spans="1:63" s="2" customFormat="1" ht="22.8" customHeight="1">
      <c r="A120" s="39"/>
      <c r="B120" s="40"/>
      <c r="C120" s="108" t="s">
        <v>134</v>
      </c>
      <c r="D120" s="41"/>
      <c r="E120" s="41"/>
      <c r="F120" s="41"/>
      <c r="G120" s="41"/>
      <c r="H120" s="41"/>
      <c r="I120" s="41"/>
      <c r="J120" s="198">
        <f>BK120</f>
        <v>0</v>
      </c>
      <c r="K120" s="41"/>
      <c r="L120" s="45"/>
      <c r="M120" s="104"/>
      <c r="N120" s="199"/>
      <c r="O120" s="105"/>
      <c r="P120" s="200">
        <f>P121</f>
        <v>0</v>
      </c>
      <c r="Q120" s="105"/>
      <c r="R120" s="200">
        <f>R121</f>
        <v>0</v>
      </c>
      <c r="S120" s="105"/>
      <c r="T120" s="201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77</v>
      </c>
      <c r="AU120" s="18" t="s">
        <v>108</v>
      </c>
      <c r="BK120" s="202">
        <f>BK121</f>
        <v>0</v>
      </c>
    </row>
    <row r="121" spans="1:63" s="12" customFormat="1" ht="25.9" customHeight="1">
      <c r="A121" s="12"/>
      <c r="B121" s="203"/>
      <c r="C121" s="204"/>
      <c r="D121" s="205" t="s">
        <v>77</v>
      </c>
      <c r="E121" s="206" t="s">
        <v>98</v>
      </c>
      <c r="F121" s="206" t="s">
        <v>99</v>
      </c>
      <c r="G121" s="204"/>
      <c r="H121" s="204"/>
      <c r="I121" s="207"/>
      <c r="J121" s="208">
        <f>BK121</f>
        <v>0</v>
      </c>
      <c r="K121" s="204"/>
      <c r="L121" s="209"/>
      <c r="M121" s="210"/>
      <c r="N121" s="211"/>
      <c r="O121" s="211"/>
      <c r="P121" s="212">
        <f>P122+P133+P139</f>
        <v>0</v>
      </c>
      <c r="Q121" s="211"/>
      <c r="R121" s="212">
        <f>R122+R133+R139</f>
        <v>0</v>
      </c>
      <c r="S121" s="211"/>
      <c r="T121" s="213">
        <f>T122+T133+T139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169</v>
      </c>
      <c r="AT121" s="215" t="s">
        <v>77</v>
      </c>
      <c r="AU121" s="215" t="s">
        <v>78</v>
      </c>
      <c r="AY121" s="214" t="s">
        <v>137</v>
      </c>
      <c r="BK121" s="216">
        <f>BK122+BK133+BK139</f>
        <v>0</v>
      </c>
    </row>
    <row r="122" spans="1:63" s="12" customFormat="1" ht="22.8" customHeight="1">
      <c r="A122" s="12"/>
      <c r="B122" s="203"/>
      <c r="C122" s="204"/>
      <c r="D122" s="205" t="s">
        <v>77</v>
      </c>
      <c r="E122" s="217" t="s">
        <v>1347</v>
      </c>
      <c r="F122" s="217" t="s">
        <v>1348</v>
      </c>
      <c r="G122" s="204"/>
      <c r="H122" s="204"/>
      <c r="I122" s="207"/>
      <c r="J122" s="218">
        <f>BK122</f>
        <v>0</v>
      </c>
      <c r="K122" s="204"/>
      <c r="L122" s="209"/>
      <c r="M122" s="210"/>
      <c r="N122" s="211"/>
      <c r="O122" s="211"/>
      <c r="P122" s="212">
        <f>SUM(P123:P132)</f>
        <v>0</v>
      </c>
      <c r="Q122" s="211"/>
      <c r="R122" s="212">
        <f>SUM(R123:R132)</f>
        <v>0</v>
      </c>
      <c r="S122" s="211"/>
      <c r="T122" s="213">
        <f>SUM(T123:T132)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169</v>
      </c>
      <c r="AT122" s="215" t="s">
        <v>77</v>
      </c>
      <c r="AU122" s="215" t="s">
        <v>86</v>
      </c>
      <c r="AY122" s="214" t="s">
        <v>137</v>
      </c>
      <c r="BK122" s="216">
        <f>SUM(BK123:BK132)</f>
        <v>0</v>
      </c>
    </row>
    <row r="123" spans="1:65" s="2" customFormat="1" ht="16.5" customHeight="1">
      <c r="A123" s="39"/>
      <c r="B123" s="40"/>
      <c r="C123" s="219" t="s">
        <v>86</v>
      </c>
      <c r="D123" s="219" t="s">
        <v>139</v>
      </c>
      <c r="E123" s="220" t="s">
        <v>1383</v>
      </c>
      <c r="F123" s="221" t="s">
        <v>1384</v>
      </c>
      <c r="G123" s="222" t="s">
        <v>528</v>
      </c>
      <c r="H123" s="223">
        <v>1</v>
      </c>
      <c r="I123" s="224"/>
      <c r="J123" s="225">
        <f>ROUND(I123*H123,2)</f>
        <v>0</v>
      </c>
      <c r="K123" s="221" t="s">
        <v>1</v>
      </c>
      <c r="L123" s="45"/>
      <c r="M123" s="226" t="s">
        <v>1</v>
      </c>
      <c r="N123" s="227" t="s">
        <v>43</v>
      </c>
      <c r="O123" s="92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1352</v>
      </c>
      <c r="AT123" s="230" t="s">
        <v>139</v>
      </c>
      <c r="AU123" s="230" t="s">
        <v>88</v>
      </c>
      <c r="AY123" s="18" t="s">
        <v>137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86</v>
      </c>
      <c r="BK123" s="231">
        <f>ROUND(I123*H123,2)</f>
        <v>0</v>
      </c>
      <c r="BL123" s="18" t="s">
        <v>1352</v>
      </c>
      <c r="BM123" s="230" t="s">
        <v>1385</v>
      </c>
    </row>
    <row r="124" spans="1:47" s="2" customFormat="1" ht="12">
      <c r="A124" s="39"/>
      <c r="B124" s="40"/>
      <c r="C124" s="41"/>
      <c r="D124" s="232" t="s">
        <v>146</v>
      </c>
      <c r="E124" s="41"/>
      <c r="F124" s="233" t="s">
        <v>1384</v>
      </c>
      <c r="G124" s="41"/>
      <c r="H124" s="41"/>
      <c r="I124" s="234"/>
      <c r="J124" s="41"/>
      <c r="K124" s="41"/>
      <c r="L124" s="45"/>
      <c r="M124" s="235"/>
      <c r="N124" s="236"/>
      <c r="O124" s="92"/>
      <c r="P124" s="92"/>
      <c r="Q124" s="92"/>
      <c r="R124" s="92"/>
      <c r="S124" s="92"/>
      <c r="T124" s="93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146</v>
      </c>
      <c r="AU124" s="18" t="s">
        <v>88</v>
      </c>
    </row>
    <row r="125" spans="1:65" s="2" customFormat="1" ht="16.5" customHeight="1">
      <c r="A125" s="39"/>
      <c r="B125" s="40"/>
      <c r="C125" s="219" t="s">
        <v>88</v>
      </c>
      <c r="D125" s="219" t="s">
        <v>139</v>
      </c>
      <c r="E125" s="220" t="s">
        <v>1386</v>
      </c>
      <c r="F125" s="221" t="s">
        <v>1387</v>
      </c>
      <c r="G125" s="222" t="s">
        <v>528</v>
      </c>
      <c r="H125" s="223">
        <v>1</v>
      </c>
      <c r="I125" s="224"/>
      <c r="J125" s="225">
        <f>ROUND(I125*H125,2)</f>
        <v>0</v>
      </c>
      <c r="K125" s="221" t="s">
        <v>143</v>
      </c>
      <c r="L125" s="45"/>
      <c r="M125" s="226" t="s">
        <v>1</v>
      </c>
      <c r="N125" s="227" t="s">
        <v>43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1352</v>
      </c>
      <c r="AT125" s="230" t="s">
        <v>139</v>
      </c>
      <c r="AU125" s="230" t="s">
        <v>88</v>
      </c>
      <c r="AY125" s="18" t="s">
        <v>137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86</v>
      </c>
      <c r="BK125" s="231">
        <f>ROUND(I125*H125,2)</f>
        <v>0</v>
      </c>
      <c r="BL125" s="18" t="s">
        <v>1352</v>
      </c>
      <c r="BM125" s="230" t="s">
        <v>1388</v>
      </c>
    </row>
    <row r="126" spans="1:47" s="2" customFormat="1" ht="12">
      <c r="A126" s="39"/>
      <c r="B126" s="40"/>
      <c r="C126" s="41"/>
      <c r="D126" s="232" t="s">
        <v>146</v>
      </c>
      <c r="E126" s="41"/>
      <c r="F126" s="233" t="s">
        <v>1387</v>
      </c>
      <c r="G126" s="41"/>
      <c r="H126" s="41"/>
      <c r="I126" s="234"/>
      <c r="J126" s="41"/>
      <c r="K126" s="41"/>
      <c r="L126" s="45"/>
      <c r="M126" s="235"/>
      <c r="N126" s="236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146</v>
      </c>
      <c r="AU126" s="18" t="s">
        <v>88</v>
      </c>
    </row>
    <row r="127" spans="1:65" s="2" customFormat="1" ht="16.5" customHeight="1">
      <c r="A127" s="39"/>
      <c r="B127" s="40"/>
      <c r="C127" s="219" t="s">
        <v>157</v>
      </c>
      <c r="D127" s="219" t="s">
        <v>139</v>
      </c>
      <c r="E127" s="220" t="s">
        <v>1349</v>
      </c>
      <c r="F127" s="221" t="s">
        <v>1389</v>
      </c>
      <c r="G127" s="222" t="s">
        <v>528</v>
      </c>
      <c r="H127" s="223">
        <v>1</v>
      </c>
      <c r="I127" s="224"/>
      <c r="J127" s="225">
        <f>ROUND(I127*H127,2)</f>
        <v>0</v>
      </c>
      <c r="K127" s="221" t="s">
        <v>143</v>
      </c>
      <c r="L127" s="45"/>
      <c r="M127" s="226" t="s">
        <v>1</v>
      </c>
      <c r="N127" s="227" t="s">
        <v>43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1352</v>
      </c>
      <c r="AT127" s="230" t="s">
        <v>139</v>
      </c>
      <c r="AU127" s="230" t="s">
        <v>88</v>
      </c>
      <c r="AY127" s="18" t="s">
        <v>137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86</v>
      </c>
      <c r="BK127" s="231">
        <f>ROUND(I127*H127,2)</f>
        <v>0</v>
      </c>
      <c r="BL127" s="18" t="s">
        <v>1352</v>
      </c>
      <c r="BM127" s="230" t="s">
        <v>1390</v>
      </c>
    </row>
    <row r="128" spans="1:47" s="2" customFormat="1" ht="12">
      <c r="A128" s="39"/>
      <c r="B128" s="40"/>
      <c r="C128" s="41"/>
      <c r="D128" s="232" t="s">
        <v>146</v>
      </c>
      <c r="E128" s="41"/>
      <c r="F128" s="233" t="s">
        <v>1350</v>
      </c>
      <c r="G128" s="41"/>
      <c r="H128" s="41"/>
      <c r="I128" s="234"/>
      <c r="J128" s="41"/>
      <c r="K128" s="41"/>
      <c r="L128" s="45"/>
      <c r="M128" s="235"/>
      <c r="N128" s="236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146</v>
      </c>
      <c r="AU128" s="18" t="s">
        <v>88</v>
      </c>
    </row>
    <row r="129" spans="1:65" s="2" customFormat="1" ht="16.5" customHeight="1">
      <c r="A129" s="39"/>
      <c r="B129" s="40"/>
      <c r="C129" s="219" t="s">
        <v>144</v>
      </c>
      <c r="D129" s="219" t="s">
        <v>139</v>
      </c>
      <c r="E129" s="220" t="s">
        <v>1391</v>
      </c>
      <c r="F129" s="221" t="s">
        <v>1392</v>
      </c>
      <c r="G129" s="222" t="s">
        <v>528</v>
      </c>
      <c r="H129" s="223">
        <v>1</v>
      </c>
      <c r="I129" s="224"/>
      <c r="J129" s="225">
        <f>ROUND(I129*H129,2)</f>
        <v>0</v>
      </c>
      <c r="K129" s="221" t="s">
        <v>143</v>
      </c>
      <c r="L129" s="45"/>
      <c r="M129" s="226" t="s">
        <v>1</v>
      </c>
      <c r="N129" s="227" t="s">
        <v>43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1352</v>
      </c>
      <c r="AT129" s="230" t="s">
        <v>139</v>
      </c>
      <c r="AU129" s="230" t="s">
        <v>88</v>
      </c>
      <c r="AY129" s="18" t="s">
        <v>137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86</v>
      </c>
      <c r="BK129" s="231">
        <f>ROUND(I129*H129,2)</f>
        <v>0</v>
      </c>
      <c r="BL129" s="18" t="s">
        <v>1352</v>
      </c>
      <c r="BM129" s="230" t="s">
        <v>1393</v>
      </c>
    </row>
    <row r="130" spans="1:47" s="2" customFormat="1" ht="12">
      <c r="A130" s="39"/>
      <c r="B130" s="40"/>
      <c r="C130" s="41"/>
      <c r="D130" s="232" t="s">
        <v>146</v>
      </c>
      <c r="E130" s="41"/>
      <c r="F130" s="233" t="s">
        <v>1392</v>
      </c>
      <c r="G130" s="41"/>
      <c r="H130" s="41"/>
      <c r="I130" s="234"/>
      <c r="J130" s="41"/>
      <c r="K130" s="41"/>
      <c r="L130" s="45"/>
      <c r="M130" s="235"/>
      <c r="N130" s="236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146</v>
      </c>
      <c r="AU130" s="18" t="s">
        <v>88</v>
      </c>
    </row>
    <row r="131" spans="1:65" s="2" customFormat="1" ht="16.5" customHeight="1">
      <c r="A131" s="39"/>
      <c r="B131" s="40"/>
      <c r="C131" s="219" t="s">
        <v>169</v>
      </c>
      <c r="D131" s="219" t="s">
        <v>139</v>
      </c>
      <c r="E131" s="220" t="s">
        <v>1394</v>
      </c>
      <c r="F131" s="221" t="s">
        <v>1395</v>
      </c>
      <c r="G131" s="222" t="s">
        <v>528</v>
      </c>
      <c r="H131" s="223">
        <v>1</v>
      </c>
      <c r="I131" s="224"/>
      <c r="J131" s="225">
        <f>ROUND(I131*H131,2)</f>
        <v>0</v>
      </c>
      <c r="K131" s="221" t="s">
        <v>143</v>
      </c>
      <c r="L131" s="45"/>
      <c r="M131" s="226" t="s">
        <v>1</v>
      </c>
      <c r="N131" s="227" t="s">
        <v>43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1352</v>
      </c>
      <c r="AT131" s="230" t="s">
        <v>139</v>
      </c>
      <c r="AU131" s="230" t="s">
        <v>88</v>
      </c>
      <c r="AY131" s="18" t="s">
        <v>137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86</v>
      </c>
      <c r="BK131" s="231">
        <f>ROUND(I131*H131,2)</f>
        <v>0</v>
      </c>
      <c r="BL131" s="18" t="s">
        <v>1352</v>
      </c>
      <c r="BM131" s="230" t="s">
        <v>1396</v>
      </c>
    </row>
    <row r="132" spans="1:47" s="2" customFormat="1" ht="12">
      <c r="A132" s="39"/>
      <c r="B132" s="40"/>
      <c r="C132" s="41"/>
      <c r="D132" s="232" t="s">
        <v>146</v>
      </c>
      <c r="E132" s="41"/>
      <c r="F132" s="233" t="s">
        <v>1395</v>
      </c>
      <c r="G132" s="41"/>
      <c r="H132" s="41"/>
      <c r="I132" s="234"/>
      <c r="J132" s="41"/>
      <c r="K132" s="41"/>
      <c r="L132" s="45"/>
      <c r="M132" s="235"/>
      <c r="N132" s="236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146</v>
      </c>
      <c r="AU132" s="18" t="s">
        <v>88</v>
      </c>
    </row>
    <row r="133" spans="1:63" s="12" customFormat="1" ht="22.8" customHeight="1">
      <c r="A133" s="12"/>
      <c r="B133" s="203"/>
      <c r="C133" s="204"/>
      <c r="D133" s="205" t="s">
        <v>77</v>
      </c>
      <c r="E133" s="217" t="s">
        <v>1397</v>
      </c>
      <c r="F133" s="217" t="s">
        <v>1398</v>
      </c>
      <c r="G133" s="204"/>
      <c r="H133" s="204"/>
      <c r="I133" s="207"/>
      <c r="J133" s="218">
        <f>BK133</f>
        <v>0</v>
      </c>
      <c r="K133" s="204"/>
      <c r="L133" s="209"/>
      <c r="M133" s="210"/>
      <c r="N133" s="211"/>
      <c r="O133" s="211"/>
      <c r="P133" s="212">
        <f>SUM(P134:P138)</f>
        <v>0</v>
      </c>
      <c r="Q133" s="211"/>
      <c r="R133" s="212">
        <f>SUM(R134:R138)</f>
        <v>0</v>
      </c>
      <c r="S133" s="211"/>
      <c r="T133" s="213">
        <f>SUM(T134:T138)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169</v>
      </c>
      <c r="AT133" s="215" t="s">
        <v>77</v>
      </c>
      <c r="AU133" s="215" t="s">
        <v>86</v>
      </c>
      <c r="AY133" s="214" t="s">
        <v>137</v>
      </c>
      <c r="BK133" s="216">
        <f>SUM(BK134:BK138)</f>
        <v>0</v>
      </c>
    </row>
    <row r="134" spans="1:65" s="2" customFormat="1" ht="16.5" customHeight="1">
      <c r="A134" s="39"/>
      <c r="B134" s="40"/>
      <c r="C134" s="219" t="s">
        <v>175</v>
      </c>
      <c r="D134" s="219" t="s">
        <v>139</v>
      </c>
      <c r="E134" s="220" t="s">
        <v>1399</v>
      </c>
      <c r="F134" s="221" t="s">
        <v>1398</v>
      </c>
      <c r="G134" s="222" t="s">
        <v>528</v>
      </c>
      <c r="H134" s="223">
        <v>1</v>
      </c>
      <c r="I134" s="224"/>
      <c r="J134" s="225">
        <f>ROUND(I134*H134,2)</f>
        <v>0</v>
      </c>
      <c r="K134" s="221" t="s">
        <v>143</v>
      </c>
      <c r="L134" s="45"/>
      <c r="M134" s="226" t="s">
        <v>1</v>
      </c>
      <c r="N134" s="227" t="s">
        <v>43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1352</v>
      </c>
      <c r="AT134" s="230" t="s">
        <v>139</v>
      </c>
      <c r="AU134" s="230" t="s">
        <v>88</v>
      </c>
      <c r="AY134" s="18" t="s">
        <v>137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86</v>
      </c>
      <c r="BK134" s="231">
        <f>ROUND(I134*H134,2)</f>
        <v>0</v>
      </c>
      <c r="BL134" s="18" t="s">
        <v>1352</v>
      </c>
      <c r="BM134" s="230" t="s">
        <v>1400</v>
      </c>
    </row>
    <row r="135" spans="1:47" s="2" customFormat="1" ht="12">
      <c r="A135" s="39"/>
      <c r="B135" s="40"/>
      <c r="C135" s="41"/>
      <c r="D135" s="232" t="s">
        <v>146</v>
      </c>
      <c r="E135" s="41"/>
      <c r="F135" s="233" t="s">
        <v>1398</v>
      </c>
      <c r="G135" s="41"/>
      <c r="H135" s="41"/>
      <c r="I135" s="234"/>
      <c r="J135" s="41"/>
      <c r="K135" s="41"/>
      <c r="L135" s="45"/>
      <c r="M135" s="235"/>
      <c r="N135" s="236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146</v>
      </c>
      <c r="AU135" s="18" t="s">
        <v>88</v>
      </c>
    </row>
    <row r="136" spans="1:47" s="2" customFormat="1" ht="12">
      <c r="A136" s="39"/>
      <c r="B136" s="40"/>
      <c r="C136" s="41"/>
      <c r="D136" s="232" t="s">
        <v>180</v>
      </c>
      <c r="E136" s="41"/>
      <c r="F136" s="269" t="s">
        <v>1401</v>
      </c>
      <c r="G136" s="41"/>
      <c r="H136" s="41"/>
      <c r="I136" s="234"/>
      <c r="J136" s="41"/>
      <c r="K136" s="41"/>
      <c r="L136" s="45"/>
      <c r="M136" s="235"/>
      <c r="N136" s="236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180</v>
      </c>
      <c r="AU136" s="18" t="s">
        <v>88</v>
      </c>
    </row>
    <row r="137" spans="1:65" s="2" customFormat="1" ht="16.5" customHeight="1">
      <c r="A137" s="39"/>
      <c r="B137" s="40"/>
      <c r="C137" s="219" t="s">
        <v>182</v>
      </c>
      <c r="D137" s="219" t="s">
        <v>139</v>
      </c>
      <c r="E137" s="220" t="s">
        <v>1402</v>
      </c>
      <c r="F137" s="221" t="s">
        <v>1403</v>
      </c>
      <c r="G137" s="222" t="s">
        <v>528</v>
      </c>
      <c r="H137" s="223">
        <v>1</v>
      </c>
      <c r="I137" s="224"/>
      <c r="J137" s="225">
        <f>ROUND(I137*H137,2)</f>
        <v>0</v>
      </c>
      <c r="K137" s="221" t="s">
        <v>143</v>
      </c>
      <c r="L137" s="45"/>
      <c r="M137" s="226" t="s">
        <v>1</v>
      </c>
      <c r="N137" s="227" t="s">
        <v>43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1352</v>
      </c>
      <c r="AT137" s="230" t="s">
        <v>139</v>
      </c>
      <c r="AU137" s="230" t="s">
        <v>88</v>
      </c>
      <c r="AY137" s="18" t="s">
        <v>137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86</v>
      </c>
      <c r="BK137" s="231">
        <f>ROUND(I137*H137,2)</f>
        <v>0</v>
      </c>
      <c r="BL137" s="18" t="s">
        <v>1352</v>
      </c>
      <c r="BM137" s="230" t="s">
        <v>1404</v>
      </c>
    </row>
    <row r="138" spans="1:47" s="2" customFormat="1" ht="12">
      <c r="A138" s="39"/>
      <c r="B138" s="40"/>
      <c r="C138" s="41"/>
      <c r="D138" s="232" t="s">
        <v>146</v>
      </c>
      <c r="E138" s="41"/>
      <c r="F138" s="233" t="s">
        <v>1405</v>
      </c>
      <c r="G138" s="41"/>
      <c r="H138" s="41"/>
      <c r="I138" s="234"/>
      <c r="J138" s="41"/>
      <c r="K138" s="41"/>
      <c r="L138" s="45"/>
      <c r="M138" s="235"/>
      <c r="N138" s="236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146</v>
      </c>
      <c r="AU138" s="18" t="s">
        <v>88</v>
      </c>
    </row>
    <row r="139" spans="1:63" s="12" customFormat="1" ht="22.8" customHeight="1">
      <c r="A139" s="12"/>
      <c r="B139" s="203"/>
      <c r="C139" s="204"/>
      <c r="D139" s="205" t="s">
        <v>77</v>
      </c>
      <c r="E139" s="217" t="s">
        <v>1354</v>
      </c>
      <c r="F139" s="217" t="s">
        <v>1355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SUM(P140:P142)</f>
        <v>0</v>
      </c>
      <c r="Q139" s="211"/>
      <c r="R139" s="212">
        <f>SUM(R140:R142)</f>
        <v>0</v>
      </c>
      <c r="S139" s="211"/>
      <c r="T139" s="213">
        <f>SUM(T140:T142)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169</v>
      </c>
      <c r="AT139" s="215" t="s">
        <v>77</v>
      </c>
      <c r="AU139" s="215" t="s">
        <v>86</v>
      </c>
      <c r="AY139" s="214" t="s">
        <v>137</v>
      </c>
      <c r="BK139" s="216">
        <f>SUM(BK140:BK142)</f>
        <v>0</v>
      </c>
    </row>
    <row r="140" spans="1:65" s="2" customFormat="1" ht="16.5" customHeight="1">
      <c r="A140" s="39"/>
      <c r="B140" s="40"/>
      <c r="C140" s="219" t="s">
        <v>189</v>
      </c>
      <c r="D140" s="219" t="s">
        <v>139</v>
      </c>
      <c r="E140" s="220" t="s">
        <v>1406</v>
      </c>
      <c r="F140" s="221" t="s">
        <v>1407</v>
      </c>
      <c r="G140" s="222" t="s">
        <v>528</v>
      </c>
      <c r="H140" s="223">
        <v>1</v>
      </c>
      <c r="I140" s="224"/>
      <c r="J140" s="225">
        <f>ROUND(I140*H140,2)</f>
        <v>0</v>
      </c>
      <c r="K140" s="221" t="s">
        <v>143</v>
      </c>
      <c r="L140" s="45"/>
      <c r="M140" s="226" t="s">
        <v>1</v>
      </c>
      <c r="N140" s="227" t="s">
        <v>43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1352</v>
      </c>
      <c r="AT140" s="230" t="s">
        <v>139</v>
      </c>
      <c r="AU140" s="230" t="s">
        <v>88</v>
      </c>
      <c r="AY140" s="18" t="s">
        <v>137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86</v>
      </c>
      <c r="BK140" s="231">
        <f>ROUND(I140*H140,2)</f>
        <v>0</v>
      </c>
      <c r="BL140" s="18" t="s">
        <v>1352</v>
      </c>
      <c r="BM140" s="230" t="s">
        <v>1408</v>
      </c>
    </row>
    <row r="141" spans="1:47" s="2" customFormat="1" ht="12">
      <c r="A141" s="39"/>
      <c r="B141" s="40"/>
      <c r="C141" s="41"/>
      <c r="D141" s="232" t="s">
        <v>146</v>
      </c>
      <c r="E141" s="41"/>
      <c r="F141" s="233" t="s">
        <v>1407</v>
      </c>
      <c r="G141" s="41"/>
      <c r="H141" s="41"/>
      <c r="I141" s="234"/>
      <c r="J141" s="41"/>
      <c r="K141" s="41"/>
      <c r="L141" s="45"/>
      <c r="M141" s="235"/>
      <c r="N141" s="236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146</v>
      </c>
      <c r="AU141" s="18" t="s">
        <v>88</v>
      </c>
    </row>
    <row r="142" spans="1:47" s="2" customFormat="1" ht="12">
      <c r="A142" s="39"/>
      <c r="B142" s="40"/>
      <c r="C142" s="41"/>
      <c r="D142" s="232" t="s">
        <v>180</v>
      </c>
      <c r="E142" s="41"/>
      <c r="F142" s="269" t="s">
        <v>1409</v>
      </c>
      <c r="G142" s="41"/>
      <c r="H142" s="41"/>
      <c r="I142" s="234"/>
      <c r="J142" s="41"/>
      <c r="K142" s="41"/>
      <c r="L142" s="45"/>
      <c r="M142" s="294"/>
      <c r="N142" s="295"/>
      <c r="O142" s="296"/>
      <c r="P142" s="296"/>
      <c r="Q142" s="296"/>
      <c r="R142" s="296"/>
      <c r="S142" s="296"/>
      <c r="T142" s="297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180</v>
      </c>
      <c r="AU142" s="18" t="s">
        <v>88</v>
      </c>
    </row>
    <row r="143" spans="1:31" s="2" customFormat="1" ht="6.95" customHeight="1">
      <c r="A143" s="39"/>
      <c r="B143" s="67"/>
      <c r="C143" s="68"/>
      <c r="D143" s="68"/>
      <c r="E143" s="68"/>
      <c r="F143" s="68"/>
      <c r="G143" s="68"/>
      <c r="H143" s="68"/>
      <c r="I143" s="68"/>
      <c r="J143" s="68"/>
      <c r="K143" s="68"/>
      <c r="L143" s="45"/>
      <c r="M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</sheetData>
  <sheetProtection password="CC35" sheet="1" objects="1" scenarios="1" formatColumns="0" formatRows="0" autoFilter="0"/>
  <autoFilter ref="C119:K142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NOOTEBOOK\HONZAS</dc:creator>
  <cp:keywords/>
  <dc:description/>
  <cp:lastModifiedBy>NOOTEBOOK\HONZAS</cp:lastModifiedBy>
  <dcterms:created xsi:type="dcterms:W3CDTF">2023-02-13T09:59:39Z</dcterms:created>
  <dcterms:modified xsi:type="dcterms:W3CDTF">2023-02-13T09:59:53Z</dcterms:modified>
  <cp:category/>
  <cp:version/>
  <cp:contentType/>
  <cp:contentStatus/>
</cp:coreProperties>
</file>