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bookViews>
    <workbookView xWindow="65416" yWindow="65416" windowWidth="29040" windowHeight="17640" activeTab="0"/>
  </bookViews>
  <sheets>
    <sheet name="Rekapitulace stavby" sheetId="1" r:id="rId1"/>
    <sheet name="SO 102 - Komunikace III-1..." sheetId="2" r:id="rId2"/>
    <sheet name="SO 102.1 - Oprava objízdn..." sheetId="3" r:id="rId3"/>
    <sheet name="SO 104 - Propustky na III..." sheetId="4" r:id="rId4"/>
    <sheet name="SO 106 - Dopravní značení..." sheetId="5" r:id="rId5"/>
    <sheet name="SO 202 - Most na III-11628" sheetId="6" r:id="rId6"/>
    <sheet name="E.2-DIO - Dopravně inžený..." sheetId="7" r:id="rId7"/>
    <sheet name="VON - Vedlejší a ostatní ..." sheetId="8" r:id="rId8"/>
    <sheet name="Seznam figur" sheetId="9" r:id="rId9"/>
  </sheets>
  <definedNames>
    <definedName name="_xlnm._FilterDatabase" localSheetId="6" hidden="1">'E.2-DIO - Dopravně inžený...'!$C$80:$K$139</definedName>
    <definedName name="_xlnm._FilterDatabase" localSheetId="1" hidden="1">'SO 102 - Komunikace III-1...'!$C$86:$K$387</definedName>
    <definedName name="_xlnm._FilterDatabase" localSheetId="2" hidden="1">'SO 102.1 - Oprava objízdn...'!$C$84:$K$161</definedName>
    <definedName name="_xlnm._FilterDatabase" localSheetId="3" hidden="1">'SO 104 - Propustky na III...'!$C$88:$K$180</definedName>
    <definedName name="_xlnm._FilterDatabase" localSheetId="4" hidden="1">'SO 106 - Dopravní značení...'!$C$81:$K$165</definedName>
    <definedName name="_xlnm._FilterDatabase" localSheetId="5" hidden="1">'SO 202 - Most na III-11628'!$C$86:$K$123</definedName>
    <definedName name="_xlnm._FilterDatabase" localSheetId="7" hidden="1">'VON - Vedlejší a ostatní ...'!$C$85:$K$126</definedName>
    <definedName name="_xlnm.Print_Area" localSheetId="6">'E.2-DIO - Dopravně inžený...'!$C$4:$J$39,'E.2-DIO - Dopravně inžený...'!$C$45:$J$62,'E.2-DIO - Dopravně inžený...'!$C$68:$K$139</definedName>
    <definedName name="_xlnm.Print_Area" localSheetId="0">'Rekapitulace stavby'!$D$4:$AO$36,'Rekapitulace stavby'!$C$42:$AQ$62</definedName>
    <definedName name="_xlnm.Print_Area" localSheetId="8">'Seznam figur'!$C$4:$G$102</definedName>
    <definedName name="_xlnm.Print_Area" localSheetId="1">'SO 102 - Komunikace III-1...'!$C$4:$J$39,'SO 102 - Komunikace III-1...'!$C$45:$J$68,'SO 102 - Komunikace III-1...'!$C$74:$K$387</definedName>
    <definedName name="_xlnm.Print_Area" localSheetId="2">'SO 102.1 - Oprava objízdn...'!$C$4:$J$39,'SO 102.1 - Oprava objízdn...'!$C$45:$J$66,'SO 102.1 - Oprava objízdn...'!$C$72:$K$161</definedName>
    <definedName name="_xlnm.Print_Area" localSheetId="3">'SO 104 - Propustky na III...'!$C$4:$J$39,'SO 104 - Propustky na III...'!$C$45:$J$70,'SO 104 - Propustky na III...'!$C$76:$K$180</definedName>
    <definedName name="_xlnm.Print_Area" localSheetId="4">'SO 106 - Dopravní značení...'!$C$4:$J$39,'SO 106 - Dopravní značení...'!$C$45:$J$63,'SO 106 - Dopravní značení...'!$C$69:$K$165</definedName>
    <definedName name="_xlnm.Print_Area" localSheetId="5">'SO 202 - Most na III-11628'!$C$4:$J$39,'SO 202 - Most na III-11628'!$C$45:$J$68,'SO 202 - Most na III-11628'!$C$74:$K$123</definedName>
    <definedName name="_xlnm.Print_Area" localSheetId="7">'VON - Vedlejší a ostatní ...'!$C$4:$J$39,'VON - Vedlejší a ostatní ...'!$C$45:$J$67,'VON - Vedlejší a ostatní ...'!$C$73:$K$126</definedName>
    <definedName name="_xlnm.Print_Titles" localSheetId="0">'Rekapitulace stavby'!$52:$52</definedName>
    <definedName name="_xlnm.Print_Titles" localSheetId="1">'SO 102 - Komunikace III-1...'!$86:$86</definedName>
    <definedName name="_xlnm.Print_Titles" localSheetId="2">'SO 102.1 - Oprava objízdn...'!$84:$84</definedName>
    <definedName name="_xlnm.Print_Titles" localSheetId="3">'SO 104 - Propustky na III...'!$88:$88</definedName>
    <definedName name="_xlnm.Print_Titles" localSheetId="4">'SO 106 - Dopravní značení...'!$81:$81</definedName>
    <definedName name="_xlnm.Print_Titles" localSheetId="5">'SO 202 - Most na III-11628'!$86:$86</definedName>
    <definedName name="_xlnm.Print_Titles" localSheetId="6">'E.2-DIO - Dopravně inžený...'!$80:$80</definedName>
    <definedName name="_xlnm.Print_Titles" localSheetId="7">'VON - Vedlejší a ostatní ...'!$85:$85</definedName>
    <definedName name="_xlnm.Print_Titles" localSheetId="8">'Seznam figur'!$9:$9</definedName>
  </definedNames>
  <calcPr calcId="191029"/>
  <extLst/>
</workbook>
</file>

<file path=xl/sharedStrings.xml><?xml version="1.0" encoding="utf-8"?>
<sst xmlns="http://schemas.openxmlformats.org/spreadsheetml/2006/main" count="7724" uniqueCount="1104">
  <si>
    <t>Export Komplet</t>
  </si>
  <si>
    <t>VZ</t>
  </si>
  <si>
    <t>2.0</t>
  </si>
  <si>
    <t>ZAMOK</t>
  </si>
  <si>
    <t>False</t>
  </si>
  <si>
    <t>{4c76edb6-5ce8-4128-8982-42657e912913}</t>
  </si>
  <si>
    <t>0,01</t>
  </si>
  <si>
    <t>21</t>
  </si>
  <si>
    <t>15</t>
  </si>
  <si>
    <t>REKAPITULACE STAVBY</t>
  </si>
  <si>
    <t>v ---  níže se nacházejí doplnkové a pomocné údaje k sestavám  --- v</t>
  </si>
  <si>
    <t>Návod na vyplnění</t>
  </si>
  <si>
    <t>0,001</t>
  </si>
  <si>
    <t>Kód:</t>
  </si>
  <si>
    <t>7484-2</t>
  </si>
  <si>
    <t>Měnit lze pouze buňky se žlutým podbarvením!
1) v Rekapitulaci stavby vyplňte údaje o Uchazeči (přenesou se do ostatních sestav i v jiných listech)
2) na vybraných listech vyplňte v sestavě Soupis prací ceny u položek</t>
  </si>
  <si>
    <t>Stavba:</t>
  </si>
  <si>
    <t>III/11628 Voznice, PD</t>
  </si>
  <si>
    <t>KSO:</t>
  </si>
  <si>
    <t>822 23 73</t>
  </si>
  <si>
    <t>CC-CZ:</t>
  </si>
  <si>
    <t>21121</t>
  </si>
  <si>
    <t>Místo:</t>
  </si>
  <si>
    <t>Voznice</t>
  </si>
  <si>
    <t>Datum:</t>
  </si>
  <si>
    <t>7. 12. 2020</t>
  </si>
  <si>
    <t>CZ-CPV:</t>
  </si>
  <si>
    <t>45233142-6</t>
  </si>
  <si>
    <t>CZ-CPA:</t>
  </si>
  <si>
    <t>42.11.10</t>
  </si>
  <si>
    <t>Zadavatel:</t>
  </si>
  <si>
    <t>IČ:</t>
  </si>
  <si>
    <t>00066001</t>
  </si>
  <si>
    <t>Krajská správa a údržba silnic Středočeského kraje</t>
  </si>
  <si>
    <t>DIČ:</t>
  </si>
  <si>
    <t>CZ 00066001</t>
  </si>
  <si>
    <t>Uchazeč:</t>
  </si>
  <si>
    <t>Vyplň údaj</t>
  </si>
  <si>
    <t>Projektant:</t>
  </si>
  <si>
    <t>45271895</t>
  </si>
  <si>
    <t>METROPROJEKT Praha a.s.</t>
  </si>
  <si>
    <t>CZ 45271895</t>
  </si>
  <si>
    <t>True</t>
  </si>
  <si>
    <t>Zpracovatel:</t>
  </si>
  <si>
    <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</si>
  <si>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</si>
  <si>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</si>
  <si>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</si>
  <si>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</si>
  <si>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</si>
  <si>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</si>
  <si>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</si>
  <si>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</si>
  <si>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</si>
  <si>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</si>
  <si>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</si>
  <si>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</si>
  <si>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</si>
  <si>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</si>
  <si>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</si>
  <si>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</si>
  <si>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</si>
  <si>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</si>
  <si>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</si>
  <si>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</si>
  <si>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</si>
  <si>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</si>
  <si>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</si>
  <si>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</si>
  <si>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</si>
  <si>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</si>
  <si>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</si>
  <si>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</si>
  <si>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</si>
  <si>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</si>
  <si>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</si>
  <si>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</si>
  <si>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</si>
  <si>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</si>
  <si>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</si>
  <si>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</si>
  <si>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</si>
  <si>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</si>
  <si>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</si>
  <si>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</si>
  <si>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</si>
  <si>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</si>
  <si>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102</t>
  </si>
  <si>
    <t>Komunikace III/11628</t>
  </si>
  <si>
    <t>STA</t>
  </si>
  <si>
    <t>1</t>
  </si>
  <si>
    <t>{312c3c13-057b-47ea-a108-8757a4e9d3fa}</t>
  </si>
  <si>
    <t>2</t>
  </si>
  <si>
    <t>SO 102.1</t>
  </si>
  <si>
    <t>Oprava objízdných tras</t>
  </si>
  <si>
    <t>{d1fe7abe-419e-458f-8b4f-93c458a08301}</t>
  </si>
  <si>
    <t>SO 104</t>
  </si>
  <si>
    <t>Propustky na III/11628</t>
  </si>
  <si>
    <t>{26dab650-3df3-4795-aa30-ef5a3e0b7798}</t>
  </si>
  <si>
    <t>SO 106</t>
  </si>
  <si>
    <t>Dopravní značení na III/11628</t>
  </si>
  <si>
    <t>{8233d25e-7ce7-4418-9e1a-04f3f81b5d23}</t>
  </si>
  <si>
    <t>SO 202</t>
  </si>
  <si>
    <t>Most na III/11628</t>
  </si>
  <si>
    <t>{84d52f3a-198b-478d-b09c-b622b74a0e4e}</t>
  </si>
  <si>
    <t>E.2-DIO</t>
  </si>
  <si>
    <t>Dopravně inženýrská opatření pro III/116</t>
  </si>
  <si>
    <t>{c5cc5511-e896-4837-b308-f073ea57f136}</t>
  </si>
  <si>
    <t>VON</t>
  </si>
  <si>
    <t>Vedlejší a ostatní náklady</t>
  </si>
  <si>
    <t>{dc765ebf-c0a9-4661-90d1-7958801e0d34}</t>
  </si>
  <si>
    <t>III_voz_kpl</t>
  </si>
  <si>
    <t>kompletní výměna souvrství vozovky</t>
  </si>
  <si>
    <t>m2</t>
  </si>
  <si>
    <t>455</t>
  </si>
  <si>
    <t>III_zatravneni</t>
  </si>
  <si>
    <t>plocha zatravnění</t>
  </si>
  <si>
    <t>16985,8</t>
  </si>
  <si>
    <t>KRYCÍ LIST SOUPISU PRACÍ</t>
  </si>
  <si>
    <t>SO_104</t>
  </si>
  <si>
    <t>kompletní výměna vozovky při provádění propustků</t>
  </si>
  <si>
    <t>265,8</t>
  </si>
  <si>
    <t>asfalt_T14</t>
  </si>
  <si>
    <t>asfalt z frézování T1-T4</t>
  </si>
  <si>
    <t>t</t>
  </si>
  <si>
    <t>15893,939</t>
  </si>
  <si>
    <t>ZAS</t>
  </si>
  <si>
    <t>znovuzískaná asfaltová směs použitá na stavbě</t>
  </si>
  <si>
    <t>-6323,712</t>
  </si>
  <si>
    <t>Objekt:</t>
  </si>
  <si>
    <t>SO 102 - Komunikace III/11628</t>
  </si>
  <si>
    <t>REKAPITULACE ČLENĚNÍ SOUPISU PRACÍ</t>
  </si>
  <si>
    <t>Kód dílu - Popis</t>
  </si>
  <si>
    <t>Cena celkem [CZK]</t>
  </si>
  <si>
    <t>-1</t>
  </si>
  <si>
    <t>HSV - Práce a dodávky HSV</t>
  </si>
  <si>
    <t xml:space="preserve">    1 - Zemní práce</t>
  </si>
  <si>
    <t xml:space="preserve">    2 - Zakládání</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</si>
  <si>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</si>
  <si>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</si>
  <si>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</si>
  <si>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</si>
  <si>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</si>
  <si>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</si>
  <si>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</si>
  <si>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</si>
  <si>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</si>
  <si>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</si>
  <si>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</si>
  <si>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</si>
  <si>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</si>
  <si>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</si>
  <si>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</si>
  <si>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</si>
  <si>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</si>
  <si>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</si>
  <si>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</si>
  <si>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</si>
  <si>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</si>
  <si>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</si>
  <si>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</si>
  <si>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113107224</t>
  </si>
  <si>
    <t>Odstranění podkladů nebo krytů strojně plochy jednotlivě přes 200 m2 s přemístěním hmot na skládku na vzdálenost do 20 m nebo s naložením na dopravní prostředek z kameniva hrubého drceného, o tl. vrstvy přes 300 do 400 mm</t>
  </si>
  <si>
    <t>CS ÚRS 2020 01</t>
  </si>
  <si>
    <t>4</t>
  </si>
  <si>
    <t>-2109739991</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</si>
  <si>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</si>
  <si>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</si>
  <si>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</si>
  <si>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"stávající podkladní vrstva z nestmelených směsí, cca 400 mm"</t>
  </si>
  <si>
    <t>"sanace krajů" 2280,0+6880,0</t>
  </si>
  <si>
    <t>Součet</t>
  </si>
  <si>
    <t>113154324</t>
  </si>
  <si>
    <t>Frézování živičného podkladu nebo krytu s naložením na dopravní prostředek plochy přes 1 000 do 10 000 m2 bez překážek v trase pruhu šířky do 1 m, tloušťky vrstvy 100 mm</t>
  </si>
  <si>
    <t>1657356887</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</si>
  <si>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</si>
  <si>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"odměřeno elektronicky ze situace (př.č. 002-006), frézování krajů, šířka 1,0 m, 2 kraje"</t>
  </si>
  <si>
    <t>"úsek 3" 2*1,0*1140</t>
  </si>
  <si>
    <t>3</t>
  </si>
  <si>
    <t>113154325</t>
  </si>
  <si>
    <t>Frézování živičného podkladu nebo krytu s naložením na dopravní prostředek plochy přes 1 000 do 10 000 m2 bez překážek v trase pruhu šířky do 1 m, tloušťky vrstvy 200 mm</t>
  </si>
  <si>
    <t>97596482</t>
  </si>
  <si>
    <t>"úsek 1.b: tl. 150 mm" 2*1,0*(2250-460)</t>
  </si>
  <si>
    <t>"úsek 2: tl. 150 mm" 2*1,0*(3900-2250)</t>
  </si>
  <si>
    <t>113154235</t>
  </si>
  <si>
    <t>Frézování živičného podkladu nebo krytu s naložením na dopravní prostředek plochy přes 500 do 1 000 m2 bez překážek v trase pruhu šířky přes 1 m do 2 m, tloušťky vrstvy 200 mm</t>
  </si>
  <si>
    <t>-1644827186</t>
  </si>
  <si>
    <t>"frézování kompletní vrstvy (obrusné, ložné, podkladní), tl. 150 mm"</t>
  </si>
  <si>
    <t>"odměřeno elektronicky ze situace (př.č. 002-006): kompletní souvrství - úsek 4" 455,0</t>
  </si>
  <si>
    <t>"odměřeno elektronicky ze situace SO 104: vozovky pro provedení propustků" 265,80</t>
  </si>
  <si>
    <t>5</t>
  </si>
  <si>
    <t>113154434</t>
  </si>
  <si>
    <t>Frézování živičného podkladu nebo krytu s naložením na dopravní prostředek plochy přes 10 000 m2 bez překážek v trase pruhu šířky do 2 m, tloušťky vrstvy 100 mm</t>
  </si>
  <si>
    <t>-843940554</t>
  </si>
  <si>
    <t>"odměřeno elektronicky ze situace (př.č. 002-006), frézování obrusné a ložné vrstvy, tl. 100 mm"</t>
  </si>
  <si>
    <t>"úsek 1.b" 10149,0</t>
  </si>
  <si>
    <t>"úsek 5" 15530,0</t>
  </si>
  <si>
    <t>6</t>
  </si>
  <si>
    <t>113154433</t>
  </si>
  <si>
    <t>Frézování živičného podkladu nebo krytu s naložením na dopravní prostředek plochy přes 10 000 m2 bez překážek v trase pruhu šířky do 2 m, tloušťky vrstvy 50 mm</t>
  </si>
  <si>
    <t>-674380893</t>
  </si>
  <si>
    <t>"odměřeno elektronicky ze situace (př.č. 002-006), frézování obrusné vrstvy, tl. 50 mm"</t>
  </si>
  <si>
    <t>"úsek 2" 9080</t>
  </si>
  <si>
    <t>"odměřeno elektronicky ze situace (př.č. 002-006), frézování podkladní vrstvy, tl. 50 mm"</t>
  </si>
  <si>
    <t>"úsek 5: 30% pro opravu trhlin" 15530*0,30</t>
  </si>
  <si>
    <t>7</t>
  </si>
  <si>
    <t>113154464</t>
  </si>
  <si>
    <t>Frézování živičného podkladu nebo krytu s naložením na dopravní prostředek plochy přes 10 000 m2 s překážkami v trase pruhu šířky do 2 m, tloušťky vrstvy 100 mm</t>
  </si>
  <si>
    <t>-661045560</t>
  </si>
  <si>
    <t>"odměřeno elektronicky ze situace (př.č. 002-006), frézování obrusné vrstvy, tl. 100 mm, v obci"</t>
  </si>
  <si>
    <t>"úsek 1.a" 3006,0</t>
  </si>
  <si>
    <t>"úsek 3" 12395,0</t>
  </si>
  <si>
    <t>"úsek 4" 455,0</t>
  </si>
  <si>
    <t>8</t>
  </si>
  <si>
    <t>122151107</t>
  </si>
  <si>
    <t>Odkopávky a prokopávky nezapažené strojně v hornině třídy těžitelnosti I skupiny 1 a 2 přes 5 000 m3</t>
  </si>
  <si>
    <t>m3</t>
  </si>
  <si>
    <t>503289701</t>
  </si>
  <si>
    <t xml:space="preserve">Poznámka k souboru cen:
1. V cenách jsou započteny i náklady na přehození výkopku na vzdálenost do 3 m nebo naložení na dopravní prostředek.
</t>
  </si>
  <si>
    <t>"výkop v místě krajnice"</t>
  </si>
  <si>
    <t>"úsek 1.b" 1790,0*2*0,65</t>
  </si>
  <si>
    <t>"úsek 2" 1650,0*2*0,65</t>
  </si>
  <si>
    <t>"úsek 3" 1140,0*2*0,65</t>
  </si>
  <si>
    <t>Mezisoučet</t>
  </si>
  <si>
    <t>"výkopy - úsel 4" 50,0+90,0</t>
  </si>
  <si>
    <t>9</t>
  </si>
  <si>
    <t>132151104</t>
  </si>
  <si>
    <t>Hloubení nezapažených rýh šířky do 800 mm strojně s urovnáním dna do předepsaného profilu a spádu v hornině třídy těžitelnosti I skupiny 1 a 2 přes 100 m3</t>
  </si>
  <si>
    <t>484629762</t>
  </si>
  <si>
    <t xml:space="preserve">Poznámka k souboru cen:
1. V cenách jsou započteny i náklady na přehození výkopku na přilehlém terénu na vzdálenost do 3 m od podélné osy rýhy nebo naložení na dopravní prostředek.
</t>
  </si>
  <si>
    <t>"prohloubení příkopů"</t>
  </si>
  <si>
    <t>"úsek 2" 3,5*99,0</t>
  </si>
  <si>
    <t>"základ skluzu" 1,0</t>
  </si>
  <si>
    <t>10</t>
  </si>
  <si>
    <t>162751117</t>
  </si>
  <si>
    <t>Vodorovné přemístění výkopku nebo sypaniny po suchu na obvyklém dopravním prostředku, bez naložení výkopku, avšak se složením bez rozhrnutí z horniny třídy těžitelnosti I skupiny 1 až 3 na vzdálenost přes 9 000 do 10 000 m</t>
  </si>
  <si>
    <t>-368742278</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</si>
  <si>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</si>
  <si>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"odkopávky" 6094,0</t>
  </si>
  <si>
    <t>"hloubení rýh" 347,5</t>
  </si>
  <si>
    <t>11</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</si>
  <si>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</si>
  <si>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</si>
  <si>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1656560171</t>
  </si>
  <si>
    <t>6441,5*15 'Přepočtené koeficientem množství</t>
  </si>
  <si>
    <t>12</t>
  </si>
  <si>
    <t>171201231</t>
  </si>
  <si>
    <t>Poplatek za uložení stavebního odpadu na recyklační skládce (skládkovné) zeminy a kamení zatříděného do Katalogu odpadů pod kódem 17 05 04</t>
  </si>
  <si>
    <t>-1376198422</t>
  </si>
  <si>
    <t>"dle pol. 162701105, 1,8 t/m3" 6441,5*1,8</t>
  </si>
  <si>
    <t>13</t>
  </si>
  <si>
    <t>181451121</t>
  </si>
  <si>
    <t>Založení trávníku na půdě předem připravené plochy přes 1000 m2 výsevem včetně utažení lučního v rovině nebo na svahu do 1:5</t>
  </si>
  <si>
    <t>1604104843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</si>
  <si>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</si>
  <si>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"odměřeno elektronicky ze situace (př.č. 002-006)"</t>
  </si>
  <si>
    <t>"úsek 1.b" 2*1,3*1790,0</t>
  </si>
  <si>
    <t>"úsek 2" 2*1,3*1650,0</t>
  </si>
  <si>
    <t>"úsek 3" 2*1,3*1140,0</t>
  </si>
  <si>
    <t>"úsek 4" 2*1,3*80,0</t>
  </si>
  <si>
    <t>"úsek 5" 2*1,3*1873</t>
  </si>
  <si>
    <t>14</t>
  </si>
  <si>
    <t>M</t>
  </si>
  <si>
    <t>00572472</t>
  </si>
  <si>
    <t>osivo směs travní krajinná-rovinná</t>
  </si>
  <si>
    <t>kg</t>
  </si>
  <si>
    <t>-500656719</t>
  </si>
  <si>
    <t>16985,8*0,015 'Přepočtené koeficientem množství</t>
  </si>
  <si>
    <t>181951111</t>
  </si>
  <si>
    <t>Úprava pláně vyrovnáním výškových rozdílů strojně v hornině třídy těžitelnosti I, skupiny 1 až 3 bez zhutnění</t>
  </si>
  <si>
    <t>-1883312744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</si>
  <si>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</si>
  <si>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16</t>
  </si>
  <si>
    <t>181951112</t>
  </si>
  <si>
    <t>Úprava pláně vyrovnáním výškových rozdílů strojně v hornině třídy těžitelnosti I, skupiny 1 až 3 se zhutněním</t>
  </si>
  <si>
    <t>-1864555661</t>
  </si>
  <si>
    <t>"sanace krajů" 3580,0+3300,0+2280</t>
  </si>
  <si>
    <t>"krajnice" 2685,0+2475,0+1710,0+113,0</t>
  </si>
  <si>
    <t>17</t>
  </si>
  <si>
    <t>182351133</t>
  </si>
  <si>
    <t>Rozprostření a urovnání ornice ve svahu sklonu přes 1:5 strojně při souvislé ploše přes 500 m2, tl. vrstvy do 200 mm</t>
  </si>
  <si>
    <t>875403735</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</si>
  <si>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</si>
  <si>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18</t>
  </si>
  <si>
    <t>10364101</t>
  </si>
  <si>
    <t>zemina pro terénní úpravy -  ornice</t>
  </si>
  <si>
    <t>-1426039756</t>
  </si>
  <si>
    <t>16985,8*0,27 'Přepočtené koeficientem množství</t>
  </si>
  <si>
    <t>19</t>
  </si>
  <si>
    <t>183403161</t>
  </si>
  <si>
    <t>Obdělání půdy válením v rovině nebo na svahu do 1:5</t>
  </si>
  <si>
    <t>1950168495</t>
  </si>
  <si>
    <t xml:space="preserve">Poznámka k souboru cen:
1. Každé opakované obdělání půdy se oceňuje samostatně.
2. Ceny -3114 a -3115 lze použít i pro obdělání půdy aktivními branami.
</t>
  </si>
  <si>
    <t>20</t>
  </si>
  <si>
    <t>184802111</t>
  </si>
  <si>
    <t>Chemické odplevelení půdy před založením kultury, trávníku nebo zpevněných ploch o výměře jednotlivě přes 20 m2 v rovině nebo na svahu do 1:5 postřikem na široko</t>
  </si>
  <si>
    <t>-425341890</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</si>
  <si>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</si>
  <si>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Zakládání</t>
  </si>
  <si>
    <t>211971121</t>
  </si>
  <si>
    <t>Zřízení opláštění výplně z geotextilie odvodňovacích žeber nebo trativodů v rýze nebo zářezu se stěnami svislými nebo šikmými o sklonu přes 1:2 při rozvinuté šířce opláštění do 2,5 m</t>
  </si>
  <si>
    <t>-374209286</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</si>
  <si>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</si>
  <si>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99*5*0,4</t>
  </si>
  <si>
    <t>22</t>
  </si>
  <si>
    <t>69311006</t>
  </si>
  <si>
    <t>geotextilie tkaná separační, filtrační, výztužná PP pevnost v tahu 15kN/m</t>
  </si>
  <si>
    <t>-1940064388</t>
  </si>
  <si>
    <t>198*1,02 'Přepočtené koeficientem množství</t>
  </si>
  <si>
    <t>23</t>
  </si>
  <si>
    <t>212752103</t>
  </si>
  <si>
    <t>Trativody z drenážních trubek pro liniové stavby a komunikace se zřízením štěrkového lože pod trubky a s jejich obsypem v otevřeném výkopu trubka korugovaná sendvičová PE-HD SN 4 celoperforovaná 360° DN 200</t>
  </si>
  <si>
    <t>m</t>
  </si>
  <si>
    <t>-2022499702</t>
  </si>
  <si>
    <t xml:space="preserve">Poznámka k souboru cen: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</si>
  <si>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"úsek 2" 99,0</t>
  </si>
  <si>
    <t>24</t>
  </si>
  <si>
    <t>274313711</t>
  </si>
  <si>
    <t>Základy z betonu prostého pasy betonu kamenem neprokládaného tř. C 20/25</t>
  </si>
  <si>
    <t>-1412709188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</si>
  <si>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</si>
  <si>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"základové prahy, dle příčného řezu" 2*1,60*0,60*0,40</t>
  </si>
  <si>
    <t>Komunikace pozemní</t>
  </si>
  <si>
    <t>25</t>
  </si>
  <si>
    <t>564851111</t>
  </si>
  <si>
    <t>Podklad ze štěrkodrti ŠD s rozprostřením a zhutněním, po zhutnění tl. 150 mm</t>
  </si>
  <si>
    <t>2071962459</t>
  </si>
  <si>
    <t>"podklad ze štěrkodrti pro sanaci krajů, vrstva 150 mm"</t>
  </si>
  <si>
    <t>3580,0+3300,0+2280,0</t>
  </si>
  <si>
    <t>"podklad z ŠD kompletních skladeb vozovek, vrstva 150 mm"</t>
  </si>
  <si>
    <t>26</t>
  </si>
  <si>
    <t>565135121</t>
  </si>
  <si>
    <t>Asfaltový beton vrstva podkladní ACP 16 (obalované kamenivo střednězrnné - OKS) s rozprostřením a zhutněním v pruhu šířky přes 3 m, po zhutnění tl. 50 mm</t>
  </si>
  <si>
    <t>484338285</t>
  </si>
  <si>
    <t xml:space="preserve">Poznámka k souboru cen:
1. Cenami 565 1.-510 lze oceňovat např. chodníky, úzké cesty a vjezdy v pruhu šířky do 1,5 m jakékoliv délky a jednotlivé plochy velikosti do 10 m2.
2. ČSN EN 13108-1 připouští pro ACP 16 pouze tl. 50 až 80 mm.
</t>
  </si>
  <si>
    <t>"úsek 5: oprava trhlin" 15530*0,3</t>
  </si>
  <si>
    <t>27</t>
  </si>
  <si>
    <t>567531141</t>
  </si>
  <si>
    <t>Recyklace podkladní vrstvy za studena na místě rozpojení a reprofilace podkladu s hutněním plochy přes 6 000 do 10 000 m2, tloušťky přes 200 do 250 mm</t>
  </si>
  <si>
    <t>-588339309</t>
  </si>
  <si>
    <t xml:space="preserve">Poznámka k souboru cen:
1. V cenách rozpojení a reprofilace 567 5.-1 jsou započteny i náklady na rozpojení původních vrstev konstrukce vozovky a úpravu povrchu grejdrem se zhutněním.
2. V cenách rozpojení a reprofilace 567 5.-1 nejsou započteny náklady na případné odebrání přebytečné suti, které se ocení cenou 997 22-1611 Nakládání na dopravní prostředky a cenami souboru cen 997 22-15 Vodorovná doprava suti.
3. V cenách promísení 567 5.-2 a 567 5.-3 jsou započteny i náklady na:
a) úpravu zrnitosti rozpojené směsi přidáním drobného drceného kameniva (materiál ve specifikaci),
b) dávkování pojiva, jeho promísení s recyklovanou směsí, její rovnoměrné rozhrnutí, zhutnění a vlhčení (materiál ve specifikaci). Jako pojivo lze použít:
- u cen 567 5.-2 kombinaci cementu a asfaltové emulze nebo cementu a zpěněného asfaltu, příp. pouze cement nebo pouze hydraulické pojivo,
- u cen 567 5.-3 cement a přísadu na bázi zeolitů a minerálů.
4. Doporučené množství přidaného kameniva je 10 až 20 % objemové hmotnosti vrstvy, tj. 230 – 460 kg/m3.
5. Doporučené množství pojiva v % objemové hmotnosti zhutněné vrstvy u cen 567 5.-2:
a) kombinace cementu a asfaltové emulze:
- cement (obor 585 2)…………… 2,0-5,0 %, obvykle 4,0 %
- asfaltová emulze (obor 111 6) … 2,5-4,0 %, obvykle 2,0 %
b) kombinace cementu a zpěněného asfaltu:
- cement (obor 585 2)…………… 2,0-5,0 %, obvykle 4,0 %
- asfalt (obor 111 6)………………1,5-3,0 %, obvykle 2,5 %
6. Doporučené množství pojiva v % objemové hmotnosti zhutněné vrstvy u cen 567 5.-3:
a) kombinace cementu a přísady na bázi zeolitů a minerálů:
- cement (obor 585 2)…………… 7 - 10 %,
- přísada (obor ) …....................0,07 -0,1 %,
7. Předpokládaná objemová hmotnost zhutněné vrstvy je 2 300 kg/m3 .
8. Přesné množství přidávaného kameniva a pojiva se stanoví silniční laboratoří na základě průkazní zkoušky - analýzy vzorků odebraných z původní konstrukce.
9. Orientační hmotnosti pojiva na 1 m3 zhutněné vrtsvy je uvedena v příloze č. 5, tabulce č. 2.
10. Hmotnost přidávaného kameniva a pojiva se nezapočítává do výpočtu přesunu hmot.
11. Na takto recyklovanou podkladní vrstvu a následně provedený spojovací postřik se pokládají nové asfaltové koberce (1 či více) nebo se její povrch opatří nátěrem, případně emulzní kalovou vrstvou pro využití vrstvy jako obrusné, vhodné jen pro lehkou dopravu.
</t>
  </si>
  <si>
    <t>P</t>
  </si>
  <si>
    <t>Poznámka k položce:
Odfrézování asfaltových směsí je řešeno v oddílu 1 - "Zemní práce", přesuny znovuzískaných asfaltových směsí jsou řešeny v oddílu 997 - "Přesun sutě".</t>
  </si>
  <si>
    <t>"úsek 1.b" 3580,0</t>
  </si>
  <si>
    <t>"úsek 2" 3300,0</t>
  </si>
  <si>
    <t>"úsek 3" 2280,0</t>
  </si>
  <si>
    <t>28</t>
  </si>
  <si>
    <t>569241112</t>
  </si>
  <si>
    <t>Zpevnění krajnic nebo komunikací pro pěší s rozprostřením a zhutněním, po zhutnění štěrkopískem nebo kamenivem těženým tl. 130 mm</t>
  </si>
  <si>
    <t>-1272490702</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</si>
  <si>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</si>
  <si>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"spodní vrstva z nenamrzavého materiálu"</t>
  </si>
  <si>
    <t>"úsek 1.b" 2*1790,0*0,75</t>
  </si>
  <si>
    <t>"úsek 2" 2*1650,0*0,75</t>
  </si>
  <si>
    <t>"úsek 3" 2*1140,0*0,75</t>
  </si>
  <si>
    <t>"úsek 4" 2*75,0*0,75</t>
  </si>
  <si>
    <t>29</t>
  </si>
  <si>
    <t>569811112</t>
  </si>
  <si>
    <t>Zpevnění krajnic nebo komunikací pro pěší s rozprostřením a zhutněním, po zhutnění štěrkodrtí tl. 60 mm</t>
  </si>
  <si>
    <t>-97239287</t>
  </si>
  <si>
    <t>"2 kraje * délka * šířka"</t>
  </si>
  <si>
    <t>30</t>
  </si>
  <si>
    <t>573191111</t>
  </si>
  <si>
    <t>Postřik infiltrační kationaktivní emulzí v množství 1,00 kg/m2</t>
  </si>
  <si>
    <t>383456437</t>
  </si>
  <si>
    <t xml:space="preserve">Poznámka k souboru cen:
1. V ceně nejsou započteny náklady na popř. projektem předepsané očištění vozovky, které se oceňuje cenou 938 90-8411 Očištění povrchu saponátovým roztokem části C 01 tohoto katalogu.
</t>
  </si>
  <si>
    <t>"sanace krajů" 3580,0+3300,0+2280,0</t>
  </si>
  <si>
    <t>"úsek 5: oprava trhlin" 15530,0*0,3</t>
  </si>
  <si>
    <t>31</t>
  </si>
  <si>
    <t>573231108</t>
  </si>
  <si>
    <t>Postřik spojovací PS bez posypu kamenivem ze silniční emulze, v množství 0,50 kg/m2</t>
  </si>
  <si>
    <t>-819915448</t>
  </si>
  <si>
    <t>"úsek 1.a" 2*3006,0</t>
  </si>
  <si>
    <t>"úsek 1.b" 2*10149,0</t>
  </si>
  <si>
    <t>"úsek 2" 9080,0+3300,0</t>
  </si>
  <si>
    <t>"úsek 3" 2*12395,0</t>
  </si>
  <si>
    <t>"úsek 4" 2*455,0</t>
  </si>
  <si>
    <t>"úsek 5" 2*15530,0</t>
  </si>
  <si>
    <t>SO_104*2</t>
  </si>
  <si>
    <t>32</t>
  </si>
  <si>
    <t>577134121</t>
  </si>
  <si>
    <t>Asfaltový beton vrstva obrusná ACO 11 (ABS) s rozprostřením a se zhutněním z nemodifikovaného asfaltu v pruhu šířky přes 3 m tř. I, po zhutnění tl. 40 mm</t>
  </si>
  <si>
    <t>1406607474</t>
  </si>
  <si>
    <t xml:space="preserve">Poznámka k souboru cen:
1. Cenami 577 1.-40 lze oceňovat např. chodníky, úzké cesty a vjezdy v pruhu šířky do 1,5 m jakékoliv délky a jednotlivé plochy velikosti do 10 m2.
2. ČSN EN 13108-1 připouští pro ACO 11 pouze tl. 35 až 50 mm.
</t>
  </si>
  <si>
    <t>33</t>
  </si>
  <si>
    <t>577144121</t>
  </si>
  <si>
    <t>Asfaltový beton vrstva obrusná ACO 11 (ABS) s rozprostřením a se zhutněním z nemodifikovaného asfaltu v pruhu šířky přes 3 m tř. I, po zhutnění tl. 50 mm</t>
  </si>
  <si>
    <t>-1466352382</t>
  </si>
  <si>
    <t>"úsek 2" 9080,0</t>
  </si>
  <si>
    <t>34</t>
  </si>
  <si>
    <t>577155122</t>
  </si>
  <si>
    <t>Asfaltový beton vrstva ložní ACL 16 (ABH) s rozprostřením a zhutněním z nemodifikovaného asfaltu v pruhu šířky přes 3 m, po zhutnění tl. 60 mm</t>
  </si>
  <si>
    <t>1494322508</t>
  </si>
  <si>
    <t xml:space="preserve">Poznámka k souboru cen:
1. Cenami 577 1.-50 lze oceňovat např. chodníky, úzké cesty a vjezdy v pruhu šířky do 1,5 m jakékoliv délky a jednotlivé plochy velikosti do 10 m2.
2. ČSN EN 13108-1 připouští pro ACL 16 pouze tl. 50 až 70 mm.
</t>
  </si>
  <si>
    <t>"úsek 2: kraje" 3300,0</t>
  </si>
  <si>
    <t>35</t>
  </si>
  <si>
    <t>577165122</t>
  </si>
  <si>
    <t>Asfaltový beton vrstva ložní ACL 16 (ABH) s rozprostřením a zhutněním z nemodifikovaného asfaltu v pruhu šířky přes 3 m, po zhutnění tl. 70 mm</t>
  </si>
  <si>
    <t>431374491</t>
  </si>
  <si>
    <t>36</t>
  </si>
  <si>
    <t>597161111</t>
  </si>
  <si>
    <t>Rigol dlážděný do lože z betonu prostého tl. 100 mm, s vyplněním a zatřením spár cementovou maltou z lomového kamene tl. do 250 mm</t>
  </si>
  <si>
    <t>1189312396</t>
  </si>
  <si>
    <t xml:space="preserve">Poznámka k souboru cen: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</si>
  <si>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"úsek 2: dlažba z kamene tl. 150 mm do betonu" 20,0</t>
  </si>
  <si>
    <t>"skluz - vrchní část" 1,5</t>
  </si>
  <si>
    <t>Trubní vedení</t>
  </si>
  <si>
    <t>37</t>
  </si>
  <si>
    <t>895941111</t>
  </si>
  <si>
    <t>Zřízení vpusti kanalizační uliční z betonových dílců typ UV-50 normální</t>
  </si>
  <si>
    <t>kus</t>
  </si>
  <si>
    <t>128688239</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</si>
  <si>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</si>
  <si>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"odečteno ze situace" 2</t>
  </si>
  <si>
    <t>38</t>
  </si>
  <si>
    <t>5922301R</t>
  </si>
  <si>
    <t>vpusťový komplet z železobetonových prefabrikátů, vč. koše a poklopu</t>
  </si>
  <si>
    <t>-912394144</t>
  </si>
  <si>
    <t>39</t>
  </si>
  <si>
    <t>899331111S</t>
  </si>
  <si>
    <t>Výšková úprava uličního vstupu nebo vpusti do 200 mm zvýšením či snížením poklopu, mříže či krycího znaku</t>
  </si>
  <si>
    <t>228740794</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</si>
  <si>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</si>
  <si>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"odečteno ze situace"</t>
  </si>
  <si>
    <t>"př.č. 002 - Nová Ves" 46</t>
  </si>
  <si>
    <t>"př.č. 004+005: Voznice" 16</t>
  </si>
  <si>
    <t>Ostatní konstrukce a práce, bourání</t>
  </si>
  <si>
    <t>40</t>
  </si>
  <si>
    <t>911331165</t>
  </si>
  <si>
    <t>Silniční svodidlo s osazením sloupků zaberaněním ocelové úroveň zádržnosti H4 vzdálenosti sloupků přes 2 do 4 m jednostranné</t>
  </si>
  <si>
    <t>-2005690887</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</si>
  <si>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(nátěry apod.), které se oceňují samostatně,
b) krácení a úpravu pásnic a sloupků, toto se oceňuje individuálně.
3. V případě, že se provádí krácení svodnic nebo sloupků, se krácená část neodečítá.
</t>
  </si>
  <si>
    <t>"odměřeno elektronicky ze situace" 390,0</t>
  </si>
  <si>
    <t>41</t>
  </si>
  <si>
    <t>916131213</t>
  </si>
  <si>
    <t>Osazení silničního obrubníku betonového se zřízením lože, s vyplněním a zatřením spár cementovou maltou stojatého s boční opěrou z betonu prostého, do lože z betonu prostého</t>
  </si>
  <si>
    <t>417097026</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</si>
  <si>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</si>
  <si>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"odměřeno elektronicky ze situace" 237,0</t>
  </si>
  <si>
    <t>42</t>
  </si>
  <si>
    <t>59217023</t>
  </si>
  <si>
    <t>obrubník betonový chodníkový 1000x150x250mm</t>
  </si>
  <si>
    <t>1115162288</t>
  </si>
  <si>
    <t>43</t>
  </si>
  <si>
    <t>919112233</t>
  </si>
  <si>
    <t>Řezání dilatačních spár v živičném krytu vytvoření komůrky pro těsnící zálivku šířky 20 mm, hloubky 40 mm</t>
  </si>
  <si>
    <t>-501118147</t>
  </si>
  <si>
    <t xml:space="preserve">Poznámka k souboru cen:
1. V cenách jsou započteny i náklady na vyčištění spár po řezání.
</t>
  </si>
  <si>
    <t>"odměřeno elektronicky ze situací (př.č. 002-006)"</t>
  </si>
  <si>
    <t>"úsek 1.a" 60,7+7+6,4+7,1+18,6+6,5</t>
  </si>
  <si>
    <t>"úsek 1.b" 7,2+11,8+8,4+11,1+11,7+7,8+14,2+33,6+24,3+16,4+7,1+5,5</t>
  </si>
  <si>
    <t>"úsek 2" 5,1+7,2+5,3+24,2+3,4+8,3+6,8+7,4+8+6,6+5,5</t>
  </si>
  <si>
    <t>"úsek 3" 4,3+4,2+12,5+4,5+5,7</t>
  </si>
  <si>
    <t>"úsek 4" 28,4+47,9+24,3+7,8</t>
  </si>
  <si>
    <t>"úsek 5" 68,8+28,2+12,1+4,6+7,1+8,1</t>
  </si>
  <si>
    <t>"úsek 6" 35,3+2,7</t>
  </si>
  <si>
    <t>44</t>
  </si>
  <si>
    <t>919121132</t>
  </si>
  <si>
    <t>Utěsnění dilatačních spár zálivkou za studena v cementobetonovém nebo živičném krytu včetně adhezního nátěru s těsnicím profilem pod zálivkou, pro komůrky šířky 20 mm, hloubky 40 mm</t>
  </si>
  <si>
    <t>-48292679</t>
  </si>
  <si>
    <t xml:space="preserve">Poznámka k souboru cen:
1. V cenách jsou započteny i náklady na vyčištění spár před těsněním a zalitím a náklady na impregnaci, těsnění a zalití spár včetně dodání hmot.
</t>
  </si>
  <si>
    <t>45</t>
  </si>
  <si>
    <t>919735113</t>
  </si>
  <si>
    <t>Řezání stávajícího živičného krytu nebo podkladu hloubky přes 100 do 150 mm</t>
  </si>
  <si>
    <t>-444505201</t>
  </si>
  <si>
    <t xml:space="preserve">Poznámka k souboru cen:
1. V cenách jsou započteny i náklady na spotřebu vody.
</t>
  </si>
  <si>
    <t>46</t>
  </si>
  <si>
    <t>935112211</t>
  </si>
  <si>
    <t>Osazení betonového příkopového žlabu s vyplněním a zatřením spár cementovou maltou s ložem tl. 100 mm z betonu prostého z betonových příkopových tvárnic šířky přes 500 do 800 mm</t>
  </si>
  <si>
    <t>-1539095091</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</si>
  <si>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</si>
  <si>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"odměřeno z příčného řezu" 12,0</t>
  </si>
  <si>
    <t>47</t>
  </si>
  <si>
    <t>59227024S</t>
  </si>
  <si>
    <t>žlabovka příkopová betonová spádová 500x720x80mm</t>
  </si>
  <si>
    <t>-2087572961</t>
  </si>
  <si>
    <t>48</t>
  </si>
  <si>
    <t>938902113</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</si>
  <si>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t>
  </si>
  <si>
    <t>-534756310</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</si>
  <si>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</si>
  <si>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"úsek 1.b" 2*1790,0</t>
  </si>
  <si>
    <t>"úsek 2" 2*1650,0</t>
  </si>
  <si>
    <t>"úsek 3" 2*1140,0</t>
  </si>
  <si>
    <t>"úsek 5" 2*1873,0</t>
  </si>
  <si>
    <t>49</t>
  </si>
  <si>
    <t>966005311</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</si>
  <si>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t>
  </si>
  <si>
    <t>-1024655650</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</si>
  <si>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</si>
  <si>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997</t>
  </si>
  <si>
    <t>Přesun sutě</t>
  </si>
  <si>
    <t>50</t>
  </si>
  <si>
    <t>99722155R</t>
  </si>
  <si>
    <t>Vodorovná doprava suti ze sypkých materiálů - přeprava znovuzískané asfaltové směsi v rámci stavby pro použití na místě</t>
  </si>
  <si>
    <t>-219028111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</si>
  <si>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</si>
  <si>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"přesun vybourané asfalotév směsi pro použití na místě, pol. 567531141"</t>
  </si>
  <si>
    <t>"plocha * tl. recyklované vsrtvy * 2,56 t/m3" 9880,800*0,25*2,56</t>
  </si>
  <si>
    <t>"přesun v rámci stavby - do 8 km vzdálenosti"</t>
  </si>
  <si>
    <t>51</t>
  </si>
  <si>
    <t>997221551</t>
  </si>
  <si>
    <t>Vodorovná doprava suti bez naložení, ale se složením a s hrubým urovnáním ze sypkých materiálů, na vzdálenost do 1 km</t>
  </si>
  <si>
    <t>-293639983</t>
  </si>
  <si>
    <t>"podkladní vrstvy z kameniva" 7904,640</t>
  </si>
  <si>
    <t>"frézování" 583,680+2641,920+276,787+6573,824+1758,592+4059,136</t>
  </si>
  <si>
    <t>"odečet znovuzískané asfaltové směsi použité na místě" -6323,712</t>
  </si>
  <si>
    <t>"čištění příkopů" 4181,544</t>
  </si>
  <si>
    <t>52</t>
  </si>
  <si>
    <t>997221559</t>
  </si>
  <si>
    <t>Vodorovná doprava suti bez naložení, ale se složením a s hrubým urovnáním Příplatek k ceně za každý další i započatý 1 km přes 1 km</t>
  </si>
  <si>
    <t>117017483</t>
  </si>
  <si>
    <t>21656,411*24 'Přepočtené koeficientem množství</t>
  </si>
  <si>
    <t>53</t>
  </si>
  <si>
    <t>997221561</t>
  </si>
  <si>
    <t>Vodorovná doprava suti bez naložení, ale se složením a s hrubým urovnáním z kusových materiálů, na vzdálenost do 1 km</t>
  </si>
  <si>
    <t>-1084569984</t>
  </si>
  <si>
    <t>"ocelová svodidla" 16,380</t>
  </si>
  <si>
    <t>54</t>
  </si>
  <si>
    <t>997221569</t>
  </si>
  <si>
    <t>1134107098</t>
  </si>
  <si>
    <t>16,38*24 'Přepočtené koeficientem množství</t>
  </si>
  <si>
    <t>55</t>
  </si>
  <si>
    <t>997221571</t>
  </si>
  <si>
    <t>Vodorovná doprava vybouraných hmot bez naložení, ale se složením a s hrubým urovnáním na vzdálenost do 1 km</t>
  </si>
  <si>
    <t>-763630806</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</si>
  <si>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</si>
  <si>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56</t>
  </si>
  <si>
    <t>997221873</t>
  </si>
  <si>
    <t>-787514731</t>
  </si>
  <si>
    <t>"číštění příkopů" 4181,544</t>
  </si>
  <si>
    <t>57</t>
  </si>
  <si>
    <t>997221875</t>
  </si>
  <si>
    <t>Poplatek za uložení stavebního odpadu na recyklační skládce (skládkovné) asfaltového bez obsahu dehtu zatříděného do Katalogu odpadů pod kódem 17 03 02</t>
  </si>
  <si>
    <t>-1430682001</t>
  </si>
  <si>
    <t>"z frézování: ZAS T1 + T2" 7887,565</t>
  </si>
  <si>
    <t>58</t>
  </si>
  <si>
    <t>99722187R</t>
  </si>
  <si>
    <t>Poplatek za uložení stavebního odpadu na skládce nebezpečného odpadu (skládkovné) asfaltového s obsahem dehtu zatříděného do Katalogu odpadů pod kódem N 17 03 01</t>
  </si>
  <si>
    <t>1853760991</t>
  </si>
  <si>
    <t>"odečet T1 a T2" -7887,565</t>
  </si>
  <si>
    <t>998</t>
  </si>
  <si>
    <t>Přesun hmot</t>
  </si>
  <si>
    <t>59</t>
  </si>
  <si>
    <t>998225111</t>
  </si>
  <si>
    <t>Přesun hmot pro komunikace s krytem z kameniva, monolitickým betonovým nebo živičným dopravní vzdálenost do 200 m jakékoliv délky objektu</t>
  </si>
  <si>
    <t>182484474</t>
  </si>
  <si>
    <t xml:space="preserve">Poznámka k souboru cen:
1. Ceny lze použít i pro plochy letišť s krytem monolitickým betonovým nebo živičným.
</t>
  </si>
  <si>
    <t>60</t>
  </si>
  <si>
    <t>998225194</t>
  </si>
  <si>
    <t>Přesun hmot pro komunikace s krytem z kameniva, monolitickým betonovým nebo živičným Příplatek k ceně za zvětšený přesun přes vymezenou největší dopravní vzdálenost do 5000 m</t>
  </si>
  <si>
    <t>1397464831</t>
  </si>
  <si>
    <t>61</t>
  </si>
  <si>
    <t>998225195</t>
  </si>
  <si>
    <t>Přesun hmot pro komunikace s krytem z kameniva, monolitickým betonovým nebo živičným Příplatek k ceně za zvětšený přesun přes vymezenou největší dopravní vzdálenost za každých dalších 5000 m přes 5000 m</t>
  </si>
  <si>
    <t>-369185760</t>
  </si>
  <si>
    <t>SO 102.1 - Oprava objízdných tras</t>
  </si>
  <si>
    <t>113107222</t>
  </si>
  <si>
    <t>Odstranění podkladů nebo krytů strojně plochy jednotlivě přes 200 m2 s přemístěním hmot na skládku na vzdálenost do 20 m nebo s naložením na dopravní prostředek z kameniva hrubého drceného, o tl. vrstvy přes 100 do 200 mm</t>
  </si>
  <si>
    <t>563424963</t>
  </si>
  <si>
    <t>"předpoklad provedení práce na 10% plochy objízdných tras"</t>
  </si>
  <si>
    <t>17990*0,1</t>
  </si>
  <si>
    <t>113107242</t>
  </si>
  <si>
    <t>Odstranění podkladů nebo krytů strojně plochy jednotlivě přes 200 m2 s přemístěním hmot na skládku na vzdálenost do 20 m nebo s naložením na dopravní prostředek živičných, o tl. vrstvy přes 50 do 100 mm</t>
  </si>
  <si>
    <t>-171809434</t>
  </si>
  <si>
    <t>113154114</t>
  </si>
  <si>
    <t>Frézování živičného podkladu nebo krytu s naložením na dopravní prostředek plochy do 500 m2 bez překážek v trase pruhu šířky do 0,5 m, tloušťky vrstvy 100 mm</t>
  </si>
  <si>
    <t>2096250760</t>
  </si>
  <si>
    <t>17010*0,1</t>
  </si>
  <si>
    <t>-2143686076</t>
  </si>
  <si>
    <t>27020*0,1</t>
  </si>
  <si>
    <t>564861111</t>
  </si>
  <si>
    <t>Podklad ze štěrkodrti ŠD s rozprostřením a zhutněním, po zhutnění tl. 200 mm</t>
  </si>
  <si>
    <t>1743096822</t>
  </si>
  <si>
    <t>564911411</t>
  </si>
  <si>
    <t>Podklad nebo podsyp z asfaltového recyklátu s rozprostřením a zhutněním, po zhutnění tl. 50 mm</t>
  </si>
  <si>
    <t>1186833938</t>
  </si>
  <si>
    <t>35000*0,1</t>
  </si>
  <si>
    <t>572213111</t>
  </si>
  <si>
    <t>Vyspravení výtluků a propadlých míst na krajnicích a komunikacích s rozprostřením a zhutněním recyklátem</t>
  </si>
  <si>
    <t>-600182434</t>
  </si>
  <si>
    <t xml:space="preserve">Poznámka k souboru cen:
1. Množství měrných jednotek se určuje v m3 kameniva v nezhutněném stavu.
</t>
  </si>
  <si>
    <t>938*0,1</t>
  </si>
  <si>
    <t>-1377834918</t>
  </si>
  <si>
    <t>573231106</t>
  </si>
  <si>
    <t>Postřik spojovací PS bez posypu kamenivem ze silniční emulze, v množství 0,30 kg/m2</t>
  </si>
  <si>
    <t>-1559477973</t>
  </si>
  <si>
    <t>52010*0,1</t>
  </si>
  <si>
    <t>577144111</t>
  </si>
  <si>
    <t>Asfaltový beton vrstva obrusná ACO 11 (ABS) s rozprostřením a se zhutněním z nemodifikovaného asfaltu v pruhu šířky do 3 m tř. I, po zhutnění tl. 50 mm</t>
  </si>
  <si>
    <t>-1048188454</t>
  </si>
  <si>
    <t>919112111</t>
  </si>
  <si>
    <t>Řezání dilatačních spár v živičném krytu příčných nebo podélných, šířky 4 mm, hloubky do 60 mm</t>
  </si>
  <si>
    <t>2064730083</t>
  </si>
  <si>
    <t>1375</t>
  </si>
  <si>
    <t>919112231</t>
  </si>
  <si>
    <t>Řezání dilatačních spár v živičném krytu vytvoření komůrky pro těsnící zálivku šířky 20 mm, hloubky 25 mm</t>
  </si>
  <si>
    <t>1318111135</t>
  </si>
  <si>
    <t>"dle pol. 919112111" 1375</t>
  </si>
  <si>
    <t>919122131</t>
  </si>
  <si>
    <t>Utěsnění dilatačních spár zálivkou za tepla v cementobetonovém nebo živičném krytu včetně adhezního nátěru s těsnicím profilem pod zálivkou, pro komůrky šířky 20 mm, hloubky 30 mm</t>
  </si>
  <si>
    <t>-366736894</t>
  </si>
  <si>
    <t>919735112</t>
  </si>
  <si>
    <t>Řezání stávajícího živičného krytu nebo podkladu hloubky přes 50 do 100 mm</t>
  </si>
  <si>
    <t>1949137821</t>
  </si>
  <si>
    <t>938909612</t>
  </si>
  <si>
    <t>Čištění krajnic odstraněním nánosu (ulehlého, popř. zaježděného) naneseného vlivem silničního provozu, s přemístěním na hromady na vzdálenost do 50 m nebo s naložením na dopravní prostředek, ale bez složení průměrné tloušťky přes 100 do 200 mm</t>
  </si>
  <si>
    <t>2058165858</t>
  </si>
  <si>
    <t xml:space="preserve">Poznámka k souboru cen:
1. V cenách nejsou započteny náklady na vodorovnou dopravu odstraněného materiálu, která se oceňuje cenami souboru cen 997 22-15 Vodorovná doprava suti.
</t>
  </si>
  <si>
    <t>1345</t>
  </si>
  <si>
    <t>DIO</t>
  </si>
  <si>
    <t>Dopravně - inženýrská opatření (provizorní dopravní značení)</t>
  </si>
  <si>
    <t>kpl</t>
  </si>
  <si>
    <t>202149901</t>
  </si>
  <si>
    <t>1391201578</t>
  </si>
  <si>
    <t>179069575</t>
  </si>
  <si>
    <t>1954,54*24 'Přepočtené koeficientem množství</t>
  </si>
  <si>
    <t>2002643028</t>
  </si>
  <si>
    <t>"z bourání asfaltového krytu" 460,544</t>
  </si>
  <si>
    <t>"z frézování vozovek" 435,456</t>
  </si>
  <si>
    <t>688489754</t>
  </si>
  <si>
    <t>"z bourání podkladní vrstev komunikace" 719,600</t>
  </si>
  <si>
    <t>"odstranění nánosu na krajnicích" 338,940</t>
  </si>
  <si>
    <t>-1771086058</t>
  </si>
  <si>
    <t>-201962663</t>
  </si>
  <si>
    <t>SO 104 - Propustky na III/11628</t>
  </si>
  <si>
    <t xml:space="preserve">    3 - Svislé a kompletní konstrukce</t>
  </si>
  <si>
    <t xml:space="preserve">    4 - Vodorovné konstrukce</t>
  </si>
  <si>
    <t>PSV - Práce a dodávky PSV</t>
  </si>
  <si>
    <t xml:space="preserve">    711 - Izolace proti vodě, vlhkosti a plynům</t>
  </si>
  <si>
    <t>129253101</t>
  </si>
  <si>
    <t>Čištění otevřených koryt vodotečí strojně s přehozením rozpojeného nánosu do 3 m nebo s naložením na dopravní prostředek při šířce původního dna do 5 m a hloubce koryta do 2,5 m v hornině třídy těžitelnosti I skupiny 3</t>
  </si>
  <si>
    <t>962688731</t>
  </si>
  <si>
    <t xml:space="preserve">Poznámka k souboru cen:
1. Ceny jsou určeny pro čištění vodních koryt upravených i neupravených na suchu nebo při hloubce vody do 300 mm nad původním dnem.
2. V cenách jsou započteny i náklady na svislé přehození výkopku.
3. V cenách nejsou započteny náklady pro vodorovné přemístění nánosu na vzdálenost přes 3 m ; toto přemístění se oceňuje cenami souborů cen 162 ... Vodorovné přemístění výkopku katalogu 800-1 Zemní práce.
4. Ceny nelze použít pro:
a) čištění vodních koryt, které nejsou omezeny po obou stranách zdmi při průměrné tloušťce nánosu přes 500 mm; tyto práce se oceňují podle své povahy cenami souborů cen 124.. Vykopávky pro koryta vodotečí nebo 127 ... Vykopávky pod vodou zářezů pro shybky a jiná podzemní vedení katalogu 800-1 Zemní práce,
b) čištění vodních koryt při hloubce vody přes 300 mm; tyto práce se oceňují cenami souboru cen 127... Vykopávky pod vodou zářezů pro shybky a jiná podzemní vedení katalogu 800-1 Zemní práce,
c) čištění uzavřených koryt vodotečí; tyto zemní práce se oceňují individuálně;
d) shrabání organických naplavenin na břehových plochách po velké vodě; tyto práce se oceňují cenami souboru cen 185 ... Shrabání pokoseného porostu a organických naplavenin.
5. Čištění otevřených koryt vodotečí při šířce dna do 5 m a hloubce koryta přes 2,5 m a při šířce dna přes 5 m a hloubce koryta přes 5 m se oceňuje tak, že k cenám tohoto souboru cen se vždy připočítává za každých dalších i započatých 1,5 m hloubky jedno přehození výkopku příslušnou cenou souboru cen 166 1.... Přehození neulehlého výkopku katalogu 800-1 Zemní práce.
6. Množství jednotek se určuje v m3 nánosu z anorganických nebo organických hmot.
</t>
  </si>
  <si>
    <t>217*0,5</t>
  </si>
  <si>
    <t>131251104</t>
  </si>
  <si>
    <t>Hloubení nezapažených jam a zářezů strojně s urovnáním dna do předepsaného profilu a spádu v hornině třídy těžitelnosti I skupiny 3 přes 100 do 500 m3</t>
  </si>
  <si>
    <t>1417724103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</si>
  <si>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</si>
  <si>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-1297054285</t>
  </si>
  <si>
    <t>2074094414</t>
  </si>
  <si>
    <t>486,7*15 'Přepočtené koeficientem množství</t>
  </si>
  <si>
    <t>1620283318</t>
  </si>
  <si>
    <t>486,7*1,8</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</si>
  <si>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</si>
  <si>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</si>
  <si>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-1642027477</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</si>
  <si>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</si>
  <si>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58337344</t>
  </si>
  <si>
    <t>štěrkopísek frakce 0/32</t>
  </si>
  <si>
    <t>-1650085310</t>
  </si>
  <si>
    <t>213311131</t>
  </si>
  <si>
    <t>Polštáře zhutněné pod základy z kameniva drobného drceného, frakce 0 - 4 mm</t>
  </si>
  <si>
    <t>261093740</t>
  </si>
  <si>
    <t xml:space="preserve">Poznámka k souboru cen:
1. Ceny jsou určeny pro jakoukoliv míru zhutnění.
2. V cenách jsou započteny i náklady na urovnání povrchu polštáře.
</t>
  </si>
  <si>
    <t>274311126</t>
  </si>
  <si>
    <t>Základové konstrukce z betonu prostého pasy, prahy, věnce a ostruhy ve výkopu nebo na hlavách pilot C 20/25</t>
  </si>
  <si>
    <t>1433075272</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</si>
  <si>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</si>
  <si>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Svislé a kompletní konstrukce</t>
  </si>
  <si>
    <t>334323218</t>
  </si>
  <si>
    <t>Mostní křídla a závěrné zídky z betonu železového C 30/37</t>
  </si>
  <si>
    <t>495361665</t>
  </si>
  <si>
    <t xml:space="preserve">Poznámka k souboru cen:
1. V cenách jsou započteny náklady na betonáž stěn mostních křídel založených nebo zavěšených a stěn závěrné zídky dodatečně betonované na úložném prahu, kontrolu bednění a kontrolu uložení krycí vrstvy výztuže, vlastní betonáž zejména čerpadlem betonu, rozhrnutí a hutnění betonu požadované konzistence bez ohledu na hustotu výztuže, uhlazení horního povrchu křídel nebo závěrné zídky a ošetření a ochranu čerstvě uloženého betonu.
2. V cenách nejsou započteny náklady na:
a) výplň tmelem a ochranu pracovní spáry nebo dilatační spáry mezi křídly a opěrou, pracovní spáry mezi opěrou a závěrnou zídkou rubové strany výplně za opěrou a křídlem, tyto se oceňují souborem cen 931 99-41 Těsnění spáry betonové Konstrukce pásy, profily, tmely,
b) výplně dilatační spáry extrudovaným polystyrenem mezi opěrou a křídlem, tyto se oceňují souborem cen 931 99-21 Výplň dilatačních spár z polystyrenu,
c) izolaci proti zemní vlhkosti, tyto se oceňují cenami katalogu 800-711 Izolace proti vodě, vlhkosti a plynům,
d) kotvení přechodové desky do závěrné zídky vrubovým kloubem - trnem a polystyrenovou deskou, tyto se oceňují souborem cen 428 38- . . Vrubový a pérový kloub železobetonový.
</t>
  </si>
  <si>
    <t>334352112</t>
  </si>
  <si>
    <t>Bednění mostních křídel a závěrných zídek ze systémového bednění zřízení z palubek</t>
  </si>
  <si>
    <t>946494735</t>
  </si>
  <si>
    <t xml:space="preserve">Poznámka k souboru cen:
1. Výplň bednění se uvažuje z pohledové strany opěry z palubek a z rubové strany z překližky.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prostupy pro drenážní výusti, drážky a výstupky, tyto práce se oceňují cenami 334 35-119 Příplatek k ceně,
b) vložení těsnících pásů do pracovních spár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</si>
  <si>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334352212</t>
  </si>
  <si>
    <t>Bednění mostních křídel a závěrných zídek ze systémového bednění odstranění z palubek</t>
  </si>
  <si>
    <t>-1548004952</t>
  </si>
  <si>
    <t>334361226</t>
  </si>
  <si>
    <t>Výztuž betonářská mostních konstrukcí opěr, úložných prahů, křídel, závěrných zídek, bloků ložisek, pilířů a sloupů z oceli 10 505 (R) nebo BSt 500 křídel, závěrných zdí</t>
  </si>
  <si>
    <t>1690326310</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</si>
  <si>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</si>
  <si>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Vodorovné konstrukce</t>
  </si>
  <si>
    <t>465513157</t>
  </si>
  <si>
    <t>Dlažba svahu u mostních opěr z upraveného lomového žulového kamene s vyspárováním maltou MC 25, šíře spáry 15 mm do betonového lože C 25/30 tloušťky 200 mm, plochy přes 10 m2</t>
  </si>
  <si>
    <t>1759919119</t>
  </si>
  <si>
    <t xml:space="preserve">Poznámka k souboru cen: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</si>
  <si>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919542122</t>
  </si>
  <si>
    <t>Zřízení propustku, podchodu, mostku nebo kanálu z trub ocelových rýhovaných včetně montáže spojovacích prstenců, profilu tlamového DN přes 800 do 1 200 mm</t>
  </si>
  <si>
    <t>-1386165442</t>
  </si>
  <si>
    <t xml:space="preserve">Poznámka k souboru cen:
1. V cenách nejsou započteny náklady na:
a) zhotovení otevřené stavební jámy, zemní konstrukce přesýpaného objektu ze vhodných zemin hutněných po vrstvách 150 až 200 mm na minimum 98 % Proctor Standard, které se oceňují podle katalogu 800-1 Zemní práce,
b) podkladní a vyrovnávací vrstvy, které se oceňují souborem cen 451 . . - . . Lože pod potrubí, stoky a drobné objekty nebo souborem cen 452 . . - . . Podkladní konstrukce z betonu, části A01 katalogu 827-1 Vedení trubní, dálková a přípojná – vodovody a kanalizace,
c) dodávku trub a spojovacích prstenců, které se oceňují zvlášť ve specifikaci, ztratné lze dohodnout ve směrné výši 1,5 %. Součástí dodávky trub je i jejich úprava podle konkrétních podmínek stavby (seříznutí, zkosení, vytvoření otvorů, apod.).
</t>
  </si>
  <si>
    <t>"910x660" 14,5+14,6+20,8</t>
  </si>
  <si>
    <t>"1030x740" 9,8</t>
  </si>
  <si>
    <t>55314500R</t>
  </si>
  <si>
    <t>trouba ocelová flexibilní Pz s polymerovanou fólií z vlnitého plechu tlamový průřez 910x660, vč. úpravy konců propustku</t>
  </si>
  <si>
    <t>-1336340075</t>
  </si>
  <si>
    <t>14,5+14,6+20,8</t>
  </si>
  <si>
    <t>49,9*1,015 'Přepočtené koeficientem množství</t>
  </si>
  <si>
    <t>55314591R</t>
  </si>
  <si>
    <t>spojovací prstenec Pz s polymerovanou fólií flexibilní z vlnitého plechu tlamový průřez  910x660</t>
  </si>
  <si>
    <t>-908469278</t>
  </si>
  <si>
    <t>55314530R</t>
  </si>
  <si>
    <t>trouba ocelová flexibilní Pz s polymerovanou fólií z vlnitého plechu tlamový průřez 1030x740, vč. úpravy konců propustku</t>
  </si>
  <si>
    <t>92169843</t>
  </si>
  <si>
    <t>9,800</t>
  </si>
  <si>
    <t>9,8*1,015 'Přepočtené koeficientem množství</t>
  </si>
  <si>
    <t>55314592R</t>
  </si>
  <si>
    <t>spojovací prstenec Pz s polymerovanou fólií flexibilní z vlnitého plechu tlamový průřez 1030x740</t>
  </si>
  <si>
    <t>2008783189</t>
  </si>
  <si>
    <t>0,952*1,05 'Přepočtené koeficientem množství</t>
  </si>
  <si>
    <t>919542124</t>
  </si>
  <si>
    <t>Zřízení propustku, podchodu, mostku nebo kanálu z trub ocelových rýhovaných včetně montáže spojovacích prstenců, profilu tlamového DN přes 1 600 do 2 000 mm</t>
  </si>
  <si>
    <t>1818234706</t>
  </si>
  <si>
    <t>14,4</t>
  </si>
  <si>
    <t>55314534</t>
  </si>
  <si>
    <t>trouba ocelová flexibilní Pz s polymerovanou fólií z vlnitého plechu tlamový průřez 1800x1200/2,7mm</t>
  </si>
  <si>
    <t>126633511</t>
  </si>
  <si>
    <t>14,4*1,015 'Přepočtené koeficientem množství</t>
  </si>
  <si>
    <t>55314554</t>
  </si>
  <si>
    <t>spojovací prstenec Pz s polymerovanou fólií flexibilní z vlnitého plechu tlamový průřez 1800x1200/2,7mm</t>
  </si>
  <si>
    <t>-563000343</t>
  </si>
  <si>
    <t>963021112</t>
  </si>
  <si>
    <t>Bourání mostních konstrukcí nosných konstrukcí z kamene nebo cihel</t>
  </si>
  <si>
    <t>-1494811146</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</si>
  <si>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</si>
  <si>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966008112</t>
  </si>
  <si>
    <t>Bourání trubního propustku s odklizením a uložením vybouraného materiálu na skládku na vzdálenost do 3 m nebo s naložením na dopravní prostředek z trub DN přes 300 do 500 mm</t>
  </si>
  <si>
    <t>785691006</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</si>
  <si>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</si>
  <si>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966008113</t>
  </si>
  <si>
    <t>Bourání trubního propustku s odklizením a uložením vybouraného materiálu na skládku na vzdálenost do 3 m nebo s naložením na dopravní prostředek z trub DN přes 500 do 800 mm</t>
  </si>
  <si>
    <t>-1659611321</t>
  </si>
  <si>
    <t>9,5+9,8</t>
  </si>
  <si>
    <t>997013631</t>
  </si>
  <si>
    <t>Poplatek za uložení stavebního odpadu na skládce (skládkovné) směsného stavebního a demoličního zatříděného do Katalogu odpadů pod kódem 17 09 04</t>
  </si>
  <si>
    <t>-1198714467</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</si>
  <si>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</si>
  <si>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409736434</t>
  </si>
  <si>
    <t>-276164888</t>
  </si>
  <si>
    <t>334,32*24 'Přepočtené koeficientem množství</t>
  </si>
  <si>
    <t>998212111</t>
  </si>
  <si>
    <t>Přesun hmot pro mosty zděné, betonové monolitické, spřažené ocelobetonové nebo kovové vodorovná dopravní vzdálenost do 100 m výška mostu do 20 m</t>
  </si>
  <si>
    <t>1989676524</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</si>
  <si>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</si>
  <si>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PSV</t>
  </si>
  <si>
    <t>Práce a dodávky PSV</t>
  </si>
  <si>
    <t>711</t>
  </si>
  <si>
    <t>Izolace proti vodě, vlhkosti a plynům</t>
  </si>
  <si>
    <t>711112001</t>
  </si>
  <si>
    <t>Provedení izolace proti zemní vlhkosti natěradly a tmely za studena na ploše svislé S nátěrem penetračním</t>
  </si>
  <si>
    <t>1709960209</t>
  </si>
  <si>
    <t xml:space="preserve">Poznámka k souboru cen:
1. Izolace plochy jednotlivě do 10 m2 se oceňují skladebně cenou příslušné izolace a cenou 711 19-9095 Příplatek za plochu do 10 m2.
</t>
  </si>
  <si>
    <t>11163150</t>
  </si>
  <si>
    <t>lak penetrační asfaltový</t>
  </si>
  <si>
    <t>-23058920</t>
  </si>
  <si>
    <t>8*0,00035 'Přepočtené koeficientem množství</t>
  </si>
  <si>
    <t>711112002</t>
  </si>
  <si>
    <t>Provedení izolace proti zemní vlhkosti natěradly a tmely za studena na ploše svislé S nátěrem lakem asfaltovým</t>
  </si>
  <si>
    <t>-184939024</t>
  </si>
  <si>
    <t>8*2</t>
  </si>
  <si>
    <t>11163152</t>
  </si>
  <si>
    <t>lak hydroizolační asfaltový</t>
  </si>
  <si>
    <t>-2140092908</t>
  </si>
  <si>
    <t>16*0,00045 'Přepočtené koeficientem množství</t>
  </si>
  <si>
    <t>711691172</t>
  </si>
  <si>
    <t>Provedení izolace podchodů a objektů v podzemí, tunelů a štol ostatní opěr nebo kleneb rubové z textilií vrstvy ochranné</t>
  </si>
  <si>
    <t>-2040126910</t>
  </si>
  <si>
    <t>69311033</t>
  </si>
  <si>
    <t>geotextilie tkaná separační, filtrační, výztužná PP pevnost v tahu 20kN/m</t>
  </si>
  <si>
    <t>729550612</t>
  </si>
  <si>
    <t>8*1,05 'Přepočtené koeficientem množství</t>
  </si>
  <si>
    <t>998711101</t>
  </si>
  <si>
    <t>Přesun hmot pro izolace proti vodě, vlhkosti a plynům stanovený z hmotnosti přesunovaného materiálu vodorovná dopravní vzdálenost do 50 m v objektech výšky do 6 m</t>
  </si>
  <si>
    <t>-619881592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</si>
  <si>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</si>
  <si>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v_125_p</t>
  </si>
  <si>
    <t>vodorovné značení š. 125 mm přerušované</t>
  </si>
  <si>
    <t>2963</t>
  </si>
  <si>
    <t>v_125_s</t>
  </si>
  <si>
    <t>vodorovné značení š. 125 mm souvislé</t>
  </si>
  <si>
    <t>14158</t>
  </si>
  <si>
    <t>v_250_p</t>
  </si>
  <si>
    <t>vodorovné značení š. 250 mm přerušované</t>
  </si>
  <si>
    <t>267</t>
  </si>
  <si>
    <t>v_250_s</t>
  </si>
  <si>
    <t>vodorovné značení š. 250 mm souvislé</t>
  </si>
  <si>
    <t>811</t>
  </si>
  <si>
    <t>v_symb</t>
  </si>
  <si>
    <t>vodorovné značení symboly</t>
  </si>
  <si>
    <t>114,3</t>
  </si>
  <si>
    <t>SO 106 - Dopravní značení na III/11628</t>
  </si>
  <si>
    <t>912211111</t>
  </si>
  <si>
    <t>Montáž směrového sloupku plastového s odrazkou prostým uložením bez betonového základu silničního</t>
  </si>
  <si>
    <t>1525828272</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</si>
  <si>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</si>
  <si>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40445158</t>
  </si>
  <si>
    <t>sloupek směrový silniční plastový 1,2m</t>
  </si>
  <si>
    <t>-454588800</t>
  </si>
  <si>
    <t>"odečteno ze situací DZ (př.č. 016-027)"</t>
  </si>
  <si>
    <t>"Z11b - sloupek bílý velký" 245</t>
  </si>
  <si>
    <t>"Z11d - sloupek červený" 54</t>
  </si>
  <si>
    <t>"Z11f - sloupek modrý" 4</t>
  </si>
  <si>
    <t>40445162</t>
  </si>
  <si>
    <t>sloupek směrový silniční plastový 1,0m</t>
  </si>
  <si>
    <t>-1622904295</t>
  </si>
  <si>
    <t>"Z11b - sloupek bílý malý" 9</t>
  </si>
  <si>
    <t>914111111</t>
  </si>
  <si>
    <t>Montáž svislé dopravní značky základní velikosti do 1 m2 objímkami na sloupky nebo konzoly</t>
  </si>
  <si>
    <t>-1886944382</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</si>
  <si>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</si>
  <si>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40445609</t>
  </si>
  <si>
    <t>značky upravující přednost P1, P4 900mm</t>
  </si>
  <si>
    <t>1860207409</t>
  </si>
  <si>
    <t xml:space="preserve">"odečteno ze situací DZ (př.č. 016-027)" </t>
  </si>
  <si>
    <t>"P1" 8</t>
  </si>
  <si>
    <t>"P4" 5</t>
  </si>
  <si>
    <t>40445647</t>
  </si>
  <si>
    <t>dodatkové tabulky E1, E2a,b , E6, E9, E10 E12c, E17 500x500mm</t>
  </si>
  <si>
    <t>253893446</t>
  </si>
  <si>
    <t>"E2b" 8</t>
  </si>
  <si>
    <t>914511111</t>
  </si>
  <si>
    <t>Montáž sloupku dopravních značek délky do 3,5 m do betonového základu</t>
  </si>
  <si>
    <t>-1693474934</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</si>
  <si>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</si>
  <si>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"odečteno ze situací DZ (př.č. 016-027)" 13</t>
  </si>
  <si>
    <t>40445230</t>
  </si>
  <si>
    <t>sloupek pro dopravní značku Zn D 70mm v 3,5m</t>
  </si>
  <si>
    <t>-244925345</t>
  </si>
  <si>
    <t>915111112</t>
  </si>
  <si>
    <t>Vodorovné dopravní značení stříkané barvou dělící čára šířky 125 mm souvislá bílá retroreflexní</t>
  </si>
  <si>
    <t>-789906223</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</si>
  <si>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</si>
  <si>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"V1a" 190,0</t>
  </si>
  <si>
    <t>"V4" 13968</t>
  </si>
  <si>
    <t>915111122</t>
  </si>
  <si>
    <t>Vodorovné dopravní značení stříkané barvou dělící čára šířky 125 mm přerušovaná bílá retroreflexní</t>
  </si>
  <si>
    <t>-664061604</t>
  </si>
  <si>
    <t>"V2a (3/6)" 2150</t>
  </si>
  <si>
    <t>"V2b (1,5/1,5)" 363</t>
  </si>
  <si>
    <t>"V2b (3/1,5)" 450</t>
  </si>
  <si>
    <t>915121112</t>
  </si>
  <si>
    <t>Vodorovné dopravní značení stříkané barvou vodící čára bílá šířky 250 mm souvislá retroreflexní</t>
  </si>
  <si>
    <t>1389817265</t>
  </si>
  <si>
    <t>"V4" 811</t>
  </si>
  <si>
    <t>915121122</t>
  </si>
  <si>
    <t>Vodorovné dopravní značení stříkané barvou vodící čára bílá šířky 250 mm přerušovaná retroreflexní</t>
  </si>
  <si>
    <t>2100973930</t>
  </si>
  <si>
    <t>"V2b (1,5/1,5)" 267</t>
  </si>
  <si>
    <t>915131112</t>
  </si>
  <si>
    <t>Vodorovné dopravní značení stříkané barvou přechody pro chodce, šipky, symboly bílé retroreflexní</t>
  </si>
  <si>
    <t>-1470710539</t>
  </si>
  <si>
    <t>"V5, tl. 0,5 m" 9*0,5</t>
  </si>
  <si>
    <t>"V9a, L,P" 2*1,4</t>
  </si>
  <si>
    <t>"V13a - šikmé vod. čáry" 107</t>
  </si>
  <si>
    <t>915211112</t>
  </si>
  <si>
    <t>Vodorovné dopravní značení stříkaným plastem dělící čára šířky 125 mm souvislá bílá retroreflexní</t>
  </si>
  <si>
    <t>433700059</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</si>
  <si>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</si>
  <si>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915211122</t>
  </si>
  <si>
    <t>Vodorovné dopravní značení stříkaným plastem dělící čára šířky 125 mm přerušovaná bílá retroreflexní</t>
  </si>
  <si>
    <t>1197423059</t>
  </si>
  <si>
    <t>915221112</t>
  </si>
  <si>
    <t>Vodorovné dopravní značení stříkaným plastem vodící čára bílá šířky 250 mm souvislá retroreflexní</t>
  </si>
  <si>
    <t>1846361974</t>
  </si>
  <si>
    <t>915221122</t>
  </si>
  <si>
    <t>Vodorovné dopravní značení stříkaným plastem vodící čára bílá šířky 250 mm přerušovaná retroreflexní</t>
  </si>
  <si>
    <t>920979282</t>
  </si>
  <si>
    <t>915231112</t>
  </si>
  <si>
    <t>Vodorovné dopravní značení stříkaným plastem přechody pro chodce, šipky, symboly nápisy bílé retroreflexní</t>
  </si>
  <si>
    <t>1463354731</t>
  </si>
  <si>
    <t>915611111</t>
  </si>
  <si>
    <t>Předznačení pro vodorovné značení stříkané barvou nebo prováděné z nátěrových hmot liniové dělicí čáry, vodicí proužky</t>
  </si>
  <si>
    <t>1122281617</t>
  </si>
  <si>
    <t xml:space="preserve">Poznámka k souboru cen:
1. Množství měrných jednotek se určuje:
a) pro cenu -1111 v m délky dělicí čáry nebo vodícího proužku (včetně mezer),
b) pro cenu -1112 v m2 natírané nebo stříkané plochy.
</t>
  </si>
  <si>
    <t>915621111</t>
  </si>
  <si>
    <t>Předznačení pro vodorovné značení stříkané barvou nebo prováděné z nátěrových hmot plošné šipky, symboly, nápisy</t>
  </si>
  <si>
    <t>384805018</t>
  </si>
  <si>
    <t>-515529107</t>
  </si>
  <si>
    <t>SO 202 - Most na III/11628</t>
  </si>
  <si>
    <t xml:space="preserve">    6 - Úpravy povrchů, podlahy a osazování výplní</t>
  </si>
  <si>
    <t>114203103</t>
  </si>
  <si>
    <t>Rozebrání dlažeb nebo záhozů s naložením na dopravní prostředek dlažeb z lomového kamene nebo betonových tvárnic do cementové malty se spárami zalitými cementovou maltou</t>
  </si>
  <si>
    <t>2081755555</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</si>
  <si>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</si>
  <si>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215*0,3</t>
  </si>
  <si>
    <t>273311127</t>
  </si>
  <si>
    <t>Základové konstrukce z betonu prostého desky ve výkopu nebo na hlavách pilot C 25/30</t>
  </si>
  <si>
    <t>1371685165</t>
  </si>
  <si>
    <t>"Zesílené lože dlažby lemující opěry" 7*4*0,6*0,1</t>
  </si>
  <si>
    <t>368346849</t>
  </si>
  <si>
    <t>Úpravy povrchů, podlahy a osazování výplní</t>
  </si>
  <si>
    <t>628611141</t>
  </si>
  <si>
    <t>Nátěr mostních betonových konstrukcí akrylátový na siloxanové a plasticko-elastické bázi 1x podkladní +2x ochranný OS-D II (OS 5a)</t>
  </si>
  <si>
    <t>-444900439</t>
  </si>
  <si>
    <t>6286122R1</t>
  </si>
  <si>
    <t>Protikorozní ochrana stávajícího mostního zábradlí nátěrem, vč. očištění a příparvy povrchu</t>
  </si>
  <si>
    <t>676471212</t>
  </si>
  <si>
    <t>Poznámka k položce:
Položka obsahuje kompletní provedení protikorozní ochrany stávajícího zábradlí vč. dodávky veškerého potřebného materiálu a včetně všech souvisejících prací nutných k dokončení PKO (mj. očištění a příprava povrchu).</t>
  </si>
  <si>
    <t xml:space="preserve">"dle TZ a přehledného výkresu (př.č. 001+002), stávající zábradlí" 2*55 </t>
  </si>
  <si>
    <t>1121561724</t>
  </si>
  <si>
    <t>59217019</t>
  </si>
  <si>
    <t>obrubník betonový chodníkový 1000x100x200mm</t>
  </si>
  <si>
    <t>1630952280</t>
  </si>
  <si>
    <t>102,6*1,02 'Přepočtené koeficientem množství</t>
  </si>
  <si>
    <t>938905311</t>
  </si>
  <si>
    <t>Údržba ocelových konstrukcí údržba ložisek očistění, nátěr, namazání</t>
  </si>
  <si>
    <t>-118404481</t>
  </si>
  <si>
    <t xml:space="preserve">Poznámka k souboru cen:
1. V cenách 938 90-51 výměna nýtu jsou započteny i náklady na dodávku nýtu nebo trhacího šroubu.
2. V cenách 938 90-52 úpravy ukončení pojistných úhelníků jsou započteny i náklady na povolení a demontáž úhelníků, natvarování, seříznutí, vyvrtání nových a zavaření původních otvorů, nátěr a montáž nového provedení úhelníku.
</t>
  </si>
  <si>
    <t>952904131</t>
  </si>
  <si>
    <t>Čištění mostních objektů propláchnutí odvodnění</t>
  </si>
  <si>
    <t>-262059860</t>
  </si>
  <si>
    <t xml:space="preserve">Poznámka k souboru cen:
1. Množství měrných jednotek se určuje:
a) u otvorů, vtoků a výtoků v m3 jejich objemu,
b) u odvodňovačů v m jejich délky.
</t>
  </si>
  <si>
    <t>997211511</t>
  </si>
  <si>
    <t>Vodorovná doprava suti nebo vybouraných hmot suti se složením a hrubým urovnáním, na vzdálenost do 1 km</t>
  </si>
  <si>
    <t>-1982089064</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</si>
  <si>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</si>
  <si>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997211519</t>
  </si>
  <si>
    <t>Vodorovná doprava suti nebo vybouraných hmot suti se složením a hrubým urovnáním, na vzdálenost Příplatek k ceně za každý další i započatý 1 km přes 1 km</t>
  </si>
  <si>
    <t>1016562927</t>
  </si>
  <si>
    <t>122,561*24 'Přepočtené koeficientem množství</t>
  </si>
  <si>
    <t>997221861</t>
  </si>
  <si>
    <t>Poplatek za uložení stavebního odpadu na recyklační skládce (skládkovné) z prostého betonu zatříděného do Katalogu odpadů pod kódem 17 01 01</t>
  </si>
  <si>
    <t>-1828022526</t>
  </si>
  <si>
    <t>-776331051</t>
  </si>
  <si>
    <t>E.2-DIO - Dopravně inženýrská opatření pro III/116</t>
  </si>
  <si>
    <t>913111115</t>
  </si>
  <si>
    <t>Montáž a demontáž dočasných dopravních značek samostatných značek základních</t>
  </si>
  <si>
    <t>-1366893957</t>
  </si>
  <si>
    <t xml:space="preserve">Poznámka k souboru cen:
1. V cenách jsou započteny náklady na montáž i demontáž dočasné značky, nebo podstavce.
</t>
  </si>
  <si>
    <t>"dle části E. zásady DIO" 55</t>
  </si>
  <si>
    <t>"10% rezerva" 6</t>
  </si>
  <si>
    <t>913111215</t>
  </si>
  <si>
    <t>Montáž a demontáž dočasných dopravních značek Příplatek za první a každý další den použití dočasných dopravních značek k ceně 11-1115</t>
  </si>
  <si>
    <t>304561923</t>
  </si>
  <si>
    <t>"dle části E. zásady DIO" 55*75</t>
  </si>
  <si>
    <t>"10% rezerva" 413</t>
  </si>
  <si>
    <t>913121111</t>
  </si>
  <si>
    <t>Montáž a demontáž dočasných dopravních značek kompletních značek vč. podstavce a sloupku základních</t>
  </si>
  <si>
    <t>-1631000764</t>
  </si>
  <si>
    <t>"dle části E. zásady DIO" 71</t>
  </si>
  <si>
    <t>"10% rezerva" 7</t>
  </si>
  <si>
    <t>913121112</t>
  </si>
  <si>
    <t>Montáž a demontáž dočasných dopravních značek kompletních značek vč. podstavce a sloupku zvětšených</t>
  </si>
  <si>
    <t>983041525</t>
  </si>
  <si>
    <t>"dle části E. zásady DIO" 72</t>
  </si>
  <si>
    <t>913121211</t>
  </si>
  <si>
    <t>Montáž a demontáž dočasných dopravních značek Příplatek za první a každý další den použití dočasných dopravních značek k ceně 12-1111</t>
  </si>
  <si>
    <t>1753447478</t>
  </si>
  <si>
    <t>"dle části E. zásady DIO" 5325</t>
  </si>
  <si>
    <t>"10% rezerva" 533</t>
  </si>
  <si>
    <t>913121212</t>
  </si>
  <si>
    <t>Montáž a demontáž dočasných dopravních značek Příplatek za první a každý další den použití dočasných dopravních značek k ceně 12-1112</t>
  </si>
  <si>
    <t>2061438203</t>
  </si>
  <si>
    <t>"dle části E. zásady DIO" 16200</t>
  </si>
  <si>
    <t>"10% rezerva" 1620</t>
  </si>
  <si>
    <t>913211113</t>
  </si>
  <si>
    <t>Montáž a demontáž dočasných dopravních zábran reflexních, šířky 3 m</t>
  </si>
  <si>
    <t>-1222382454</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</si>
  <si>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</si>
  <si>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"dle části E. zásady DIO" 12</t>
  </si>
  <si>
    <t>"10% rezerva" 1</t>
  </si>
  <si>
    <t>913211213</t>
  </si>
  <si>
    <t>Montáž a demontáž dočasných dopravních zábran Příplatek za první a každý další den použití dočasných dopravních zábran k ceně 21-1113</t>
  </si>
  <si>
    <t>-2014045477</t>
  </si>
  <si>
    <t>"dle části E. zásady DIO" 639</t>
  </si>
  <si>
    <t>"10% rezerva" 64</t>
  </si>
  <si>
    <t>913321111</t>
  </si>
  <si>
    <t>Montáž a demontáž dočasných dopravních vodících zařízení směrové desky základní</t>
  </si>
  <si>
    <t>-709908999</t>
  </si>
  <si>
    <t xml:space="preserve">Poznámka k souboru cen:
1. V cenách jsou započteny náklady na montáž i demontáž dočasného vodícího zařízení.
</t>
  </si>
  <si>
    <t>"dle části E. zásady DIO" 66</t>
  </si>
  <si>
    <t>913321211</t>
  </si>
  <si>
    <t>Montáž a demontáž dočasných dopravních vodících zařízení Příplatek za první a každý další den použití dočasných dopravních vodících zařízení k ceně 32-1111</t>
  </si>
  <si>
    <t>-373232071</t>
  </si>
  <si>
    <t>"dle části E. zásady DIO" 2970</t>
  </si>
  <si>
    <t>"10% rezerva" 297</t>
  </si>
  <si>
    <t>915222121</t>
  </si>
  <si>
    <t>Přechodné vodorovné dopravní značení samolepicí retroreflexní fólií s trvanlivostí přes 2 do 6 měsíců</t>
  </si>
  <si>
    <t>761478050</t>
  </si>
  <si>
    <t xml:space="preserve">Poznámka k souboru cen:
1. V cenách -2111 a -2121 jsou započteny i náklady na penetrační nátěr.
</t>
  </si>
  <si>
    <t>"dle části E. zásady DIO: + 10% rezerva" 45,0*1,1</t>
  </si>
  <si>
    <t>915222911</t>
  </si>
  <si>
    <t>Přechodné vodorovné dopravní značení odstranění retroreflexní fólie</t>
  </si>
  <si>
    <t>1492379010</t>
  </si>
  <si>
    <t>"dle pol. 915222121" 49,500</t>
  </si>
  <si>
    <t>VON - Vedlejší a ostatní náklady</t>
  </si>
  <si>
    <t>D1 - Zařízení staveniště</t>
  </si>
  <si>
    <t>D2 - Projektové práce</t>
  </si>
  <si>
    <t>D3 - Geodetické práce</t>
  </si>
  <si>
    <t>D4 - Ostatní náklady</t>
  </si>
  <si>
    <t>D5 - Pasportizace</t>
  </si>
  <si>
    <t>D6 - Ochrana inženýrských sítí</t>
  </si>
  <si>
    <t>VRN6 - Územní vlivy</t>
  </si>
  <si>
    <t>D1</t>
  </si>
  <si>
    <t>Zařízení staveniště</t>
  </si>
  <si>
    <t>ZS_01</t>
  </si>
  <si>
    <t>Zařízení staveniště - zřízení, provoz, odstranění - položka obsahuje veškeré náklady zařízení staveniště, které nejsou uvedeny zvlášť</t>
  </si>
  <si>
    <t>1024</t>
  </si>
  <si>
    <t>-701099571</t>
  </si>
  <si>
    <t>Poznámka k položce:
položka obsahuje: Vybudování zařízení staveniště (nutného pro výkon činnosti zhotovitele a jeho subdodavatelů - vybavení staveniště, zabezpečení staveniště, zpevněné plochy, oplocení staveniště), stroje a zařízení, zvedací mechanismy, označení stavby, provozní náklady (ostraha, nájmy, poplatky, údržba), včetně čištění komunikací, průběžného a závěrečného úklidu stavby, vyklizení staveniště (včetně vybourání a odvozu veškerého zařízení, uvedení do původního stavu)</t>
  </si>
  <si>
    <t>D2</t>
  </si>
  <si>
    <t>Projektové práce</t>
  </si>
  <si>
    <t>PP_01</t>
  </si>
  <si>
    <t>Dopracování realizační dokumentace</t>
  </si>
  <si>
    <t>1847669204</t>
  </si>
  <si>
    <t>Poznámka k položce:
digitální i tištěná forma v požadovaném počtu paré</t>
  </si>
  <si>
    <t>PP_02</t>
  </si>
  <si>
    <t>Dokumentace skutečného provedení stavby</t>
  </si>
  <si>
    <t>-1307067421</t>
  </si>
  <si>
    <t>PP_03</t>
  </si>
  <si>
    <t>Vypracování a projednání projektu DIO a DIR před zahájením stavby</t>
  </si>
  <si>
    <t>-478417079</t>
  </si>
  <si>
    <t>D3</t>
  </si>
  <si>
    <t>Geodetické práce</t>
  </si>
  <si>
    <t>GP_01</t>
  </si>
  <si>
    <t>Vytyčení stavby a geodetické práce dodavatele</t>
  </si>
  <si>
    <t>-1635161499</t>
  </si>
  <si>
    <t>GP_02</t>
  </si>
  <si>
    <t>Vytýčení inženýrských sítí</t>
  </si>
  <si>
    <t>2121632369</t>
  </si>
  <si>
    <t>GP_03</t>
  </si>
  <si>
    <t>Geometrický plán</t>
  </si>
  <si>
    <t>-1322708033</t>
  </si>
  <si>
    <t>GP_04</t>
  </si>
  <si>
    <t>Zaměření skutečného provedení stavby</t>
  </si>
  <si>
    <t>272947135</t>
  </si>
  <si>
    <t>D4</t>
  </si>
  <si>
    <t>Ostatní náklady</t>
  </si>
  <si>
    <t>OST_01</t>
  </si>
  <si>
    <t>Geotechnické práce na silničním spodku</t>
  </si>
  <si>
    <t>-675933244</t>
  </si>
  <si>
    <t>OST_02</t>
  </si>
  <si>
    <t>Ostatní zkoušky neuvedené v jednotlivých objektech</t>
  </si>
  <si>
    <t>-1379359626</t>
  </si>
  <si>
    <t>OST_03</t>
  </si>
  <si>
    <t>Informační tabule</t>
  </si>
  <si>
    <t>1636348270</t>
  </si>
  <si>
    <t>OST_04</t>
  </si>
  <si>
    <t>Měření hluku před stavbou</t>
  </si>
  <si>
    <t>1400686366</t>
  </si>
  <si>
    <t>OST_05</t>
  </si>
  <si>
    <t>Měření hluku po stavbě</t>
  </si>
  <si>
    <t>1099426208</t>
  </si>
  <si>
    <t>OST_06</t>
  </si>
  <si>
    <t>Publicita projektu dle podmínek IROP</t>
  </si>
  <si>
    <t>-1730562410</t>
  </si>
  <si>
    <t>D5</t>
  </si>
  <si>
    <t>Pasportizace</t>
  </si>
  <si>
    <t>PAS_01</t>
  </si>
  <si>
    <t>Pasportizace vozovek na objízdné trase</t>
  </si>
  <si>
    <t>-1051411396</t>
  </si>
  <si>
    <t>D6</t>
  </si>
  <si>
    <t>Ochrana inženýrských sítí</t>
  </si>
  <si>
    <t>OIS_300</t>
  </si>
  <si>
    <t>Ochrana stávajících vodovodů</t>
  </si>
  <si>
    <t>727228781</t>
  </si>
  <si>
    <t>OIS_400</t>
  </si>
  <si>
    <t>Ochrana stávajících kabelových vedení</t>
  </si>
  <si>
    <t>1161280575</t>
  </si>
  <si>
    <t>359901212</t>
  </si>
  <si>
    <t>Monitoring stok (kamerový systém) jakékoli výšky stávající kanalizace</t>
  </si>
  <si>
    <t>-721742818</t>
  </si>
  <si>
    <t xml:space="preserve">Poznámka k souboru cen:
1. V ceně jsou započteny náklady na zhotovení záznamu o prohlídce a protokolu prohlídky.
</t>
  </si>
  <si>
    <t>"A - průvodní zpráva: oprava dešťové kanalizace cca v km 5,085 (u autobusové zastávky – přepad z rybníka)" 70,0</t>
  </si>
  <si>
    <t>892353922</t>
  </si>
  <si>
    <t>Proplach vodovodního potrubí při opravách jednoduchý (bez dezinfekce) DN od 150 do 200</t>
  </si>
  <si>
    <t>-1630928092</t>
  </si>
  <si>
    <t xml:space="preserve">Poznámka k souboru cen:
1. V cenách jsou započteny náklady na dodání vody a na jedno napuštění a vypuštění vody.
</t>
  </si>
  <si>
    <t>898160R01</t>
  </si>
  <si>
    <t>Čištění stávajícího potrubí do DN 200 frézováním, vč. odvozu a likvidace odpadu z frézování</t>
  </si>
  <si>
    <t>1894731021</t>
  </si>
  <si>
    <t>898161201</t>
  </si>
  <si>
    <t>Vložkování kanalizačního potrubí litinového, ocelového nebo betonového textilním rukávcem sanační tloušťky 7 mm DN 200</t>
  </si>
  <si>
    <t>1957203891</t>
  </si>
  <si>
    <t xml:space="preserve">Poznámka k souboru cen:
1. V cenách jsou započteny náklady na zavedení vložky inverzním způsobem tlakovou vodou, dodání vody a vložky z netkané textílie.
2. V cenách nejsou započteny náklady na:
a) mechanické čištění potrubí, tyto náklady se oceňují individuálně,
b) zemní práce na odkrytí sanovaného potrubí, zřízení montážních výkopů a jejich zasypání, tyto se oceňují příslušnými cenami katalogu 800-1 Zemní práce,
c) propojení potrubí a osazení armatur, tyto se oceňují příslušnými cenami části A02 tohoto katalogu,
d) monitoring stávajícího a sanovaného potrubí, tyto se oceňují cenami souboru cen 359 90-12.. Monitoring stok části A03 tohoto katalogu,
e) použití pomocného lešení, toto se oceňuje cenami souboru cen 949 10-11.. Lešení pomocné pracovní pro objekty pozemních staveb katalogu 800-3 Lešení,
f) odfrézování přípojek po sanaci, tyto náklady se oceňují individuálně.
</t>
  </si>
  <si>
    <t>VRN6</t>
  </si>
  <si>
    <t>Územní vlivy</t>
  </si>
  <si>
    <t>060001000</t>
  </si>
  <si>
    <t>1848968907</t>
  </si>
  <si>
    <t>SEZNAM FIGUR</t>
  </si>
  <si>
    <t>Výměra</t>
  </si>
  <si>
    <t xml:space="preserve"> SO 102</t>
  </si>
  <si>
    <t>Použití figury:</t>
  </si>
  <si>
    <t>Vodorovná doprava suti ze sypkých materiálů do 1 km</t>
  </si>
  <si>
    <t>Frézování živičného krytu tl 200 mm pruh š 2 m pl do 1000 m2 bez překážek v trase</t>
  </si>
  <si>
    <t>Odstranění podkladu z kameniva drceného tl 400 mm strojně pl přes 200 m2</t>
  </si>
  <si>
    <t>Úprava pláně v hornině třídy těžitelnosti I, skupiny 1 až 3 se zhutněním</t>
  </si>
  <si>
    <t>Podklad ze štěrkodrtě ŠD tl 150 mm</t>
  </si>
  <si>
    <t>Recyklace podkladu za studena na místě - rozpojení a reprofilace tl 250 mm plochy do 10000 m2</t>
  </si>
  <si>
    <t>Postřik infiltrační kationaktivní emulzí v množství 1 kg/m2</t>
  </si>
  <si>
    <t>Asfaltový beton vrstva obrusná ACO 11 (ABS) tř. I tl 40 mm š přes 3 m z nemodifikovaného asfaltu</t>
  </si>
  <si>
    <t>Asfaltový beton vrstva ložní ACL 16 (ABH) tl 70 mm š přes 3 m z nemodifikovaného asfaltu</t>
  </si>
  <si>
    <t>Založení lučního trávníku výsevem plochy přes 1000 m2 v rovině a ve svahu do 1:5</t>
  </si>
  <si>
    <t>Úprava pláně v hornině třídy těžitelnosti I, skupiny 1 až 3 bez zhutnění</t>
  </si>
  <si>
    <t>Rozprostření ornice pl přes 500 m2 ve svahu nad 1:5 tl vrstvy do 200 mm strojně</t>
  </si>
  <si>
    <t>Obdělání půdy válením v rovině a svahu do 1:5</t>
  </si>
  <si>
    <t>Chemické odplevelení před založením kultury nad 20 m2 postřikem na široko v rovině a svahu do 1:5</t>
  </si>
  <si>
    <t>Postřik živičný spojovací ze silniční emulze v množství 0,50 kg/m2</t>
  </si>
  <si>
    <t xml:space="preserve"> SO 106</t>
  </si>
  <si>
    <t>Vodorovné dopravní značení dělící čáry přerušované š 125 mm retroreflexní bílá barva</t>
  </si>
  <si>
    <t>Vodorovné dopravní značení dělící čáry přerušované š 125 mm retroreflexní bílý plast</t>
  </si>
  <si>
    <t>Předznačení vodorovného liniového značení</t>
  </si>
  <si>
    <t>Vodorovné dopravní značení dělící čáry souvislé š 125 mm retroreflexní bílá barva</t>
  </si>
  <si>
    <t>Vodorovné dopravní značení dělící čáry souvislé š 125 mm retroreflexní bílý plast</t>
  </si>
  <si>
    <t>Vodorovné dopravní značení vodící čáry přerušované š 250 mm retroreflexní bílá barva</t>
  </si>
  <si>
    <t>Vodorovné dopravní značení vodící čáry přerušované š 250 mm retroreflexní bílý plast</t>
  </si>
  <si>
    <t>Vodorovné dopravní značení vodící čáry souvislé š 250 mm retroreflexní bílá barva</t>
  </si>
  <si>
    <t>Vodorovné dopravní značení vodící čáry souvislé š 250 mm retroreflexní bílý plast</t>
  </si>
  <si>
    <t>Vodorovné dopravní značení přechody pro chodce, šipky, symboly retroreflexní bílá barva</t>
  </si>
  <si>
    <t>Vodorovné dopravní značení přechody pro chodce, šipky, symboly retroreflexní bílý plast</t>
  </si>
  <si>
    <t>Předznačení vodorovného plošného značení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</si>
</sst>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2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31"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5" fillId="0" borderId="0" xfId="0" applyFont="1" applyAlignment="1">
      <alignment horizontal="left" vertical="center" wrapText="1"/>
    </xf>
    <xf numFmtId="0" fontId="40" fillId="0" borderId="14" xfId="0" applyFont="1" applyBorder="1" applyAlignment="1">
      <alignment horizontal="left" vertical="center" wrapText="1"/>
    </xf>
    <xf numFmtId="0" fontId="40" fillId="0" borderId="22" xfId="0" applyFont="1" applyBorder="1" applyAlignment="1">
      <alignment horizontal="left" vertical="center" wrapText="1"/>
    </xf>
    <xf numFmtId="0" fontId="40" fillId="0" borderId="22" xfId="0" applyFont="1" applyBorder="1" applyAlignment="1">
      <alignment horizontal="left" vertical="center"/>
    </xf>
    <xf numFmtId="167" fontId="40"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5" fillId="0" borderId="0" xfId="0" applyFont="1" applyAlignment="1">
      <alignment horizontal="left" vertical="center"/>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0" fontId="28" fillId="0" borderId="0" xfId="0" applyFont="1" applyAlignment="1" applyProtection="1">
      <alignment horizontal="left" vertical="center" wrapText="1"/>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11"/>
      <c r="AS2" s="311"/>
      <c r="AT2" s="311"/>
      <c r="AU2" s="311"/>
      <c r="AV2" s="311"/>
      <c r="AW2" s="311"/>
      <c r="AX2" s="311"/>
      <c r="AY2" s="311"/>
      <c r="AZ2" s="311"/>
      <c r="BA2" s="311"/>
      <c r="BB2" s="311"/>
      <c r="BC2" s="311"/>
      <c r="BD2" s="311"/>
      <c r="BE2" s="31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95" t="s">
        <v>14</v>
      </c>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3"/>
      <c r="AQ5" s="23"/>
      <c r="AR5" s="21"/>
      <c r="BE5" s="292" t="s">
        <v>15</v>
      </c>
      <c r="BS5" s="18" t="s">
        <v>6</v>
      </c>
    </row>
    <row r="6" spans="2:71" s="1" customFormat="1" ht="36.95" customHeight="1">
      <c r="B6" s="22"/>
      <c r="C6" s="23"/>
      <c r="D6" s="29" t="s">
        <v>16</v>
      </c>
      <c r="E6" s="23"/>
      <c r="F6" s="23"/>
      <c r="G6" s="23"/>
      <c r="H6" s="23"/>
      <c r="I6" s="23"/>
      <c r="J6" s="23"/>
      <c r="K6" s="297" t="s">
        <v>17</v>
      </c>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3"/>
      <c r="AQ6" s="23"/>
      <c r="AR6" s="21"/>
      <c r="BE6" s="293"/>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293"/>
      <c r="BS7" s="18" t="s">
        <v>6</v>
      </c>
    </row>
    <row r="8" spans="2:71"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293"/>
      <c r="BS8" s="18" t="s">
        <v>6</v>
      </c>
    </row>
    <row r="9" spans="2:71" s="1" customFormat="1" ht="29.25" customHeight="1">
      <c r="B9" s="22"/>
      <c r="C9" s="23"/>
      <c r="D9" s="27" t="s">
        <v>26</v>
      </c>
      <c r="E9" s="23"/>
      <c r="F9" s="23"/>
      <c r="G9" s="23"/>
      <c r="H9" s="23"/>
      <c r="I9" s="23"/>
      <c r="J9" s="23"/>
      <c r="K9" s="32"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2" t="s">
        <v>29</v>
      </c>
      <c r="AO9" s="23"/>
      <c r="AP9" s="23"/>
      <c r="AQ9" s="23"/>
      <c r="AR9" s="21"/>
      <c r="BE9" s="293"/>
      <c r="BS9" s="18" t="s">
        <v>6</v>
      </c>
    </row>
    <row r="10" spans="2:71" s="1" customFormat="1" ht="12" customHeight="1">
      <c r="B10" s="22"/>
      <c r="C10" s="23"/>
      <c r="D10" s="30"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31</v>
      </c>
      <c r="AL10" s="23"/>
      <c r="AM10" s="23"/>
      <c r="AN10" s="28" t="s">
        <v>32</v>
      </c>
      <c r="AO10" s="23"/>
      <c r="AP10" s="23"/>
      <c r="AQ10" s="23"/>
      <c r="AR10" s="21"/>
      <c r="BE10" s="293"/>
      <c r="BS10" s="18" t="s">
        <v>6</v>
      </c>
    </row>
    <row r="11" spans="2:71" s="1" customFormat="1" ht="18.4"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34</v>
      </c>
      <c r="AL11" s="23"/>
      <c r="AM11" s="23"/>
      <c r="AN11" s="28" t="s">
        <v>35</v>
      </c>
      <c r="AO11" s="23"/>
      <c r="AP11" s="23"/>
      <c r="AQ11" s="23"/>
      <c r="AR11" s="21"/>
      <c r="BE11" s="293"/>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93"/>
      <c r="BS12" s="18" t="s">
        <v>6</v>
      </c>
    </row>
    <row r="13" spans="2:71" s="1" customFormat="1" ht="12" customHeight="1">
      <c r="B13" s="22"/>
      <c r="C13" s="23"/>
      <c r="D13" s="30" t="s">
        <v>36</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31</v>
      </c>
      <c r="AL13" s="23"/>
      <c r="AM13" s="23"/>
      <c r="AN13" s="33" t="s">
        <v>37</v>
      </c>
      <c r="AO13" s="23"/>
      <c r="AP13" s="23"/>
      <c r="AQ13" s="23"/>
      <c r="AR13" s="21"/>
      <c r="BE13" s="293"/>
      <c r="BS13" s="18" t="s">
        <v>6</v>
      </c>
    </row>
    <row r="14" spans="2:71" ht="12.75">
      <c r="B14" s="22"/>
      <c r="C14" s="23"/>
      <c r="D14" s="23"/>
      <c r="E14" s="298" t="s">
        <v>37</v>
      </c>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30" t="s">
        <v>34</v>
      </c>
      <c r="AL14" s="23"/>
      <c r="AM14" s="23"/>
      <c r="AN14" s="33" t="s">
        <v>37</v>
      </c>
      <c r="AO14" s="23"/>
      <c r="AP14" s="23"/>
      <c r="AQ14" s="23"/>
      <c r="AR14" s="21"/>
      <c r="BE14" s="293"/>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93"/>
      <c r="BS15" s="18" t="s">
        <v>4</v>
      </c>
    </row>
    <row r="16" spans="2:71" s="1" customFormat="1" ht="12" customHeight="1">
      <c r="B16" s="22"/>
      <c r="C16" s="23"/>
      <c r="D16" s="30" t="s">
        <v>38</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31</v>
      </c>
      <c r="AL16" s="23"/>
      <c r="AM16" s="23"/>
      <c r="AN16" s="28" t="s">
        <v>39</v>
      </c>
      <c r="AO16" s="23"/>
      <c r="AP16" s="23"/>
      <c r="AQ16" s="23"/>
      <c r="AR16" s="21"/>
      <c r="BE16" s="293"/>
      <c r="BS16" s="18" t="s">
        <v>4</v>
      </c>
    </row>
    <row r="17" spans="2:71" s="1" customFormat="1" ht="18.4" customHeight="1">
      <c r="B17" s="22"/>
      <c r="C17" s="23"/>
      <c r="D17" s="23"/>
      <c r="E17" s="28" t="s">
        <v>40</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34</v>
      </c>
      <c r="AL17" s="23"/>
      <c r="AM17" s="23"/>
      <c r="AN17" s="28" t="s">
        <v>41</v>
      </c>
      <c r="AO17" s="23"/>
      <c r="AP17" s="23"/>
      <c r="AQ17" s="23"/>
      <c r="AR17" s="21"/>
      <c r="BE17" s="293"/>
      <c r="BS17" s="18" t="s">
        <v>42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93"/>
      <c r="BS18" s="18" t="s">
        <v>6</v>
      </c>
    </row>
    <row r="19" spans="2:71" s="1" customFormat="1" ht="12" customHeight="1">
      <c r="B19" s="22"/>
      <c r="C19" s="23"/>
      <c r="D19" s="30" t="s">
        <v>43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31</v>
      </c>
      <c r="AL19" s="23"/>
      <c r="AM19" s="23"/>
      <c r="AN19" s="28" t="s">
        <v>44</v>
      </c>
      <c r="AO19" s="23"/>
      <c r="AP19" s="23"/>
      <c r="AQ19" s="23"/>
      <c r="AR19" s="21"/>
      <c r="BE19" s="293"/>
      <c r="BS19" s="18" t="s">
        <v>6</v>
      </c>
    </row>
    <row r="20" spans="2:71" s="1" customFormat="1" ht="18.4" customHeight="1">
      <c r="B20" s="22"/>
      <c r="C20" s="23"/>
      <c r="D20" s="23"/>
      <c r="E20" s="28" t="s">
        <v>45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34</v>
      </c>
      <c r="AL20" s="23"/>
      <c r="AM20" s="23"/>
      <c r="AN20" s="28" t="s">
        <v>44</v>
      </c>
      <c r="AO20" s="23"/>
      <c r="AP20" s="23"/>
      <c r="AQ20" s="23"/>
      <c r="AR20" s="21"/>
      <c r="BE20" s="293"/>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93"/>
    </row>
    <row r="22" spans="2:57" s="1" customFormat="1" ht="12" customHeight="1">
      <c r="B22" s="22"/>
      <c r="C22" s="23"/>
      <c r="D22" s="30" t="s">
        <v>46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93"/>
    </row>
    <row r="23" spans="2:57" s="1" customFormat="1" ht="60" customHeight="1">
      <c r="B23" s="22"/>
      <c r="C23" s="23"/>
      <c r="D23" s="23"/>
      <c r="E23" s="300" t="s">
        <v>47</v>
      </c>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23"/>
      <c r="AP23" s="23"/>
      <c r="AQ23" s="23"/>
      <c r="AR23" s="21"/>
      <c r="BE23" s="293"/>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93"/>
    </row>
    <row r="25" spans="2:57" s="1" customFormat="1" ht="6.95" customHeight="1">
      <c r="B25" s="22"/>
      <c r="C25" s="2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3"/>
      <c r="AQ25" s="23"/>
      <c r="AR25" s="21"/>
      <c r="BE25" s="293"/>
    </row>
    <row r="26" spans="1:57" s="2" customFormat="1" ht="25.9" customHeight="1">
      <c r="A26" s="36"/>
      <c r="B26" s="37"/>
      <c r="C26" s="38"/>
      <c r="D26" s="39" t="s">
        <v>48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01">
        <f>ROUND(AG54,2)</f>
        <v>0</v>
      </c>
      <c r="AL26" s="302"/>
      <c r="AM26" s="302"/>
      <c r="AN26" s="302"/>
      <c r="AO26" s="302"/>
      <c r="AP26" s="38"/>
      <c r="AQ26" s="38"/>
      <c r="AR26" s="41"/>
      <c r="BE26" s="293"/>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293"/>
    </row>
    <row r="28" spans="1:57" s="2" customFormat="1" ht="12.75">
      <c r="A28" s="36"/>
      <c r="B28" s="37"/>
      <c r="C28" s="38"/>
      <c r="D28" s="38"/>
      <c r="E28" s="38"/>
      <c r="F28" s="38"/>
      <c r="G28" s="38"/>
      <c r="H28" s="38"/>
      <c r="I28" s="38"/>
      <c r="J28" s="38"/>
      <c r="K28" s="38"/>
      <c r="L28" s="303" t="s">
        <v>49</v>
      </c>
      <c r="M28" s="303"/>
      <c r="N28" s="303"/>
      <c r="O28" s="303"/>
      <c r="P28" s="303"/>
      <c r="Q28" s="38"/>
      <c r="R28" s="38"/>
      <c r="S28" s="38"/>
      <c r="T28" s="38"/>
      <c r="U28" s="38"/>
      <c r="V28" s="38"/>
      <c r="W28" s="303" t="s">
        <v>50</v>
      </c>
      <c r="X28" s="303"/>
      <c r="Y28" s="303"/>
      <c r="Z28" s="303"/>
      <c r="AA28" s="303"/>
      <c r="AB28" s="303"/>
      <c r="AC28" s="303"/>
      <c r="AD28" s="303"/>
      <c r="AE28" s="303"/>
      <c r="AF28" s="38"/>
      <c r="AG28" s="38"/>
      <c r="AH28" s="38"/>
      <c r="AI28" s="38"/>
      <c r="AJ28" s="38"/>
      <c r="AK28" s="303" t="s">
        <v>51</v>
      </c>
      <c r="AL28" s="303"/>
      <c r="AM28" s="303"/>
      <c r="AN28" s="303"/>
      <c r="AO28" s="303"/>
      <c r="AP28" s="38"/>
      <c r="AQ28" s="38"/>
      <c r="AR28" s="41"/>
      <c r="BE28" s="293"/>
    </row>
    <row r="29" spans="2:57" s="3" customFormat="1" ht="14.45" customHeight="1">
      <c r="B29" s="42"/>
      <c r="C29" s="43"/>
      <c r="D29" s="30" t="s">
        <v>52</v>
      </c>
      <c r="E29" s="43"/>
      <c r="F29" s="30" t="s">
        <v>53</v>
      </c>
      <c r="G29" s="43"/>
      <c r="H29" s="43"/>
      <c r="I29" s="43"/>
      <c r="J29" s="43"/>
      <c r="K29" s="43"/>
      <c r="L29" s="306">
        <v>0.21</v>
      </c>
      <c r="M29" s="305"/>
      <c r="N29" s="305"/>
      <c r="O29" s="305"/>
      <c r="P29" s="305"/>
      <c r="Q29" s="43"/>
      <c r="R29" s="43"/>
      <c r="S29" s="43"/>
      <c r="T29" s="43"/>
      <c r="U29" s="43"/>
      <c r="V29" s="43"/>
      <c r="W29" s="304">
        <f>ROUND(AZ54,2)</f>
        <v>0</v>
      </c>
      <c r="X29" s="305"/>
      <c r="Y29" s="305"/>
      <c r="Z29" s="305"/>
      <c r="AA29" s="305"/>
      <c r="AB29" s="305"/>
      <c r="AC29" s="305"/>
      <c r="AD29" s="305"/>
      <c r="AE29" s="305"/>
      <c r="AF29" s="43"/>
      <c r="AG29" s="43"/>
      <c r="AH29" s="43"/>
      <c r="AI29" s="43"/>
      <c r="AJ29" s="43"/>
      <c r="AK29" s="304">
        <f>ROUND(AV54,2)</f>
        <v>0</v>
      </c>
      <c r="AL29" s="305"/>
      <c r="AM29" s="305"/>
      <c r="AN29" s="305"/>
      <c r="AO29" s="305"/>
      <c r="AP29" s="43"/>
      <c r="AQ29" s="43"/>
      <c r="AR29" s="44"/>
      <c r="BE29" s="294"/>
    </row>
    <row r="30" spans="2:57" s="3" customFormat="1" ht="14.45" customHeight="1">
      <c r="B30" s="42"/>
      <c r="C30" s="43"/>
      <c r="D30" s="43"/>
      <c r="E30" s="43"/>
      <c r="F30" s="30" t="s">
        <v>54</v>
      </c>
      <c r="G30" s="43"/>
      <c r="H30" s="43"/>
      <c r="I30" s="43"/>
      <c r="J30" s="43"/>
      <c r="K30" s="43"/>
      <c r="L30" s="306">
        <v>0.15</v>
      </c>
      <c r="M30" s="305"/>
      <c r="N30" s="305"/>
      <c r="O30" s="305"/>
      <c r="P30" s="305"/>
      <c r="Q30" s="43"/>
      <c r="R30" s="43"/>
      <c r="S30" s="43"/>
      <c r="T30" s="43"/>
      <c r="U30" s="43"/>
      <c r="V30" s="43"/>
      <c r="W30" s="304">
        <f>ROUND(BA54,2)</f>
        <v>0</v>
      </c>
      <c r="X30" s="305"/>
      <c r="Y30" s="305"/>
      <c r="Z30" s="305"/>
      <c r="AA30" s="305"/>
      <c r="AB30" s="305"/>
      <c r="AC30" s="305"/>
      <c r="AD30" s="305"/>
      <c r="AE30" s="305"/>
      <c r="AF30" s="43"/>
      <c r="AG30" s="43"/>
      <c r="AH30" s="43"/>
      <c r="AI30" s="43"/>
      <c r="AJ30" s="43"/>
      <c r="AK30" s="304">
        <f>ROUND(AW54,2)</f>
        <v>0</v>
      </c>
      <c r="AL30" s="305"/>
      <c r="AM30" s="305"/>
      <c r="AN30" s="305"/>
      <c r="AO30" s="305"/>
      <c r="AP30" s="43"/>
      <c r="AQ30" s="43"/>
      <c r="AR30" s="44"/>
      <c r="BE30" s="294"/>
    </row>
    <row r="31" spans="2:57" s="3" customFormat="1" ht="14.45" customHeight="1" hidden="1">
      <c r="B31" s="42"/>
      <c r="C31" s="43"/>
      <c r="D31" s="43"/>
      <c r="E31" s="43"/>
      <c r="F31" s="30" t="s">
        <v>55</v>
      </c>
      <c r="G31" s="43"/>
      <c r="H31" s="43"/>
      <c r="I31" s="43"/>
      <c r="J31" s="43"/>
      <c r="K31" s="43"/>
      <c r="L31" s="306">
        <v>0.21</v>
      </c>
      <c r="M31" s="305"/>
      <c r="N31" s="305"/>
      <c r="O31" s="305"/>
      <c r="P31" s="305"/>
      <c r="Q31" s="43"/>
      <c r="R31" s="43"/>
      <c r="S31" s="43"/>
      <c r="T31" s="43"/>
      <c r="U31" s="43"/>
      <c r="V31" s="43"/>
      <c r="W31" s="304">
        <f>ROUND(BB54,2)</f>
        <v>0</v>
      </c>
      <c r="X31" s="305"/>
      <c r="Y31" s="305"/>
      <c r="Z31" s="305"/>
      <c r="AA31" s="305"/>
      <c r="AB31" s="305"/>
      <c r="AC31" s="305"/>
      <c r="AD31" s="305"/>
      <c r="AE31" s="305"/>
      <c r="AF31" s="43"/>
      <c r="AG31" s="43"/>
      <c r="AH31" s="43"/>
      <c r="AI31" s="43"/>
      <c r="AJ31" s="43"/>
      <c r="AK31" s="304">
        <v>0</v>
      </c>
      <c r="AL31" s="305"/>
      <c r="AM31" s="305"/>
      <c r="AN31" s="305"/>
      <c r="AO31" s="305"/>
      <c r="AP31" s="43"/>
      <c r="AQ31" s="43"/>
      <c r="AR31" s="44"/>
      <c r="BE31" s="294"/>
    </row>
    <row r="32" spans="2:57" s="3" customFormat="1" ht="14.45" customHeight="1" hidden="1">
      <c r="B32" s="42"/>
      <c r="C32" s="43"/>
      <c r="D32" s="43"/>
      <c r="E32" s="43"/>
      <c r="F32" s="30" t="s">
        <v>56</v>
      </c>
      <c r="G32" s="43"/>
      <c r="H32" s="43"/>
      <c r="I32" s="43"/>
      <c r="J32" s="43"/>
      <c r="K32" s="43"/>
      <c r="L32" s="306">
        <v>0.15</v>
      </c>
      <c r="M32" s="305"/>
      <c r="N32" s="305"/>
      <c r="O32" s="305"/>
      <c r="P32" s="305"/>
      <c r="Q32" s="43"/>
      <c r="R32" s="43"/>
      <c r="S32" s="43"/>
      <c r="T32" s="43"/>
      <c r="U32" s="43"/>
      <c r="V32" s="43"/>
      <c r="W32" s="304">
        <f>ROUND(BC54,2)</f>
        <v>0</v>
      </c>
      <c r="X32" s="305"/>
      <c r="Y32" s="305"/>
      <c r="Z32" s="305"/>
      <c r="AA32" s="305"/>
      <c r="AB32" s="305"/>
      <c r="AC32" s="305"/>
      <c r="AD32" s="305"/>
      <c r="AE32" s="305"/>
      <c r="AF32" s="43"/>
      <c r="AG32" s="43"/>
      <c r="AH32" s="43"/>
      <c r="AI32" s="43"/>
      <c r="AJ32" s="43"/>
      <c r="AK32" s="304">
        <v>0</v>
      </c>
      <c r="AL32" s="305"/>
      <c r="AM32" s="305"/>
      <c r="AN32" s="305"/>
      <c r="AO32" s="305"/>
      <c r="AP32" s="43"/>
      <c r="AQ32" s="43"/>
      <c r="AR32" s="44"/>
      <c r="BE32" s="294"/>
    </row>
    <row r="33" spans="2:44" s="3" customFormat="1" ht="14.45" customHeight="1" hidden="1">
      <c r="B33" s="42"/>
      <c r="C33" s="43"/>
      <c r="D33" s="43"/>
      <c r="E33" s="43"/>
      <c r="F33" s="30" t="s">
        <v>57</v>
      </c>
      <c r="G33" s="43"/>
      <c r="H33" s="43"/>
      <c r="I33" s="43"/>
      <c r="J33" s="43"/>
      <c r="K33" s="43"/>
      <c r="L33" s="306">
        <v>0</v>
      </c>
      <c r="M33" s="305"/>
      <c r="N33" s="305"/>
      <c r="O33" s="305"/>
      <c r="P33" s="305"/>
      <c r="Q33" s="43"/>
      <c r="R33" s="43"/>
      <c r="S33" s="43"/>
      <c r="T33" s="43"/>
      <c r="U33" s="43"/>
      <c r="V33" s="43"/>
      <c r="W33" s="304">
        <f>ROUND(BD54,2)</f>
        <v>0</v>
      </c>
      <c r="X33" s="305"/>
      <c r="Y33" s="305"/>
      <c r="Z33" s="305"/>
      <c r="AA33" s="305"/>
      <c r="AB33" s="305"/>
      <c r="AC33" s="305"/>
      <c r="AD33" s="305"/>
      <c r="AE33" s="305"/>
      <c r="AF33" s="43"/>
      <c r="AG33" s="43"/>
      <c r="AH33" s="43"/>
      <c r="AI33" s="43"/>
      <c r="AJ33" s="43"/>
      <c r="AK33" s="304">
        <v>0</v>
      </c>
      <c r="AL33" s="305"/>
      <c r="AM33" s="305"/>
      <c r="AN33" s="305"/>
      <c r="AO33" s="305"/>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58</v>
      </c>
      <c r="E35" s="47"/>
      <c r="F35" s="47"/>
      <c r="G35" s="47"/>
      <c r="H35" s="47"/>
      <c r="I35" s="47"/>
      <c r="J35" s="47"/>
      <c r="K35" s="47"/>
      <c r="L35" s="47"/>
      <c r="M35" s="47"/>
      <c r="N35" s="47"/>
      <c r="O35" s="47"/>
      <c r="P35" s="47"/>
      <c r="Q35" s="47"/>
      <c r="R35" s="47"/>
      <c r="S35" s="47"/>
      <c r="T35" s="48" t="s">
        <v>59</v>
      </c>
      <c r="U35" s="47"/>
      <c r="V35" s="47"/>
      <c r="W35" s="47"/>
      <c r="X35" s="310" t="s">
        <v>60</v>
      </c>
      <c r="Y35" s="308"/>
      <c r="Z35" s="308"/>
      <c r="AA35" s="308"/>
      <c r="AB35" s="308"/>
      <c r="AC35" s="47"/>
      <c r="AD35" s="47"/>
      <c r="AE35" s="47"/>
      <c r="AF35" s="47"/>
      <c r="AG35" s="47"/>
      <c r="AH35" s="47"/>
      <c r="AI35" s="47"/>
      <c r="AJ35" s="47"/>
      <c r="AK35" s="307">
        <f>SUM(AK26:AK33)</f>
        <v>0</v>
      </c>
      <c r="AL35" s="308"/>
      <c r="AM35" s="308"/>
      <c r="AN35" s="308"/>
      <c r="AO35" s="309"/>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4" t="s">
        <v>61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0" t="s">
        <v>13</v>
      </c>
      <c r="D44" s="54"/>
      <c r="E44" s="54"/>
      <c r="F44" s="54"/>
      <c r="G44" s="54"/>
      <c r="H44" s="54"/>
      <c r="I44" s="54"/>
      <c r="J44" s="54"/>
      <c r="K44" s="54"/>
      <c r="L44" s="54" t="str">
        <f>K5</f>
        <v>7484-2</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272" t="str">
        <f>K6</f>
        <v>III/11628 Voznice, PD</v>
      </c>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0" t="s">
        <v>22</v>
      </c>
      <c r="D47" s="38"/>
      <c r="E47" s="38"/>
      <c r="F47" s="38"/>
      <c r="G47" s="38"/>
      <c r="H47" s="38"/>
      <c r="I47" s="38"/>
      <c r="J47" s="38"/>
      <c r="K47" s="38"/>
      <c r="L47" s="60" t="str">
        <f>IF(K8="","",K8)</f>
        <v>Voznice</v>
      </c>
      <c r="M47" s="38"/>
      <c r="N47" s="38"/>
      <c r="O47" s="38"/>
      <c r="P47" s="38"/>
      <c r="Q47" s="38"/>
      <c r="R47" s="38"/>
      <c r="S47" s="38"/>
      <c r="T47" s="38"/>
      <c r="U47" s="38"/>
      <c r="V47" s="38"/>
      <c r="W47" s="38"/>
      <c r="X47" s="38"/>
      <c r="Y47" s="38"/>
      <c r="Z47" s="38"/>
      <c r="AA47" s="38"/>
      <c r="AB47" s="38"/>
      <c r="AC47" s="38"/>
      <c r="AD47" s="38"/>
      <c r="AE47" s="38"/>
      <c r="AF47" s="38"/>
      <c r="AG47" s="38"/>
      <c r="AH47" s="38"/>
      <c r="AI47" s="30" t="s">
        <v>24</v>
      </c>
      <c r="AJ47" s="38"/>
      <c r="AK47" s="38"/>
      <c r="AL47" s="38"/>
      <c r="AM47" s="274" t="str">
        <f>IF(AN8="","",AN8)</f>
        <v>7. 12. 2020</v>
      </c>
      <c r="AN47" s="274"/>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25.7" customHeight="1">
      <c r="A49" s="36"/>
      <c r="B49" s="37"/>
      <c r="C49" s="30" t="s">
        <v>30</v>
      </c>
      <c r="D49" s="38"/>
      <c r="E49" s="38"/>
      <c r="F49" s="38"/>
      <c r="G49" s="38"/>
      <c r="H49" s="38"/>
      <c r="I49" s="38"/>
      <c r="J49" s="38"/>
      <c r="K49" s="38"/>
      <c r="L49" s="54" t="str">
        <f>IF(E11="","",E11)</f>
        <v>Krajská správa a údržba silnic Středočeského kraje</v>
      </c>
      <c r="M49" s="38"/>
      <c r="N49" s="38"/>
      <c r="O49" s="38"/>
      <c r="P49" s="38"/>
      <c r="Q49" s="38"/>
      <c r="R49" s="38"/>
      <c r="S49" s="38"/>
      <c r="T49" s="38"/>
      <c r="U49" s="38"/>
      <c r="V49" s="38"/>
      <c r="W49" s="38"/>
      <c r="X49" s="38"/>
      <c r="Y49" s="38"/>
      <c r="Z49" s="38"/>
      <c r="AA49" s="38"/>
      <c r="AB49" s="38"/>
      <c r="AC49" s="38"/>
      <c r="AD49" s="38"/>
      <c r="AE49" s="38"/>
      <c r="AF49" s="38"/>
      <c r="AG49" s="38"/>
      <c r="AH49" s="38"/>
      <c r="AI49" s="30" t="s">
        <v>38</v>
      </c>
      <c r="AJ49" s="38"/>
      <c r="AK49" s="38"/>
      <c r="AL49" s="38"/>
      <c r="AM49" s="275" t="str">
        <f>IF(E17="","",E17)</f>
        <v>METROPROJEKT Praha a.s.</v>
      </c>
      <c r="AN49" s="276"/>
      <c r="AO49" s="276"/>
      <c r="AP49" s="276"/>
      <c r="AQ49" s="38"/>
      <c r="AR49" s="41"/>
      <c r="AS49" s="277" t="s">
        <v>62</v>
      </c>
      <c r="AT49" s="278"/>
      <c r="AU49" s="62"/>
      <c r="AV49" s="62"/>
      <c r="AW49" s="62"/>
      <c r="AX49" s="62"/>
      <c r="AY49" s="62"/>
      <c r="AZ49" s="62"/>
      <c r="BA49" s="62"/>
      <c r="BB49" s="62"/>
      <c r="BC49" s="62"/>
      <c r="BD49" s="63"/>
      <c r="BE49" s="36"/>
    </row>
    <row r="50" spans="1:57" s="2" customFormat="1" ht="15.2" customHeight="1">
      <c r="A50" s="36"/>
      <c r="B50" s="37"/>
      <c r="C50" s="30" t="s">
        <v>36</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0" t="s">
        <v>43</v>
      </c>
      <c r="AJ50" s="38"/>
      <c r="AK50" s="38"/>
      <c r="AL50" s="38"/>
      <c r="AM50" s="275" t="str">
        <f>IF(E20="","",E20)</f>
        <v xml:space="preserve"> </v>
      </c>
      <c r="AN50" s="276"/>
      <c r="AO50" s="276"/>
      <c r="AP50" s="276"/>
      <c r="AQ50" s="38"/>
      <c r="AR50" s="41"/>
      <c r="AS50" s="279"/>
      <c r="AT50" s="280"/>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281"/>
      <c r="AT51" s="282"/>
      <c r="AU51" s="66"/>
      <c r="AV51" s="66"/>
      <c r="AW51" s="66"/>
      <c r="AX51" s="66"/>
      <c r="AY51" s="66"/>
      <c r="AZ51" s="66"/>
      <c r="BA51" s="66"/>
      <c r="BB51" s="66"/>
      <c r="BC51" s="66"/>
      <c r="BD51" s="67"/>
      <c r="BE51" s="36"/>
    </row>
    <row r="52" spans="1:57" s="2" customFormat="1" ht="29.25" customHeight="1">
      <c r="A52" s="36"/>
      <c r="B52" s="37"/>
      <c r="C52" s="283" t="s">
        <v>63</v>
      </c>
      <c r="D52" s="284"/>
      <c r="E52" s="284"/>
      <c r="F52" s="284"/>
      <c r="G52" s="284"/>
      <c r="H52" s="68"/>
      <c r="I52" s="286" t="s">
        <v>64</v>
      </c>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5" t="s">
        <v>65</v>
      </c>
      <c r="AH52" s="284"/>
      <c r="AI52" s="284"/>
      <c r="AJ52" s="284"/>
      <c r="AK52" s="284"/>
      <c r="AL52" s="284"/>
      <c r="AM52" s="284"/>
      <c r="AN52" s="286" t="s">
        <v>66</v>
      </c>
      <c r="AO52" s="284"/>
      <c r="AP52" s="284"/>
      <c r="AQ52" s="69" t="s">
        <v>67</v>
      </c>
      <c r="AR52" s="41"/>
      <c r="AS52" s="70" t="s">
        <v>68</v>
      </c>
      <c r="AT52" s="71" t="s">
        <v>69</v>
      </c>
      <c r="AU52" s="71" t="s">
        <v>70</v>
      </c>
      <c r="AV52" s="71" t="s">
        <v>71</v>
      </c>
      <c r="AW52" s="71" t="s">
        <v>72</v>
      </c>
      <c r="AX52" s="71" t="s">
        <v>73</v>
      </c>
      <c r="AY52" s="71" t="s">
        <v>74</v>
      </c>
      <c r="AZ52" s="71" t="s">
        <v>75</v>
      </c>
      <c r="BA52" s="71" t="s">
        <v>76</v>
      </c>
      <c r="BB52" s="71" t="s">
        <v>77</v>
      </c>
      <c r="BC52" s="71" t="s">
        <v>78</v>
      </c>
      <c r="BD52" s="72" t="s">
        <v>79</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80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290">
        <f>ROUND(SUM(AG55:AG61),2)</f>
        <v>0</v>
      </c>
      <c r="AH54" s="290"/>
      <c r="AI54" s="290"/>
      <c r="AJ54" s="290"/>
      <c r="AK54" s="290"/>
      <c r="AL54" s="290"/>
      <c r="AM54" s="290"/>
      <c r="AN54" s="291">
        <f aca="true" t="shared" si="0" ref="AN54:AN61">SUM(AG54,AT54)</f>
        <v>0</v>
      </c>
      <c r="AO54" s="291"/>
      <c r="AP54" s="291"/>
      <c r="AQ54" s="80" t="s">
        <v>44</v>
      </c>
      <c r="AR54" s="81"/>
      <c r="AS54" s="82">
        <f>ROUND(SUM(AS55:AS61),2)</f>
        <v>0</v>
      </c>
      <c r="AT54" s="83">
        <f aca="true" t="shared" si="1" ref="AT54:AT61">ROUND(SUM(AV54:AW54),2)</f>
        <v>0</v>
      </c>
      <c r="AU54" s="84">
        <f>ROUND(SUM(AU55:AU61),5)</f>
        <v>0</v>
      </c>
      <c r="AV54" s="83">
        <f>ROUND(AZ54*L29,2)</f>
        <v>0</v>
      </c>
      <c r="AW54" s="83">
        <f>ROUND(BA54*L30,2)</f>
        <v>0</v>
      </c>
      <c r="AX54" s="83">
        <f>ROUND(BB54*L29,2)</f>
        <v>0</v>
      </c>
      <c r="AY54" s="83">
        <f>ROUND(BC54*L30,2)</f>
        <v>0</v>
      </c>
      <c r="AZ54" s="83">
        <f>ROUND(SUM(AZ55:AZ61),2)</f>
        <v>0</v>
      </c>
      <c r="BA54" s="83">
        <f>ROUND(SUM(BA55:BA61),2)</f>
        <v>0</v>
      </c>
      <c r="BB54" s="83">
        <f>ROUND(SUM(BB55:BB61),2)</f>
        <v>0</v>
      </c>
      <c r="BC54" s="83">
        <f>ROUND(SUM(BC55:BC61),2)</f>
        <v>0</v>
      </c>
      <c r="BD54" s="85">
        <f>ROUND(SUM(BD55:BD61),2)</f>
        <v>0</v>
      </c>
      <c r="BS54" s="86" t="s">
        <v>81</v>
      </c>
      <c r="BT54" s="86" t="s">
        <v>82</v>
      </c>
      <c r="BU54" s="87" t="s">
        <v>83</v>
      </c>
      <c r="BV54" s="86" t="s">
        <v>84</v>
      </c>
      <c r="BW54" s="86" t="s">
        <v>5</v>
      </c>
      <c r="BX54" s="86" t="s">
        <v>85</v>
      </c>
      <c r="CL54" s="86" t="s">
        <v>19</v>
      </c>
    </row>
    <row r="55" spans="1:91" s="7" customFormat="1" ht="16.5" customHeight="1">
      <c r="A55" s="88" t="s">
        <v>86</v>
      </c>
      <c r="B55" s="89"/>
      <c r="C55" s="90"/>
      <c r="D55" s="287" t="s">
        <v>87</v>
      </c>
      <c r="E55" s="287"/>
      <c r="F55" s="287"/>
      <c r="G55" s="287"/>
      <c r="H55" s="287"/>
      <c r="I55" s="91"/>
      <c r="J55" s="287" t="s">
        <v>88</v>
      </c>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8">
        <f>'SO 102 - Komunikace III-1...'!J30</f>
        <v>0</v>
      </c>
      <c r="AH55" s="289"/>
      <c r="AI55" s="289"/>
      <c r="AJ55" s="289"/>
      <c r="AK55" s="289"/>
      <c r="AL55" s="289"/>
      <c r="AM55" s="289"/>
      <c r="AN55" s="288">
        <f t="shared" si="0"/>
        <v>0</v>
      </c>
      <c r="AO55" s="289"/>
      <c r="AP55" s="289"/>
      <c r="AQ55" s="92" t="s">
        <v>89</v>
      </c>
      <c r="AR55" s="93"/>
      <c r="AS55" s="94">
        <v>0</v>
      </c>
      <c r="AT55" s="95">
        <f t="shared" si="1"/>
        <v>0</v>
      </c>
      <c r="AU55" s="96">
        <f>'SO 102 - Komunikace III-1...'!P87</f>
        <v>0</v>
      </c>
      <c r="AV55" s="95">
        <f>'SO 102 - Komunikace III-1...'!J33</f>
        <v>0</v>
      </c>
      <c r="AW55" s="95">
        <f>'SO 102 - Komunikace III-1...'!J34</f>
        <v>0</v>
      </c>
      <c r="AX55" s="95">
        <f>'SO 102 - Komunikace III-1...'!J35</f>
        <v>0</v>
      </c>
      <c r="AY55" s="95">
        <f>'SO 102 - Komunikace III-1...'!J36</f>
        <v>0</v>
      </c>
      <c r="AZ55" s="95">
        <f>'SO 102 - Komunikace III-1...'!F33</f>
        <v>0</v>
      </c>
      <c r="BA55" s="95">
        <f>'SO 102 - Komunikace III-1...'!F34</f>
        <v>0</v>
      </c>
      <c r="BB55" s="95">
        <f>'SO 102 - Komunikace III-1...'!F35</f>
        <v>0</v>
      </c>
      <c r="BC55" s="95">
        <f>'SO 102 - Komunikace III-1...'!F36</f>
        <v>0</v>
      </c>
      <c r="BD55" s="97">
        <f>'SO 102 - Komunikace III-1...'!F37</f>
        <v>0</v>
      </c>
      <c r="BT55" s="98" t="s">
        <v>90</v>
      </c>
      <c r="BV55" s="98" t="s">
        <v>84</v>
      </c>
      <c r="BW55" s="98" t="s">
        <v>91</v>
      </c>
      <c r="BX55" s="98" t="s">
        <v>5</v>
      </c>
      <c r="CL55" s="98" t="s">
        <v>19</v>
      </c>
      <c r="CM55" s="98" t="s">
        <v>92</v>
      </c>
    </row>
    <row r="56" spans="1:91" s="7" customFormat="1" ht="24.75" customHeight="1">
      <c r="A56" s="88" t="s">
        <v>86</v>
      </c>
      <c r="B56" s="89"/>
      <c r="C56" s="90"/>
      <c r="D56" s="287" t="s">
        <v>93</v>
      </c>
      <c r="E56" s="287"/>
      <c r="F56" s="287"/>
      <c r="G56" s="287"/>
      <c r="H56" s="287"/>
      <c r="I56" s="91"/>
      <c r="J56" s="287" t="s">
        <v>94</v>
      </c>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8">
        <f>'SO 102.1 - Oprava objízdn...'!J30</f>
        <v>0</v>
      </c>
      <c r="AH56" s="289"/>
      <c r="AI56" s="289"/>
      <c r="AJ56" s="289"/>
      <c r="AK56" s="289"/>
      <c r="AL56" s="289"/>
      <c r="AM56" s="289"/>
      <c r="AN56" s="288">
        <f t="shared" si="0"/>
        <v>0</v>
      </c>
      <c r="AO56" s="289"/>
      <c r="AP56" s="289"/>
      <c r="AQ56" s="92" t="s">
        <v>89</v>
      </c>
      <c r="AR56" s="93"/>
      <c r="AS56" s="94">
        <v>0</v>
      </c>
      <c r="AT56" s="95">
        <f t="shared" si="1"/>
        <v>0</v>
      </c>
      <c r="AU56" s="96">
        <f>'SO 102.1 - Oprava objízdn...'!P85</f>
        <v>0</v>
      </c>
      <c r="AV56" s="95">
        <f>'SO 102.1 - Oprava objízdn...'!J33</f>
        <v>0</v>
      </c>
      <c r="AW56" s="95">
        <f>'SO 102.1 - Oprava objízdn...'!J34</f>
        <v>0</v>
      </c>
      <c r="AX56" s="95">
        <f>'SO 102.1 - Oprava objízdn...'!J35</f>
        <v>0</v>
      </c>
      <c r="AY56" s="95">
        <f>'SO 102.1 - Oprava objízdn...'!J36</f>
        <v>0</v>
      </c>
      <c r="AZ56" s="95">
        <f>'SO 102.1 - Oprava objízdn...'!F33</f>
        <v>0</v>
      </c>
      <c r="BA56" s="95">
        <f>'SO 102.1 - Oprava objízdn...'!F34</f>
        <v>0</v>
      </c>
      <c r="BB56" s="95">
        <f>'SO 102.1 - Oprava objízdn...'!F35</f>
        <v>0</v>
      </c>
      <c r="BC56" s="95">
        <f>'SO 102.1 - Oprava objízdn...'!F36</f>
        <v>0</v>
      </c>
      <c r="BD56" s="97">
        <f>'SO 102.1 - Oprava objízdn...'!F37</f>
        <v>0</v>
      </c>
      <c r="BT56" s="98" t="s">
        <v>90</v>
      </c>
      <c r="BV56" s="98" t="s">
        <v>84</v>
      </c>
      <c r="BW56" s="98" t="s">
        <v>95</v>
      </c>
      <c r="BX56" s="98" t="s">
        <v>5</v>
      </c>
      <c r="CL56" s="98" t="s">
        <v>19</v>
      </c>
      <c r="CM56" s="98" t="s">
        <v>92</v>
      </c>
    </row>
    <row r="57" spans="1:91" s="7" customFormat="1" ht="16.5" customHeight="1">
      <c r="A57" s="88" t="s">
        <v>86</v>
      </c>
      <c r="B57" s="89"/>
      <c r="C57" s="90"/>
      <c r="D57" s="287" t="s">
        <v>96</v>
      </c>
      <c r="E57" s="287"/>
      <c r="F57" s="287"/>
      <c r="G57" s="287"/>
      <c r="H57" s="287"/>
      <c r="I57" s="91"/>
      <c r="J57" s="287" t="s">
        <v>97</v>
      </c>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8">
        <f>'SO 104 - Propustky na III...'!J30</f>
        <v>0</v>
      </c>
      <c r="AH57" s="289"/>
      <c r="AI57" s="289"/>
      <c r="AJ57" s="289"/>
      <c r="AK57" s="289"/>
      <c r="AL57" s="289"/>
      <c r="AM57" s="289"/>
      <c r="AN57" s="288">
        <f t="shared" si="0"/>
        <v>0</v>
      </c>
      <c r="AO57" s="289"/>
      <c r="AP57" s="289"/>
      <c r="AQ57" s="92" t="s">
        <v>89</v>
      </c>
      <c r="AR57" s="93"/>
      <c r="AS57" s="94">
        <v>0</v>
      </c>
      <c r="AT57" s="95">
        <f t="shared" si="1"/>
        <v>0</v>
      </c>
      <c r="AU57" s="96">
        <f>'SO 104 - Propustky na III...'!P89</f>
        <v>0</v>
      </c>
      <c r="AV57" s="95">
        <f>'SO 104 - Propustky na III...'!J33</f>
        <v>0</v>
      </c>
      <c r="AW57" s="95">
        <f>'SO 104 - Propustky na III...'!J34</f>
        <v>0</v>
      </c>
      <c r="AX57" s="95">
        <f>'SO 104 - Propustky na III...'!J35</f>
        <v>0</v>
      </c>
      <c r="AY57" s="95">
        <f>'SO 104 - Propustky na III...'!J36</f>
        <v>0</v>
      </c>
      <c r="AZ57" s="95">
        <f>'SO 104 - Propustky na III...'!F33</f>
        <v>0</v>
      </c>
      <c r="BA57" s="95">
        <f>'SO 104 - Propustky na III...'!F34</f>
        <v>0</v>
      </c>
      <c r="BB57" s="95">
        <f>'SO 104 - Propustky na III...'!F35</f>
        <v>0</v>
      </c>
      <c r="BC57" s="95">
        <f>'SO 104 - Propustky na III...'!F36</f>
        <v>0</v>
      </c>
      <c r="BD57" s="97">
        <f>'SO 104 - Propustky na III...'!F37</f>
        <v>0</v>
      </c>
      <c r="BT57" s="98" t="s">
        <v>90</v>
      </c>
      <c r="BV57" s="98" t="s">
        <v>84</v>
      </c>
      <c r="BW57" s="98" t="s">
        <v>98</v>
      </c>
      <c r="BX57" s="98" t="s">
        <v>5</v>
      </c>
      <c r="CL57" s="98" t="s">
        <v>19</v>
      </c>
      <c r="CM57" s="98" t="s">
        <v>92</v>
      </c>
    </row>
    <row r="58" spans="1:91" s="7" customFormat="1" ht="16.5" customHeight="1">
      <c r="A58" s="88" t="s">
        <v>86</v>
      </c>
      <c r="B58" s="89"/>
      <c r="C58" s="90"/>
      <c r="D58" s="287" t="s">
        <v>99</v>
      </c>
      <c r="E58" s="287"/>
      <c r="F58" s="287"/>
      <c r="G58" s="287"/>
      <c r="H58" s="287"/>
      <c r="I58" s="91"/>
      <c r="J58" s="287" t="s">
        <v>100</v>
      </c>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8">
        <f>'SO 106 - Dopravní značení...'!J30</f>
        <v>0</v>
      </c>
      <c r="AH58" s="289"/>
      <c r="AI58" s="289"/>
      <c r="AJ58" s="289"/>
      <c r="AK58" s="289"/>
      <c r="AL58" s="289"/>
      <c r="AM58" s="289"/>
      <c r="AN58" s="288">
        <f t="shared" si="0"/>
        <v>0</v>
      </c>
      <c r="AO58" s="289"/>
      <c r="AP58" s="289"/>
      <c r="AQ58" s="92" t="s">
        <v>89</v>
      </c>
      <c r="AR58" s="93"/>
      <c r="AS58" s="94">
        <v>0</v>
      </c>
      <c r="AT58" s="95">
        <f t="shared" si="1"/>
        <v>0</v>
      </c>
      <c r="AU58" s="96">
        <f>'SO 106 - Dopravní značení...'!P82</f>
        <v>0</v>
      </c>
      <c r="AV58" s="95">
        <f>'SO 106 - Dopravní značení...'!J33</f>
        <v>0</v>
      </c>
      <c r="AW58" s="95">
        <f>'SO 106 - Dopravní značení...'!J34</f>
        <v>0</v>
      </c>
      <c r="AX58" s="95">
        <f>'SO 106 - Dopravní značení...'!J35</f>
        <v>0</v>
      </c>
      <c r="AY58" s="95">
        <f>'SO 106 - Dopravní značení...'!J36</f>
        <v>0</v>
      </c>
      <c r="AZ58" s="95">
        <f>'SO 106 - Dopravní značení...'!F33</f>
        <v>0</v>
      </c>
      <c r="BA58" s="95">
        <f>'SO 106 - Dopravní značení...'!F34</f>
        <v>0</v>
      </c>
      <c r="BB58" s="95">
        <f>'SO 106 - Dopravní značení...'!F35</f>
        <v>0</v>
      </c>
      <c r="BC58" s="95">
        <f>'SO 106 - Dopravní značení...'!F36</f>
        <v>0</v>
      </c>
      <c r="BD58" s="97">
        <f>'SO 106 - Dopravní značení...'!F37</f>
        <v>0</v>
      </c>
      <c r="BT58" s="98" t="s">
        <v>90</v>
      </c>
      <c r="BV58" s="98" t="s">
        <v>84</v>
      </c>
      <c r="BW58" s="98" t="s">
        <v>101</v>
      </c>
      <c r="BX58" s="98" t="s">
        <v>5</v>
      </c>
      <c r="CL58" s="98" t="s">
        <v>19</v>
      </c>
      <c r="CM58" s="98" t="s">
        <v>92</v>
      </c>
    </row>
    <row r="59" spans="1:91" s="7" customFormat="1" ht="16.5" customHeight="1">
      <c r="A59" s="88" t="s">
        <v>86</v>
      </c>
      <c r="B59" s="89"/>
      <c r="C59" s="90"/>
      <c r="D59" s="287" t="s">
        <v>102</v>
      </c>
      <c r="E59" s="287"/>
      <c r="F59" s="287"/>
      <c r="G59" s="287"/>
      <c r="H59" s="287"/>
      <c r="I59" s="91"/>
      <c r="J59" s="287" t="s">
        <v>103</v>
      </c>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8">
        <f>'SO 202 - Most na III-11628'!J30</f>
        <v>0</v>
      </c>
      <c r="AH59" s="289"/>
      <c r="AI59" s="289"/>
      <c r="AJ59" s="289"/>
      <c r="AK59" s="289"/>
      <c r="AL59" s="289"/>
      <c r="AM59" s="289"/>
      <c r="AN59" s="288">
        <f t="shared" si="0"/>
        <v>0</v>
      </c>
      <c r="AO59" s="289"/>
      <c r="AP59" s="289"/>
      <c r="AQ59" s="92" t="s">
        <v>89</v>
      </c>
      <c r="AR59" s="93"/>
      <c r="AS59" s="94">
        <v>0</v>
      </c>
      <c r="AT59" s="95">
        <f t="shared" si="1"/>
        <v>0</v>
      </c>
      <c r="AU59" s="96">
        <f>'SO 202 - Most na III-11628'!P87</f>
        <v>0</v>
      </c>
      <c r="AV59" s="95">
        <f>'SO 202 - Most na III-11628'!J33</f>
        <v>0</v>
      </c>
      <c r="AW59" s="95">
        <f>'SO 202 - Most na III-11628'!J34</f>
        <v>0</v>
      </c>
      <c r="AX59" s="95">
        <f>'SO 202 - Most na III-11628'!J35</f>
        <v>0</v>
      </c>
      <c r="AY59" s="95">
        <f>'SO 202 - Most na III-11628'!J36</f>
        <v>0</v>
      </c>
      <c r="AZ59" s="95">
        <f>'SO 202 - Most na III-11628'!F33</f>
        <v>0</v>
      </c>
      <c r="BA59" s="95">
        <f>'SO 202 - Most na III-11628'!F34</f>
        <v>0</v>
      </c>
      <c r="BB59" s="95">
        <f>'SO 202 - Most na III-11628'!F35</f>
        <v>0</v>
      </c>
      <c r="BC59" s="95">
        <f>'SO 202 - Most na III-11628'!F36</f>
        <v>0</v>
      </c>
      <c r="BD59" s="97">
        <f>'SO 202 - Most na III-11628'!F37</f>
        <v>0</v>
      </c>
      <c r="BT59" s="98" t="s">
        <v>90</v>
      </c>
      <c r="BV59" s="98" t="s">
        <v>84</v>
      </c>
      <c r="BW59" s="98" t="s">
        <v>104</v>
      </c>
      <c r="BX59" s="98" t="s">
        <v>5</v>
      </c>
      <c r="CL59" s="98" t="s">
        <v>19</v>
      </c>
      <c r="CM59" s="98" t="s">
        <v>92</v>
      </c>
    </row>
    <row r="60" spans="1:91" s="7" customFormat="1" ht="16.5" customHeight="1">
      <c r="A60" s="88" t="s">
        <v>86</v>
      </c>
      <c r="B60" s="89"/>
      <c r="C60" s="90"/>
      <c r="D60" s="287" t="s">
        <v>105</v>
      </c>
      <c r="E60" s="287"/>
      <c r="F60" s="287"/>
      <c r="G60" s="287"/>
      <c r="H60" s="287"/>
      <c r="I60" s="91"/>
      <c r="J60" s="287" t="s">
        <v>106</v>
      </c>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8">
        <f>'E.2-DIO - Dopravně inžený...'!J30</f>
        <v>0</v>
      </c>
      <c r="AH60" s="289"/>
      <c r="AI60" s="289"/>
      <c r="AJ60" s="289"/>
      <c r="AK60" s="289"/>
      <c r="AL60" s="289"/>
      <c r="AM60" s="289"/>
      <c r="AN60" s="288">
        <f t="shared" si="0"/>
        <v>0</v>
      </c>
      <c r="AO60" s="289"/>
      <c r="AP60" s="289"/>
      <c r="AQ60" s="92" t="s">
        <v>89</v>
      </c>
      <c r="AR60" s="93"/>
      <c r="AS60" s="94">
        <v>0</v>
      </c>
      <c r="AT60" s="95">
        <f t="shared" si="1"/>
        <v>0</v>
      </c>
      <c r="AU60" s="96">
        <f>'E.2-DIO - Dopravně inžený...'!P81</f>
        <v>0</v>
      </c>
      <c r="AV60" s="95">
        <f>'E.2-DIO - Dopravně inžený...'!J33</f>
        <v>0</v>
      </c>
      <c r="AW60" s="95">
        <f>'E.2-DIO - Dopravně inžený...'!J34</f>
        <v>0</v>
      </c>
      <c r="AX60" s="95">
        <f>'E.2-DIO - Dopravně inžený...'!J35</f>
        <v>0</v>
      </c>
      <c r="AY60" s="95">
        <f>'E.2-DIO - Dopravně inžený...'!J36</f>
        <v>0</v>
      </c>
      <c r="AZ60" s="95">
        <f>'E.2-DIO - Dopravně inžený...'!F33</f>
        <v>0</v>
      </c>
      <c r="BA60" s="95">
        <f>'E.2-DIO - Dopravně inžený...'!F34</f>
        <v>0</v>
      </c>
      <c r="BB60" s="95">
        <f>'E.2-DIO - Dopravně inžený...'!F35</f>
        <v>0</v>
      </c>
      <c r="BC60" s="95">
        <f>'E.2-DIO - Dopravně inžený...'!F36</f>
        <v>0</v>
      </c>
      <c r="BD60" s="97">
        <f>'E.2-DIO - Dopravně inžený...'!F37</f>
        <v>0</v>
      </c>
      <c r="BT60" s="98" t="s">
        <v>90</v>
      </c>
      <c r="BV60" s="98" t="s">
        <v>84</v>
      </c>
      <c r="BW60" s="98" t="s">
        <v>107</v>
      </c>
      <c r="BX60" s="98" t="s">
        <v>5</v>
      </c>
      <c r="CL60" s="98" t="s">
        <v>19</v>
      </c>
      <c r="CM60" s="98" t="s">
        <v>92</v>
      </c>
    </row>
    <row r="61" spans="1:91" s="7" customFormat="1" ht="16.5" customHeight="1">
      <c r="A61" s="88" t="s">
        <v>86</v>
      </c>
      <c r="B61" s="89"/>
      <c r="C61" s="90"/>
      <c r="D61" s="287" t="s">
        <v>108</v>
      </c>
      <c r="E61" s="287"/>
      <c r="F61" s="287"/>
      <c r="G61" s="287"/>
      <c r="H61" s="287"/>
      <c r="I61" s="91"/>
      <c r="J61" s="287" t="s">
        <v>109</v>
      </c>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8">
        <f>'VON - Vedlejší a ostatní ...'!J30</f>
        <v>0</v>
      </c>
      <c r="AH61" s="289"/>
      <c r="AI61" s="289"/>
      <c r="AJ61" s="289"/>
      <c r="AK61" s="289"/>
      <c r="AL61" s="289"/>
      <c r="AM61" s="289"/>
      <c r="AN61" s="288">
        <f t="shared" si="0"/>
        <v>0</v>
      </c>
      <c r="AO61" s="289"/>
      <c r="AP61" s="289"/>
      <c r="AQ61" s="92" t="s">
        <v>108</v>
      </c>
      <c r="AR61" s="93"/>
      <c r="AS61" s="99">
        <v>0</v>
      </c>
      <c r="AT61" s="100">
        <f t="shared" si="1"/>
        <v>0</v>
      </c>
      <c r="AU61" s="101">
        <f>'VON - Vedlejší a ostatní ...'!P86</f>
        <v>0</v>
      </c>
      <c r="AV61" s="100">
        <f>'VON - Vedlejší a ostatní ...'!J33</f>
        <v>0</v>
      </c>
      <c r="AW61" s="100">
        <f>'VON - Vedlejší a ostatní ...'!J34</f>
        <v>0</v>
      </c>
      <c r="AX61" s="100">
        <f>'VON - Vedlejší a ostatní ...'!J35</f>
        <v>0</v>
      </c>
      <c r="AY61" s="100">
        <f>'VON - Vedlejší a ostatní ...'!J36</f>
        <v>0</v>
      </c>
      <c r="AZ61" s="100">
        <f>'VON - Vedlejší a ostatní ...'!F33</f>
        <v>0</v>
      </c>
      <c r="BA61" s="100">
        <f>'VON - Vedlejší a ostatní ...'!F34</f>
        <v>0</v>
      </c>
      <c r="BB61" s="100">
        <f>'VON - Vedlejší a ostatní ...'!F35</f>
        <v>0</v>
      </c>
      <c r="BC61" s="100">
        <f>'VON - Vedlejší a ostatní ...'!F36</f>
        <v>0</v>
      </c>
      <c r="BD61" s="102">
        <f>'VON - Vedlejší a ostatní ...'!F37</f>
        <v>0</v>
      </c>
      <c r="BT61" s="98" t="s">
        <v>90</v>
      </c>
      <c r="BV61" s="98" t="s">
        <v>84</v>
      </c>
      <c r="BW61" s="98" t="s">
        <v>110</v>
      </c>
      <c r="BX61" s="98" t="s">
        <v>5</v>
      </c>
      <c r="CL61" s="98" t="s">
        <v>19</v>
      </c>
      <c r="CM61" s="98" t="s">
        <v>92</v>
      </c>
    </row>
    <row r="62" spans="1:57" s="2" customFormat="1" ht="30" customHeight="1">
      <c r="A62" s="36"/>
      <c r="B62" s="37"/>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41"/>
      <c r="AS62" s="36"/>
      <c r="AT62" s="36"/>
      <c r="AU62" s="36"/>
      <c r="AV62" s="36"/>
      <c r="AW62" s="36"/>
      <c r="AX62" s="36"/>
      <c r="AY62" s="36"/>
      <c r="AZ62" s="36"/>
      <c r="BA62" s="36"/>
      <c r="BB62" s="36"/>
      <c r="BC62" s="36"/>
      <c r="BD62" s="36"/>
      <c r="BE62" s="36"/>
    </row>
    <row r="63" spans="1:57" s="2" customFormat="1" ht="6.95" customHeight="1">
      <c r="A63" s="36"/>
      <c r="B63" s="49"/>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41"/>
      <c r="AS63" s="36"/>
      <c r="AT63" s="36"/>
      <c r="AU63" s="36"/>
      <c r="AV63" s="36"/>
      <c r="AW63" s="36"/>
      <c r="AX63" s="36"/>
      <c r="AY63" s="36"/>
      <c r="AZ63" s="36"/>
      <c r="BA63" s="36"/>
      <c r="BB63" s="36"/>
      <c r="BC63" s="36"/>
      <c r="BD63" s="36"/>
      <c r="BE63" s="36"/>
    </row>
  </sheetData>
  <sheetProtection algorithmName="SHA-512" hashValue="9kh+C7tTWKfiicNUQXDFSjy/MXXqfqdkdZwYMbhd3Krc1iFU+IfG0dtoQ9RaOlXMQSZJALX2pUhkmPfh11FYXA==" saltValue="KJbYNkD2Rs3/o45l/KrGF0oKE/BtAhoY/SkuLX+jBs4ZGG4YXEoWFHneMBNYcTZBKJWTJf36D1pkbwux4m717w==" spinCount="100000" sheet="1" objects="1" scenarios="1" formatColumns="0" formatRows="0"/>
  <mergeCells count="66">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AG54:AM54"/>
    <mergeCell ref="AN54:AP54"/>
    <mergeCell ref="L45:AO45"/>
    <mergeCell ref="AM47:AN47"/>
    <mergeCell ref="AM49:AP49"/>
    <mergeCell ref="AS49:AT51"/>
    <mergeCell ref="AM50:AP50"/>
  </mergeCells>
  <hyperlinks>
    <hyperlink ref="A55" location="'SO 102 - Komunikace III-1...'!C2" display="/"/>
    <hyperlink ref="A56" location="'SO 102.1 - Oprava objízdn...'!C2" display="/"/>
    <hyperlink ref="A57" location="'SO 104 - Propustky na III...'!C2" display="/"/>
    <hyperlink ref="A58" location="'SO 106 - Dopravní značení...'!C2" display="/"/>
    <hyperlink ref="A59" location="'SO 202 - Most na III-11628'!C2" display="/"/>
    <hyperlink ref="A60" location="'E.2-DIO - Dopravně inžený...'!C2" display="/"/>
    <hyperlink ref="A61"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2.8515625" style="1" customWidth="1"/>
    <col min="9" max="9" width="18.8515625" style="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11"/>
      <c r="M2" s="311"/>
      <c r="N2" s="311"/>
      <c r="O2" s="311"/>
      <c r="P2" s="311"/>
      <c r="Q2" s="311"/>
      <c r="R2" s="311"/>
      <c r="S2" s="311"/>
      <c r="T2" s="311"/>
      <c r="U2" s="311"/>
      <c r="V2" s="311"/>
      <c r="AT2" s="18" t="s">
        <v>91</v>
      </c>
      <c r="AZ2" s="103" t="s">
        <v>111</v>
      </c>
      <c r="BA2" s="103" t="s">
        <v>112</v>
      </c>
      <c r="BB2" s="103" t="s">
        <v>113</v>
      </c>
      <c r="BC2" s="103" t="s">
        <v>114</v>
      </c>
      <c r="BD2" s="103" t="s">
        <v>92</v>
      </c>
    </row>
    <row r="3" spans="2:56" s="1" customFormat="1" ht="6.95" customHeight="1">
      <c r="B3" s="104"/>
      <c r="C3" s="105"/>
      <c r="D3" s="105"/>
      <c r="E3" s="105"/>
      <c r="F3" s="105"/>
      <c r="G3" s="105"/>
      <c r="H3" s="105"/>
      <c r="I3" s="105"/>
      <c r="J3" s="105"/>
      <c r="K3" s="105"/>
      <c r="L3" s="21"/>
      <c r="AT3" s="18" t="s">
        <v>92</v>
      </c>
      <c r="AZ3" s="103" t="s">
        <v>115</v>
      </c>
      <c r="BA3" s="103" t="s">
        <v>116</v>
      </c>
      <c r="BB3" s="103" t="s">
        <v>113</v>
      </c>
      <c r="BC3" s="103" t="s">
        <v>117</v>
      </c>
      <c r="BD3" s="103" t="s">
        <v>92</v>
      </c>
    </row>
    <row r="4" spans="2:56" s="1" customFormat="1" ht="24.95" customHeight="1">
      <c r="B4" s="21"/>
      <c r="D4" s="106" t="s">
        <v>118</v>
      </c>
      <c r="L4" s="21"/>
      <c r="M4" s="107" t="s">
        <v>10</v>
      </c>
      <c r="AT4" s="18" t="s">
        <v>4</v>
      </c>
      <c r="AZ4" s="103" t="s">
        <v>119</v>
      </c>
      <c r="BA4" s="103" t="s">
        <v>120</v>
      </c>
      <c r="BB4" s="103" t="s">
        <v>113</v>
      </c>
      <c r="BC4" s="103" t="s">
        <v>121</v>
      </c>
      <c r="BD4" s="103" t="s">
        <v>92</v>
      </c>
    </row>
    <row r="5" spans="2:56" s="1" customFormat="1" ht="6.95" customHeight="1">
      <c r="B5" s="21"/>
      <c r="L5" s="21"/>
      <c r="AZ5" s="103" t="s">
        <v>122</v>
      </c>
      <c r="BA5" s="103" t="s">
        <v>123</v>
      </c>
      <c r="BB5" s="103" t="s">
        <v>124</v>
      </c>
      <c r="BC5" s="103" t="s">
        <v>125</v>
      </c>
      <c r="BD5" s="103" t="s">
        <v>92</v>
      </c>
    </row>
    <row r="6" spans="2:56" s="1" customFormat="1" ht="12" customHeight="1">
      <c r="B6" s="21"/>
      <c r="D6" s="108" t="s">
        <v>16</v>
      </c>
      <c r="L6" s="21"/>
      <c r="AZ6" s="103" t="s">
        <v>126</v>
      </c>
      <c r="BA6" s="103" t="s">
        <v>127</v>
      </c>
      <c r="BB6" s="103" t="s">
        <v>124</v>
      </c>
      <c r="BC6" s="103" t="s">
        <v>128</v>
      </c>
      <c r="BD6" s="103" t="s">
        <v>92</v>
      </c>
    </row>
    <row r="7" spans="2:12" s="1" customFormat="1" ht="16.5" customHeight="1">
      <c r="B7" s="21"/>
      <c r="E7" s="312" t="str">
        <f>'Rekapitulace stavby'!K6</f>
        <v>III/11628 Voznice, PD</v>
      </c>
      <c r="F7" s="313"/>
      <c r="G7" s="313"/>
      <c r="H7" s="313"/>
      <c r="L7" s="21"/>
    </row>
    <row r="8" spans="1:31" s="2" customFormat="1" ht="12" customHeight="1">
      <c r="A8" s="36"/>
      <c r="B8" s="41"/>
      <c r="C8" s="36"/>
      <c r="D8" s="108" t="s">
        <v>129</v>
      </c>
      <c r="E8" s="36"/>
      <c r="F8" s="36"/>
      <c r="G8" s="36"/>
      <c r="H8" s="36"/>
      <c r="I8" s="36"/>
      <c r="J8" s="36"/>
      <c r="K8" s="36"/>
      <c r="L8" s="109"/>
      <c r="S8" s="36"/>
      <c r="T8" s="36"/>
      <c r="U8" s="36"/>
      <c r="V8" s="36"/>
      <c r="W8" s="36"/>
      <c r="X8" s="36"/>
      <c r="Y8" s="36"/>
      <c r="Z8" s="36"/>
      <c r="AA8" s="36"/>
      <c r="AB8" s="36"/>
      <c r="AC8" s="36"/>
      <c r="AD8" s="36"/>
      <c r="AE8" s="36"/>
    </row>
    <row r="9" spans="1:31" s="2" customFormat="1" ht="16.5" customHeight="1">
      <c r="A9" s="36"/>
      <c r="B9" s="41"/>
      <c r="C9" s="36"/>
      <c r="D9" s="36"/>
      <c r="E9" s="314" t="s">
        <v>130</v>
      </c>
      <c r="F9" s="315"/>
      <c r="G9" s="315"/>
      <c r="H9" s="315"/>
      <c r="I9" s="36"/>
      <c r="J9" s="36"/>
      <c r="K9" s="36"/>
      <c r="L9" s="109"/>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9"/>
      <c r="S10" s="36"/>
      <c r="T10" s="36"/>
      <c r="U10" s="36"/>
      <c r="V10" s="36"/>
      <c r="W10" s="36"/>
      <c r="X10" s="36"/>
      <c r="Y10" s="36"/>
      <c r="Z10" s="36"/>
      <c r="AA10" s="36"/>
      <c r="AB10" s="36"/>
      <c r="AC10" s="36"/>
      <c r="AD10" s="36"/>
      <c r="AE10" s="36"/>
    </row>
    <row r="11" spans="1:31" s="2" customFormat="1" ht="12" customHeight="1">
      <c r="A11" s="36"/>
      <c r="B11" s="41"/>
      <c r="C11" s="36"/>
      <c r="D11" s="108" t="s">
        <v>18</v>
      </c>
      <c r="E11" s="36"/>
      <c r="F11" s="110" t="s">
        <v>19</v>
      </c>
      <c r="G11" s="36"/>
      <c r="H11" s="36"/>
      <c r="I11" s="108" t="s">
        <v>20</v>
      </c>
      <c r="J11" s="110" t="s">
        <v>44</v>
      </c>
      <c r="K11" s="36"/>
      <c r="L11" s="109"/>
      <c r="S11" s="36"/>
      <c r="T11" s="36"/>
      <c r="U11" s="36"/>
      <c r="V11" s="36"/>
      <c r="W11" s="36"/>
      <c r="X11" s="36"/>
      <c r="Y11" s="36"/>
      <c r="Z11" s="36"/>
      <c r="AA11" s="36"/>
      <c r="AB11" s="36"/>
      <c r="AC11" s="36"/>
      <c r="AD11" s="36"/>
      <c r="AE11" s="36"/>
    </row>
    <row r="12" spans="1:31" s="2" customFormat="1" ht="12" customHeight="1">
      <c r="A12" s="36"/>
      <c r="B12" s="41"/>
      <c r="C12" s="36"/>
      <c r="D12" s="108" t="s">
        <v>22</v>
      </c>
      <c r="E12" s="36"/>
      <c r="F12" s="110" t="s">
        <v>23</v>
      </c>
      <c r="G12" s="36"/>
      <c r="H12" s="36"/>
      <c r="I12" s="108" t="s">
        <v>24</v>
      </c>
      <c r="J12" s="111" t="str">
        <f>'Rekapitulace stavby'!AN8</f>
        <v>7. 12. 2020</v>
      </c>
      <c r="K12" s="36"/>
      <c r="L12" s="109"/>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9"/>
      <c r="S13" s="36"/>
      <c r="T13" s="36"/>
      <c r="U13" s="36"/>
      <c r="V13" s="36"/>
      <c r="W13" s="36"/>
      <c r="X13" s="36"/>
      <c r="Y13" s="36"/>
      <c r="Z13" s="36"/>
      <c r="AA13" s="36"/>
      <c r="AB13" s="36"/>
      <c r="AC13" s="36"/>
      <c r="AD13" s="36"/>
      <c r="AE13" s="36"/>
    </row>
    <row r="14" spans="1:31" s="2" customFormat="1" ht="12" customHeight="1">
      <c r="A14" s="36"/>
      <c r="B14" s="41"/>
      <c r="C14" s="36"/>
      <c r="D14" s="108" t="s">
        <v>30</v>
      </c>
      <c r="E14" s="36"/>
      <c r="F14" s="36"/>
      <c r="G14" s="36"/>
      <c r="H14" s="36"/>
      <c r="I14" s="108" t="s">
        <v>31</v>
      </c>
      <c r="J14" s="110" t="s">
        <v>32</v>
      </c>
      <c r="K14" s="36"/>
      <c r="L14" s="109"/>
      <c r="S14" s="36"/>
      <c r="T14" s="36"/>
      <c r="U14" s="36"/>
      <c r="V14" s="36"/>
      <c r="W14" s="36"/>
      <c r="X14" s="36"/>
      <c r="Y14" s="36"/>
      <c r="Z14" s="36"/>
      <c r="AA14" s="36"/>
      <c r="AB14" s="36"/>
      <c r="AC14" s="36"/>
      <c r="AD14" s="36"/>
      <c r="AE14" s="36"/>
    </row>
    <row r="15" spans="1:31" s="2" customFormat="1" ht="18" customHeight="1">
      <c r="A15" s="36"/>
      <c r="B15" s="41"/>
      <c r="C15" s="36"/>
      <c r="D15" s="36"/>
      <c r="E15" s="110" t="s">
        <v>33</v>
      </c>
      <c r="F15" s="36"/>
      <c r="G15" s="36"/>
      <c r="H15" s="36"/>
      <c r="I15" s="108" t="s">
        <v>34</v>
      </c>
      <c r="J15" s="110" t="s">
        <v>35</v>
      </c>
      <c r="K15" s="36"/>
      <c r="L15" s="109"/>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9"/>
      <c r="S16" s="36"/>
      <c r="T16" s="36"/>
      <c r="U16" s="36"/>
      <c r="V16" s="36"/>
      <c r="W16" s="36"/>
      <c r="X16" s="36"/>
      <c r="Y16" s="36"/>
      <c r="Z16" s="36"/>
      <c r="AA16" s="36"/>
      <c r="AB16" s="36"/>
      <c r="AC16" s="36"/>
      <c r="AD16" s="36"/>
      <c r="AE16" s="36"/>
    </row>
    <row r="17" spans="1:31" s="2" customFormat="1" ht="12" customHeight="1">
      <c r="A17" s="36"/>
      <c r="B17" s="41"/>
      <c r="C17" s="36"/>
      <c r="D17" s="108" t="s">
        <v>36</v>
      </c>
      <c r="E17" s="36"/>
      <c r="F17" s="36"/>
      <c r="G17" s="36"/>
      <c r="H17" s="36"/>
      <c r="I17" s="108" t="s">
        <v>31</v>
      </c>
      <c r="J17" s="31" t="str">
        <f>'Rekapitulace stavby'!AN13</f>
        <v>Vyplň údaj</v>
      </c>
      <c r="K17" s="36"/>
      <c r="L17" s="109"/>
      <c r="S17" s="36"/>
      <c r="T17" s="36"/>
      <c r="U17" s="36"/>
      <c r="V17" s="36"/>
      <c r="W17" s="36"/>
      <c r="X17" s="36"/>
      <c r="Y17" s="36"/>
      <c r="Z17" s="36"/>
      <c r="AA17" s="36"/>
      <c r="AB17" s="36"/>
      <c r="AC17" s="36"/>
      <c r="AD17" s="36"/>
      <c r="AE17" s="36"/>
    </row>
    <row r="18" spans="1:31" s="2" customFormat="1" ht="18" customHeight="1">
      <c r="A18" s="36"/>
      <c r="B18" s="41"/>
      <c r="C18" s="36"/>
      <c r="D18" s="36"/>
      <c r="E18" s="316" t="str">
        <f>'Rekapitulace stavby'!E14</f>
        <v>Vyplň údaj</v>
      </c>
      <c r="F18" s="317"/>
      <c r="G18" s="317"/>
      <c r="H18" s="317"/>
      <c r="I18" s="108" t="s">
        <v>34</v>
      </c>
      <c r="J18" s="31" t="str">
        <f>'Rekapitulace stavby'!AN14</f>
        <v>Vyplň údaj</v>
      </c>
      <c r="K18" s="36"/>
      <c r="L18" s="109"/>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9"/>
      <c r="S19" s="36"/>
      <c r="T19" s="36"/>
      <c r="U19" s="36"/>
      <c r="V19" s="36"/>
      <c r="W19" s="36"/>
      <c r="X19" s="36"/>
      <c r="Y19" s="36"/>
      <c r="Z19" s="36"/>
      <c r="AA19" s="36"/>
      <c r="AB19" s="36"/>
      <c r="AC19" s="36"/>
      <c r="AD19" s="36"/>
      <c r="AE19" s="36"/>
    </row>
    <row r="20" spans="1:31" s="2" customFormat="1" ht="12" customHeight="1">
      <c r="A20" s="36"/>
      <c r="B20" s="41"/>
      <c r="C20" s="36"/>
      <c r="D20" s="108" t="s">
        <v>38</v>
      </c>
      <c r="E20" s="36"/>
      <c r="F20" s="36"/>
      <c r="G20" s="36"/>
      <c r="H20" s="36"/>
      <c r="I20" s="108" t="s">
        <v>31</v>
      </c>
      <c r="J20" s="110" t="s">
        <v>39</v>
      </c>
      <c r="K20" s="36"/>
      <c r="L20" s="109"/>
      <c r="S20" s="36"/>
      <c r="T20" s="36"/>
      <c r="U20" s="36"/>
      <c r="V20" s="36"/>
      <c r="W20" s="36"/>
      <c r="X20" s="36"/>
      <c r="Y20" s="36"/>
      <c r="Z20" s="36"/>
      <c r="AA20" s="36"/>
      <c r="AB20" s="36"/>
      <c r="AC20" s="36"/>
      <c r="AD20" s="36"/>
      <c r="AE20" s="36"/>
    </row>
    <row r="21" spans="1:31" s="2" customFormat="1" ht="18" customHeight="1">
      <c r="A21" s="36"/>
      <c r="B21" s="41"/>
      <c r="C21" s="36"/>
      <c r="D21" s="36"/>
      <c r="E21" s="110" t="s">
        <v>40</v>
      </c>
      <c r="F21" s="36"/>
      <c r="G21" s="36"/>
      <c r="H21" s="36"/>
      <c r="I21" s="108" t="s">
        <v>34</v>
      </c>
      <c r="J21" s="110" t="s">
        <v>41</v>
      </c>
      <c r="K21" s="36"/>
      <c r="L21" s="109"/>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9"/>
      <c r="S22" s="36"/>
      <c r="T22" s="36"/>
      <c r="U22" s="36"/>
      <c r="V22" s="36"/>
      <c r="W22" s="36"/>
      <c r="X22" s="36"/>
      <c r="Y22" s="36"/>
      <c r="Z22" s="36"/>
      <c r="AA22" s="36"/>
      <c r="AB22" s="36"/>
      <c r="AC22" s="36"/>
      <c r="AD22" s="36"/>
      <c r="AE22" s="36"/>
    </row>
    <row r="23" spans="1:31" s="2" customFormat="1" ht="12" customHeight="1">
      <c r="A23" s="36"/>
      <c r="B23" s="41"/>
      <c r="C23" s="36"/>
      <c r="D23" s="108" t="s">
        <v>43</v>
      </c>
      <c r="E23" s="36"/>
      <c r="F23" s="36"/>
      <c r="G23" s="36"/>
      <c r="H23" s="36"/>
      <c r="I23" s="108" t="s">
        <v>31</v>
      </c>
      <c r="J23" s="110" t="str">
        <f>IF('Rekapitulace stavby'!AN19="","",'Rekapitulace stavby'!AN19)</f>
        <v/>
      </c>
      <c r="K23" s="36"/>
      <c r="L23" s="109"/>
      <c r="S23" s="36"/>
      <c r="T23" s="36"/>
      <c r="U23" s="36"/>
      <c r="V23" s="36"/>
      <c r="W23" s="36"/>
      <c r="X23" s="36"/>
      <c r="Y23" s="36"/>
      <c r="Z23" s="36"/>
      <c r="AA23" s="36"/>
      <c r="AB23" s="36"/>
      <c r="AC23" s="36"/>
      <c r="AD23" s="36"/>
      <c r="AE23" s="36"/>
    </row>
    <row r="24" spans="1:31" s="2" customFormat="1" ht="18" customHeight="1">
      <c r="A24" s="36"/>
      <c r="B24" s="41"/>
      <c r="C24" s="36"/>
      <c r="D24" s="36"/>
      <c r="E24" s="110" t="str">
        <f>IF('Rekapitulace stavby'!E20="","",'Rekapitulace stavby'!E20)</f>
        <v xml:space="preserve"> </v>
      </c>
      <c r="F24" s="36"/>
      <c r="G24" s="36"/>
      <c r="H24" s="36"/>
      <c r="I24" s="108" t="s">
        <v>34</v>
      </c>
      <c r="J24" s="110" t="str">
        <f>IF('Rekapitulace stavby'!AN20="","",'Rekapitulace stavby'!AN20)</f>
        <v/>
      </c>
      <c r="K24" s="36"/>
      <c r="L24" s="109"/>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9"/>
      <c r="S25" s="36"/>
      <c r="T25" s="36"/>
      <c r="U25" s="36"/>
      <c r="V25" s="36"/>
      <c r="W25" s="36"/>
      <c r="X25" s="36"/>
      <c r="Y25" s="36"/>
      <c r="Z25" s="36"/>
      <c r="AA25" s="36"/>
      <c r="AB25" s="36"/>
      <c r="AC25" s="36"/>
      <c r="AD25" s="36"/>
      <c r="AE25" s="36"/>
    </row>
    <row r="26" spans="1:31" s="2" customFormat="1" ht="12" customHeight="1">
      <c r="A26" s="36"/>
      <c r="B26" s="41"/>
      <c r="C26" s="36"/>
      <c r="D26" s="108" t="s">
        <v>46</v>
      </c>
      <c r="E26" s="36"/>
      <c r="F26" s="36"/>
      <c r="G26" s="36"/>
      <c r="H26" s="36"/>
      <c r="I26" s="36"/>
      <c r="J26" s="36"/>
      <c r="K26" s="36"/>
      <c r="L26" s="109"/>
      <c r="S26" s="36"/>
      <c r="T26" s="36"/>
      <c r="U26" s="36"/>
      <c r="V26" s="36"/>
      <c r="W26" s="36"/>
      <c r="X26" s="36"/>
      <c r="Y26" s="36"/>
      <c r="Z26" s="36"/>
      <c r="AA26" s="36"/>
      <c r="AB26" s="36"/>
      <c r="AC26" s="36"/>
      <c r="AD26" s="36"/>
      <c r="AE26" s="36"/>
    </row>
    <row r="27" spans="1:31" s="8" customFormat="1" ht="16.5" customHeight="1">
      <c r="A27" s="112"/>
      <c r="B27" s="113"/>
      <c r="C27" s="112"/>
      <c r="D27" s="112"/>
      <c r="E27" s="318" t="s">
        <v>44</v>
      </c>
      <c r="F27" s="318"/>
      <c r="G27" s="318"/>
      <c r="H27" s="318"/>
      <c r="I27" s="112"/>
      <c r="J27" s="112"/>
      <c r="K27" s="112"/>
      <c r="L27" s="114"/>
      <c r="S27" s="112"/>
      <c r="T27" s="112"/>
      <c r="U27" s="112"/>
      <c r="V27" s="112"/>
      <c r="W27" s="112"/>
      <c r="X27" s="112"/>
      <c r="Y27" s="112"/>
      <c r="Z27" s="112"/>
      <c r="AA27" s="112"/>
      <c r="AB27" s="112"/>
      <c r="AC27" s="112"/>
      <c r="AD27" s="112"/>
      <c r="AE27" s="112"/>
    </row>
    <row r="28" spans="1:31" s="2" customFormat="1" ht="6.95" customHeight="1">
      <c r="A28" s="36"/>
      <c r="B28" s="41"/>
      <c r="C28" s="36"/>
      <c r="D28" s="36"/>
      <c r="E28" s="36"/>
      <c r="F28" s="36"/>
      <c r="G28" s="36"/>
      <c r="H28" s="36"/>
      <c r="I28" s="36"/>
      <c r="J28" s="36"/>
      <c r="K28" s="36"/>
      <c r="L28" s="109"/>
      <c r="S28" s="36"/>
      <c r="T28" s="36"/>
      <c r="U28" s="36"/>
      <c r="V28" s="36"/>
      <c r="W28" s="36"/>
      <c r="X28" s="36"/>
      <c r="Y28" s="36"/>
      <c r="Z28" s="36"/>
      <c r="AA28" s="36"/>
      <c r="AB28" s="36"/>
      <c r="AC28" s="36"/>
      <c r="AD28" s="36"/>
      <c r="AE28" s="36"/>
    </row>
    <row r="29" spans="1:31" s="2" customFormat="1" ht="6.95" customHeight="1">
      <c r="A29" s="36"/>
      <c r="B29" s="41"/>
      <c r="C29" s="36"/>
      <c r="D29" s="115"/>
      <c r="E29" s="115"/>
      <c r="F29" s="115"/>
      <c r="G29" s="115"/>
      <c r="H29" s="115"/>
      <c r="I29" s="115"/>
      <c r="J29" s="115"/>
      <c r="K29" s="115"/>
      <c r="L29" s="109"/>
      <c r="S29" s="36"/>
      <c r="T29" s="36"/>
      <c r="U29" s="36"/>
      <c r="V29" s="36"/>
      <c r="W29" s="36"/>
      <c r="X29" s="36"/>
      <c r="Y29" s="36"/>
      <c r="Z29" s="36"/>
      <c r="AA29" s="36"/>
      <c r="AB29" s="36"/>
      <c r="AC29" s="36"/>
      <c r="AD29" s="36"/>
      <c r="AE29" s="36"/>
    </row>
    <row r="30" spans="1:31" s="2" customFormat="1" ht="25.35" customHeight="1">
      <c r="A30" s="36"/>
      <c r="B30" s="41"/>
      <c r="C30" s="36"/>
      <c r="D30" s="116" t="s">
        <v>48</v>
      </c>
      <c r="E30" s="36"/>
      <c r="F30" s="36"/>
      <c r="G30" s="36"/>
      <c r="H30" s="36"/>
      <c r="I30" s="36"/>
      <c r="J30" s="117">
        <f>ROUND(J87,2)</f>
        <v>0</v>
      </c>
      <c r="K30" s="36"/>
      <c r="L30" s="109"/>
      <c r="S30" s="36"/>
      <c r="T30" s="36"/>
      <c r="U30" s="36"/>
      <c r="V30" s="36"/>
      <c r="W30" s="36"/>
      <c r="X30" s="36"/>
      <c r="Y30" s="36"/>
      <c r="Z30" s="36"/>
      <c r="AA30" s="36"/>
      <c r="AB30" s="36"/>
      <c r="AC30" s="36"/>
      <c r="AD30" s="36"/>
      <c r="AE30" s="36"/>
    </row>
    <row r="31" spans="1:31" s="2" customFormat="1" ht="6.95" customHeight="1">
      <c r="A31" s="36"/>
      <c r="B31" s="41"/>
      <c r="C31" s="36"/>
      <c r="D31" s="115"/>
      <c r="E31" s="115"/>
      <c r="F31" s="115"/>
      <c r="G31" s="115"/>
      <c r="H31" s="115"/>
      <c r="I31" s="115"/>
      <c r="J31" s="115"/>
      <c r="K31" s="115"/>
      <c r="L31" s="109"/>
      <c r="S31" s="36"/>
      <c r="T31" s="36"/>
      <c r="U31" s="36"/>
      <c r="V31" s="36"/>
      <c r="W31" s="36"/>
      <c r="X31" s="36"/>
      <c r="Y31" s="36"/>
      <c r="Z31" s="36"/>
      <c r="AA31" s="36"/>
      <c r="AB31" s="36"/>
      <c r="AC31" s="36"/>
      <c r="AD31" s="36"/>
      <c r="AE31" s="36"/>
    </row>
    <row r="32" spans="1:31" s="2" customFormat="1" ht="14.45" customHeight="1">
      <c r="A32" s="36"/>
      <c r="B32" s="41"/>
      <c r="C32" s="36"/>
      <c r="D32" s="36"/>
      <c r="E32" s="36"/>
      <c r="F32" s="118" t="s">
        <v>50</v>
      </c>
      <c r="G32" s="36"/>
      <c r="H32" s="36"/>
      <c r="I32" s="118" t="s">
        <v>49</v>
      </c>
      <c r="J32" s="118" t="s">
        <v>51</v>
      </c>
      <c r="K32" s="36"/>
      <c r="L32" s="109"/>
      <c r="S32" s="36"/>
      <c r="T32" s="36"/>
      <c r="U32" s="36"/>
      <c r="V32" s="36"/>
      <c r="W32" s="36"/>
      <c r="X32" s="36"/>
      <c r="Y32" s="36"/>
      <c r="Z32" s="36"/>
      <c r="AA32" s="36"/>
      <c r="AB32" s="36"/>
      <c r="AC32" s="36"/>
      <c r="AD32" s="36"/>
      <c r="AE32" s="36"/>
    </row>
    <row r="33" spans="1:31" s="2" customFormat="1" ht="14.45" customHeight="1">
      <c r="A33" s="36"/>
      <c r="B33" s="41"/>
      <c r="C33" s="36"/>
      <c r="D33" s="119" t="s">
        <v>52</v>
      </c>
      <c r="E33" s="108" t="s">
        <v>53</v>
      </c>
      <c r="F33" s="120">
        <f>ROUND((SUM(BE87:BE387)),2)</f>
        <v>0</v>
      </c>
      <c r="G33" s="36"/>
      <c r="H33" s="36"/>
      <c r="I33" s="121">
        <v>0.21</v>
      </c>
      <c r="J33" s="120">
        <f>ROUND(((SUM(BE87:BE387))*I33),2)</f>
        <v>0</v>
      </c>
      <c r="K33" s="36"/>
      <c r="L33" s="109"/>
      <c r="S33" s="36"/>
      <c r="T33" s="36"/>
      <c r="U33" s="36"/>
      <c r="V33" s="36"/>
      <c r="W33" s="36"/>
      <c r="X33" s="36"/>
      <c r="Y33" s="36"/>
      <c r="Z33" s="36"/>
      <c r="AA33" s="36"/>
      <c r="AB33" s="36"/>
      <c r="AC33" s="36"/>
      <c r="AD33" s="36"/>
      <c r="AE33" s="36"/>
    </row>
    <row r="34" spans="1:31" s="2" customFormat="1" ht="14.45" customHeight="1">
      <c r="A34" s="36"/>
      <c r="B34" s="41"/>
      <c r="C34" s="36"/>
      <c r="D34" s="36"/>
      <c r="E34" s="108" t="s">
        <v>54</v>
      </c>
      <c r="F34" s="120">
        <f>ROUND((SUM(BF87:BF387)),2)</f>
        <v>0</v>
      </c>
      <c r="G34" s="36"/>
      <c r="H34" s="36"/>
      <c r="I34" s="121">
        <v>0.15</v>
      </c>
      <c r="J34" s="120">
        <f>ROUND(((SUM(BF87:BF387))*I34),2)</f>
        <v>0</v>
      </c>
      <c r="K34" s="36"/>
      <c r="L34" s="109"/>
      <c r="S34" s="36"/>
      <c r="T34" s="36"/>
      <c r="U34" s="36"/>
      <c r="V34" s="36"/>
      <c r="W34" s="36"/>
      <c r="X34" s="36"/>
      <c r="Y34" s="36"/>
      <c r="Z34" s="36"/>
      <c r="AA34" s="36"/>
      <c r="AB34" s="36"/>
      <c r="AC34" s="36"/>
      <c r="AD34" s="36"/>
      <c r="AE34" s="36"/>
    </row>
    <row r="35" spans="1:31" s="2" customFormat="1" ht="14.45" customHeight="1" hidden="1">
      <c r="A35" s="36"/>
      <c r="B35" s="41"/>
      <c r="C35" s="36"/>
      <c r="D35" s="36"/>
      <c r="E35" s="108" t="s">
        <v>55</v>
      </c>
      <c r="F35" s="120">
        <f>ROUND((SUM(BG87:BG387)),2)</f>
        <v>0</v>
      </c>
      <c r="G35" s="36"/>
      <c r="H35" s="36"/>
      <c r="I35" s="121">
        <v>0.21</v>
      </c>
      <c r="J35" s="120">
        <f>0</f>
        <v>0</v>
      </c>
      <c r="K35" s="36"/>
      <c r="L35" s="109"/>
      <c r="S35" s="36"/>
      <c r="T35" s="36"/>
      <c r="U35" s="36"/>
      <c r="V35" s="36"/>
      <c r="W35" s="36"/>
      <c r="X35" s="36"/>
      <c r="Y35" s="36"/>
      <c r="Z35" s="36"/>
      <c r="AA35" s="36"/>
      <c r="AB35" s="36"/>
      <c r="AC35" s="36"/>
      <c r="AD35" s="36"/>
      <c r="AE35" s="36"/>
    </row>
    <row r="36" spans="1:31" s="2" customFormat="1" ht="14.45" customHeight="1" hidden="1">
      <c r="A36" s="36"/>
      <c r="B36" s="41"/>
      <c r="C36" s="36"/>
      <c r="D36" s="36"/>
      <c r="E36" s="108" t="s">
        <v>56</v>
      </c>
      <c r="F36" s="120">
        <f>ROUND((SUM(BH87:BH387)),2)</f>
        <v>0</v>
      </c>
      <c r="G36" s="36"/>
      <c r="H36" s="36"/>
      <c r="I36" s="121">
        <v>0.15</v>
      </c>
      <c r="J36" s="120">
        <f>0</f>
        <v>0</v>
      </c>
      <c r="K36" s="36"/>
      <c r="L36" s="109"/>
      <c r="S36" s="36"/>
      <c r="T36" s="36"/>
      <c r="U36" s="36"/>
      <c r="V36" s="36"/>
      <c r="W36" s="36"/>
      <c r="X36" s="36"/>
      <c r="Y36" s="36"/>
      <c r="Z36" s="36"/>
      <c r="AA36" s="36"/>
      <c r="AB36" s="36"/>
      <c r="AC36" s="36"/>
      <c r="AD36" s="36"/>
      <c r="AE36" s="36"/>
    </row>
    <row r="37" spans="1:31" s="2" customFormat="1" ht="14.45" customHeight="1" hidden="1">
      <c r="A37" s="36"/>
      <c r="B37" s="41"/>
      <c r="C37" s="36"/>
      <c r="D37" s="36"/>
      <c r="E37" s="108" t="s">
        <v>57</v>
      </c>
      <c r="F37" s="120">
        <f>ROUND((SUM(BI87:BI387)),2)</f>
        <v>0</v>
      </c>
      <c r="G37" s="36"/>
      <c r="H37" s="36"/>
      <c r="I37" s="121">
        <v>0</v>
      </c>
      <c r="J37" s="120">
        <f>0</f>
        <v>0</v>
      </c>
      <c r="K37" s="36"/>
      <c r="L37" s="109"/>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9"/>
      <c r="S38" s="36"/>
      <c r="T38" s="36"/>
      <c r="U38" s="36"/>
      <c r="V38" s="36"/>
      <c r="W38" s="36"/>
      <c r="X38" s="36"/>
      <c r="Y38" s="36"/>
      <c r="Z38" s="36"/>
      <c r="AA38" s="36"/>
      <c r="AB38" s="36"/>
      <c r="AC38" s="36"/>
      <c r="AD38" s="36"/>
      <c r="AE38" s="36"/>
    </row>
    <row r="39" spans="1:31" s="2" customFormat="1" ht="25.35" customHeight="1">
      <c r="A39" s="36"/>
      <c r="B39" s="41"/>
      <c r="C39" s="122"/>
      <c r="D39" s="123" t="s">
        <v>58</v>
      </c>
      <c r="E39" s="124"/>
      <c r="F39" s="124"/>
      <c r="G39" s="125" t="s">
        <v>59</v>
      </c>
      <c r="H39" s="126" t="s">
        <v>60</v>
      </c>
      <c r="I39" s="124"/>
      <c r="J39" s="127">
        <f>SUM(J30:J37)</f>
        <v>0</v>
      </c>
      <c r="K39" s="128"/>
      <c r="L39" s="109"/>
      <c r="S39" s="36"/>
      <c r="T39" s="36"/>
      <c r="U39" s="36"/>
      <c r="V39" s="36"/>
      <c r="W39" s="36"/>
      <c r="X39" s="36"/>
      <c r="Y39" s="36"/>
      <c r="Z39" s="36"/>
      <c r="AA39" s="36"/>
      <c r="AB39" s="36"/>
      <c r="AC39" s="36"/>
      <c r="AD39" s="36"/>
      <c r="AE39" s="36"/>
    </row>
    <row r="40" spans="1:31" s="2" customFormat="1" ht="14.45" customHeight="1">
      <c r="A40" s="36"/>
      <c r="B40" s="129"/>
      <c r="C40" s="130"/>
      <c r="D40" s="130"/>
      <c r="E40" s="130"/>
      <c r="F40" s="130"/>
      <c r="G40" s="130"/>
      <c r="H40" s="130"/>
      <c r="I40" s="130"/>
      <c r="J40" s="130"/>
      <c r="K40" s="130"/>
      <c r="L40" s="109"/>
      <c r="S40" s="36"/>
      <c r="T40" s="36"/>
      <c r="U40" s="36"/>
      <c r="V40" s="36"/>
      <c r="W40" s="36"/>
      <c r="X40" s="36"/>
      <c r="Y40" s="36"/>
      <c r="Z40" s="36"/>
      <c r="AA40" s="36"/>
      <c r="AB40" s="36"/>
      <c r="AC40" s="36"/>
      <c r="AD40" s="36"/>
      <c r="AE40" s="36"/>
    </row>
    <row r="44" spans="1:31" s="2" customFormat="1" ht="6.95" customHeight="1">
      <c r="A44" s="36"/>
      <c r="B44" s="131"/>
      <c r="C44" s="132"/>
      <c r="D44" s="132"/>
      <c r="E44" s="132"/>
      <c r="F44" s="132"/>
      <c r="G44" s="132"/>
      <c r="H44" s="132"/>
      <c r="I44" s="132"/>
      <c r="J44" s="132"/>
      <c r="K44" s="132"/>
      <c r="L44" s="109"/>
      <c r="S44" s="36"/>
      <c r="T44" s="36"/>
      <c r="U44" s="36"/>
      <c r="V44" s="36"/>
      <c r="W44" s="36"/>
      <c r="X44" s="36"/>
      <c r="Y44" s="36"/>
      <c r="Z44" s="36"/>
      <c r="AA44" s="36"/>
      <c r="AB44" s="36"/>
      <c r="AC44" s="36"/>
      <c r="AD44" s="36"/>
      <c r="AE44" s="36"/>
    </row>
    <row r="45" spans="1:31" s="2" customFormat="1" ht="24.95" customHeight="1">
      <c r="A45" s="36"/>
      <c r="B45" s="37"/>
      <c r="C45" s="24" t="s">
        <v>131</v>
      </c>
      <c r="D45" s="38"/>
      <c r="E45" s="38"/>
      <c r="F45" s="38"/>
      <c r="G45" s="38"/>
      <c r="H45" s="38"/>
      <c r="I45" s="38"/>
      <c r="J45" s="38"/>
      <c r="K45" s="38"/>
      <c r="L45" s="109"/>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9"/>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9"/>
      <c r="S47" s="36"/>
      <c r="T47" s="36"/>
      <c r="U47" s="36"/>
      <c r="V47" s="36"/>
      <c r="W47" s="36"/>
      <c r="X47" s="36"/>
      <c r="Y47" s="36"/>
      <c r="Z47" s="36"/>
      <c r="AA47" s="36"/>
      <c r="AB47" s="36"/>
      <c r="AC47" s="36"/>
      <c r="AD47" s="36"/>
      <c r="AE47" s="36"/>
    </row>
    <row r="48" spans="1:31" s="2" customFormat="1" ht="16.5" customHeight="1">
      <c r="A48" s="36"/>
      <c r="B48" s="37"/>
      <c r="C48" s="38"/>
      <c r="D48" s="38"/>
      <c r="E48" s="319" t="str">
        <f>E7</f>
        <v>III/11628 Voznice, PD</v>
      </c>
      <c r="F48" s="320"/>
      <c r="G48" s="320"/>
      <c r="H48" s="320"/>
      <c r="I48" s="38"/>
      <c r="J48" s="38"/>
      <c r="K48" s="38"/>
      <c r="L48" s="109"/>
      <c r="S48" s="36"/>
      <c r="T48" s="36"/>
      <c r="U48" s="36"/>
      <c r="V48" s="36"/>
      <c r="W48" s="36"/>
      <c r="X48" s="36"/>
      <c r="Y48" s="36"/>
      <c r="Z48" s="36"/>
      <c r="AA48" s="36"/>
      <c r="AB48" s="36"/>
      <c r="AC48" s="36"/>
      <c r="AD48" s="36"/>
      <c r="AE48" s="36"/>
    </row>
    <row r="49" spans="1:31" s="2" customFormat="1" ht="12" customHeight="1">
      <c r="A49" s="36"/>
      <c r="B49" s="37"/>
      <c r="C49" s="30" t="s">
        <v>129</v>
      </c>
      <c r="D49" s="38"/>
      <c r="E49" s="38"/>
      <c r="F49" s="38"/>
      <c r="G49" s="38"/>
      <c r="H49" s="38"/>
      <c r="I49" s="38"/>
      <c r="J49" s="38"/>
      <c r="K49" s="38"/>
      <c r="L49" s="109"/>
      <c r="S49" s="36"/>
      <c r="T49" s="36"/>
      <c r="U49" s="36"/>
      <c r="V49" s="36"/>
      <c r="W49" s="36"/>
      <c r="X49" s="36"/>
      <c r="Y49" s="36"/>
      <c r="Z49" s="36"/>
      <c r="AA49" s="36"/>
      <c r="AB49" s="36"/>
      <c r="AC49" s="36"/>
      <c r="AD49" s="36"/>
      <c r="AE49" s="36"/>
    </row>
    <row r="50" spans="1:31" s="2" customFormat="1" ht="16.5" customHeight="1">
      <c r="A50" s="36"/>
      <c r="B50" s="37"/>
      <c r="C50" s="38"/>
      <c r="D50" s="38"/>
      <c r="E50" s="272" t="str">
        <f>E9</f>
        <v>SO 102 - Komunikace III/11628</v>
      </c>
      <c r="F50" s="321"/>
      <c r="G50" s="321"/>
      <c r="H50" s="321"/>
      <c r="I50" s="38"/>
      <c r="J50" s="38"/>
      <c r="K50" s="38"/>
      <c r="L50" s="109"/>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9"/>
      <c r="S51" s="36"/>
      <c r="T51" s="36"/>
      <c r="U51" s="36"/>
      <c r="V51" s="36"/>
      <c r="W51" s="36"/>
      <c r="X51" s="36"/>
      <c r="Y51" s="36"/>
      <c r="Z51" s="36"/>
      <c r="AA51" s="36"/>
      <c r="AB51" s="36"/>
      <c r="AC51" s="36"/>
      <c r="AD51" s="36"/>
      <c r="AE51" s="36"/>
    </row>
    <row r="52" spans="1:31" s="2" customFormat="1" ht="12" customHeight="1">
      <c r="A52" s="36"/>
      <c r="B52" s="37"/>
      <c r="C52" s="30" t="s">
        <v>22</v>
      </c>
      <c r="D52" s="38"/>
      <c r="E52" s="38"/>
      <c r="F52" s="28" t="str">
        <f>F12</f>
        <v>Voznice</v>
      </c>
      <c r="G52" s="38"/>
      <c r="H52" s="38"/>
      <c r="I52" s="30" t="s">
        <v>24</v>
      </c>
      <c r="J52" s="61" t="str">
        <f>IF(J12="","",J12)</f>
        <v>7. 12. 2020</v>
      </c>
      <c r="K52" s="38"/>
      <c r="L52" s="109"/>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9"/>
      <c r="S53" s="36"/>
      <c r="T53" s="36"/>
      <c r="U53" s="36"/>
      <c r="V53" s="36"/>
      <c r="W53" s="36"/>
      <c r="X53" s="36"/>
      <c r="Y53" s="36"/>
      <c r="Z53" s="36"/>
      <c r="AA53" s="36"/>
      <c r="AB53" s="36"/>
      <c r="AC53" s="36"/>
      <c r="AD53" s="36"/>
      <c r="AE53" s="36"/>
    </row>
    <row r="54" spans="1:31" s="2" customFormat="1" ht="25.7" customHeight="1">
      <c r="A54" s="36"/>
      <c r="B54" s="37"/>
      <c r="C54" s="30" t="s">
        <v>30</v>
      </c>
      <c r="D54" s="38"/>
      <c r="E54" s="38"/>
      <c r="F54" s="28" t="str">
        <f>E15</f>
        <v>Krajská správa a údržba silnic Středočeského kraje</v>
      </c>
      <c r="G54" s="38"/>
      <c r="H54" s="38"/>
      <c r="I54" s="30" t="s">
        <v>38</v>
      </c>
      <c r="J54" s="34" t="str">
        <f>E21</f>
        <v>METROPROJEKT Praha a.s.</v>
      </c>
      <c r="K54" s="38"/>
      <c r="L54" s="109"/>
      <c r="S54" s="36"/>
      <c r="T54" s="36"/>
      <c r="U54" s="36"/>
      <c r="V54" s="36"/>
      <c r="W54" s="36"/>
      <c r="X54" s="36"/>
      <c r="Y54" s="36"/>
      <c r="Z54" s="36"/>
      <c r="AA54" s="36"/>
      <c r="AB54" s="36"/>
      <c r="AC54" s="36"/>
      <c r="AD54" s="36"/>
      <c r="AE54" s="36"/>
    </row>
    <row r="55" spans="1:31" s="2" customFormat="1" ht="15.2" customHeight="1">
      <c r="A55" s="36"/>
      <c r="B55" s="37"/>
      <c r="C55" s="30" t="s">
        <v>36</v>
      </c>
      <c r="D55" s="38"/>
      <c r="E55" s="38"/>
      <c r="F55" s="28" t="str">
        <f>IF(E18="","",E18)</f>
        <v>Vyplň údaj</v>
      </c>
      <c r="G55" s="38"/>
      <c r="H55" s="38"/>
      <c r="I55" s="30" t="s">
        <v>43</v>
      </c>
      <c r="J55" s="34" t="str">
        <f>E24</f>
        <v xml:space="preserve"> </v>
      </c>
      <c r="K55" s="38"/>
      <c r="L55" s="109"/>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9"/>
      <c r="S56" s="36"/>
      <c r="T56" s="36"/>
      <c r="U56" s="36"/>
      <c r="V56" s="36"/>
      <c r="W56" s="36"/>
      <c r="X56" s="36"/>
      <c r="Y56" s="36"/>
      <c r="Z56" s="36"/>
      <c r="AA56" s="36"/>
      <c r="AB56" s="36"/>
      <c r="AC56" s="36"/>
      <c r="AD56" s="36"/>
      <c r="AE56" s="36"/>
    </row>
    <row r="57" spans="1:31" s="2" customFormat="1" ht="29.25" customHeight="1">
      <c r="A57" s="36"/>
      <c r="B57" s="37"/>
      <c r="C57" s="133" t="s">
        <v>132</v>
      </c>
      <c r="D57" s="134"/>
      <c r="E57" s="134"/>
      <c r="F57" s="134"/>
      <c r="G57" s="134"/>
      <c r="H57" s="134"/>
      <c r="I57" s="134"/>
      <c r="J57" s="135" t="s">
        <v>133</v>
      </c>
      <c r="K57" s="134"/>
      <c r="L57" s="109"/>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9"/>
      <c r="S58" s="36"/>
      <c r="T58" s="36"/>
      <c r="U58" s="36"/>
      <c r="V58" s="36"/>
      <c r="W58" s="36"/>
      <c r="X58" s="36"/>
      <c r="Y58" s="36"/>
      <c r="Z58" s="36"/>
      <c r="AA58" s="36"/>
      <c r="AB58" s="36"/>
      <c r="AC58" s="36"/>
      <c r="AD58" s="36"/>
      <c r="AE58" s="36"/>
    </row>
    <row r="59" spans="1:47" s="2" customFormat="1" ht="22.9" customHeight="1">
      <c r="A59" s="36"/>
      <c r="B59" s="37"/>
      <c r="C59" s="136" t="s">
        <v>80</v>
      </c>
      <c r="D59" s="38"/>
      <c r="E59" s="38"/>
      <c r="F59" s="38"/>
      <c r="G59" s="38"/>
      <c r="H59" s="38"/>
      <c r="I59" s="38"/>
      <c r="J59" s="79">
        <f>J87</f>
        <v>0</v>
      </c>
      <c r="K59" s="38"/>
      <c r="L59" s="109"/>
      <c r="S59" s="36"/>
      <c r="T59" s="36"/>
      <c r="U59" s="36"/>
      <c r="V59" s="36"/>
      <c r="W59" s="36"/>
      <c r="X59" s="36"/>
      <c r="Y59" s="36"/>
      <c r="Z59" s="36"/>
      <c r="AA59" s="36"/>
      <c r="AB59" s="36"/>
      <c r="AC59" s="36"/>
      <c r="AD59" s="36"/>
      <c r="AE59" s="36"/>
      <c r="AU59" s="18" t="s">
        <v>134</v>
      </c>
    </row>
    <row r="60" spans="2:12" s="9" customFormat="1" ht="24.95" customHeight="1">
      <c r="B60" s="137"/>
      <c r="C60" s="138"/>
      <c r="D60" s="139" t="s">
        <v>135</v>
      </c>
      <c r="E60" s="140"/>
      <c r="F60" s="140"/>
      <c r="G60" s="140"/>
      <c r="H60" s="140"/>
      <c r="I60" s="140"/>
      <c r="J60" s="141">
        <f>J88</f>
        <v>0</v>
      </c>
      <c r="K60" s="138"/>
      <c r="L60" s="142"/>
    </row>
    <row r="61" spans="2:12" s="10" customFormat="1" ht="19.9" customHeight="1">
      <c r="B61" s="143"/>
      <c r="C61" s="144"/>
      <c r="D61" s="145" t="s">
        <v>136</v>
      </c>
      <c r="E61" s="146"/>
      <c r="F61" s="146"/>
      <c r="G61" s="146"/>
      <c r="H61" s="146"/>
      <c r="I61" s="146"/>
      <c r="J61" s="147">
        <f>J89</f>
        <v>0</v>
      </c>
      <c r="K61" s="144"/>
      <c r="L61" s="148"/>
    </row>
    <row r="62" spans="2:12" s="10" customFormat="1" ht="19.9" customHeight="1">
      <c r="B62" s="143"/>
      <c r="C62" s="144"/>
      <c r="D62" s="145" t="s">
        <v>137</v>
      </c>
      <c r="E62" s="146"/>
      <c r="F62" s="146"/>
      <c r="G62" s="146"/>
      <c r="H62" s="146"/>
      <c r="I62" s="146"/>
      <c r="J62" s="147">
        <f>J190</f>
        <v>0</v>
      </c>
      <c r="K62" s="144"/>
      <c r="L62" s="148"/>
    </row>
    <row r="63" spans="2:12" s="10" customFormat="1" ht="19.9" customHeight="1">
      <c r="B63" s="143"/>
      <c r="C63" s="144"/>
      <c r="D63" s="145" t="s">
        <v>138</v>
      </c>
      <c r="E63" s="146"/>
      <c r="F63" s="146"/>
      <c r="G63" s="146"/>
      <c r="H63" s="146"/>
      <c r="I63" s="146"/>
      <c r="J63" s="147">
        <f>J202</f>
        <v>0</v>
      </c>
      <c r="K63" s="144"/>
      <c r="L63" s="148"/>
    </row>
    <row r="64" spans="2:12" s="10" customFormat="1" ht="19.9" customHeight="1">
      <c r="B64" s="143"/>
      <c r="C64" s="144"/>
      <c r="D64" s="145" t="s">
        <v>139</v>
      </c>
      <c r="E64" s="146"/>
      <c r="F64" s="146"/>
      <c r="G64" s="146"/>
      <c r="H64" s="146"/>
      <c r="I64" s="146"/>
      <c r="J64" s="147">
        <f>J287</f>
        <v>0</v>
      </c>
      <c r="K64" s="144"/>
      <c r="L64" s="148"/>
    </row>
    <row r="65" spans="2:12" s="10" customFormat="1" ht="19.9" customHeight="1">
      <c r="B65" s="143"/>
      <c r="C65" s="144"/>
      <c r="D65" s="145" t="s">
        <v>140</v>
      </c>
      <c r="E65" s="146"/>
      <c r="F65" s="146"/>
      <c r="G65" s="146"/>
      <c r="H65" s="146"/>
      <c r="I65" s="146"/>
      <c r="J65" s="147">
        <f>J298</f>
        <v>0</v>
      </c>
      <c r="K65" s="144"/>
      <c r="L65" s="148"/>
    </row>
    <row r="66" spans="2:12" s="10" customFormat="1" ht="19.9" customHeight="1">
      <c r="B66" s="143"/>
      <c r="C66" s="144"/>
      <c r="D66" s="145" t="s">
        <v>141</v>
      </c>
      <c r="E66" s="146"/>
      <c r="F66" s="146"/>
      <c r="G66" s="146"/>
      <c r="H66" s="146"/>
      <c r="I66" s="146"/>
      <c r="J66" s="147">
        <f>J344</f>
        <v>0</v>
      </c>
      <c r="K66" s="144"/>
      <c r="L66" s="148"/>
    </row>
    <row r="67" spans="2:12" s="10" customFormat="1" ht="19.9" customHeight="1">
      <c r="B67" s="143"/>
      <c r="C67" s="144"/>
      <c r="D67" s="145" t="s">
        <v>142</v>
      </c>
      <c r="E67" s="146"/>
      <c r="F67" s="146"/>
      <c r="G67" s="146"/>
      <c r="H67" s="146"/>
      <c r="I67" s="146"/>
      <c r="J67" s="147">
        <f>J381</f>
        <v>0</v>
      </c>
      <c r="K67" s="144"/>
      <c r="L67" s="148"/>
    </row>
    <row r="68" spans="1:31" s="2" customFormat="1" ht="21.75" customHeight="1">
      <c r="A68" s="36"/>
      <c r="B68" s="37"/>
      <c r="C68" s="38"/>
      <c r="D68" s="38"/>
      <c r="E68" s="38"/>
      <c r="F68" s="38"/>
      <c r="G68" s="38"/>
      <c r="H68" s="38"/>
      <c r="I68" s="38"/>
      <c r="J68" s="38"/>
      <c r="K68" s="38"/>
      <c r="L68" s="109"/>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09"/>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09"/>
      <c r="S73" s="36"/>
      <c r="T73" s="36"/>
      <c r="U73" s="36"/>
      <c r="V73" s="36"/>
      <c r="W73" s="36"/>
      <c r="X73" s="36"/>
      <c r="Y73" s="36"/>
      <c r="Z73" s="36"/>
      <c r="AA73" s="36"/>
      <c r="AB73" s="36"/>
      <c r="AC73" s="36"/>
      <c r="AD73" s="36"/>
      <c r="AE73" s="36"/>
    </row>
    <row r="74" spans="1:31" s="2" customFormat="1" ht="24.95" customHeight="1">
      <c r="A74" s="36"/>
      <c r="B74" s="37"/>
      <c r="C74" s="24" t="s">
        <v>143</v>
      </c>
      <c r="D74" s="38"/>
      <c r="E74" s="38"/>
      <c r="F74" s="38"/>
      <c r="G74" s="38"/>
      <c r="H74" s="38"/>
      <c r="I74" s="38"/>
      <c r="J74" s="38"/>
      <c r="K74" s="38"/>
      <c r="L74" s="109"/>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09"/>
      <c r="S75" s="36"/>
      <c r="T75" s="36"/>
      <c r="U75" s="36"/>
      <c r="V75" s="36"/>
      <c r="W75" s="36"/>
      <c r="X75" s="36"/>
      <c r="Y75" s="36"/>
      <c r="Z75" s="36"/>
      <c r="AA75" s="36"/>
      <c r="AB75" s="36"/>
      <c r="AC75" s="36"/>
      <c r="AD75" s="36"/>
      <c r="AE75" s="36"/>
    </row>
    <row r="76" spans="1:31" s="2" customFormat="1" ht="12" customHeight="1">
      <c r="A76" s="36"/>
      <c r="B76" s="37"/>
      <c r="C76" s="30" t="s">
        <v>16</v>
      </c>
      <c r="D76" s="38"/>
      <c r="E76" s="38"/>
      <c r="F76" s="38"/>
      <c r="G76" s="38"/>
      <c r="H76" s="38"/>
      <c r="I76" s="38"/>
      <c r="J76" s="38"/>
      <c r="K76" s="38"/>
      <c r="L76" s="109"/>
      <c r="S76" s="36"/>
      <c r="T76" s="36"/>
      <c r="U76" s="36"/>
      <c r="V76" s="36"/>
      <c r="W76" s="36"/>
      <c r="X76" s="36"/>
      <c r="Y76" s="36"/>
      <c r="Z76" s="36"/>
      <c r="AA76" s="36"/>
      <c r="AB76" s="36"/>
      <c r="AC76" s="36"/>
      <c r="AD76" s="36"/>
      <c r="AE76" s="36"/>
    </row>
    <row r="77" spans="1:31" s="2" customFormat="1" ht="16.5" customHeight="1">
      <c r="A77" s="36"/>
      <c r="B77" s="37"/>
      <c r="C77" s="38"/>
      <c r="D77" s="38"/>
      <c r="E77" s="319" t="str">
        <f>E7</f>
        <v>III/11628 Voznice, PD</v>
      </c>
      <c r="F77" s="320"/>
      <c r="G77" s="320"/>
      <c r="H77" s="320"/>
      <c r="I77" s="38"/>
      <c r="J77" s="38"/>
      <c r="K77" s="38"/>
      <c r="L77" s="109"/>
      <c r="S77" s="36"/>
      <c r="T77" s="36"/>
      <c r="U77" s="36"/>
      <c r="V77" s="36"/>
      <c r="W77" s="36"/>
      <c r="X77" s="36"/>
      <c r="Y77" s="36"/>
      <c r="Z77" s="36"/>
      <c r="AA77" s="36"/>
      <c r="AB77" s="36"/>
      <c r="AC77" s="36"/>
      <c r="AD77" s="36"/>
      <c r="AE77" s="36"/>
    </row>
    <row r="78" spans="1:31" s="2" customFormat="1" ht="12" customHeight="1">
      <c r="A78" s="36"/>
      <c r="B78" s="37"/>
      <c r="C78" s="30" t="s">
        <v>129</v>
      </c>
      <c r="D78" s="38"/>
      <c r="E78" s="38"/>
      <c r="F78" s="38"/>
      <c r="G78" s="38"/>
      <c r="H78" s="38"/>
      <c r="I78" s="38"/>
      <c r="J78" s="38"/>
      <c r="K78" s="38"/>
      <c r="L78" s="109"/>
      <c r="S78" s="36"/>
      <c r="T78" s="36"/>
      <c r="U78" s="36"/>
      <c r="V78" s="36"/>
      <c r="W78" s="36"/>
      <c r="X78" s="36"/>
      <c r="Y78" s="36"/>
      <c r="Z78" s="36"/>
      <c r="AA78" s="36"/>
      <c r="AB78" s="36"/>
      <c r="AC78" s="36"/>
      <c r="AD78" s="36"/>
      <c r="AE78" s="36"/>
    </row>
    <row r="79" spans="1:31" s="2" customFormat="1" ht="16.5" customHeight="1">
      <c r="A79" s="36"/>
      <c r="B79" s="37"/>
      <c r="C79" s="38"/>
      <c r="D79" s="38"/>
      <c r="E79" s="272" t="str">
        <f>E9</f>
        <v>SO 102 - Komunikace III/11628</v>
      </c>
      <c r="F79" s="321"/>
      <c r="G79" s="321"/>
      <c r="H79" s="321"/>
      <c r="I79" s="38"/>
      <c r="J79" s="38"/>
      <c r="K79" s="38"/>
      <c r="L79" s="109"/>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9"/>
      <c r="S80" s="36"/>
      <c r="T80" s="36"/>
      <c r="U80" s="36"/>
      <c r="V80" s="36"/>
      <c r="W80" s="36"/>
      <c r="X80" s="36"/>
      <c r="Y80" s="36"/>
      <c r="Z80" s="36"/>
      <c r="AA80" s="36"/>
      <c r="AB80" s="36"/>
      <c r="AC80" s="36"/>
      <c r="AD80" s="36"/>
      <c r="AE80" s="36"/>
    </row>
    <row r="81" spans="1:31" s="2" customFormat="1" ht="12" customHeight="1">
      <c r="A81" s="36"/>
      <c r="B81" s="37"/>
      <c r="C81" s="30" t="s">
        <v>22</v>
      </c>
      <c r="D81" s="38"/>
      <c r="E81" s="38"/>
      <c r="F81" s="28" t="str">
        <f>F12</f>
        <v>Voznice</v>
      </c>
      <c r="G81" s="38"/>
      <c r="H81" s="38"/>
      <c r="I81" s="30" t="s">
        <v>24</v>
      </c>
      <c r="J81" s="61" t="str">
        <f>IF(J12="","",J12)</f>
        <v>7. 12. 2020</v>
      </c>
      <c r="K81" s="38"/>
      <c r="L81" s="109"/>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09"/>
      <c r="S82" s="36"/>
      <c r="T82" s="36"/>
      <c r="U82" s="36"/>
      <c r="V82" s="36"/>
      <c r="W82" s="36"/>
      <c r="X82" s="36"/>
      <c r="Y82" s="36"/>
      <c r="Z82" s="36"/>
      <c r="AA82" s="36"/>
      <c r="AB82" s="36"/>
      <c r="AC82" s="36"/>
      <c r="AD82" s="36"/>
      <c r="AE82" s="36"/>
    </row>
    <row r="83" spans="1:31" s="2" customFormat="1" ht="25.7" customHeight="1">
      <c r="A83" s="36"/>
      <c r="B83" s="37"/>
      <c r="C83" s="30" t="s">
        <v>30</v>
      </c>
      <c r="D83" s="38"/>
      <c r="E83" s="38"/>
      <c r="F83" s="28" t="str">
        <f>E15</f>
        <v>Krajská správa a údržba silnic Středočeského kraje</v>
      </c>
      <c r="G83" s="38"/>
      <c r="H83" s="38"/>
      <c r="I83" s="30" t="s">
        <v>38</v>
      </c>
      <c r="J83" s="34" t="str">
        <f>E21</f>
        <v>METROPROJEKT Praha a.s.</v>
      </c>
      <c r="K83" s="38"/>
      <c r="L83" s="109"/>
      <c r="S83" s="36"/>
      <c r="T83" s="36"/>
      <c r="U83" s="36"/>
      <c r="V83" s="36"/>
      <c r="W83" s="36"/>
      <c r="X83" s="36"/>
      <c r="Y83" s="36"/>
      <c r="Z83" s="36"/>
      <c r="AA83" s="36"/>
      <c r="AB83" s="36"/>
      <c r="AC83" s="36"/>
      <c r="AD83" s="36"/>
      <c r="AE83" s="36"/>
    </row>
    <row r="84" spans="1:31" s="2" customFormat="1" ht="15.2" customHeight="1">
      <c r="A84" s="36"/>
      <c r="B84" s="37"/>
      <c r="C84" s="30" t="s">
        <v>36</v>
      </c>
      <c r="D84" s="38"/>
      <c r="E84" s="38"/>
      <c r="F84" s="28" t="str">
        <f>IF(E18="","",E18)</f>
        <v>Vyplň údaj</v>
      </c>
      <c r="G84" s="38"/>
      <c r="H84" s="38"/>
      <c r="I84" s="30" t="s">
        <v>43</v>
      </c>
      <c r="J84" s="34" t="str">
        <f>E24</f>
        <v xml:space="preserve"> </v>
      </c>
      <c r="K84" s="38"/>
      <c r="L84" s="109"/>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38"/>
      <c r="J85" s="38"/>
      <c r="K85" s="38"/>
      <c r="L85" s="109"/>
      <c r="S85" s="36"/>
      <c r="T85" s="36"/>
      <c r="U85" s="36"/>
      <c r="V85" s="36"/>
      <c r="W85" s="36"/>
      <c r="X85" s="36"/>
      <c r="Y85" s="36"/>
      <c r="Z85" s="36"/>
      <c r="AA85" s="36"/>
      <c r="AB85" s="36"/>
      <c r="AC85" s="36"/>
      <c r="AD85" s="36"/>
      <c r="AE85" s="36"/>
    </row>
    <row r="86" spans="1:31" s="11" customFormat="1" ht="29.25" customHeight="1">
      <c r="A86" s="149"/>
      <c r="B86" s="150"/>
      <c r="C86" s="151" t="s">
        <v>144</v>
      </c>
      <c r="D86" s="152" t="s">
        <v>67</v>
      </c>
      <c r="E86" s="152" t="s">
        <v>63</v>
      </c>
      <c r="F86" s="152" t="s">
        <v>64</v>
      </c>
      <c r="G86" s="152" t="s">
        <v>145</v>
      </c>
      <c r="H86" s="152" t="s">
        <v>146</v>
      </c>
      <c r="I86" s="152" t="s">
        <v>147</v>
      </c>
      <c r="J86" s="152" t="s">
        <v>133</v>
      </c>
      <c r="K86" s="153" t="s">
        <v>148</v>
      </c>
      <c r="L86" s="154"/>
      <c r="M86" s="70" t="s">
        <v>44</v>
      </c>
      <c r="N86" s="71" t="s">
        <v>52</v>
      </c>
      <c r="O86" s="71" t="s">
        <v>149</v>
      </c>
      <c r="P86" s="71" t="s">
        <v>150</v>
      </c>
      <c r="Q86" s="71" t="s">
        <v>151</v>
      </c>
      <c r="R86" s="71" t="s">
        <v>152</v>
      </c>
      <c r="S86" s="71" t="s">
        <v>153</v>
      </c>
      <c r="T86" s="72" t="s">
        <v>154</v>
      </c>
      <c r="U86" s="149"/>
      <c r="V86" s="149"/>
      <c r="W86" s="149"/>
      <c r="X86" s="149"/>
      <c r="Y86" s="149"/>
      <c r="Z86" s="149"/>
      <c r="AA86" s="149"/>
      <c r="AB86" s="149"/>
      <c r="AC86" s="149"/>
      <c r="AD86" s="149"/>
      <c r="AE86" s="149"/>
    </row>
    <row r="87" spans="1:63" s="2" customFormat="1" ht="22.9" customHeight="1">
      <c r="A87" s="36"/>
      <c r="B87" s="37"/>
      <c r="C87" s="77" t="s">
        <v>155</v>
      </c>
      <c r="D87" s="38"/>
      <c r="E87" s="38"/>
      <c r="F87" s="38"/>
      <c r="G87" s="38"/>
      <c r="H87" s="38"/>
      <c r="I87" s="38"/>
      <c r="J87" s="155">
        <f>BK87</f>
        <v>0</v>
      </c>
      <c r="K87" s="38"/>
      <c r="L87" s="41"/>
      <c r="M87" s="73"/>
      <c r="N87" s="156"/>
      <c r="O87" s="74"/>
      <c r="P87" s="157">
        <f>P88</f>
        <v>0</v>
      </c>
      <c r="Q87" s="74"/>
      <c r="R87" s="157">
        <f>R88</f>
        <v>7797.331656719999</v>
      </c>
      <c r="S87" s="74"/>
      <c r="T87" s="158">
        <f>T88</f>
        <v>27996.5032</v>
      </c>
      <c r="U87" s="36"/>
      <c r="V87" s="36"/>
      <c r="W87" s="36"/>
      <c r="X87" s="36"/>
      <c r="Y87" s="36"/>
      <c r="Z87" s="36"/>
      <c r="AA87" s="36"/>
      <c r="AB87" s="36"/>
      <c r="AC87" s="36"/>
      <c r="AD87" s="36"/>
      <c r="AE87" s="36"/>
      <c r="AT87" s="18" t="s">
        <v>81</v>
      </c>
      <c r="AU87" s="18" t="s">
        <v>134</v>
      </c>
      <c r="BK87" s="159">
        <f>BK88</f>
        <v>0</v>
      </c>
    </row>
    <row r="88" spans="2:63" s="12" customFormat="1" ht="25.9" customHeight="1">
      <c r="B88" s="160"/>
      <c r="C88" s="161"/>
      <c r="D88" s="162" t="s">
        <v>81</v>
      </c>
      <c r="E88" s="163" t="s">
        <v>156</v>
      </c>
      <c r="F88" s="163" t="s">
        <v>157</v>
      </c>
      <c r="G88" s="161"/>
      <c r="H88" s="161"/>
      <c r="I88" s="164"/>
      <c r="J88" s="165">
        <f>BK88</f>
        <v>0</v>
      </c>
      <c r="K88" s="161"/>
      <c r="L88" s="166"/>
      <c r="M88" s="167"/>
      <c r="N88" s="168"/>
      <c r="O88" s="168"/>
      <c r="P88" s="169">
        <f>P89+P190+P202+P287+P298+P344+P381</f>
        <v>0</v>
      </c>
      <c r="Q88" s="168"/>
      <c r="R88" s="169">
        <f>R89+R190+R202+R287+R298+R344+R381</f>
        <v>7797.331656719999</v>
      </c>
      <c r="S88" s="168"/>
      <c r="T88" s="170">
        <f>T89+T190+T202+T287+T298+T344+T381</f>
        <v>27996.5032</v>
      </c>
      <c r="AR88" s="171" t="s">
        <v>90</v>
      </c>
      <c r="AT88" s="172" t="s">
        <v>81</v>
      </c>
      <c r="AU88" s="172" t="s">
        <v>82</v>
      </c>
      <c r="AY88" s="171" t="s">
        <v>158</v>
      </c>
      <c r="BK88" s="173">
        <f>BK89+BK190+BK202+BK287+BK298+BK344+BK381</f>
        <v>0</v>
      </c>
    </row>
    <row r="89" spans="2:63" s="12" customFormat="1" ht="22.9" customHeight="1">
      <c r="B89" s="160"/>
      <c r="C89" s="161"/>
      <c r="D89" s="162" t="s">
        <v>81</v>
      </c>
      <c r="E89" s="174" t="s">
        <v>90</v>
      </c>
      <c r="F89" s="174" t="s">
        <v>159</v>
      </c>
      <c r="G89" s="161"/>
      <c r="H89" s="161"/>
      <c r="I89" s="164"/>
      <c r="J89" s="175">
        <f>BK89</f>
        <v>0</v>
      </c>
      <c r="K89" s="161"/>
      <c r="L89" s="166"/>
      <c r="M89" s="167"/>
      <c r="N89" s="168"/>
      <c r="O89" s="168"/>
      <c r="P89" s="169">
        <f>SUM(P90:P189)</f>
        <v>0</v>
      </c>
      <c r="Q89" s="168"/>
      <c r="R89" s="169">
        <f>SUM(R90:R189)</f>
        <v>4594.805539</v>
      </c>
      <c r="S89" s="168"/>
      <c r="T89" s="170">
        <f>SUM(T90:T189)</f>
        <v>23798.5792</v>
      </c>
      <c r="AR89" s="171" t="s">
        <v>90</v>
      </c>
      <c r="AT89" s="172" t="s">
        <v>81</v>
      </c>
      <c r="AU89" s="172" t="s">
        <v>90</v>
      </c>
      <c r="AY89" s="171" t="s">
        <v>158</v>
      </c>
      <c r="BK89" s="173">
        <f>SUM(BK90:BK189)</f>
        <v>0</v>
      </c>
    </row>
    <row r="90" spans="1:65" s="2" customFormat="1" ht="37.9" customHeight="1">
      <c r="A90" s="36"/>
      <c r="B90" s="37"/>
      <c r="C90" s="176" t="s">
        <v>90</v>
      </c>
      <c r="D90" s="176" t="s">
        <v>160</v>
      </c>
      <c r="E90" s="177" t="s">
        <v>161</v>
      </c>
      <c r="F90" s="178" t="s">
        <v>162</v>
      </c>
      <c r="G90" s="179" t="s">
        <v>113</v>
      </c>
      <c r="H90" s="180">
        <v>9880.8</v>
      </c>
      <c r="I90" s="181"/>
      <c r="J90" s="182">
        <f>ROUND(I90*H90,2)</f>
        <v>0</v>
      </c>
      <c r="K90" s="178" t="s">
        <v>163</v>
      </c>
      <c r="L90" s="41"/>
      <c r="M90" s="183" t="s">
        <v>44</v>
      </c>
      <c r="N90" s="184" t="s">
        <v>53</v>
      </c>
      <c r="O90" s="66"/>
      <c r="P90" s="185">
        <f>O90*H90</f>
        <v>0</v>
      </c>
      <c r="Q90" s="185">
        <v>0</v>
      </c>
      <c r="R90" s="185">
        <f>Q90*H90</f>
        <v>0</v>
      </c>
      <c r="S90" s="185">
        <v>0.8</v>
      </c>
      <c r="T90" s="186">
        <f>S90*H90</f>
        <v>7904.639999999999</v>
      </c>
      <c r="U90" s="36"/>
      <c r="V90" s="36"/>
      <c r="W90" s="36"/>
      <c r="X90" s="36"/>
      <c r="Y90" s="36"/>
      <c r="Z90" s="36"/>
      <c r="AA90" s="36"/>
      <c r="AB90" s="36"/>
      <c r="AC90" s="36"/>
      <c r="AD90" s="36"/>
      <c r="AE90" s="36"/>
      <c r="AR90" s="187" t="s">
        <v>164</v>
      </c>
      <c r="AT90" s="187" t="s">
        <v>160</v>
      </c>
      <c r="AU90" s="187" t="s">
        <v>92</v>
      </c>
      <c r="AY90" s="18" t="s">
        <v>158</v>
      </c>
      <c r="BE90" s="188">
        <f>IF(N90="základní",J90,0)</f>
        <v>0</v>
      </c>
      <c r="BF90" s="188">
        <f>IF(N90="snížená",J90,0)</f>
        <v>0</v>
      </c>
      <c r="BG90" s="188">
        <f>IF(N90="zákl. přenesená",J90,0)</f>
        <v>0</v>
      </c>
      <c r="BH90" s="188">
        <f>IF(N90="sníž. přenesená",J90,0)</f>
        <v>0</v>
      </c>
      <c r="BI90" s="188">
        <f>IF(N90="nulová",J90,0)</f>
        <v>0</v>
      </c>
      <c r="BJ90" s="18" t="s">
        <v>90</v>
      </c>
      <c r="BK90" s="188">
        <f>ROUND(I90*H90,2)</f>
        <v>0</v>
      </c>
      <c r="BL90" s="18" t="s">
        <v>164</v>
      </c>
      <c r="BM90" s="187" t="s">
        <v>165</v>
      </c>
    </row>
    <row r="91" spans="1:47" s="2" customFormat="1" ht="175.5">
      <c r="A91" s="36"/>
      <c r="B91" s="37"/>
      <c r="C91" s="38"/>
      <c r="D91" s="189" t="s">
        <v>166</v>
      </c>
      <c r="E91" s="38"/>
      <c r="F91" s="190" t="s">
        <v>167</v>
      </c>
      <c r="G91" s="38"/>
      <c r="H91" s="38"/>
      <c r="I91" s="191"/>
      <c r="J91" s="38"/>
      <c r="K91" s="38"/>
      <c r="L91" s="41"/>
      <c r="M91" s="192"/>
      <c r="N91" s="193"/>
      <c r="O91" s="66"/>
      <c r="P91" s="66"/>
      <c r="Q91" s="66"/>
      <c r="R91" s="66"/>
      <c r="S91" s="66"/>
      <c r="T91" s="67"/>
      <c r="U91" s="36"/>
      <c r="V91" s="36"/>
      <c r="W91" s="36"/>
      <c r="X91" s="36"/>
      <c r="Y91" s="36"/>
      <c r="Z91" s="36"/>
      <c r="AA91" s="36"/>
      <c r="AB91" s="36"/>
      <c r="AC91" s="36"/>
      <c r="AD91" s="36"/>
      <c r="AE91" s="36"/>
      <c r="AT91" s="18" t="s">
        <v>166</v>
      </c>
      <c r="AU91" s="18" t="s">
        <v>92</v>
      </c>
    </row>
    <row r="92" spans="2:51" s="13" customFormat="1" ht="11.25">
      <c r="B92" s="194"/>
      <c r="C92" s="195"/>
      <c r="D92" s="189" t="s">
        <v>168</v>
      </c>
      <c r="E92" s="196" t="s">
        <v>44</v>
      </c>
      <c r="F92" s="197" t="s">
        <v>169</v>
      </c>
      <c r="G92" s="195"/>
      <c r="H92" s="196" t="s">
        <v>44</v>
      </c>
      <c r="I92" s="198"/>
      <c r="J92" s="195"/>
      <c r="K92" s="195"/>
      <c r="L92" s="199"/>
      <c r="M92" s="200"/>
      <c r="N92" s="201"/>
      <c r="O92" s="201"/>
      <c r="P92" s="201"/>
      <c r="Q92" s="201"/>
      <c r="R92" s="201"/>
      <c r="S92" s="201"/>
      <c r="T92" s="202"/>
      <c r="AT92" s="203" t="s">
        <v>168</v>
      </c>
      <c r="AU92" s="203" t="s">
        <v>92</v>
      </c>
      <c r="AV92" s="13" t="s">
        <v>90</v>
      </c>
      <c r="AW92" s="13" t="s">
        <v>42</v>
      </c>
      <c r="AX92" s="13" t="s">
        <v>82</v>
      </c>
      <c r="AY92" s="203" t="s">
        <v>158</v>
      </c>
    </row>
    <row r="93" spans="2:51" s="14" customFormat="1" ht="11.25">
      <c r="B93" s="204"/>
      <c r="C93" s="205"/>
      <c r="D93" s="189" t="s">
        <v>168</v>
      </c>
      <c r="E93" s="206" t="s">
        <v>44</v>
      </c>
      <c r="F93" s="207" t="s">
        <v>170</v>
      </c>
      <c r="G93" s="205"/>
      <c r="H93" s="208">
        <v>9160</v>
      </c>
      <c r="I93" s="209"/>
      <c r="J93" s="205"/>
      <c r="K93" s="205"/>
      <c r="L93" s="210"/>
      <c r="M93" s="211"/>
      <c r="N93" s="212"/>
      <c r="O93" s="212"/>
      <c r="P93" s="212"/>
      <c r="Q93" s="212"/>
      <c r="R93" s="212"/>
      <c r="S93" s="212"/>
      <c r="T93" s="213"/>
      <c r="AT93" s="214" t="s">
        <v>168</v>
      </c>
      <c r="AU93" s="214" t="s">
        <v>92</v>
      </c>
      <c r="AV93" s="14" t="s">
        <v>92</v>
      </c>
      <c r="AW93" s="14" t="s">
        <v>42</v>
      </c>
      <c r="AX93" s="14" t="s">
        <v>82</v>
      </c>
      <c r="AY93" s="214" t="s">
        <v>158</v>
      </c>
    </row>
    <row r="94" spans="2:51" s="14" customFormat="1" ht="11.25">
      <c r="B94" s="204"/>
      <c r="C94" s="205"/>
      <c r="D94" s="189" t="s">
        <v>168</v>
      </c>
      <c r="E94" s="206" t="s">
        <v>44</v>
      </c>
      <c r="F94" s="207" t="s">
        <v>111</v>
      </c>
      <c r="G94" s="205"/>
      <c r="H94" s="208">
        <v>455</v>
      </c>
      <c r="I94" s="209"/>
      <c r="J94" s="205"/>
      <c r="K94" s="205"/>
      <c r="L94" s="210"/>
      <c r="M94" s="211"/>
      <c r="N94" s="212"/>
      <c r="O94" s="212"/>
      <c r="P94" s="212"/>
      <c r="Q94" s="212"/>
      <c r="R94" s="212"/>
      <c r="S94" s="212"/>
      <c r="T94" s="213"/>
      <c r="AT94" s="214" t="s">
        <v>168</v>
      </c>
      <c r="AU94" s="214" t="s">
        <v>92</v>
      </c>
      <c r="AV94" s="14" t="s">
        <v>92</v>
      </c>
      <c r="AW94" s="14" t="s">
        <v>42</v>
      </c>
      <c r="AX94" s="14" t="s">
        <v>82</v>
      </c>
      <c r="AY94" s="214" t="s">
        <v>158</v>
      </c>
    </row>
    <row r="95" spans="2:51" s="14" customFormat="1" ht="11.25">
      <c r="B95" s="204"/>
      <c r="C95" s="205"/>
      <c r="D95" s="189" t="s">
        <v>168</v>
      </c>
      <c r="E95" s="206" t="s">
        <v>44</v>
      </c>
      <c r="F95" s="207" t="s">
        <v>119</v>
      </c>
      <c r="G95" s="205"/>
      <c r="H95" s="208">
        <v>265.8</v>
      </c>
      <c r="I95" s="209"/>
      <c r="J95" s="205"/>
      <c r="K95" s="205"/>
      <c r="L95" s="210"/>
      <c r="M95" s="211"/>
      <c r="N95" s="212"/>
      <c r="O95" s="212"/>
      <c r="P95" s="212"/>
      <c r="Q95" s="212"/>
      <c r="R95" s="212"/>
      <c r="S95" s="212"/>
      <c r="T95" s="213"/>
      <c r="AT95" s="214" t="s">
        <v>168</v>
      </c>
      <c r="AU95" s="214" t="s">
        <v>92</v>
      </c>
      <c r="AV95" s="14" t="s">
        <v>92</v>
      </c>
      <c r="AW95" s="14" t="s">
        <v>42</v>
      </c>
      <c r="AX95" s="14" t="s">
        <v>82</v>
      </c>
      <c r="AY95" s="214" t="s">
        <v>158</v>
      </c>
    </row>
    <row r="96" spans="2:51" s="15" customFormat="1" ht="11.25">
      <c r="B96" s="215"/>
      <c r="C96" s="216"/>
      <c r="D96" s="189" t="s">
        <v>168</v>
      </c>
      <c r="E96" s="217" t="s">
        <v>44</v>
      </c>
      <c r="F96" s="218" t="s">
        <v>171</v>
      </c>
      <c r="G96" s="216"/>
      <c r="H96" s="219">
        <v>9880.8</v>
      </c>
      <c r="I96" s="220"/>
      <c r="J96" s="216"/>
      <c r="K96" s="216"/>
      <c r="L96" s="221"/>
      <c r="M96" s="222"/>
      <c r="N96" s="223"/>
      <c r="O96" s="223"/>
      <c r="P96" s="223"/>
      <c r="Q96" s="223"/>
      <c r="R96" s="223"/>
      <c r="S96" s="223"/>
      <c r="T96" s="224"/>
      <c r="AT96" s="225" t="s">
        <v>168</v>
      </c>
      <c r="AU96" s="225" t="s">
        <v>92</v>
      </c>
      <c r="AV96" s="15" t="s">
        <v>164</v>
      </c>
      <c r="AW96" s="15" t="s">
        <v>42</v>
      </c>
      <c r="AX96" s="15" t="s">
        <v>90</v>
      </c>
      <c r="AY96" s="225" t="s">
        <v>158</v>
      </c>
    </row>
    <row r="97" spans="1:65" s="2" customFormat="1" ht="24.2" customHeight="1">
      <c r="A97" s="36"/>
      <c r="B97" s="37"/>
      <c r="C97" s="176" t="s">
        <v>92</v>
      </c>
      <c r="D97" s="176" t="s">
        <v>160</v>
      </c>
      <c r="E97" s="177" t="s">
        <v>172</v>
      </c>
      <c r="F97" s="178" t="s">
        <v>173</v>
      </c>
      <c r="G97" s="179" t="s">
        <v>113</v>
      </c>
      <c r="H97" s="180">
        <v>2280</v>
      </c>
      <c r="I97" s="181"/>
      <c r="J97" s="182">
        <f>ROUND(I97*H97,2)</f>
        <v>0</v>
      </c>
      <c r="K97" s="178" t="s">
        <v>163</v>
      </c>
      <c r="L97" s="41"/>
      <c r="M97" s="183" t="s">
        <v>44</v>
      </c>
      <c r="N97" s="184" t="s">
        <v>53</v>
      </c>
      <c r="O97" s="66"/>
      <c r="P97" s="185">
        <f>O97*H97</f>
        <v>0</v>
      </c>
      <c r="Q97" s="185">
        <v>9E-05</v>
      </c>
      <c r="R97" s="185">
        <f>Q97*H97</f>
        <v>0.20520000000000002</v>
      </c>
      <c r="S97" s="185">
        <v>0.256</v>
      </c>
      <c r="T97" s="186">
        <f>S97*H97</f>
        <v>583.6800000000001</v>
      </c>
      <c r="U97" s="36"/>
      <c r="V97" s="36"/>
      <c r="W97" s="36"/>
      <c r="X97" s="36"/>
      <c r="Y97" s="36"/>
      <c r="Z97" s="36"/>
      <c r="AA97" s="36"/>
      <c r="AB97" s="36"/>
      <c r="AC97" s="36"/>
      <c r="AD97" s="36"/>
      <c r="AE97" s="36"/>
      <c r="AR97" s="187" t="s">
        <v>164</v>
      </c>
      <c r="AT97" s="187" t="s">
        <v>160</v>
      </c>
      <c r="AU97" s="187" t="s">
        <v>92</v>
      </c>
      <c r="AY97" s="18" t="s">
        <v>158</v>
      </c>
      <c r="BE97" s="188">
        <f>IF(N97="základní",J97,0)</f>
        <v>0</v>
      </c>
      <c r="BF97" s="188">
        <f>IF(N97="snížená",J97,0)</f>
        <v>0</v>
      </c>
      <c r="BG97" s="188">
        <f>IF(N97="zákl. přenesená",J97,0)</f>
        <v>0</v>
      </c>
      <c r="BH97" s="188">
        <f>IF(N97="sníž. přenesená",J97,0)</f>
        <v>0</v>
      </c>
      <c r="BI97" s="188">
        <f>IF(N97="nulová",J97,0)</f>
        <v>0</v>
      </c>
      <c r="BJ97" s="18" t="s">
        <v>90</v>
      </c>
      <c r="BK97" s="188">
        <f>ROUND(I97*H97,2)</f>
        <v>0</v>
      </c>
      <c r="BL97" s="18" t="s">
        <v>164</v>
      </c>
      <c r="BM97" s="187" t="s">
        <v>174</v>
      </c>
    </row>
    <row r="98" spans="1:47" s="2" customFormat="1" ht="195">
      <c r="A98" s="36"/>
      <c r="B98" s="37"/>
      <c r="C98" s="38"/>
      <c r="D98" s="189" t="s">
        <v>166</v>
      </c>
      <c r="E98" s="38"/>
      <c r="F98" s="190" t="s">
        <v>175</v>
      </c>
      <c r="G98" s="38"/>
      <c r="H98" s="38"/>
      <c r="I98" s="191"/>
      <c r="J98" s="38"/>
      <c r="K98" s="38"/>
      <c r="L98" s="41"/>
      <c r="M98" s="192"/>
      <c r="N98" s="193"/>
      <c r="O98" s="66"/>
      <c r="P98" s="66"/>
      <c r="Q98" s="66"/>
      <c r="R98" s="66"/>
      <c r="S98" s="66"/>
      <c r="T98" s="67"/>
      <c r="U98" s="36"/>
      <c r="V98" s="36"/>
      <c r="W98" s="36"/>
      <c r="X98" s="36"/>
      <c r="Y98" s="36"/>
      <c r="Z98" s="36"/>
      <c r="AA98" s="36"/>
      <c r="AB98" s="36"/>
      <c r="AC98" s="36"/>
      <c r="AD98" s="36"/>
      <c r="AE98" s="36"/>
      <c r="AT98" s="18" t="s">
        <v>166</v>
      </c>
      <c r="AU98" s="18" t="s">
        <v>92</v>
      </c>
    </row>
    <row r="99" spans="2:51" s="13" customFormat="1" ht="11.25">
      <c r="B99" s="194"/>
      <c r="C99" s="195"/>
      <c r="D99" s="189" t="s">
        <v>168</v>
      </c>
      <c r="E99" s="196" t="s">
        <v>44</v>
      </c>
      <c r="F99" s="197" t="s">
        <v>176</v>
      </c>
      <c r="G99" s="195"/>
      <c r="H99" s="196" t="s">
        <v>44</v>
      </c>
      <c r="I99" s="198"/>
      <c r="J99" s="195"/>
      <c r="K99" s="195"/>
      <c r="L99" s="199"/>
      <c r="M99" s="200"/>
      <c r="N99" s="201"/>
      <c r="O99" s="201"/>
      <c r="P99" s="201"/>
      <c r="Q99" s="201"/>
      <c r="R99" s="201"/>
      <c r="S99" s="201"/>
      <c r="T99" s="202"/>
      <c r="AT99" s="203" t="s">
        <v>168</v>
      </c>
      <c r="AU99" s="203" t="s">
        <v>92</v>
      </c>
      <c r="AV99" s="13" t="s">
        <v>90</v>
      </c>
      <c r="AW99" s="13" t="s">
        <v>42</v>
      </c>
      <c r="AX99" s="13" t="s">
        <v>82</v>
      </c>
      <c r="AY99" s="203" t="s">
        <v>158</v>
      </c>
    </row>
    <row r="100" spans="2:51" s="14" customFormat="1" ht="11.25">
      <c r="B100" s="204"/>
      <c r="C100" s="205"/>
      <c r="D100" s="189" t="s">
        <v>168</v>
      </c>
      <c r="E100" s="206" t="s">
        <v>44</v>
      </c>
      <c r="F100" s="207" t="s">
        <v>177</v>
      </c>
      <c r="G100" s="205"/>
      <c r="H100" s="208">
        <v>2280</v>
      </c>
      <c r="I100" s="209"/>
      <c r="J100" s="205"/>
      <c r="K100" s="205"/>
      <c r="L100" s="210"/>
      <c r="M100" s="211"/>
      <c r="N100" s="212"/>
      <c r="O100" s="212"/>
      <c r="P100" s="212"/>
      <c r="Q100" s="212"/>
      <c r="R100" s="212"/>
      <c r="S100" s="212"/>
      <c r="T100" s="213"/>
      <c r="AT100" s="214" t="s">
        <v>168</v>
      </c>
      <c r="AU100" s="214" t="s">
        <v>92</v>
      </c>
      <c r="AV100" s="14" t="s">
        <v>92</v>
      </c>
      <c r="AW100" s="14" t="s">
        <v>42</v>
      </c>
      <c r="AX100" s="14" t="s">
        <v>90</v>
      </c>
      <c r="AY100" s="214" t="s">
        <v>158</v>
      </c>
    </row>
    <row r="101" spans="1:65" s="2" customFormat="1" ht="24.2" customHeight="1">
      <c r="A101" s="36"/>
      <c r="B101" s="37"/>
      <c r="C101" s="176" t="s">
        <v>178</v>
      </c>
      <c r="D101" s="176" t="s">
        <v>160</v>
      </c>
      <c r="E101" s="177" t="s">
        <v>179</v>
      </c>
      <c r="F101" s="178" t="s">
        <v>180</v>
      </c>
      <c r="G101" s="179" t="s">
        <v>113</v>
      </c>
      <c r="H101" s="180">
        <v>6880</v>
      </c>
      <c r="I101" s="181"/>
      <c r="J101" s="182">
        <f>ROUND(I101*H101,2)</f>
        <v>0</v>
      </c>
      <c r="K101" s="178" t="s">
        <v>163</v>
      </c>
      <c r="L101" s="41"/>
      <c r="M101" s="183" t="s">
        <v>44</v>
      </c>
      <c r="N101" s="184" t="s">
        <v>53</v>
      </c>
      <c r="O101" s="66"/>
      <c r="P101" s="185">
        <f>O101*H101</f>
        <v>0</v>
      </c>
      <c r="Q101" s="185">
        <v>0.00017</v>
      </c>
      <c r="R101" s="185">
        <f>Q101*H101</f>
        <v>1.1696</v>
      </c>
      <c r="S101" s="185">
        <v>0.384</v>
      </c>
      <c r="T101" s="186">
        <f>S101*H101</f>
        <v>2641.92</v>
      </c>
      <c r="U101" s="36"/>
      <c r="V101" s="36"/>
      <c r="W101" s="36"/>
      <c r="X101" s="36"/>
      <c r="Y101" s="36"/>
      <c r="Z101" s="36"/>
      <c r="AA101" s="36"/>
      <c r="AB101" s="36"/>
      <c r="AC101" s="36"/>
      <c r="AD101" s="36"/>
      <c r="AE101" s="36"/>
      <c r="AR101" s="187" t="s">
        <v>164</v>
      </c>
      <c r="AT101" s="187" t="s">
        <v>160</v>
      </c>
      <c r="AU101" s="187" t="s">
        <v>92</v>
      </c>
      <c r="AY101" s="18" t="s">
        <v>158</v>
      </c>
      <c r="BE101" s="188">
        <f>IF(N101="základní",J101,0)</f>
        <v>0</v>
      </c>
      <c r="BF101" s="188">
        <f>IF(N101="snížená",J101,0)</f>
        <v>0</v>
      </c>
      <c r="BG101" s="188">
        <f>IF(N101="zákl. přenesená",J101,0)</f>
        <v>0</v>
      </c>
      <c r="BH101" s="188">
        <f>IF(N101="sníž. přenesená",J101,0)</f>
        <v>0</v>
      </c>
      <c r="BI101" s="188">
        <f>IF(N101="nulová",J101,0)</f>
        <v>0</v>
      </c>
      <c r="BJ101" s="18" t="s">
        <v>90</v>
      </c>
      <c r="BK101" s="188">
        <f>ROUND(I101*H101,2)</f>
        <v>0</v>
      </c>
      <c r="BL101" s="18" t="s">
        <v>164</v>
      </c>
      <c r="BM101" s="187" t="s">
        <v>181</v>
      </c>
    </row>
    <row r="102" spans="1:47" s="2" customFormat="1" ht="195">
      <c r="A102" s="36"/>
      <c r="B102" s="37"/>
      <c r="C102" s="38"/>
      <c r="D102" s="189" t="s">
        <v>166</v>
      </c>
      <c r="E102" s="38"/>
      <c r="F102" s="190" t="s">
        <v>175</v>
      </c>
      <c r="G102" s="38"/>
      <c r="H102" s="38"/>
      <c r="I102" s="191"/>
      <c r="J102" s="38"/>
      <c r="K102" s="38"/>
      <c r="L102" s="41"/>
      <c r="M102" s="192"/>
      <c r="N102" s="193"/>
      <c r="O102" s="66"/>
      <c r="P102" s="66"/>
      <c r="Q102" s="66"/>
      <c r="R102" s="66"/>
      <c r="S102" s="66"/>
      <c r="T102" s="67"/>
      <c r="U102" s="36"/>
      <c r="V102" s="36"/>
      <c r="W102" s="36"/>
      <c r="X102" s="36"/>
      <c r="Y102" s="36"/>
      <c r="Z102" s="36"/>
      <c r="AA102" s="36"/>
      <c r="AB102" s="36"/>
      <c r="AC102" s="36"/>
      <c r="AD102" s="36"/>
      <c r="AE102" s="36"/>
      <c r="AT102" s="18" t="s">
        <v>166</v>
      </c>
      <c r="AU102" s="18" t="s">
        <v>92</v>
      </c>
    </row>
    <row r="103" spans="2:51" s="13" customFormat="1" ht="11.25">
      <c r="B103" s="194"/>
      <c r="C103" s="195"/>
      <c r="D103" s="189" t="s">
        <v>168</v>
      </c>
      <c r="E103" s="196" t="s">
        <v>44</v>
      </c>
      <c r="F103" s="197" t="s">
        <v>176</v>
      </c>
      <c r="G103" s="195"/>
      <c r="H103" s="196" t="s">
        <v>44</v>
      </c>
      <c r="I103" s="198"/>
      <c r="J103" s="195"/>
      <c r="K103" s="195"/>
      <c r="L103" s="199"/>
      <c r="M103" s="200"/>
      <c r="N103" s="201"/>
      <c r="O103" s="201"/>
      <c r="P103" s="201"/>
      <c r="Q103" s="201"/>
      <c r="R103" s="201"/>
      <c r="S103" s="201"/>
      <c r="T103" s="202"/>
      <c r="AT103" s="203" t="s">
        <v>168</v>
      </c>
      <c r="AU103" s="203" t="s">
        <v>92</v>
      </c>
      <c r="AV103" s="13" t="s">
        <v>90</v>
      </c>
      <c r="AW103" s="13" t="s">
        <v>42</v>
      </c>
      <c r="AX103" s="13" t="s">
        <v>82</v>
      </c>
      <c r="AY103" s="203" t="s">
        <v>158</v>
      </c>
    </row>
    <row r="104" spans="2:51" s="14" customFormat="1" ht="11.25">
      <c r="B104" s="204"/>
      <c r="C104" s="205"/>
      <c r="D104" s="189" t="s">
        <v>168</v>
      </c>
      <c r="E104" s="206" t="s">
        <v>44</v>
      </c>
      <c r="F104" s="207" t="s">
        <v>182</v>
      </c>
      <c r="G104" s="205"/>
      <c r="H104" s="208">
        <v>3580</v>
      </c>
      <c r="I104" s="209"/>
      <c r="J104" s="205"/>
      <c r="K104" s="205"/>
      <c r="L104" s="210"/>
      <c r="M104" s="211"/>
      <c r="N104" s="212"/>
      <c r="O104" s="212"/>
      <c r="P104" s="212"/>
      <c r="Q104" s="212"/>
      <c r="R104" s="212"/>
      <c r="S104" s="212"/>
      <c r="T104" s="213"/>
      <c r="AT104" s="214" t="s">
        <v>168</v>
      </c>
      <c r="AU104" s="214" t="s">
        <v>92</v>
      </c>
      <c r="AV104" s="14" t="s">
        <v>92</v>
      </c>
      <c r="AW104" s="14" t="s">
        <v>42</v>
      </c>
      <c r="AX104" s="14" t="s">
        <v>82</v>
      </c>
      <c r="AY104" s="214" t="s">
        <v>158</v>
      </c>
    </row>
    <row r="105" spans="2:51" s="14" customFormat="1" ht="11.25">
      <c r="B105" s="204"/>
      <c r="C105" s="205"/>
      <c r="D105" s="189" t="s">
        <v>168</v>
      </c>
      <c r="E105" s="206" t="s">
        <v>44</v>
      </c>
      <c r="F105" s="207" t="s">
        <v>183</v>
      </c>
      <c r="G105" s="205"/>
      <c r="H105" s="208">
        <v>3300</v>
      </c>
      <c r="I105" s="209"/>
      <c r="J105" s="205"/>
      <c r="K105" s="205"/>
      <c r="L105" s="210"/>
      <c r="M105" s="211"/>
      <c r="N105" s="212"/>
      <c r="O105" s="212"/>
      <c r="P105" s="212"/>
      <c r="Q105" s="212"/>
      <c r="R105" s="212"/>
      <c r="S105" s="212"/>
      <c r="T105" s="213"/>
      <c r="AT105" s="214" t="s">
        <v>168</v>
      </c>
      <c r="AU105" s="214" t="s">
        <v>92</v>
      </c>
      <c r="AV105" s="14" t="s">
        <v>92</v>
      </c>
      <c r="AW105" s="14" t="s">
        <v>42</v>
      </c>
      <c r="AX105" s="14" t="s">
        <v>82</v>
      </c>
      <c r="AY105" s="214" t="s">
        <v>158</v>
      </c>
    </row>
    <row r="106" spans="2:51" s="15" customFormat="1" ht="11.25">
      <c r="B106" s="215"/>
      <c r="C106" s="216"/>
      <c r="D106" s="189" t="s">
        <v>168</v>
      </c>
      <c r="E106" s="217" t="s">
        <v>44</v>
      </c>
      <c r="F106" s="218" t="s">
        <v>171</v>
      </c>
      <c r="G106" s="216"/>
      <c r="H106" s="219">
        <v>6880</v>
      </c>
      <c r="I106" s="220"/>
      <c r="J106" s="216"/>
      <c r="K106" s="216"/>
      <c r="L106" s="221"/>
      <c r="M106" s="222"/>
      <c r="N106" s="223"/>
      <c r="O106" s="223"/>
      <c r="P106" s="223"/>
      <c r="Q106" s="223"/>
      <c r="R106" s="223"/>
      <c r="S106" s="223"/>
      <c r="T106" s="224"/>
      <c r="AT106" s="225" t="s">
        <v>168</v>
      </c>
      <c r="AU106" s="225" t="s">
        <v>92</v>
      </c>
      <c r="AV106" s="15" t="s">
        <v>164</v>
      </c>
      <c r="AW106" s="15" t="s">
        <v>42</v>
      </c>
      <c r="AX106" s="15" t="s">
        <v>90</v>
      </c>
      <c r="AY106" s="225" t="s">
        <v>158</v>
      </c>
    </row>
    <row r="107" spans="1:65" s="2" customFormat="1" ht="24.2" customHeight="1">
      <c r="A107" s="36"/>
      <c r="B107" s="37"/>
      <c r="C107" s="176" t="s">
        <v>164</v>
      </c>
      <c r="D107" s="176" t="s">
        <v>160</v>
      </c>
      <c r="E107" s="177" t="s">
        <v>184</v>
      </c>
      <c r="F107" s="178" t="s">
        <v>185</v>
      </c>
      <c r="G107" s="179" t="s">
        <v>113</v>
      </c>
      <c r="H107" s="180">
        <v>720.8</v>
      </c>
      <c r="I107" s="181"/>
      <c r="J107" s="182">
        <f>ROUND(I107*H107,2)</f>
        <v>0</v>
      </c>
      <c r="K107" s="178" t="s">
        <v>163</v>
      </c>
      <c r="L107" s="41"/>
      <c r="M107" s="183" t="s">
        <v>44</v>
      </c>
      <c r="N107" s="184" t="s">
        <v>53</v>
      </c>
      <c r="O107" s="66"/>
      <c r="P107" s="185">
        <f>O107*H107</f>
        <v>0</v>
      </c>
      <c r="Q107" s="185">
        <v>0.00024</v>
      </c>
      <c r="R107" s="185">
        <f>Q107*H107</f>
        <v>0.172992</v>
      </c>
      <c r="S107" s="185">
        <v>0.384</v>
      </c>
      <c r="T107" s="186">
        <f>S107*H107</f>
        <v>276.7872</v>
      </c>
      <c r="U107" s="36"/>
      <c r="V107" s="36"/>
      <c r="W107" s="36"/>
      <c r="X107" s="36"/>
      <c r="Y107" s="36"/>
      <c r="Z107" s="36"/>
      <c r="AA107" s="36"/>
      <c r="AB107" s="36"/>
      <c r="AC107" s="36"/>
      <c r="AD107" s="36"/>
      <c r="AE107" s="36"/>
      <c r="AR107" s="187" t="s">
        <v>164</v>
      </c>
      <c r="AT107" s="187" t="s">
        <v>160</v>
      </c>
      <c r="AU107" s="187" t="s">
        <v>92</v>
      </c>
      <c r="AY107" s="18" t="s">
        <v>158</v>
      </c>
      <c r="BE107" s="188">
        <f>IF(N107="základní",J107,0)</f>
        <v>0</v>
      </c>
      <c r="BF107" s="188">
        <f>IF(N107="snížená",J107,0)</f>
        <v>0</v>
      </c>
      <c r="BG107" s="188">
        <f>IF(N107="zákl. přenesená",J107,0)</f>
        <v>0</v>
      </c>
      <c r="BH107" s="188">
        <f>IF(N107="sníž. přenesená",J107,0)</f>
        <v>0</v>
      </c>
      <c r="BI107" s="188">
        <f>IF(N107="nulová",J107,0)</f>
        <v>0</v>
      </c>
      <c r="BJ107" s="18" t="s">
        <v>90</v>
      </c>
      <c r="BK107" s="188">
        <f>ROUND(I107*H107,2)</f>
        <v>0</v>
      </c>
      <c r="BL107" s="18" t="s">
        <v>164</v>
      </c>
      <c r="BM107" s="187" t="s">
        <v>186</v>
      </c>
    </row>
    <row r="108" spans="1:47" s="2" customFormat="1" ht="195">
      <c r="A108" s="36"/>
      <c r="B108" s="37"/>
      <c r="C108" s="38"/>
      <c r="D108" s="189" t="s">
        <v>166</v>
      </c>
      <c r="E108" s="38"/>
      <c r="F108" s="190" t="s">
        <v>175</v>
      </c>
      <c r="G108" s="38"/>
      <c r="H108" s="38"/>
      <c r="I108" s="191"/>
      <c r="J108" s="38"/>
      <c r="K108" s="38"/>
      <c r="L108" s="41"/>
      <c r="M108" s="192"/>
      <c r="N108" s="193"/>
      <c r="O108" s="66"/>
      <c r="P108" s="66"/>
      <c r="Q108" s="66"/>
      <c r="R108" s="66"/>
      <c r="S108" s="66"/>
      <c r="T108" s="67"/>
      <c r="U108" s="36"/>
      <c r="V108" s="36"/>
      <c r="W108" s="36"/>
      <c r="X108" s="36"/>
      <c r="Y108" s="36"/>
      <c r="Z108" s="36"/>
      <c r="AA108" s="36"/>
      <c r="AB108" s="36"/>
      <c r="AC108" s="36"/>
      <c r="AD108" s="36"/>
      <c r="AE108" s="36"/>
      <c r="AT108" s="18" t="s">
        <v>166</v>
      </c>
      <c r="AU108" s="18" t="s">
        <v>92</v>
      </c>
    </row>
    <row r="109" spans="2:51" s="13" customFormat="1" ht="11.25">
      <c r="B109" s="194"/>
      <c r="C109" s="195"/>
      <c r="D109" s="189" t="s">
        <v>168</v>
      </c>
      <c r="E109" s="196" t="s">
        <v>44</v>
      </c>
      <c r="F109" s="197" t="s">
        <v>187</v>
      </c>
      <c r="G109" s="195"/>
      <c r="H109" s="196" t="s">
        <v>44</v>
      </c>
      <c r="I109" s="198"/>
      <c r="J109" s="195"/>
      <c r="K109" s="195"/>
      <c r="L109" s="199"/>
      <c r="M109" s="200"/>
      <c r="N109" s="201"/>
      <c r="O109" s="201"/>
      <c r="P109" s="201"/>
      <c r="Q109" s="201"/>
      <c r="R109" s="201"/>
      <c r="S109" s="201"/>
      <c r="T109" s="202"/>
      <c r="AT109" s="203" t="s">
        <v>168</v>
      </c>
      <c r="AU109" s="203" t="s">
        <v>92</v>
      </c>
      <c r="AV109" s="13" t="s">
        <v>90</v>
      </c>
      <c r="AW109" s="13" t="s">
        <v>42</v>
      </c>
      <c r="AX109" s="13" t="s">
        <v>82</v>
      </c>
      <c r="AY109" s="203" t="s">
        <v>158</v>
      </c>
    </row>
    <row r="110" spans="2:51" s="14" customFormat="1" ht="11.25">
      <c r="B110" s="204"/>
      <c r="C110" s="205"/>
      <c r="D110" s="189" t="s">
        <v>168</v>
      </c>
      <c r="E110" s="206" t="s">
        <v>111</v>
      </c>
      <c r="F110" s="207" t="s">
        <v>188</v>
      </c>
      <c r="G110" s="205"/>
      <c r="H110" s="208">
        <v>455</v>
      </c>
      <c r="I110" s="209"/>
      <c r="J110" s="205"/>
      <c r="K110" s="205"/>
      <c r="L110" s="210"/>
      <c r="M110" s="211"/>
      <c r="N110" s="212"/>
      <c r="O110" s="212"/>
      <c r="P110" s="212"/>
      <c r="Q110" s="212"/>
      <c r="R110" s="212"/>
      <c r="S110" s="212"/>
      <c r="T110" s="213"/>
      <c r="AT110" s="214" t="s">
        <v>168</v>
      </c>
      <c r="AU110" s="214" t="s">
        <v>92</v>
      </c>
      <c r="AV110" s="14" t="s">
        <v>92</v>
      </c>
      <c r="AW110" s="14" t="s">
        <v>42</v>
      </c>
      <c r="AX110" s="14" t="s">
        <v>82</v>
      </c>
      <c r="AY110" s="214" t="s">
        <v>158</v>
      </c>
    </row>
    <row r="111" spans="2:51" s="14" customFormat="1" ht="11.25">
      <c r="B111" s="204"/>
      <c r="C111" s="205"/>
      <c r="D111" s="189" t="s">
        <v>168</v>
      </c>
      <c r="E111" s="206" t="s">
        <v>119</v>
      </c>
      <c r="F111" s="207" t="s">
        <v>189</v>
      </c>
      <c r="G111" s="205"/>
      <c r="H111" s="208">
        <v>265.8</v>
      </c>
      <c r="I111" s="209"/>
      <c r="J111" s="205"/>
      <c r="K111" s="205"/>
      <c r="L111" s="210"/>
      <c r="M111" s="211"/>
      <c r="N111" s="212"/>
      <c r="O111" s="212"/>
      <c r="P111" s="212"/>
      <c r="Q111" s="212"/>
      <c r="R111" s="212"/>
      <c r="S111" s="212"/>
      <c r="T111" s="213"/>
      <c r="AT111" s="214" t="s">
        <v>168</v>
      </c>
      <c r="AU111" s="214" t="s">
        <v>92</v>
      </c>
      <c r="AV111" s="14" t="s">
        <v>92</v>
      </c>
      <c r="AW111" s="14" t="s">
        <v>42</v>
      </c>
      <c r="AX111" s="14" t="s">
        <v>82</v>
      </c>
      <c r="AY111" s="214" t="s">
        <v>158</v>
      </c>
    </row>
    <row r="112" spans="2:51" s="15" customFormat="1" ht="11.25">
      <c r="B112" s="215"/>
      <c r="C112" s="216"/>
      <c r="D112" s="189" t="s">
        <v>168</v>
      </c>
      <c r="E112" s="217" t="s">
        <v>44</v>
      </c>
      <c r="F112" s="218" t="s">
        <v>171</v>
      </c>
      <c r="G112" s="216"/>
      <c r="H112" s="219">
        <v>720.8</v>
      </c>
      <c r="I112" s="220"/>
      <c r="J112" s="216"/>
      <c r="K112" s="216"/>
      <c r="L112" s="221"/>
      <c r="M112" s="222"/>
      <c r="N112" s="223"/>
      <c r="O112" s="223"/>
      <c r="P112" s="223"/>
      <c r="Q112" s="223"/>
      <c r="R112" s="223"/>
      <c r="S112" s="223"/>
      <c r="T112" s="224"/>
      <c r="AT112" s="225" t="s">
        <v>168</v>
      </c>
      <c r="AU112" s="225" t="s">
        <v>92</v>
      </c>
      <c r="AV112" s="15" t="s">
        <v>164</v>
      </c>
      <c r="AW112" s="15" t="s">
        <v>42</v>
      </c>
      <c r="AX112" s="15" t="s">
        <v>90</v>
      </c>
      <c r="AY112" s="225" t="s">
        <v>158</v>
      </c>
    </row>
    <row r="113" spans="1:65" s="2" customFormat="1" ht="24.2" customHeight="1">
      <c r="A113" s="36"/>
      <c r="B113" s="37"/>
      <c r="C113" s="176" t="s">
        <v>190</v>
      </c>
      <c r="D113" s="176" t="s">
        <v>160</v>
      </c>
      <c r="E113" s="177" t="s">
        <v>191</v>
      </c>
      <c r="F113" s="178" t="s">
        <v>192</v>
      </c>
      <c r="G113" s="179" t="s">
        <v>113</v>
      </c>
      <c r="H113" s="180">
        <v>25679</v>
      </c>
      <c r="I113" s="181"/>
      <c r="J113" s="182">
        <f>ROUND(I113*H113,2)</f>
        <v>0</v>
      </c>
      <c r="K113" s="178" t="s">
        <v>163</v>
      </c>
      <c r="L113" s="41"/>
      <c r="M113" s="183" t="s">
        <v>44</v>
      </c>
      <c r="N113" s="184" t="s">
        <v>53</v>
      </c>
      <c r="O113" s="66"/>
      <c r="P113" s="185">
        <f>O113*H113</f>
        <v>0</v>
      </c>
      <c r="Q113" s="185">
        <v>0.00013</v>
      </c>
      <c r="R113" s="185">
        <f>Q113*H113</f>
        <v>3.3382699999999996</v>
      </c>
      <c r="S113" s="185">
        <v>0.256</v>
      </c>
      <c r="T113" s="186">
        <f>S113*H113</f>
        <v>6573.8240000000005</v>
      </c>
      <c r="U113" s="36"/>
      <c r="V113" s="36"/>
      <c r="W113" s="36"/>
      <c r="X113" s="36"/>
      <c r="Y113" s="36"/>
      <c r="Z113" s="36"/>
      <c r="AA113" s="36"/>
      <c r="AB113" s="36"/>
      <c r="AC113" s="36"/>
      <c r="AD113" s="36"/>
      <c r="AE113" s="36"/>
      <c r="AR113" s="187" t="s">
        <v>164</v>
      </c>
      <c r="AT113" s="187" t="s">
        <v>160</v>
      </c>
      <c r="AU113" s="187" t="s">
        <v>92</v>
      </c>
      <c r="AY113" s="18" t="s">
        <v>158</v>
      </c>
      <c r="BE113" s="188">
        <f>IF(N113="základní",J113,0)</f>
        <v>0</v>
      </c>
      <c r="BF113" s="188">
        <f>IF(N113="snížená",J113,0)</f>
        <v>0</v>
      </c>
      <c r="BG113" s="188">
        <f>IF(N113="zákl. přenesená",J113,0)</f>
        <v>0</v>
      </c>
      <c r="BH113" s="188">
        <f>IF(N113="sníž. přenesená",J113,0)</f>
        <v>0</v>
      </c>
      <c r="BI113" s="188">
        <f>IF(N113="nulová",J113,0)</f>
        <v>0</v>
      </c>
      <c r="BJ113" s="18" t="s">
        <v>90</v>
      </c>
      <c r="BK113" s="188">
        <f>ROUND(I113*H113,2)</f>
        <v>0</v>
      </c>
      <c r="BL113" s="18" t="s">
        <v>164</v>
      </c>
      <c r="BM113" s="187" t="s">
        <v>193</v>
      </c>
    </row>
    <row r="114" spans="1:47" s="2" customFormat="1" ht="195">
      <c r="A114" s="36"/>
      <c r="B114" s="37"/>
      <c r="C114" s="38"/>
      <c r="D114" s="189" t="s">
        <v>166</v>
      </c>
      <c r="E114" s="38"/>
      <c r="F114" s="190" t="s">
        <v>175</v>
      </c>
      <c r="G114" s="38"/>
      <c r="H114" s="38"/>
      <c r="I114" s="191"/>
      <c r="J114" s="38"/>
      <c r="K114" s="38"/>
      <c r="L114" s="41"/>
      <c r="M114" s="192"/>
      <c r="N114" s="193"/>
      <c r="O114" s="66"/>
      <c r="P114" s="66"/>
      <c r="Q114" s="66"/>
      <c r="R114" s="66"/>
      <c r="S114" s="66"/>
      <c r="T114" s="67"/>
      <c r="U114" s="36"/>
      <c r="V114" s="36"/>
      <c r="W114" s="36"/>
      <c r="X114" s="36"/>
      <c r="Y114" s="36"/>
      <c r="Z114" s="36"/>
      <c r="AA114" s="36"/>
      <c r="AB114" s="36"/>
      <c r="AC114" s="36"/>
      <c r="AD114" s="36"/>
      <c r="AE114" s="36"/>
      <c r="AT114" s="18" t="s">
        <v>166</v>
      </c>
      <c r="AU114" s="18" t="s">
        <v>92</v>
      </c>
    </row>
    <row r="115" spans="2:51" s="13" customFormat="1" ht="11.25">
      <c r="B115" s="194"/>
      <c r="C115" s="195"/>
      <c r="D115" s="189" t="s">
        <v>168</v>
      </c>
      <c r="E115" s="196" t="s">
        <v>44</v>
      </c>
      <c r="F115" s="197" t="s">
        <v>194</v>
      </c>
      <c r="G115" s="195"/>
      <c r="H115" s="196" t="s">
        <v>44</v>
      </c>
      <c r="I115" s="198"/>
      <c r="J115" s="195"/>
      <c r="K115" s="195"/>
      <c r="L115" s="199"/>
      <c r="M115" s="200"/>
      <c r="N115" s="201"/>
      <c r="O115" s="201"/>
      <c r="P115" s="201"/>
      <c r="Q115" s="201"/>
      <c r="R115" s="201"/>
      <c r="S115" s="201"/>
      <c r="T115" s="202"/>
      <c r="AT115" s="203" t="s">
        <v>168</v>
      </c>
      <c r="AU115" s="203" t="s">
        <v>92</v>
      </c>
      <c r="AV115" s="13" t="s">
        <v>90</v>
      </c>
      <c r="AW115" s="13" t="s">
        <v>42</v>
      </c>
      <c r="AX115" s="13" t="s">
        <v>82</v>
      </c>
      <c r="AY115" s="203" t="s">
        <v>158</v>
      </c>
    </row>
    <row r="116" spans="2:51" s="14" customFormat="1" ht="11.25">
      <c r="B116" s="204"/>
      <c r="C116" s="205"/>
      <c r="D116" s="189" t="s">
        <v>168</v>
      </c>
      <c r="E116" s="206" t="s">
        <v>44</v>
      </c>
      <c r="F116" s="207" t="s">
        <v>195</v>
      </c>
      <c r="G116" s="205"/>
      <c r="H116" s="208">
        <v>10149</v>
      </c>
      <c r="I116" s="209"/>
      <c r="J116" s="205"/>
      <c r="K116" s="205"/>
      <c r="L116" s="210"/>
      <c r="M116" s="211"/>
      <c r="N116" s="212"/>
      <c r="O116" s="212"/>
      <c r="P116" s="212"/>
      <c r="Q116" s="212"/>
      <c r="R116" s="212"/>
      <c r="S116" s="212"/>
      <c r="T116" s="213"/>
      <c r="AT116" s="214" t="s">
        <v>168</v>
      </c>
      <c r="AU116" s="214" t="s">
        <v>92</v>
      </c>
      <c r="AV116" s="14" t="s">
        <v>92</v>
      </c>
      <c r="AW116" s="14" t="s">
        <v>42</v>
      </c>
      <c r="AX116" s="14" t="s">
        <v>82</v>
      </c>
      <c r="AY116" s="214" t="s">
        <v>158</v>
      </c>
    </row>
    <row r="117" spans="2:51" s="14" customFormat="1" ht="11.25">
      <c r="B117" s="204"/>
      <c r="C117" s="205"/>
      <c r="D117" s="189" t="s">
        <v>168</v>
      </c>
      <c r="E117" s="206" t="s">
        <v>44</v>
      </c>
      <c r="F117" s="207" t="s">
        <v>196</v>
      </c>
      <c r="G117" s="205"/>
      <c r="H117" s="208">
        <v>15530</v>
      </c>
      <c r="I117" s="209"/>
      <c r="J117" s="205"/>
      <c r="K117" s="205"/>
      <c r="L117" s="210"/>
      <c r="M117" s="211"/>
      <c r="N117" s="212"/>
      <c r="O117" s="212"/>
      <c r="P117" s="212"/>
      <c r="Q117" s="212"/>
      <c r="R117" s="212"/>
      <c r="S117" s="212"/>
      <c r="T117" s="213"/>
      <c r="AT117" s="214" t="s">
        <v>168</v>
      </c>
      <c r="AU117" s="214" t="s">
        <v>92</v>
      </c>
      <c r="AV117" s="14" t="s">
        <v>92</v>
      </c>
      <c r="AW117" s="14" t="s">
        <v>42</v>
      </c>
      <c r="AX117" s="14" t="s">
        <v>82</v>
      </c>
      <c r="AY117" s="214" t="s">
        <v>158</v>
      </c>
    </row>
    <row r="118" spans="2:51" s="15" customFormat="1" ht="11.25">
      <c r="B118" s="215"/>
      <c r="C118" s="216"/>
      <c r="D118" s="189" t="s">
        <v>168</v>
      </c>
      <c r="E118" s="217" t="s">
        <v>44</v>
      </c>
      <c r="F118" s="218" t="s">
        <v>171</v>
      </c>
      <c r="G118" s="216"/>
      <c r="H118" s="219">
        <v>25679</v>
      </c>
      <c r="I118" s="220"/>
      <c r="J118" s="216"/>
      <c r="K118" s="216"/>
      <c r="L118" s="221"/>
      <c r="M118" s="222"/>
      <c r="N118" s="223"/>
      <c r="O118" s="223"/>
      <c r="P118" s="223"/>
      <c r="Q118" s="223"/>
      <c r="R118" s="223"/>
      <c r="S118" s="223"/>
      <c r="T118" s="224"/>
      <c r="AT118" s="225" t="s">
        <v>168</v>
      </c>
      <c r="AU118" s="225" t="s">
        <v>92</v>
      </c>
      <c r="AV118" s="15" t="s">
        <v>164</v>
      </c>
      <c r="AW118" s="15" t="s">
        <v>42</v>
      </c>
      <c r="AX118" s="15" t="s">
        <v>90</v>
      </c>
      <c r="AY118" s="225" t="s">
        <v>158</v>
      </c>
    </row>
    <row r="119" spans="1:65" s="2" customFormat="1" ht="24.2" customHeight="1">
      <c r="A119" s="36"/>
      <c r="B119" s="37"/>
      <c r="C119" s="176" t="s">
        <v>197</v>
      </c>
      <c r="D119" s="176" t="s">
        <v>160</v>
      </c>
      <c r="E119" s="177" t="s">
        <v>198</v>
      </c>
      <c r="F119" s="178" t="s">
        <v>199</v>
      </c>
      <c r="G119" s="179" t="s">
        <v>113</v>
      </c>
      <c r="H119" s="180">
        <v>13739</v>
      </c>
      <c r="I119" s="181"/>
      <c r="J119" s="182">
        <f>ROUND(I119*H119,2)</f>
        <v>0</v>
      </c>
      <c r="K119" s="178" t="s">
        <v>163</v>
      </c>
      <c r="L119" s="41"/>
      <c r="M119" s="183" t="s">
        <v>44</v>
      </c>
      <c r="N119" s="184" t="s">
        <v>53</v>
      </c>
      <c r="O119" s="66"/>
      <c r="P119" s="185">
        <f>O119*H119</f>
        <v>0</v>
      </c>
      <c r="Q119" s="185">
        <v>7E-05</v>
      </c>
      <c r="R119" s="185">
        <f>Q119*H119</f>
        <v>0.9617299999999999</v>
      </c>
      <c r="S119" s="185">
        <v>0.128</v>
      </c>
      <c r="T119" s="186">
        <f>S119*H119</f>
        <v>1758.592</v>
      </c>
      <c r="U119" s="36"/>
      <c r="V119" s="36"/>
      <c r="W119" s="36"/>
      <c r="X119" s="36"/>
      <c r="Y119" s="36"/>
      <c r="Z119" s="36"/>
      <c r="AA119" s="36"/>
      <c r="AB119" s="36"/>
      <c r="AC119" s="36"/>
      <c r="AD119" s="36"/>
      <c r="AE119" s="36"/>
      <c r="AR119" s="187" t="s">
        <v>164</v>
      </c>
      <c r="AT119" s="187" t="s">
        <v>160</v>
      </c>
      <c r="AU119" s="187" t="s">
        <v>92</v>
      </c>
      <c r="AY119" s="18" t="s">
        <v>158</v>
      </c>
      <c r="BE119" s="188">
        <f>IF(N119="základní",J119,0)</f>
        <v>0</v>
      </c>
      <c r="BF119" s="188">
        <f>IF(N119="snížená",J119,0)</f>
        <v>0</v>
      </c>
      <c r="BG119" s="188">
        <f>IF(N119="zákl. přenesená",J119,0)</f>
        <v>0</v>
      </c>
      <c r="BH119" s="188">
        <f>IF(N119="sníž. přenesená",J119,0)</f>
        <v>0</v>
      </c>
      <c r="BI119" s="188">
        <f>IF(N119="nulová",J119,0)</f>
        <v>0</v>
      </c>
      <c r="BJ119" s="18" t="s">
        <v>90</v>
      </c>
      <c r="BK119" s="188">
        <f>ROUND(I119*H119,2)</f>
        <v>0</v>
      </c>
      <c r="BL119" s="18" t="s">
        <v>164</v>
      </c>
      <c r="BM119" s="187" t="s">
        <v>200</v>
      </c>
    </row>
    <row r="120" spans="1:47" s="2" customFormat="1" ht="195">
      <c r="A120" s="36"/>
      <c r="B120" s="37"/>
      <c r="C120" s="38"/>
      <c r="D120" s="189" t="s">
        <v>166</v>
      </c>
      <c r="E120" s="38"/>
      <c r="F120" s="190" t="s">
        <v>175</v>
      </c>
      <c r="G120" s="38"/>
      <c r="H120" s="38"/>
      <c r="I120" s="191"/>
      <c r="J120" s="38"/>
      <c r="K120" s="38"/>
      <c r="L120" s="41"/>
      <c r="M120" s="192"/>
      <c r="N120" s="193"/>
      <c r="O120" s="66"/>
      <c r="P120" s="66"/>
      <c r="Q120" s="66"/>
      <c r="R120" s="66"/>
      <c r="S120" s="66"/>
      <c r="T120" s="67"/>
      <c r="U120" s="36"/>
      <c r="V120" s="36"/>
      <c r="W120" s="36"/>
      <c r="X120" s="36"/>
      <c r="Y120" s="36"/>
      <c r="Z120" s="36"/>
      <c r="AA120" s="36"/>
      <c r="AB120" s="36"/>
      <c r="AC120" s="36"/>
      <c r="AD120" s="36"/>
      <c r="AE120" s="36"/>
      <c r="AT120" s="18" t="s">
        <v>166</v>
      </c>
      <c r="AU120" s="18" t="s">
        <v>92</v>
      </c>
    </row>
    <row r="121" spans="2:51" s="13" customFormat="1" ht="11.25">
      <c r="B121" s="194"/>
      <c r="C121" s="195"/>
      <c r="D121" s="189" t="s">
        <v>168</v>
      </c>
      <c r="E121" s="196" t="s">
        <v>44</v>
      </c>
      <c r="F121" s="197" t="s">
        <v>201</v>
      </c>
      <c r="G121" s="195"/>
      <c r="H121" s="196" t="s">
        <v>44</v>
      </c>
      <c r="I121" s="198"/>
      <c r="J121" s="195"/>
      <c r="K121" s="195"/>
      <c r="L121" s="199"/>
      <c r="M121" s="200"/>
      <c r="N121" s="201"/>
      <c r="O121" s="201"/>
      <c r="P121" s="201"/>
      <c r="Q121" s="201"/>
      <c r="R121" s="201"/>
      <c r="S121" s="201"/>
      <c r="T121" s="202"/>
      <c r="AT121" s="203" t="s">
        <v>168</v>
      </c>
      <c r="AU121" s="203" t="s">
        <v>92</v>
      </c>
      <c r="AV121" s="13" t="s">
        <v>90</v>
      </c>
      <c r="AW121" s="13" t="s">
        <v>42</v>
      </c>
      <c r="AX121" s="13" t="s">
        <v>82</v>
      </c>
      <c r="AY121" s="203" t="s">
        <v>158</v>
      </c>
    </row>
    <row r="122" spans="2:51" s="14" customFormat="1" ht="11.25">
      <c r="B122" s="204"/>
      <c r="C122" s="205"/>
      <c r="D122" s="189" t="s">
        <v>168</v>
      </c>
      <c r="E122" s="206" t="s">
        <v>44</v>
      </c>
      <c r="F122" s="207" t="s">
        <v>202</v>
      </c>
      <c r="G122" s="205"/>
      <c r="H122" s="208">
        <v>9080</v>
      </c>
      <c r="I122" s="209"/>
      <c r="J122" s="205"/>
      <c r="K122" s="205"/>
      <c r="L122" s="210"/>
      <c r="M122" s="211"/>
      <c r="N122" s="212"/>
      <c r="O122" s="212"/>
      <c r="P122" s="212"/>
      <c r="Q122" s="212"/>
      <c r="R122" s="212"/>
      <c r="S122" s="212"/>
      <c r="T122" s="213"/>
      <c r="AT122" s="214" t="s">
        <v>168</v>
      </c>
      <c r="AU122" s="214" t="s">
        <v>92</v>
      </c>
      <c r="AV122" s="14" t="s">
        <v>92</v>
      </c>
      <c r="AW122" s="14" t="s">
        <v>42</v>
      </c>
      <c r="AX122" s="14" t="s">
        <v>82</v>
      </c>
      <c r="AY122" s="214" t="s">
        <v>158</v>
      </c>
    </row>
    <row r="123" spans="2:51" s="13" customFormat="1" ht="11.25">
      <c r="B123" s="194"/>
      <c r="C123" s="195"/>
      <c r="D123" s="189" t="s">
        <v>168</v>
      </c>
      <c r="E123" s="196" t="s">
        <v>44</v>
      </c>
      <c r="F123" s="197" t="s">
        <v>203</v>
      </c>
      <c r="G123" s="195"/>
      <c r="H123" s="196" t="s">
        <v>44</v>
      </c>
      <c r="I123" s="198"/>
      <c r="J123" s="195"/>
      <c r="K123" s="195"/>
      <c r="L123" s="199"/>
      <c r="M123" s="200"/>
      <c r="N123" s="201"/>
      <c r="O123" s="201"/>
      <c r="P123" s="201"/>
      <c r="Q123" s="201"/>
      <c r="R123" s="201"/>
      <c r="S123" s="201"/>
      <c r="T123" s="202"/>
      <c r="AT123" s="203" t="s">
        <v>168</v>
      </c>
      <c r="AU123" s="203" t="s">
        <v>92</v>
      </c>
      <c r="AV123" s="13" t="s">
        <v>90</v>
      </c>
      <c r="AW123" s="13" t="s">
        <v>42</v>
      </c>
      <c r="AX123" s="13" t="s">
        <v>82</v>
      </c>
      <c r="AY123" s="203" t="s">
        <v>158</v>
      </c>
    </row>
    <row r="124" spans="2:51" s="14" customFormat="1" ht="11.25">
      <c r="B124" s="204"/>
      <c r="C124" s="205"/>
      <c r="D124" s="189" t="s">
        <v>168</v>
      </c>
      <c r="E124" s="206" t="s">
        <v>44</v>
      </c>
      <c r="F124" s="207" t="s">
        <v>204</v>
      </c>
      <c r="G124" s="205"/>
      <c r="H124" s="208">
        <v>4659</v>
      </c>
      <c r="I124" s="209"/>
      <c r="J124" s="205"/>
      <c r="K124" s="205"/>
      <c r="L124" s="210"/>
      <c r="M124" s="211"/>
      <c r="N124" s="212"/>
      <c r="O124" s="212"/>
      <c r="P124" s="212"/>
      <c r="Q124" s="212"/>
      <c r="R124" s="212"/>
      <c r="S124" s="212"/>
      <c r="T124" s="213"/>
      <c r="AT124" s="214" t="s">
        <v>168</v>
      </c>
      <c r="AU124" s="214" t="s">
        <v>92</v>
      </c>
      <c r="AV124" s="14" t="s">
        <v>92</v>
      </c>
      <c r="AW124" s="14" t="s">
        <v>42</v>
      </c>
      <c r="AX124" s="14" t="s">
        <v>82</v>
      </c>
      <c r="AY124" s="214" t="s">
        <v>158</v>
      </c>
    </row>
    <row r="125" spans="2:51" s="15" customFormat="1" ht="11.25">
      <c r="B125" s="215"/>
      <c r="C125" s="216"/>
      <c r="D125" s="189" t="s">
        <v>168</v>
      </c>
      <c r="E125" s="217" t="s">
        <v>44</v>
      </c>
      <c r="F125" s="218" t="s">
        <v>171</v>
      </c>
      <c r="G125" s="216"/>
      <c r="H125" s="219">
        <v>13739</v>
      </c>
      <c r="I125" s="220"/>
      <c r="J125" s="216"/>
      <c r="K125" s="216"/>
      <c r="L125" s="221"/>
      <c r="M125" s="222"/>
      <c r="N125" s="223"/>
      <c r="O125" s="223"/>
      <c r="P125" s="223"/>
      <c r="Q125" s="223"/>
      <c r="R125" s="223"/>
      <c r="S125" s="223"/>
      <c r="T125" s="224"/>
      <c r="AT125" s="225" t="s">
        <v>168</v>
      </c>
      <c r="AU125" s="225" t="s">
        <v>92</v>
      </c>
      <c r="AV125" s="15" t="s">
        <v>164</v>
      </c>
      <c r="AW125" s="15" t="s">
        <v>42</v>
      </c>
      <c r="AX125" s="15" t="s">
        <v>90</v>
      </c>
      <c r="AY125" s="225" t="s">
        <v>158</v>
      </c>
    </row>
    <row r="126" spans="1:65" s="2" customFormat="1" ht="24.2" customHeight="1">
      <c r="A126" s="36"/>
      <c r="B126" s="37"/>
      <c r="C126" s="176" t="s">
        <v>205</v>
      </c>
      <c r="D126" s="176" t="s">
        <v>160</v>
      </c>
      <c r="E126" s="177" t="s">
        <v>206</v>
      </c>
      <c r="F126" s="178" t="s">
        <v>207</v>
      </c>
      <c r="G126" s="179" t="s">
        <v>113</v>
      </c>
      <c r="H126" s="180">
        <v>15856</v>
      </c>
      <c r="I126" s="181"/>
      <c r="J126" s="182">
        <f>ROUND(I126*H126,2)</f>
        <v>0</v>
      </c>
      <c r="K126" s="178" t="s">
        <v>163</v>
      </c>
      <c r="L126" s="41"/>
      <c r="M126" s="183" t="s">
        <v>44</v>
      </c>
      <c r="N126" s="184" t="s">
        <v>53</v>
      </c>
      <c r="O126" s="66"/>
      <c r="P126" s="185">
        <f>O126*H126</f>
        <v>0</v>
      </c>
      <c r="Q126" s="185">
        <v>0.00016</v>
      </c>
      <c r="R126" s="185">
        <f>Q126*H126</f>
        <v>2.53696</v>
      </c>
      <c r="S126" s="185">
        <v>0.256</v>
      </c>
      <c r="T126" s="186">
        <f>S126*H126</f>
        <v>4059.136</v>
      </c>
      <c r="U126" s="36"/>
      <c r="V126" s="36"/>
      <c r="W126" s="36"/>
      <c r="X126" s="36"/>
      <c r="Y126" s="36"/>
      <c r="Z126" s="36"/>
      <c r="AA126" s="36"/>
      <c r="AB126" s="36"/>
      <c r="AC126" s="36"/>
      <c r="AD126" s="36"/>
      <c r="AE126" s="36"/>
      <c r="AR126" s="187" t="s">
        <v>164</v>
      </c>
      <c r="AT126" s="187" t="s">
        <v>160</v>
      </c>
      <c r="AU126" s="187" t="s">
        <v>92</v>
      </c>
      <c r="AY126" s="18" t="s">
        <v>158</v>
      </c>
      <c r="BE126" s="188">
        <f>IF(N126="základní",J126,0)</f>
        <v>0</v>
      </c>
      <c r="BF126" s="188">
        <f>IF(N126="snížená",J126,0)</f>
        <v>0</v>
      </c>
      <c r="BG126" s="188">
        <f>IF(N126="zákl. přenesená",J126,0)</f>
        <v>0</v>
      </c>
      <c r="BH126" s="188">
        <f>IF(N126="sníž. přenesená",J126,0)</f>
        <v>0</v>
      </c>
      <c r="BI126" s="188">
        <f>IF(N126="nulová",J126,0)</f>
        <v>0</v>
      </c>
      <c r="BJ126" s="18" t="s">
        <v>90</v>
      </c>
      <c r="BK126" s="188">
        <f>ROUND(I126*H126,2)</f>
        <v>0</v>
      </c>
      <c r="BL126" s="18" t="s">
        <v>164</v>
      </c>
      <c r="BM126" s="187" t="s">
        <v>208</v>
      </c>
    </row>
    <row r="127" spans="1:47" s="2" customFormat="1" ht="195">
      <c r="A127" s="36"/>
      <c r="B127" s="37"/>
      <c r="C127" s="38"/>
      <c r="D127" s="189" t="s">
        <v>166</v>
      </c>
      <c r="E127" s="38"/>
      <c r="F127" s="190" t="s">
        <v>175</v>
      </c>
      <c r="G127" s="38"/>
      <c r="H127" s="38"/>
      <c r="I127" s="191"/>
      <c r="J127" s="38"/>
      <c r="K127" s="38"/>
      <c r="L127" s="41"/>
      <c r="M127" s="192"/>
      <c r="N127" s="193"/>
      <c r="O127" s="66"/>
      <c r="P127" s="66"/>
      <c r="Q127" s="66"/>
      <c r="R127" s="66"/>
      <c r="S127" s="66"/>
      <c r="T127" s="67"/>
      <c r="U127" s="36"/>
      <c r="V127" s="36"/>
      <c r="W127" s="36"/>
      <c r="X127" s="36"/>
      <c r="Y127" s="36"/>
      <c r="Z127" s="36"/>
      <c r="AA127" s="36"/>
      <c r="AB127" s="36"/>
      <c r="AC127" s="36"/>
      <c r="AD127" s="36"/>
      <c r="AE127" s="36"/>
      <c r="AT127" s="18" t="s">
        <v>166</v>
      </c>
      <c r="AU127" s="18" t="s">
        <v>92</v>
      </c>
    </row>
    <row r="128" spans="2:51" s="13" customFormat="1" ht="11.25">
      <c r="B128" s="194"/>
      <c r="C128" s="195"/>
      <c r="D128" s="189" t="s">
        <v>168</v>
      </c>
      <c r="E128" s="196" t="s">
        <v>44</v>
      </c>
      <c r="F128" s="197" t="s">
        <v>209</v>
      </c>
      <c r="G128" s="195"/>
      <c r="H128" s="196" t="s">
        <v>44</v>
      </c>
      <c r="I128" s="198"/>
      <c r="J128" s="195"/>
      <c r="K128" s="195"/>
      <c r="L128" s="199"/>
      <c r="M128" s="200"/>
      <c r="N128" s="201"/>
      <c r="O128" s="201"/>
      <c r="P128" s="201"/>
      <c r="Q128" s="201"/>
      <c r="R128" s="201"/>
      <c r="S128" s="201"/>
      <c r="T128" s="202"/>
      <c r="AT128" s="203" t="s">
        <v>168</v>
      </c>
      <c r="AU128" s="203" t="s">
        <v>92</v>
      </c>
      <c r="AV128" s="13" t="s">
        <v>90</v>
      </c>
      <c r="AW128" s="13" t="s">
        <v>42</v>
      </c>
      <c r="AX128" s="13" t="s">
        <v>82</v>
      </c>
      <c r="AY128" s="203" t="s">
        <v>158</v>
      </c>
    </row>
    <row r="129" spans="2:51" s="14" customFormat="1" ht="11.25">
      <c r="B129" s="204"/>
      <c r="C129" s="205"/>
      <c r="D129" s="189" t="s">
        <v>168</v>
      </c>
      <c r="E129" s="206" t="s">
        <v>44</v>
      </c>
      <c r="F129" s="207" t="s">
        <v>210</v>
      </c>
      <c r="G129" s="205"/>
      <c r="H129" s="208">
        <v>3006</v>
      </c>
      <c r="I129" s="209"/>
      <c r="J129" s="205"/>
      <c r="K129" s="205"/>
      <c r="L129" s="210"/>
      <c r="M129" s="211"/>
      <c r="N129" s="212"/>
      <c r="O129" s="212"/>
      <c r="P129" s="212"/>
      <c r="Q129" s="212"/>
      <c r="R129" s="212"/>
      <c r="S129" s="212"/>
      <c r="T129" s="213"/>
      <c r="AT129" s="214" t="s">
        <v>168</v>
      </c>
      <c r="AU129" s="214" t="s">
        <v>92</v>
      </c>
      <c r="AV129" s="14" t="s">
        <v>92</v>
      </c>
      <c r="AW129" s="14" t="s">
        <v>42</v>
      </c>
      <c r="AX129" s="14" t="s">
        <v>82</v>
      </c>
      <c r="AY129" s="214" t="s">
        <v>158</v>
      </c>
    </row>
    <row r="130" spans="2:51" s="14" customFormat="1" ht="11.25">
      <c r="B130" s="204"/>
      <c r="C130" s="205"/>
      <c r="D130" s="189" t="s">
        <v>168</v>
      </c>
      <c r="E130" s="206" t="s">
        <v>44</v>
      </c>
      <c r="F130" s="207" t="s">
        <v>211</v>
      </c>
      <c r="G130" s="205"/>
      <c r="H130" s="208">
        <v>12395</v>
      </c>
      <c r="I130" s="209"/>
      <c r="J130" s="205"/>
      <c r="K130" s="205"/>
      <c r="L130" s="210"/>
      <c r="M130" s="211"/>
      <c r="N130" s="212"/>
      <c r="O130" s="212"/>
      <c r="P130" s="212"/>
      <c r="Q130" s="212"/>
      <c r="R130" s="212"/>
      <c r="S130" s="212"/>
      <c r="T130" s="213"/>
      <c r="AT130" s="214" t="s">
        <v>168</v>
      </c>
      <c r="AU130" s="214" t="s">
        <v>92</v>
      </c>
      <c r="AV130" s="14" t="s">
        <v>92</v>
      </c>
      <c r="AW130" s="14" t="s">
        <v>42</v>
      </c>
      <c r="AX130" s="14" t="s">
        <v>82</v>
      </c>
      <c r="AY130" s="214" t="s">
        <v>158</v>
      </c>
    </row>
    <row r="131" spans="2:51" s="14" customFormat="1" ht="11.25">
      <c r="B131" s="204"/>
      <c r="C131" s="205"/>
      <c r="D131" s="189" t="s">
        <v>168</v>
      </c>
      <c r="E131" s="206" t="s">
        <v>44</v>
      </c>
      <c r="F131" s="207" t="s">
        <v>212</v>
      </c>
      <c r="G131" s="205"/>
      <c r="H131" s="208">
        <v>455</v>
      </c>
      <c r="I131" s="209"/>
      <c r="J131" s="205"/>
      <c r="K131" s="205"/>
      <c r="L131" s="210"/>
      <c r="M131" s="211"/>
      <c r="N131" s="212"/>
      <c r="O131" s="212"/>
      <c r="P131" s="212"/>
      <c r="Q131" s="212"/>
      <c r="R131" s="212"/>
      <c r="S131" s="212"/>
      <c r="T131" s="213"/>
      <c r="AT131" s="214" t="s">
        <v>168</v>
      </c>
      <c r="AU131" s="214" t="s">
        <v>92</v>
      </c>
      <c r="AV131" s="14" t="s">
        <v>92</v>
      </c>
      <c r="AW131" s="14" t="s">
        <v>42</v>
      </c>
      <c r="AX131" s="14" t="s">
        <v>82</v>
      </c>
      <c r="AY131" s="214" t="s">
        <v>158</v>
      </c>
    </row>
    <row r="132" spans="2:51" s="15" customFormat="1" ht="11.25">
      <c r="B132" s="215"/>
      <c r="C132" s="216"/>
      <c r="D132" s="189" t="s">
        <v>168</v>
      </c>
      <c r="E132" s="217" t="s">
        <v>44</v>
      </c>
      <c r="F132" s="218" t="s">
        <v>171</v>
      </c>
      <c r="G132" s="216"/>
      <c r="H132" s="219">
        <v>15856</v>
      </c>
      <c r="I132" s="220"/>
      <c r="J132" s="216"/>
      <c r="K132" s="216"/>
      <c r="L132" s="221"/>
      <c r="M132" s="222"/>
      <c r="N132" s="223"/>
      <c r="O132" s="223"/>
      <c r="P132" s="223"/>
      <c r="Q132" s="223"/>
      <c r="R132" s="223"/>
      <c r="S132" s="223"/>
      <c r="T132" s="224"/>
      <c r="AT132" s="225" t="s">
        <v>168</v>
      </c>
      <c r="AU132" s="225" t="s">
        <v>92</v>
      </c>
      <c r="AV132" s="15" t="s">
        <v>164</v>
      </c>
      <c r="AW132" s="15" t="s">
        <v>42</v>
      </c>
      <c r="AX132" s="15" t="s">
        <v>90</v>
      </c>
      <c r="AY132" s="225" t="s">
        <v>158</v>
      </c>
    </row>
    <row r="133" spans="1:65" s="2" customFormat="1" ht="14.45" customHeight="1">
      <c r="A133" s="36"/>
      <c r="B133" s="37"/>
      <c r="C133" s="176" t="s">
        <v>213</v>
      </c>
      <c r="D133" s="176" t="s">
        <v>160</v>
      </c>
      <c r="E133" s="177" t="s">
        <v>214</v>
      </c>
      <c r="F133" s="178" t="s">
        <v>215</v>
      </c>
      <c r="G133" s="179" t="s">
        <v>216</v>
      </c>
      <c r="H133" s="180">
        <v>6094</v>
      </c>
      <c r="I133" s="181"/>
      <c r="J133" s="182">
        <f>ROUND(I133*H133,2)</f>
        <v>0</v>
      </c>
      <c r="K133" s="178" t="s">
        <v>163</v>
      </c>
      <c r="L133" s="41"/>
      <c r="M133" s="183" t="s">
        <v>44</v>
      </c>
      <c r="N133" s="184" t="s">
        <v>53</v>
      </c>
      <c r="O133" s="66"/>
      <c r="P133" s="185">
        <f>O133*H133</f>
        <v>0</v>
      </c>
      <c r="Q133" s="185">
        <v>0</v>
      </c>
      <c r="R133" s="185">
        <f>Q133*H133</f>
        <v>0</v>
      </c>
      <c r="S133" s="185">
        <v>0</v>
      </c>
      <c r="T133" s="186">
        <f>S133*H133</f>
        <v>0</v>
      </c>
      <c r="U133" s="36"/>
      <c r="V133" s="36"/>
      <c r="W133" s="36"/>
      <c r="X133" s="36"/>
      <c r="Y133" s="36"/>
      <c r="Z133" s="36"/>
      <c r="AA133" s="36"/>
      <c r="AB133" s="36"/>
      <c r="AC133" s="36"/>
      <c r="AD133" s="36"/>
      <c r="AE133" s="36"/>
      <c r="AR133" s="187" t="s">
        <v>164</v>
      </c>
      <c r="AT133" s="187" t="s">
        <v>160</v>
      </c>
      <c r="AU133" s="187" t="s">
        <v>92</v>
      </c>
      <c r="AY133" s="18" t="s">
        <v>158</v>
      </c>
      <c r="BE133" s="188">
        <f>IF(N133="základní",J133,0)</f>
        <v>0</v>
      </c>
      <c r="BF133" s="188">
        <f>IF(N133="snížená",J133,0)</f>
        <v>0</v>
      </c>
      <c r="BG133" s="188">
        <f>IF(N133="zákl. přenesená",J133,0)</f>
        <v>0</v>
      </c>
      <c r="BH133" s="188">
        <f>IF(N133="sníž. přenesená",J133,0)</f>
        <v>0</v>
      </c>
      <c r="BI133" s="188">
        <f>IF(N133="nulová",J133,0)</f>
        <v>0</v>
      </c>
      <c r="BJ133" s="18" t="s">
        <v>90</v>
      </c>
      <c r="BK133" s="188">
        <f>ROUND(I133*H133,2)</f>
        <v>0</v>
      </c>
      <c r="BL133" s="18" t="s">
        <v>164</v>
      </c>
      <c r="BM133" s="187" t="s">
        <v>217</v>
      </c>
    </row>
    <row r="134" spans="1:47" s="2" customFormat="1" ht="29.25">
      <c r="A134" s="36"/>
      <c r="B134" s="37"/>
      <c r="C134" s="38"/>
      <c r="D134" s="189" t="s">
        <v>166</v>
      </c>
      <c r="E134" s="38"/>
      <c r="F134" s="190" t="s">
        <v>218</v>
      </c>
      <c r="G134" s="38"/>
      <c r="H134" s="38"/>
      <c r="I134" s="191"/>
      <c r="J134" s="38"/>
      <c r="K134" s="38"/>
      <c r="L134" s="41"/>
      <c r="M134" s="192"/>
      <c r="N134" s="193"/>
      <c r="O134" s="66"/>
      <c r="P134" s="66"/>
      <c r="Q134" s="66"/>
      <c r="R134" s="66"/>
      <c r="S134" s="66"/>
      <c r="T134" s="67"/>
      <c r="U134" s="36"/>
      <c r="V134" s="36"/>
      <c r="W134" s="36"/>
      <c r="X134" s="36"/>
      <c r="Y134" s="36"/>
      <c r="Z134" s="36"/>
      <c r="AA134" s="36"/>
      <c r="AB134" s="36"/>
      <c r="AC134" s="36"/>
      <c r="AD134" s="36"/>
      <c r="AE134" s="36"/>
      <c r="AT134" s="18" t="s">
        <v>166</v>
      </c>
      <c r="AU134" s="18" t="s">
        <v>92</v>
      </c>
    </row>
    <row r="135" spans="2:51" s="13" customFormat="1" ht="11.25">
      <c r="B135" s="194"/>
      <c r="C135" s="195"/>
      <c r="D135" s="189" t="s">
        <v>168</v>
      </c>
      <c r="E135" s="196" t="s">
        <v>44</v>
      </c>
      <c r="F135" s="197" t="s">
        <v>219</v>
      </c>
      <c r="G135" s="195"/>
      <c r="H135" s="196" t="s">
        <v>44</v>
      </c>
      <c r="I135" s="198"/>
      <c r="J135" s="195"/>
      <c r="K135" s="195"/>
      <c r="L135" s="199"/>
      <c r="M135" s="200"/>
      <c r="N135" s="201"/>
      <c r="O135" s="201"/>
      <c r="P135" s="201"/>
      <c r="Q135" s="201"/>
      <c r="R135" s="201"/>
      <c r="S135" s="201"/>
      <c r="T135" s="202"/>
      <c r="AT135" s="203" t="s">
        <v>168</v>
      </c>
      <c r="AU135" s="203" t="s">
        <v>92</v>
      </c>
      <c r="AV135" s="13" t="s">
        <v>90</v>
      </c>
      <c r="AW135" s="13" t="s">
        <v>42</v>
      </c>
      <c r="AX135" s="13" t="s">
        <v>82</v>
      </c>
      <c r="AY135" s="203" t="s">
        <v>158</v>
      </c>
    </row>
    <row r="136" spans="2:51" s="14" customFormat="1" ht="11.25">
      <c r="B136" s="204"/>
      <c r="C136" s="205"/>
      <c r="D136" s="189" t="s">
        <v>168</v>
      </c>
      <c r="E136" s="206" t="s">
        <v>44</v>
      </c>
      <c r="F136" s="207" t="s">
        <v>220</v>
      </c>
      <c r="G136" s="205"/>
      <c r="H136" s="208">
        <v>2327</v>
      </c>
      <c r="I136" s="209"/>
      <c r="J136" s="205"/>
      <c r="K136" s="205"/>
      <c r="L136" s="210"/>
      <c r="M136" s="211"/>
      <c r="N136" s="212"/>
      <c r="O136" s="212"/>
      <c r="P136" s="212"/>
      <c r="Q136" s="212"/>
      <c r="R136" s="212"/>
      <c r="S136" s="212"/>
      <c r="T136" s="213"/>
      <c r="AT136" s="214" t="s">
        <v>168</v>
      </c>
      <c r="AU136" s="214" t="s">
        <v>92</v>
      </c>
      <c r="AV136" s="14" t="s">
        <v>92</v>
      </c>
      <c r="AW136" s="14" t="s">
        <v>42</v>
      </c>
      <c r="AX136" s="14" t="s">
        <v>82</v>
      </c>
      <c r="AY136" s="214" t="s">
        <v>158</v>
      </c>
    </row>
    <row r="137" spans="2:51" s="14" customFormat="1" ht="11.25">
      <c r="B137" s="204"/>
      <c r="C137" s="205"/>
      <c r="D137" s="189" t="s">
        <v>168</v>
      </c>
      <c r="E137" s="206" t="s">
        <v>44</v>
      </c>
      <c r="F137" s="207" t="s">
        <v>221</v>
      </c>
      <c r="G137" s="205"/>
      <c r="H137" s="208">
        <v>2145</v>
      </c>
      <c r="I137" s="209"/>
      <c r="J137" s="205"/>
      <c r="K137" s="205"/>
      <c r="L137" s="210"/>
      <c r="M137" s="211"/>
      <c r="N137" s="212"/>
      <c r="O137" s="212"/>
      <c r="P137" s="212"/>
      <c r="Q137" s="212"/>
      <c r="R137" s="212"/>
      <c r="S137" s="212"/>
      <c r="T137" s="213"/>
      <c r="AT137" s="214" t="s">
        <v>168</v>
      </c>
      <c r="AU137" s="214" t="s">
        <v>92</v>
      </c>
      <c r="AV137" s="14" t="s">
        <v>92</v>
      </c>
      <c r="AW137" s="14" t="s">
        <v>42</v>
      </c>
      <c r="AX137" s="14" t="s">
        <v>82</v>
      </c>
      <c r="AY137" s="214" t="s">
        <v>158</v>
      </c>
    </row>
    <row r="138" spans="2:51" s="14" customFormat="1" ht="11.25">
      <c r="B138" s="204"/>
      <c r="C138" s="205"/>
      <c r="D138" s="189" t="s">
        <v>168</v>
      </c>
      <c r="E138" s="206" t="s">
        <v>44</v>
      </c>
      <c r="F138" s="207" t="s">
        <v>222</v>
      </c>
      <c r="G138" s="205"/>
      <c r="H138" s="208">
        <v>1482</v>
      </c>
      <c r="I138" s="209"/>
      <c r="J138" s="205"/>
      <c r="K138" s="205"/>
      <c r="L138" s="210"/>
      <c r="M138" s="211"/>
      <c r="N138" s="212"/>
      <c r="O138" s="212"/>
      <c r="P138" s="212"/>
      <c r="Q138" s="212"/>
      <c r="R138" s="212"/>
      <c r="S138" s="212"/>
      <c r="T138" s="213"/>
      <c r="AT138" s="214" t="s">
        <v>168</v>
      </c>
      <c r="AU138" s="214" t="s">
        <v>92</v>
      </c>
      <c r="AV138" s="14" t="s">
        <v>92</v>
      </c>
      <c r="AW138" s="14" t="s">
        <v>42</v>
      </c>
      <c r="AX138" s="14" t="s">
        <v>82</v>
      </c>
      <c r="AY138" s="214" t="s">
        <v>158</v>
      </c>
    </row>
    <row r="139" spans="2:51" s="16" customFormat="1" ht="11.25">
      <c r="B139" s="226"/>
      <c r="C139" s="227"/>
      <c r="D139" s="189" t="s">
        <v>168</v>
      </c>
      <c r="E139" s="228" t="s">
        <v>44</v>
      </c>
      <c r="F139" s="229" t="s">
        <v>223</v>
      </c>
      <c r="G139" s="227"/>
      <c r="H139" s="230">
        <v>5954</v>
      </c>
      <c r="I139" s="231"/>
      <c r="J139" s="227"/>
      <c r="K139" s="227"/>
      <c r="L139" s="232"/>
      <c r="M139" s="233"/>
      <c r="N139" s="234"/>
      <c r="O139" s="234"/>
      <c r="P139" s="234"/>
      <c r="Q139" s="234"/>
      <c r="R139" s="234"/>
      <c r="S139" s="234"/>
      <c r="T139" s="235"/>
      <c r="AT139" s="236" t="s">
        <v>168</v>
      </c>
      <c r="AU139" s="236" t="s">
        <v>92</v>
      </c>
      <c r="AV139" s="16" t="s">
        <v>178</v>
      </c>
      <c r="AW139" s="16" t="s">
        <v>42</v>
      </c>
      <c r="AX139" s="16" t="s">
        <v>82</v>
      </c>
      <c r="AY139" s="236" t="s">
        <v>158</v>
      </c>
    </row>
    <row r="140" spans="2:51" s="14" customFormat="1" ht="11.25">
      <c r="B140" s="204"/>
      <c r="C140" s="205"/>
      <c r="D140" s="189" t="s">
        <v>168</v>
      </c>
      <c r="E140" s="206" t="s">
        <v>44</v>
      </c>
      <c r="F140" s="207" t="s">
        <v>224</v>
      </c>
      <c r="G140" s="205"/>
      <c r="H140" s="208">
        <v>140</v>
      </c>
      <c r="I140" s="209"/>
      <c r="J140" s="205"/>
      <c r="K140" s="205"/>
      <c r="L140" s="210"/>
      <c r="M140" s="211"/>
      <c r="N140" s="212"/>
      <c r="O140" s="212"/>
      <c r="P140" s="212"/>
      <c r="Q140" s="212"/>
      <c r="R140" s="212"/>
      <c r="S140" s="212"/>
      <c r="T140" s="213"/>
      <c r="AT140" s="214" t="s">
        <v>168</v>
      </c>
      <c r="AU140" s="214" t="s">
        <v>92</v>
      </c>
      <c r="AV140" s="14" t="s">
        <v>92</v>
      </c>
      <c r="AW140" s="14" t="s">
        <v>42</v>
      </c>
      <c r="AX140" s="14" t="s">
        <v>82</v>
      </c>
      <c r="AY140" s="214" t="s">
        <v>158</v>
      </c>
    </row>
    <row r="141" spans="2:51" s="15" customFormat="1" ht="11.25">
      <c r="B141" s="215"/>
      <c r="C141" s="216"/>
      <c r="D141" s="189" t="s">
        <v>168</v>
      </c>
      <c r="E141" s="217" t="s">
        <v>44</v>
      </c>
      <c r="F141" s="218" t="s">
        <v>171</v>
      </c>
      <c r="G141" s="216"/>
      <c r="H141" s="219">
        <v>6094</v>
      </c>
      <c r="I141" s="220"/>
      <c r="J141" s="216"/>
      <c r="K141" s="216"/>
      <c r="L141" s="221"/>
      <c r="M141" s="222"/>
      <c r="N141" s="223"/>
      <c r="O141" s="223"/>
      <c r="P141" s="223"/>
      <c r="Q141" s="223"/>
      <c r="R141" s="223"/>
      <c r="S141" s="223"/>
      <c r="T141" s="224"/>
      <c r="AT141" s="225" t="s">
        <v>168</v>
      </c>
      <c r="AU141" s="225" t="s">
        <v>92</v>
      </c>
      <c r="AV141" s="15" t="s">
        <v>164</v>
      </c>
      <c r="AW141" s="15" t="s">
        <v>42</v>
      </c>
      <c r="AX141" s="15" t="s">
        <v>90</v>
      </c>
      <c r="AY141" s="225" t="s">
        <v>158</v>
      </c>
    </row>
    <row r="142" spans="1:65" s="2" customFormat="1" ht="24.2" customHeight="1">
      <c r="A142" s="36"/>
      <c r="B142" s="37"/>
      <c r="C142" s="176" t="s">
        <v>225</v>
      </c>
      <c r="D142" s="176" t="s">
        <v>160</v>
      </c>
      <c r="E142" s="177" t="s">
        <v>226</v>
      </c>
      <c r="F142" s="178" t="s">
        <v>227</v>
      </c>
      <c r="G142" s="179" t="s">
        <v>216</v>
      </c>
      <c r="H142" s="180">
        <v>347.5</v>
      </c>
      <c r="I142" s="181"/>
      <c r="J142" s="182">
        <f>ROUND(I142*H142,2)</f>
        <v>0</v>
      </c>
      <c r="K142" s="178" t="s">
        <v>163</v>
      </c>
      <c r="L142" s="41"/>
      <c r="M142" s="183" t="s">
        <v>44</v>
      </c>
      <c r="N142" s="184" t="s">
        <v>53</v>
      </c>
      <c r="O142" s="66"/>
      <c r="P142" s="185">
        <f>O142*H142</f>
        <v>0</v>
      </c>
      <c r="Q142" s="185">
        <v>0</v>
      </c>
      <c r="R142" s="185">
        <f>Q142*H142</f>
        <v>0</v>
      </c>
      <c r="S142" s="185">
        <v>0</v>
      </c>
      <c r="T142" s="186">
        <f>S142*H142</f>
        <v>0</v>
      </c>
      <c r="U142" s="36"/>
      <c r="V142" s="36"/>
      <c r="W142" s="36"/>
      <c r="X142" s="36"/>
      <c r="Y142" s="36"/>
      <c r="Z142" s="36"/>
      <c r="AA142" s="36"/>
      <c r="AB142" s="36"/>
      <c r="AC142" s="36"/>
      <c r="AD142" s="36"/>
      <c r="AE142" s="36"/>
      <c r="AR142" s="187" t="s">
        <v>164</v>
      </c>
      <c r="AT142" s="187" t="s">
        <v>160</v>
      </c>
      <c r="AU142" s="187" t="s">
        <v>92</v>
      </c>
      <c r="AY142" s="18" t="s">
        <v>158</v>
      </c>
      <c r="BE142" s="188">
        <f>IF(N142="základní",J142,0)</f>
        <v>0</v>
      </c>
      <c r="BF142" s="188">
        <f>IF(N142="snížená",J142,0)</f>
        <v>0</v>
      </c>
      <c r="BG142" s="188">
        <f>IF(N142="zákl. přenesená",J142,0)</f>
        <v>0</v>
      </c>
      <c r="BH142" s="188">
        <f>IF(N142="sníž. přenesená",J142,0)</f>
        <v>0</v>
      </c>
      <c r="BI142" s="188">
        <f>IF(N142="nulová",J142,0)</f>
        <v>0</v>
      </c>
      <c r="BJ142" s="18" t="s">
        <v>90</v>
      </c>
      <c r="BK142" s="188">
        <f>ROUND(I142*H142,2)</f>
        <v>0</v>
      </c>
      <c r="BL142" s="18" t="s">
        <v>164</v>
      </c>
      <c r="BM142" s="187" t="s">
        <v>228</v>
      </c>
    </row>
    <row r="143" spans="1:47" s="2" customFormat="1" ht="39">
      <c r="A143" s="36"/>
      <c r="B143" s="37"/>
      <c r="C143" s="38"/>
      <c r="D143" s="189" t="s">
        <v>166</v>
      </c>
      <c r="E143" s="38"/>
      <c r="F143" s="190" t="s">
        <v>229</v>
      </c>
      <c r="G143" s="38"/>
      <c r="H143" s="38"/>
      <c r="I143" s="191"/>
      <c r="J143" s="38"/>
      <c r="K143" s="38"/>
      <c r="L143" s="41"/>
      <c r="M143" s="192"/>
      <c r="N143" s="193"/>
      <c r="O143" s="66"/>
      <c r="P143" s="66"/>
      <c r="Q143" s="66"/>
      <c r="R143" s="66"/>
      <c r="S143" s="66"/>
      <c r="T143" s="67"/>
      <c r="U143" s="36"/>
      <c r="V143" s="36"/>
      <c r="W143" s="36"/>
      <c r="X143" s="36"/>
      <c r="Y143" s="36"/>
      <c r="Z143" s="36"/>
      <c r="AA143" s="36"/>
      <c r="AB143" s="36"/>
      <c r="AC143" s="36"/>
      <c r="AD143" s="36"/>
      <c r="AE143" s="36"/>
      <c r="AT143" s="18" t="s">
        <v>166</v>
      </c>
      <c r="AU143" s="18" t="s">
        <v>92</v>
      </c>
    </row>
    <row r="144" spans="2:51" s="13" customFormat="1" ht="11.25">
      <c r="B144" s="194"/>
      <c r="C144" s="195"/>
      <c r="D144" s="189" t="s">
        <v>168</v>
      </c>
      <c r="E144" s="196" t="s">
        <v>44</v>
      </c>
      <c r="F144" s="197" t="s">
        <v>230</v>
      </c>
      <c r="G144" s="195"/>
      <c r="H144" s="196" t="s">
        <v>44</v>
      </c>
      <c r="I144" s="198"/>
      <c r="J144" s="195"/>
      <c r="K144" s="195"/>
      <c r="L144" s="199"/>
      <c r="M144" s="200"/>
      <c r="N144" s="201"/>
      <c r="O144" s="201"/>
      <c r="P144" s="201"/>
      <c r="Q144" s="201"/>
      <c r="R144" s="201"/>
      <c r="S144" s="201"/>
      <c r="T144" s="202"/>
      <c r="AT144" s="203" t="s">
        <v>168</v>
      </c>
      <c r="AU144" s="203" t="s">
        <v>92</v>
      </c>
      <c r="AV144" s="13" t="s">
        <v>90</v>
      </c>
      <c r="AW144" s="13" t="s">
        <v>42</v>
      </c>
      <c r="AX144" s="13" t="s">
        <v>82</v>
      </c>
      <c r="AY144" s="203" t="s">
        <v>158</v>
      </c>
    </row>
    <row r="145" spans="2:51" s="14" customFormat="1" ht="11.25">
      <c r="B145" s="204"/>
      <c r="C145" s="205"/>
      <c r="D145" s="189" t="s">
        <v>168</v>
      </c>
      <c r="E145" s="206" t="s">
        <v>44</v>
      </c>
      <c r="F145" s="207" t="s">
        <v>231</v>
      </c>
      <c r="G145" s="205"/>
      <c r="H145" s="208">
        <v>346.5</v>
      </c>
      <c r="I145" s="209"/>
      <c r="J145" s="205"/>
      <c r="K145" s="205"/>
      <c r="L145" s="210"/>
      <c r="M145" s="211"/>
      <c r="N145" s="212"/>
      <c r="O145" s="212"/>
      <c r="P145" s="212"/>
      <c r="Q145" s="212"/>
      <c r="R145" s="212"/>
      <c r="S145" s="212"/>
      <c r="T145" s="213"/>
      <c r="AT145" s="214" t="s">
        <v>168</v>
      </c>
      <c r="AU145" s="214" t="s">
        <v>92</v>
      </c>
      <c r="AV145" s="14" t="s">
        <v>92</v>
      </c>
      <c r="AW145" s="14" t="s">
        <v>42</v>
      </c>
      <c r="AX145" s="14" t="s">
        <v>82</v>
      </c>
      <c r="AY145" s="214" t="s">
        <v>158</v>
      </c>
    </row>
    <row r="146" spans="2:51" s="14" customFormat="1" ht="11.25">
      <c r="B146" s="204"/>
      <c r="C146" s="205"/>
      <c r="D146" s="189" t="s">
        <v>168</v>
      </c>
      <c r="E146" s="206" t="s">
        <v>44</v>
      </c>
      <c r="F146" s="207" t="s">
        <v>232</v>
      </c>
      <c r="G146" s="205"/>
      <c r="H146" s="208">
        <v>1</v>
      </c>
      <c r="I146" s="209"/>
      <c r="J146" s="205"/>
      <c r="K146" s="205"/>
      <c r="L146" s="210"/>
      <c r="M146" s="211"/>
      <c r="N146" s="212"/>
      <c r="O146" s="212"/>
      <c r="P146" s="212"/>
      <c r="Q146" s="212"/>
      <c r="R146" s="212"/>
      <c r="S146" s="212"/>
      <c r="T146" s="213"/>
      <c r="AT146" s="214" t="s">
        <v>168</v>
      </c>
      <c r="AU146" s="214" t="s">
        <v>92</v>
      </c>
      <c r="AV146" s="14" t="s">
        <v>92</v>
      </c>
      <c r="AW146" s="14" t="s">
        <v>42</v>
      </c>
      <c r="AX146" s="14" t="s">
        <v>82</v>
      </c>
      <c r="AY146" s="214" t="s">
        <v>158</v>
      </c>
    </row>
    <row r="147" spans="2:51" s="15" customFormat="1" ht="11.25">
      <c r="B147" s="215"/>
      <c r="C147" s="216"/>
      <c r="D147" s="189" t="s">
        <v>168</v>
      </c>
      <c r="E147" s="217" t="s">
        <v>44</v>
      </c>
      <c r="F147" s="218" t="s">
        <v>171</v>
      </c>
      <c r="G147" s="216"/>
      <c r="H147" s="219">
        <v>347.5</v>
      </c>
      <c r="I147" s="220"/>
      <c r="J147" s="216"/>
      <c r="K147" s="216"/>
      <c r="L147" s="221"/>
      <c r="M147" s="222"/>
      <c r="N147" s="223"/>
      <c r="O147" s="223"/>
      <c r="P147" s="223"/>
      <c r="Q147" s="223"/>
      <c r="R147" s="223"/>
      <c r="S147" s="223"/>
      <c r="T147" s="224"/>
      <c r="AT147" s="225" t="s">
        <v>168</v>
      </c>
      <c r="AU147" s="225" t="s">
        <v>92</v>
      </c>
      <c r="AV147" s="15" t="s">
        <v>164</v>
      </c>
      <c r="AW147" s="15" t="s">
        <v>42</v>
      </c>
      <c r="AX147" s="15" t="s">
        <v>90</v>
      </c>
      <c r="AY147" s="225" t="s">
        <v>158</v>
      </c>
    </row>
    <row r="148" spans="1:65" s="2" customFormat="1" ht="37.9" customHeight="1">
      <c r="A148" s="36"/>
      <c r="B148" s="37"/>
      <c r="C148" s="176" t="s">
        <v>233</v>
      </c>
      <c r="D148" s="176" t="s">
        <v>160</v>
      </c>
      <c r="E148" s="177" t="s">
        <v>234</v>
      </c>
      <c r="F148" s="178" t="s">
        <v>235</v>
      </c>
      <c r="G148" s="179" t="s">
        <v>216</v>
      </c>
      <c r="H148" s="180">
        <v>6441.5</v>
      </c>
      <c r="I148" s="181"/>
      <c r="J148" s="182">
        <f>ROUND(I148*H148,2)</f>
        <v>0</v>
      </c>
      <c r="K148" s="178" t="s">
        <v>163</v>
      </c>
      <c r="L148" s="41"/>
      <c r="M148" s="183" t="s">
        <v>44</v>
      </c>
      <c r="N148" s="184" t="s">
        <v>53</v>
      </c>
      <c r="O148" s="66"/>
      <c r="P148" s="185">
        <f>O148*H148</f>
        <v>0</v>
      </c>
      <c r="Q148" s="185">
        <v>0</v>
      </c>
      <c r="R148" s="185">
        <f>Q148*H148</f>
        <v>0</v>
      </c>
      <c r="S148" s="185">
        <v>0</v>
      </c>
      <c r="T148" s="186">
        <f>S148*H148</f>
        <v>0</v>
      </c>
      <c r="U148" s="36"/>
      <c r="V148" s="36"/>
      <c r="W148" s="36"/>
      <c r="X148" s="36"/>
      <c r="Y148" s="36"/>
      <c r="Z148" s="36"/>
      <c r="AA148" s="36"/>
      <c r="AB148" s="36"/>
      <c r="AC148" s="36"/>
      <c r="AD148" s="36"/>
      <c r="AE148" s="36"/>
      <c r="AR148" s="187" t="s">
        <v>164</v>
      </c>
      <c r="AT148" s="187" t="s">
        <v>160</v>
      </c>
      <c r="AU148" s="187" t="s">
        <v>92</v>
      </c>
      <c r="AY148" s="18" t="s">
        <v>158</v>
      </c>
      <c r="BE148" s="188">
        <f>IF(N148="základní",J148,0)</f>
        <v>0</v>
      </c>
      <c r="BF148" s="188">
        <f>IF(N148="snížená",J148,0)</f>
        <v>0</v>
      </c>
      <c r="BG148" s="188">
        <f>IF(N148="zákl. přenesená",J148,0)</f>
        <v>0</v>
      </c>
      <c r="BH148" s="188">
        <f>IF(N148="sníž. přenesená",J148,0)</f>
        <v>0</v>
      </c>
      <c r="BI148" s="188">
        <f>IF(N148="nulová",J148,0)</f>
        <v>0</v>
      </c>
      <c r="BJ148" s="18" t="s">
        <v>90</v>
      </c>
      <c r="BK148" s="188">
        <f>ROUND(I148*H148,2)</f>
        <v>0</v>
      </c>
      <c r="BL148" s="18" t="s">
        <v>164</v>
      </c>
      <c r="BM148" s="187" t="s">
        <v>236</v>
      </c>
    </row>
    <row r="149" spans="1:47" s="2" customFormat="1" ht="58.5">
      <c r="A149" s="36"/>
      <c r="B149" s="37"/>
      <c r="C149" s="38"/>
      <c r="D149" s="189" t="s">
        <v>166</v>
      </c>
      <c r="E149" s="38"/>
      <c r="F149" s="190" t="s">
        <v>237</v>
      </c>
      <c r="G149" s="38"/>
      <c r="H149" s="38"/>
      <c r="I149" s="191"/>
      <c r="J149" s="38"/>
      <c r="K149" s="38"/>
      <c r="L149" s="41"/>
      <c r="M149" s="192"/>
      <c r="N149" s="193"/>
      <c r="O149" s="66"/>
      <c r="P149" s="66"/>
      <c r="Q149" s="66"/>
      <c r="R149" s="66"/>
      <c r="S149" s="66"/>
      <c r="T149" s="67"/>
      <c r="U149" s="36"/>
      <c r="V149" s="36"/>
      <c r="W149" s="36"/>
      <c r="X149" s="36"/>
      <c r="Y149" s="36"/>
      <c r="Z149" s="36"/>
      <c r="AA149" s="36"/>
      <c r="AB149" s="36"/>
      <c r="AC149" s="36"/>
      <c r="AD149" s="36"/>
      <c r="AE149" s="36"/>
      <c r="AT149" s="18" t="s">
        <v>166</v>
      </c>
      <c r="AU149" s="18" t="s">
        <v>92</v>
      </c>
    </row>
    <row r="150" spans="2:51" s="14" customFormat="1" ht="11.25">
      <c r="B150" s="204"/>
      <c r="C150" s="205"/>
      <c r="D150" s="189" t="s">
        <v>168</v>
      </c>
      <c r="E150" s="206" t="s">
        <v>44</v>
      </c>
      <c r="F150" s="207" t="s">
        <v>238</v>
      </c>
      <c r="G150" s="205"/>
      <c r="H150" s="208">
        <v>6094</v>
      </c>
      <c r="I150" s="209"/>
      <c r="J150" s="205"/>
      <c r="K150" s="205"/>
      <c r="L150" s="210"/>
      <c r="M150" s="211"/>
      <c r="N150" s="212"/>
      <c r="O150" s="212"/>
      <c r="P150" s="212"/>
      <c r="Q150" s="212"/>
      <c r="R150" s="212"/>
      <c r="S150" s="212"/>
      <c r="T150" s="213"/>
      <c r="AT150" s="214" t="s">
        <v>168</v>
      </c>
      <c r="AU150" s="214" t="s">
        <v>92</v>
      </c>
      <c r="AV150" s="14" t="s">
        <v>92</v>
      </c>
      <c r="AW150" s="14" t="s">
        <v>42</v>
      </c>
      <c r="AX150" s="14" t="s">
        <v>82</v>
      </c>
      <c r="AY150" s="214" t="s">
        <v>158</v>
      </c>
    </row>
    <row r="151" spans="2:51" s="14" customFormat="1" ht="11.25">
      <c r="B151" s="204"/>
      <c r="C151" s="205"/>
      <c r="D151" s="189" t="s">
        <v>168</v>
      </c>
      <c r="E151" s="206" t="s">
        <v>44</v>
      </c>
      <c r="F151" s="207" t="s">
        <v>239</v>
      </c>
      <c r="G151" s="205"/>
      <c r="H151" s="208">
        <v>347.5</v>
      </c>
      <c r="I151" s="209"/>
      <c r="J151" s="205"/>
      <c r="K151" s="205"/>
      <c r="L151" s="210"/>
      <c r="M151" s="211"/>
      <c r="N151" s="212"/>
      <c r="O151" s="212"/>
      <c r="P151" s="212"/>
      <c r="Q151" s="212"/>
      <c r="R151" s="212"/>
      <c r="S151" s="212"/>
      <c r="T151" s="213"/>
      <c r="AT151" s="214" t="s">
        <v>168</v>
      </c>
      <c r="AU151" s="214" t="s">
        <v>92</v>
      </c>
      <c r="AV151" s="14" t="s">
        <v>92</v>
      </c>
      <c r="AW151" s="14" t="s">
        <v>42</v>
      </c>
      <c r="AX151" s="14" t="s">
        <v>82</v>
      </c>
      <c r="AY151" s="214" t="s">
        <v>158</v>
      </c>
    </row>
    <row r="152" spans="2:51" s="15" customFormat="1" ht="11.25">
      <c r="B152" s="215"/>
      <c r="C152" s="216"/>
      <c r="D152" s="189" t="s">
        <v>168</v>
      </c>
      <c r="E152" s="217" t="s">
        <v>44</v>
      </c>
      <c r="F152" s="218" t="s">
        <v>171</v>
      </c>
      <c r="G152" s="216"/>
      <c r="H152" s="219">
        <v>6441.5</v>
      </c>
      <c r="I152" s="220"/>
      <c r="J152" s="216"/>
      <c r="K152" s="216"/>
      <c r="L152" s="221"/>
      <c r="M152" s="222"/>
      <c r="N152" s="223"/>
      <c r="O152" s="223"/>
      <c r="P152" s="223"/>
      <c r="Q152" s="223"/>
      <c r="R152" s="223"/>
      <c r="S152" s="223"/>
      <c r="T152" s="224"/>
      <c r="AT152" s="225" t="s">
        <v>168</v>
      </c>
      <c r="AU152" s="225" t="s">
        <v>92</v>
      </c>
      <c r="AV152" s="15" t="s">
        <v>164</v>
      </c>
      <c r="AW152" s="15" t="s">
        <v>42</v>
      </c>
      <c r="AX152" s="15" t="s">
        <v>90</v>
      </c>
      <c r="AY152" s="225" t="s">
        <v>158</v>
      </c>
    </row>
    <row r="153" spans="1:65" s="2" customFormat="1" ht="37.9" customHeight="1">
      <c r="A153" s="36"/>
      <c r="B153" s="37"/>
      <c r="C153" s="176" t="s">
        <v>240</v>
      </c>
      <c r="D153" s="176" t="s">
        <v>160</v>
      </c>
      <c r="E153" s="177" t="s">
        <v>241</v>
      </c>
      <c r="F153" s="178" t="s">
        <v>242</v>
      </c>
      <c r="G153" s="179" t="s">
        <v>216</v>
      </c>
      <c r="H153" s="180">
        <v>96622.5</v>
      </c>
      <c r="I153" s="181"/>
      <c r="J153" s="182">
        <f>ROUND(I153*H153,2)</f>
        <v>0</v>
      </c>
      <c r="K153" s="178" t="s">
        <v>163</v>
      </c>
      <c r="L153" s="41"/>
      <c r="M153" s="183" t="s">
        <v>44</v>
      </c>
      <c r="N153" s="184" t="s">
        <v>53</v>
      </c>
      <c r="O153" s="66"/>
      <c r="P153" s="185">
        <f>O153*H153</f>
        <v>0</v>
      </c>
      <c r="Q153" s="185">
        <v>0</v>
      </c>
      <c r="R153" s="185">
        <f>Q153*H153</f>
        <v>0</v>
      </c>
      <c r="S153" s="185">
        <v>0</v>
      </c>
      <c r="T153" s="186">
        <f>S153*H153</f>
        <v>0</v>
      </c>
      <c r="U153" s="36"/>
      <c r="V153" s="36"/>
      <c r="W153" s="36"/>
      <c r="X153" s="36"/>
      <c r="Y153" s="36"/>
      <c r="Z153" s="36"/>
      <c r="AA153" s="36"/>
      <c r="AB153" s="36"/>
      <c r="AC153" s="36"/>
      <c r="AD153" s="36"/>
      <c r="AE153" s="36"/>
      <c r="AR153" s="187" t="s">
        <v>164</v>
      </c>
      <c r="AT153" s="187" t="s">
        <v>160</v>
      </c>
      <c r="AU153" s="187" t="s">
        <v>92</v>
      </c>
      <c r="AY153" s="18" t="s">
        <v>158</v>
      </c>
      <c r="BE153" s="188">
        <f>IF(N153="základní",J153,0)</f>
        <v>0</v>
      </c>
      <c r="BF153" s="188">
        <f>IF(N153="snížená",J153,0)</f>
        <v>0</v>
      </c>
      <c r="BG153" s="188">
        <f>IF(N153="zákl. přenesená",J153,0)</f>
        <v>0</v>
      </c>
      <c r="BH153" s="188">
        <f>IF(N153="sníž. přenesená",J153,0)</f>
        <v>0</v>
      </c>
      <c r="BI153" s="188">
        <f>IF(N153="nulová",J153,0)</f>
        <v>0</v>
      </c>
      <c r="BJ153" s="18" t="s">
        <v>90</v>
      </c>
      <c r="BK153" s="188">
        <f>ROUND(I153*H153,2)</f>
        <v>0</v>
      </c>
      <c r="BL153" s="18" t="s">
        <v>164</v>
      </c>
      <c r="BM153" s="187" t="s">
        <v>243</v>
      </c>
    </row>
    <row r="154" spans="1:47" s="2" customFormat="1" ht="58.5">
      <c r="A154" s="36"/>
      <c r="B154" s="37"/>
      <c r="C154" s="38"/>
      <c r="D154" s="189" t="s">
        <v>166</v>
      </c>
      <c r="E154" s="38"/>
      <c r="F154" s="190" t="s">
        <v>237</v>
      </c>
      <c r="G154" s="38"/>
      <c r="H154" s="38"/>
      <c r="I154" s="191"/>
      <c r="J154" s="38"/>
      <c r="K154" s="38"/>
      <c r="L154" s="41"/>
      <c r="M154" s="192"/>
      <c r="N154" s="193"/>
      <c r="O154" s="66"/>
      <c r="P154" s="66"/>
      <c r="Q154" s="66"/>
      <c r="R154" s="66"/>
      <c r="S154" s="66"/>
      <c r="T154" s="67"/>
      <c r="U154" s="36"/>
      <c r="V154" s="36"/>
      <c r="W154" s="36"/>
      <c r="X154" s="36"/>
      <c r="Y154" s="36"/>
      <c r="Z154" s="36"/>
      <c r="AA154" s="36"/>
      <c r="AB154" s="36"/>
      <c r="AC154" s="36"/>
      <c r="AD154" s="36"/>
      <c r="AE154" s="36"/>
      <c r="AT154" s="18" t="s">
        <v>166</v>
      </c>
      <c r="AU154" s="18" t="s">
        <v>92</v>
      </c>
    </row>
    <row r="155" spans="2:51" s="14" customFormat="1" ht="11.25">
      <c r="B155" s="204"/>
      <c r="C155" s="205"/>
      <c r="D155" s="189" t="s">
        <v>168</v>
      </c>
      <c r="E155" s="205"/>
      <c r="F155" s="207" t="s">
        <v>244</v>
      </c>
      <c r="G155" s="205"/>
      <c r="H155" s="208">
        <v>96622.5</v>
      </c>
      <c r="I155" s="209"/>
      <c r="J155" s="205"/>
      <c r="K155" s="205"/>
      <c r="L155" s="210"/>
      <c r="M155" s="211"/>
      <c r="N155" s="212"/>
      <c r="O155" s="212"/>
      <c r="P155" s="212"/>
      <c r="Q155" s="212"/>
      <c r="R155" s="212"/>
      <c r="S155" s="212"/>
      <c r="T155" s="213"/>
      <c r="AT155" s="214" t="s">
        <v>168</v>
      </c>
      <c r="AU155" s="214" t="s">
        <v>92</v>
      </c>
      <c r="AV155" s="14" t="s">
        <v>92</v>
      </c>
      <c r="AW155" s="14" t="s">
        <v>4</v>
      </c>
      <c r="AX155" s="14" t="s">
        <v>90</v>
      </c>
      <c r="AY155" s="214" t="s">
        <v>158</v>
      </c>
    </row>
    <row r="156" spans="1:65" s="2" customFormat="1" ht="24.2" customHeight="1">
      <c r="A156" s="36"/>
      <c r="B156" s="37"/>
      <c r="C156" s="176" t="s">
        <v>245</v>
      </c>
      <c r="D156" s="176" t="s">
        <v>160</v>
      </c>
      <c r="E156" s="177" t="s">
        <v>246</v>
      </c>
      <c r="F156" s="178" t="s">
        <v>247</v>
      </c>
      <c r="G156" s="179" t="s">
        <v>124</v>
      </c>
      <c r="H156" s="180">
        <v>11594.7</v>
      </c>
      <c r="I156" s="181"/>
      <c r="J156" s="182">
        <f>ROUND(I156*H156,2)</f>
        <v>0</v>
      </c>
      <c r="K156" s="178" t="s">
        <v>163</v>
      </c>
      <c r="L156" s="41"/>
      <c r="M156" s="183" t="s">
        <v>44</v>
      </c>
      <c r="N156" s="184" t="s">
        <v>53</v>
      </c>
      <c r="O156" s="66"/>
      <c r="P156" s="185">
        <f>O156*H156</f>
        <v>0</v>
      </c>
      <c r="Q156" s="185">
        <v>0</v>
      </c>
      <c r="R156" s="185">
        <f>Q156*H156</f>
        <v>0</v>
      </c>
      <c r="S156" s="185">
        <v>0</v>
      </c>
      <c r="T156" s="186">
        <f>S156*H156</f>
        <v>0</v>
      </c>
      <c r="U156" s="36"/>
      <c r="V156" s="36"/>
      <c r="W156" s="36"/>
      <c r="X156" s="36"/>
      <c r="Y156" s="36"/>
      <c r="Z156" s="36"/>
      <c r="AA156" s="36"/>
      <c r="AB156" s="36"/>
      <c r="AC156" s="36"/>
      <c r="AD156" s="36"/>
      <c r="AE156" s="36"/>
      <c r="AR156" s="187" t="s">
        <v>164</v>
      </c>
      <c r="AT156" s="187" t="s">
        <v>160</v>
      </c>
      <c r="AU156" s="187" t="s">
        <v>92</v>
      </c>
      <c r="AY156" s="18" t="s">
        <v>158</v>
      </c>
      <c r="BE156" s="188">
        <f>IF(N156="základní",J156,0)</f>
        <v>0</v>
      </c>
      <c r="BF156" s="188">
        <f>IF(N156="snížená",J156,0)</f>
        <v>0</v>
      </c>
      <c r="BG156" s="188">
        <f>IF(N156="zákl. přenesená",J156,0)</f>
        <v>0</v>
      </c>
      <c r="BH156" s="188">
        <f>IF(N156="sníž. přenesená",J156,0)</f>
        <v>0</v>
      </c>
      <c r="BI156" s="188">
        <f>IF(N156="nulová",J156,0)</f>
        <v>0</v>
      </c>
      <c r="BJ156" s="18" t="s">
        <v>90</v>
      </c>
      <c r="BK156" s="188">
        <f>ROUND(I156*H156,2)</f>
        <v>0</v>
      </c>
      <c r="BL156" s="18" t="s">
        <v>164</v>
      </c>
      <c r="BM156" s="187" t="s">
        <v>248</v>
      </c>
    </row>
    <row r="157" spans="2:51" s="14" customFormat="1" ht="11.25">
      <c r="B157" s="204"/>
      <c r="C157" s="205"/>
      <c r="D157" s="189" t="s">
        <v>168</v>
      </c>
      <c r="E157" s="206" t="s">
        <v>44</v>
      </c>
      <c r="F157" s="207" t="s">
        <v>249</v>
      </c>
      <c r="G157" s="205"/>
      <c r="H157" s="208">
        <v>11594.7</v>
      </c>
      <c r="I157" s="209"/>
      <c r="J157" s="205"/>
      <c r="K157" s="205"/>
      <c r="L157" s="210"/>
      <c r="M157" s="211"/>
      <c r="N157" s="212"/>
      <c r="O157" s="212"/>
      <c r="P157" s="212"/>
      <c r="Q157" s="212"/>
      <c r="R157" s="212"/>
      <c r="S157" s="212"/>
      <c r="T157" s="213"/>
      <c r="AT157" s="214" t="s">
        <v>168</v>
      </c>
      <c r="AU157" s="214" t="s">
        <v>92</v>
      </c>
      <c r="AV157" s="14" t="s">
        <v>92</v>
      </c>
      <c r="AW157" s="14" t="s">
        <v>42</v>
      </c>
      <c r="AX157" s="14" t="s">
        <v>90</v>
      </c>
      <c r="AY157" s="214" t="s">
        <v>158</v>
      </c>
    </row>
    <row r="158" spans="1:65" s="2" customFormat="1" ht="24.2" customHeight="1">
      <c r="A158" s="36"/>
      <c r="B158" s="37"/>
      <c r="C158" s="176" t="s">
        <v>250</v>
      </c>
      <c r="D158" s="176" t="s">
        <v>160</v>
      </c>
      <c r="E158" s="177" t="s">
        <v>251</v>
      </c>
      <c r="F158" s="178" t="s">
        <v>252</v>
      </c>
      <c r="G158" s="179" t="s">
        <v>113</v>
      </c>
      <c r="H158" s="180">
        <v>16985.8</v>
      </c>
      <c r="I158" s="181"/>
      <c r="J158" s="182">
        <f>ROUND(I158*H158,2)</f>
        <v>0</v>
      </c>
      <c r="K158" s="178" t="s">
        <v>163</v>
      </c>
      <c r="L158" s="41"/>
      <c r="M158" s="183" t="s">
        <v>44</v>
      </c>
      <c r="N158" s="184" t="s">
        <v>53</v>
      </c>
      <c r="O158" s="66"/>
      <c r="P158" s="185">
        <f>O158*H158</f>
        <v>0</v>
      </c>
      <c r="Q158" s="185">
        <v>0</v>
      </c>
      <c r="R158" s="185">
        <f>Q158*H158</f>
        <v>0</v>
      </c>
      <c r="S158" s="185">
        <v>0</v>
      </c>
      <c r="T158" s="186">
        <f>S158*H158</f>
        <v>0</v>
      </c>
      <c r="U158" s="36"/>
      <c r="V158" s="36"/>
      <c r="W158" s="36"/>
      <c r="X158" s="36"/>
      <c r="Y158" s="36"/>
      <c r="Z158" s="36"/>
      <c r="AA158" s="36"/>
      <c r="AB158" s="36"/>
      <c r="AC158" s="36"/>
      <c r="AD158" s="36"/>
      <c r="AE158" s="36"/>
      <c r="AR158" s="187" t="s">
        <v>164</v>
      </c>
      <c r="AT158" s="187" t="s">
        <v>160</v>
      </c>
      <c r="AU158" s="187" t="s">
        <v>92</v>
      </c>
      <c r="AY158" s="18" t="s">
        <v>158</v>
      </c>
      <c r="BE158" s="188">
        <f>IF(N158="základní",J158,0)</f>
        <v>0</v>
      </c>
      <c r="BF158" s="188">
        <f>IF(N158="snížená",J158,0)</f>
        <v>0</v>
      </c>
      <c r="BG158" s="188">
        <f>IF(N158="zákl. přenesená",J158,0)</f>
        <v>0</v>
      </c>
      <c r="BH158" s="188">
        <f>IF(N158="sníž. přenesená",J158,0)</f>
        <v>0</v>
      </c>
      <c r="BI158" s="188">
        <f>IF(N158="nulová",J158,0)</f>
        <v>0</v>
      </c>
      <c r="BJ158" s="18" t="s">
        <v>90</v>
      </c>
      <c r="BK158" s="188">
        <f>ROUND(I158*H158,2)</f>
        <v>0</v>
      </c>
      <c r="BL158" s="18" t="s">
        <v>164</v>
      </c>
      <c r="BM158" s="187" t="s">
        <v>253</v>
      </c>
    </row>
    <row r="159" spans="1:47" s="2" customFormat="1" ht="107.25">
      <c r="A159" s="36"/>
      <c r="B159" s="37"/>
      <c r="C159" s="38"/>
      <c r="D159" s="189" t="s">
        <v>166</v>
      </c>
      <c r="E159" s="38"/>
      <c r="F159" s="190" t="s">
        <v>254</v>
      </c>
      <c r="G159" s="38"/>
      <c r="H159" s="38"/>
      <c r="I159" s="191"/>
      <c r="J159" s="38"/>
      <c r="K159" s="38"/>
      <c r="L159" s="41"/>
      <c r="M159" s="192"/>
      <c r="N159" s="193"/>
      <c r="O159" s="66"/>
      <c r="P159" s="66"/>
      <c r="Q159" s="66"/>
      <c r="R159" s="66"/>
      <c r="S159" s="66"/>
      <c r="T159" s="67"/>
      <c r="U159" s="36"/>
      <c r="V159" s="36"/>
      <c r="W159" s="36"/>
      <c r="X159" s="36"/>
      <c r="Y159" s="36"/>
      <c r="Z159" s="36"/>
      <c r="AA159" s="36"/>
      <c r="AB159" s="36"/>
      <c r="AC159" s="36"/>
      <c r="AD159" s="36"/>
      <c r="AE159" s="36"/>
      <c r="AT159" s="18" t="s">
        <v>166</v>
      </c>
      <c r="AU159" s="18" t="s">
        <v>92</v>
      </c>
    </row>
    <row r="160" spans="2:51" s="13" customFormat="1" ht="11.25">
      <c r="B160" s="194"/>
      <c r="C160" s="195"/>
      <c r="D160" s="189" t="s">
        <v>168</v>
      </c>
      <c r="E160" s="196" t="s">
        <v>44</v>
      </c>
      <c r="F160" s="197" t="s">
        <v>255</v>
      </c>
      <c r="G160" s="195"/>
      <c r="H160" s="196" t="s">
        <v>44</v>
      </c>
      <c r="I160" s="198"/>
      <c r="J160" s="195"/>
      <c r="K160" s="195"/>
      <c r="L160" s="199"/>
      <c r="M160" s="200"/>
      <c r="N160" s="201"/>
      <c r="O160" s="201"/>
      <c r="P160" s="201"/>
      <c r="Q160" s="201"/>
      <c r="R160" s="201"/>
      <c r="S160" s="201"/>
      <c r="T160" s="202"/>
      <c r="AT160" s="203" t="s">
        <v>168</v>
      </c>
      <c r="AU160" s="203" t="s">
        <v>92</v>
      </c>
      <c r="AV160" s="13" t="s">
        <v>90</v>
      </c>
      <c r="AW160" s="13" t="s">
        <v>42</v>
      </c>
      <c r="AX160" s="13" t="s">
        <v>82</v>
      </c>
      <c r="AY160" s="203" t="s">
        <v>158</v>
      </c>
    </row>
    <row r="161" spans="2:51" s="14" customFormat="1" ht="11.25">
      <c r="B161" s="204"/>
      <c r="C161" s="205"/>
      <c r="D161" s="189" t="s">
        <v>168</v>
      </c>
      <c r="E161" s="206" t="s">
        <v>44</v>
      </c>
      <c r="F161" s="207" t="s">
        <v>256</v>
      </c>
      <c r="G161" s="205"/>
      <c r="H161" s="208">
        <v>4654</v>
      </c>
      <c r="I161" s="209"/>
      <c r="J161" s="205"/>
      <c r="K161" s="205"/>
      <c r="L161" s="210"/>
      <c r="M161" s="211"/>
      <c r="N161" s="212"/>
      <c r="O161" s="212"/>
      <c r="P161" s="212"/>
      <c r="Q161" s="212"/>
      <c r="R161" s="212"/>
      <c r="S161" s="212"/>
      <c r="T161" s="213"/>
      <c r="AT161" s="214" t="s">
        <v>168</v>
      </c>
      <c r="AU161" s="214" t="s">
        <v>92</v>
      </c>
      <c r="AV161" s="14" t="s">
        <v>92</v>
      </c>
      <c r="AW161" s="14" t="s">
        <v>42</v>
      </c>
      <c r="AX161" s="14" t="s">
        <v>82</v>
      </c>
      <c r="AY161" s="214" t="s">
        <v>158</v>
      </c>
    </row>
    <row r="162" spans="2:51" s="14" customFormat="1" ht="11.25">
      <c r="B162" s="204"/>
      <c r="C162" s="205"/>
      <c r="D162" s="189" t="s">
        <v>168</v>
      </c>
      <c r="E162" s="206" t="s">
        <v>44</v>
      </c>
      <c r="F162" s="207" t="s">
        <v>257</v>
      </c>
      <c r="G162" s="205"/>
      <c r="H162" s="208">
        <v>4290</v>
      </c>
      <c r="I162" s="209"/>
      <c r="J162" s="205"/>
      <c r="K162" s="205"/>
      <c r="L162" s="210"/>
      <c r="M162" s="211"/>
      <c r="N162" s="212"/>
      <c r="O162" s="212"/>
      <c r="P162" s="212"/>
      <c r="Q162" s="212"/>
      <c r="R162" s="212"/>
      <c r="S162" s="212"/>
      <c r="T162" s="213"/>
      <c r="AT162" s="214" t="s">
        <v>168</v>
      </c>
      <c r="AU162" s="214" t="s">
        <v>92</v>
      </c>
      <c r="AV162" s="14" t="s">
        <v>92</v>
      </c>
      <c r="AW162" s="14" t="s">
        <v>42</v>
      </c>
      <c r="AX162" s="14" t="s">
        <v>82</v>
      </c>
      <c r="AY162" s="214" t="s">
        <v>158</v>
      </c>
    </row>
    <row r="163" spans="2:51" s="14" customFormat="1" ht="11.25">
      <c r="B163" s="204"/>
      <c r="C163" s="205"/>
      <c r="D163" s="189" t="s">
        <v>168</v>
      </c>
      <c r="E163" s="206" t="s">
        <v>44</v>
      </c>
      <c r="F163" s="207" t="s">
        <v>258</v>
      </c>
      <c r="G163" s="205"/>
      <c r="H163" s="208">
        <v>2964</v>
      </c>
      <c r="I163" s="209"/>
      <c r="J163" s="205"/>
      <c r="K163" s="205"/>
      <c r="L163" s="210"/>
      <c r="M163" s="211"/>
      <c r="N163" s="212"/>
      <c r="O163" s="212"/>
      <c r="P163" s="212"/>
      <c r="Q163" s="212"/>
      <c r="R163" s="212"/>
      <c r="S163" s="212"/>
      <c r="T163" s="213"/>
      <c r="AT163" s="214" t="s">
        <v>168</v>
      </c>
      <c r="AU163" s="214" t="s">
        <v>92</v>
      </c>
      <c r="AV163" s="14" t="s">
        <v>92</v>
      </c>
      <c r="AW163" s="14" t="s">
        <v>42</v>
      </c>
      <c r="AX163" s="14" t="s">
        <v>82</v>
      </c>
      <c r="AY163" s="214" t="s">
        <v>158</v>
      </c>
    </row>
    <row r="164" spans="2:51" s="14" customFormat="1" ht="11.25">
      <c r="B164" s="204"/>
      <c r="C164" s="205"/>
      <c r="D164" s="189" t="s">
        <v>168</v>
      </c>
      <c r="E164" s="206" t="s">
        <v>44</v>
      </c>
      <c r="F164" s="207" t="s">
        <v>259</v>
      </c>
      <c r="G164" s="205"/>
      <c r="H164" s="208">
        <v>208</v>
      </c>
      <c r="I164" s="209"/>
      <c r="J164" s="205"/>
      <c r="K164" s="205"/>
      <c r="L164" s="210"/>
      <c r="M164" s="211"/>
      <c r="N164" s="212"/>
      <c r="O164" s="212"/>
      <c r="P164" s="212"/>
      <c r="Q164" s="212"/>
      <c r="R164" s="212"/>
      <c r="S164" s="212"/>
      <c r="T164" s="213"/>
      <c r="AT164" s="214" t="s">
        <v>168</v>
      </c>
      <c r="AU164" s="214" t="s">
        <v>92</v>
      </c>
      <c r="AV164" s="14" t="s">
        <v>92</v>
      </c>
      <c r="AW164" s="14" t="s">
        <v>42</v>
      </c>
      <c r="AX164" s="14" t="s">
        <v>82</v>
      </c>
      <c r="AY164" s="214" t="s">
        <v>158</v>
      </c>
    </row>
    <row r="165" spans="2:51" s="14" customFormat="1" ht="11.25">
      <c r="B165" s="204"/>
      <c r="C165" s="205"/>
      <c r="D165" s="189" t="s">
        <v>168</v>
      </c>
      <c r="E165" s="206" t="s">
        <v>44</v>
      </c>
      <c r="F165" s="207" t="s">
        <v>260</v>
      </c>
      <c r="G165" s="205"/>
      <c r="H165" s="208">
        <v>4869.8</v>
      </c>
      <c r="I165" s="209"/>
      <c r="J165" s="205"/>
      <c r="K165" s="205"/>
      <c r="L165" s="210"/>
      <c r="M165" s="211"/>
      <c r="N165" s="212"/>
      <c r="O165" s="212"/>
      <c r="P165" s="212"/>
      <c r="Q165" s="212"/>
      <c r="R165" s="212"/>
      <c r="S165" s="212"/>
      <c r="T165" s="213"/>
      <c r="AT165" s="214" t="s">
        <v>168</v>
      </c>
      <c r="AU165" s="214" t="s">
        <v>92</v>
      </c>
      <c r="AV165" s="14" t="s">
        <v>92</v>
      </c>
      <c r="AW165" s="14" t="s">
        <v>42</v>
      </c>
      <c r="AX165" s="14" t="s">
        <v>82</v>
      </c>
      <c r="AY165" s="214" t="s">
        <v>158</v>
      </c>
    </row>
    <row r="166" spans="2:51" s="15" customFormat="1" ht="11.25">
      <c r="B166" s="215"/>
      <c r="C166" s="216"/>
      <c r="D166" s="189" t="s">
        <v>168</v>
      </c>
      <c r="E166" s="217" t="s">
        <v>115</v>
      </c>
      <c r="F166" s="218" t="s">
        <v>171</v>
      </c>
      <c r="G166" s="216"/>
      <c r="H166" s="219">
        <v>16985.8</v>
      </c>
      <c r="I166" s="220"/>
      <c r="J166" s="216"/>
      <c r="K166" s="216"/>
      <c r="L166" s="221"/>
      <c r="M166" s="222"/>
      <c r="N166" s="223"/>
      <c r="O166" s="223"/>
      <c r="P166" s="223"/>
      <c r="Q166" s="223"/>
      <c r="R166" s="223"/>
      <c r="S166" s="223"/>
      <c r="T166" s="224"/>
      <c r="AT166" s="225" t="s">
        <v>168</v>
      </c>
      <c r="AU166" s="225" t="s">
        <v>92</v>
      </c>
      <c r="AV166" s="15" t="s">
        <v>164</v>
      </c>
      <c r="AW166" s="15" t="s">
        <v>42</v>
      </c>
      <c r="AX166" s="15" t="s">
        <v>90</v>
      </c>
      <c r="AY166" s="225" t="s">
        <v>158</v>
      </c>
    </row>
    <row r="167" spans="1:65" s="2" customFormat="1" ht="14.45" customHeight="1">
      <c r="A167" s="36"/>
      <c r="B167" s="37"/>
      <c r="C167" s="237" t="s">
        <v>261</v>
      </c>
      <c r="D167" s="237" t="s">
        <v>262</v>
      </c>
      <c r="E167" s="238" t="s">
        <v>263</v>
      </c>
      <c r="F167" s="239" t="s">
        <v>264</v>
      </c>
      <c r="G167" s="240" t="s">
        <v>265</v>
      </c>
      <c r="H167" s="241">
        <v>254.787</v>
      </c>
      <c r="I167" s="242"/>
      <c r="J167" s="243">
        <f>ROUND(I167*H167,2)</f>
        <v>0</v>
      </c>
      <c r="K167" s="239" t="s">
        <v>163</v>
      </c>
      <c r="L167" s="244"/>
      <c r="M167" s="245" t="s">
        <v>44</v>
      </c>
      <c r="N167" s="246" t="s">
        <v>53</v>
      </c>
      <c r="O167" s="66"/>
      <c r="P167" s="185">
        <f>O167*H167</f>
        <v>0</v>
      </c>
      <c r="Q167" s="185">
        <v>0.001</v>
      </c>
      <c r="R167" s="185">
        <f>Q167*H167</f>
        <v>0.254787</v>
      </c>
      <c r="S167" s="185">
        <v>0</v>
      </c>
      <c r="T167" s="186">
        <f>S167*H167</f>
        <v>0</v>
      </c>
      <c r="U167" s="36"/>
      <c r="V167" s="36"/>
      <c r="W167" s="36"/>
      <c r="X167" s="36"/>
      <c r="Y167" s="36"/>
      <c r="Z167" s="36"/>
      <c r="AA167" s="36"/>
      <c r="AB167" s="36"/>
      <c r="AC167" s="36"/>
      <c r="AD167" s="36"/>
      <c r="AE167" s="36"/>
      <c r="AR167" s="187" t="s">
        <v>213</v>
      </c>
      <c r="AT167" s="187" t="s">
        <v>262</v>
      </c>
      <c r="AU167" s="187" t="s">
        <v>92</v>
      </c>
      <c r="AY167" s="18" t="s">
        <v>158</v>
      </c>
      <c r="BE167" s="188">
        <f>IF(N167="základní",J167,0)</f>
        <v>0</v>
      </c>
      <c r="BF167" s="188">
        <f>IF(N167="snížená",J167,0)</f>
        <v>0</v>
      </c>
      <c r="BG167" s="188">
        <f>IF(N167="zákl. přenesená",J167,0)</f>
        <v>0</v>
      </c>
      <c r="BH167" s="188">
        <f>IF(N167="sníž. přenesená",J167,0)</f>
        <v>0</v>
      </c>
      <c r="BI167" s="188">
        <f>IF(N167="nulová",J167,0)</f>
        <v>0</v>
      </c>
      <c r="BJ167" s="18" t="s">
        <v>90</v>
      </c>
      <c r="BK167" s="188">
        <f>ROUND(I167*H167,2)</f>
        <v>0</v>
      </c>
      <c r="BL167" s="18" t="s">
        <v>164</v>
      </c>
      <c r="BM167" s="187" t="s">
        <v>266</v>
      </c>
    </row>
    <row r="168" spans="2:51" s="14" customFormat="1" ht="11.25">
      <c r="B168" s="204"/>
      <c r="C168" s="205"/>
      <c r="D168" s="189" t="s">
        <v>168</v>
      </c>
      <c r="E168" s="205"/>
      <c r="F168" s="207" t="s">
        <v>267</v>
      </c>
      <c r="G168" s="205"/>
      <c r="H168" s="208">
        <v>254.787</v>
      </c>
      <c r="I168" s="209"/>
      <c r="J168" s="205"/>
      <c r="K168" s="205"/>
      <c r="L168" s="210"/>
      <c r="M168" s="211"/>
      <c r="N168" s="212"/>
      <c r="O168" s="212"/>
      <c r="P168" s="212"/>
      <c r="Q168" s="212"/>
      <c r="R168" s="212"/>
      <c r="S168" s="212"/>
      <c r="T168" s="213"/>
      <c r="AT168" s="214" t="s">
        <v>168</v>
      </c>
      <c r="AU168" s="214" t="s">
        <v>92</v>
      </c>
      <c r="AV168" s="14" t="s">
        <v>92</v>
      </c>
      <c r="AW168" s="14" t="s">
        <v>4</v>
      </c>
      <c r="AX168" s="14" t="s">
        <v>90</v>
      </c>
      <c r="AY168" s="214" t="s">
        <v>158</v>
      </c>
    </row>
    <row r="169" spans="1:65" s="2" customFormat="1" ht="14.45" customHeight="1">
      <c r="A169" s="36"/>
      <c r="B169" s="37"/>
      <c r="C169" s="176" t="s">
        <v>8</v>
      </c>
      <c r="D169" s="176" t="s">
        <v>160</v>
      </c>
      <c r="E169" s="177" t="s">
        <v>268</v>
      </c>
      <c r="F169" s="178" t="s">
        <v>269</v>
      </c>
      <c r="G169" s="179" t="s">
        <v>113</v>
      </c>
      <c r="H169" s="180">
        <v>16985.8</v>
      </c>
      <c r="I169" s="181"/>
      <c r="J169" s="182">
        <f>ROUND(I169*H169,2)</f>
        <v>0</v>
      </c>
      <c r="K169" s="178" t="s">
        <v>163</v>
      </c>
      <c r="L169" s="41"/>
      <c r="M169" s="183" t="s">
        <v>44</v>
      </c>
      <c r="N169" s="184" t="s">
        <v>53</v>
      </c>
      <c r="O169" s="66"/>
      <c r="P169" s="185">
        <f>O169*H169</f>
        <v>0</v>
      </c>
      <c r="Q169" s="185">
        <v>0</v>
      </c>
      <c r="R169" s="185">
        <f>Q169*H169</f>
        <v>0</v>
      </c>
      <c r="S169" s="185">
        <v>0</v>
      </c>
      <c r="T169" s="186">
        <f>S169*H169</f>
        <v>0</v>
      </c>
      <c r="U169" s="36"/>
      <c r="V169" s="36"/>
      <c r="W169" s="36"/>
      <c r="X169" s="36"/>
      <c r="Y169" s="36"/>
      <c r="Z169" s="36"/>
      <c r="AA169" s="36"/>
      <c r="AB169" s="36"/>
      <c r="AC169" s="36"/>
      <c r="AD169" s="36"/>
      <c r="AE169" s="36"/>
      <c r="AR169" s="187" t="s">
        <v>164</v>
      </c>
      <c r="AT169" s="187" t="s">
        <v>160</v>
      </c>
      <c r="AU169" s="187" t="s">
        <v>92</v>
      </c>
      <c r="AY169" s="18" t="s">
        <v>158</v>
      </c>
      <c r="BE169" s="188">
        <f>IF(N169="základní",J169,0)</f>
        <v>0</v>
      </c>
      <c r="BF169" s="188">
        <f>IF(N169="snížená",J169,0)</f>
        <v>0</v>
      </c>
      <c r="BG169" s="188">
        <f>IF(N169="zákl. přenesená",J169,0)</f>
        <v>0</v>
      </c>
      <c r="BH169" s="188">
        <f>IF(N169="sníž. přenesená",J169,0)</f>
        <v>0</v>
      </c>
      <c r="BI169" s="188">
        <f>IF(N169="nulová",J169,0)</f>
        <v>0</v>
      </c>
      <c r="BJ169" s="18" t="s">
        <v>90</v>
      </c>
      <c r="BK169" s="188">
        <f>ROUND(I169*H169,2)</f>
        <v>0</v>
      </c>
      <c r="BL169" s="18" t="s">
        <v>164</v>
      </c>
      <c r="BM169" s="187" t="s">
        <v>270</v>
      </c>
    </row>
    <row r="170" spans="1:47" s="2" customFormat="1" ht="87.75">
      <c r="A170" s="36"/>
      <c r="B170" s="37"/>
      <c r="C170" s="38"/>
      <c r="D170" s="189" t="s">
        <v>166</v>
      </c>
      <c r="E170" s="38"/>
      <c r="F170" s="190" t="s">
        <v>271</v>
      </c>
      <c r="G170" s="38"/>
      <c r="H170" s="38"/>
      <c r="I170" s="191"/>
      <c r="J170" s="38"/>
      <c r="K170" s="38"/>
      <c r="L170" s="41"/>
      <c r="M170" s="192"/>
      <c r="N170" s="193"/>
      <c r="O170" s="66"/>
      <c r="P170" s="66"/>
      <c r="Q170" s="66"/>
      <c r="R170" s="66"/>
      <c r="S170" s="66"/>
      <c r="T170" s="67"/>
      <c r="U170" s="36"/>
      <c r="V170" s="36"/>
      <c r="W170" s="36"/>
      <c r="X170" s="36"/>
      <c r="Y170" s="36"/>
      <c r="Z170" s="36"/>
      <c r="AA170" s="36"/>
      <c r="AB170" s="36"/>
      <c r="AC170" s="36"/>
      <c r="AD170" s="36"/>
      <c r="AE170" s="36"/>
      <c r="AT170" s="18" t="s">
        <v>166</v>
      </c>
      <c r="AU170" s="18" t="s">
        <v>92</v>
      </c>
    </row>
    <row r="171" spans="2:51" s="14" customFormat="1" ht="11.25">
      <c r="B171" s="204"/>
      <c r="C171" s="205"/>
      <c r="D171" s="189" t="s">
        <v>168</v>
      </c>
      <c r="E171" s="206" t="s">
        <v>44</v>
      </c>
      <c r="F171" s="207" t="s">
        <v>115</v>
      </c>
      <c r="G171" s="205"/>
      <c r="H171" s="208">
        <v>16985.8</v>
      </c>
      <c r="I171" s="209"/>
      <c r="J171" s="205"/>
      <c r="K171" s="205"/>
      <c r="L171" s="210"/>
      <c r="M171" s="211"/>
      <c r="N171" s="212"/>
      <c r="O171" s="212"/>
      <c r="P171" s="212"/>
      <c r="Q171" s="212"/>
      <c r="R171" s="212"/>
      <c r="S171" s="212"/>
      <c r="T171" s="213"/>
      <c r="AT171" s="214" t="s">
        <v>168</v>
      </c>
      <c r="AU171" s="214" t="s">
        <v>92</v>
      </c>
      <c r="AV171" s="14" t="s">
        <v>92</v>
      </c>
      <c r="AW171" s="14" t="s">
        <v>42</v>
      </c>
      <c r="AX171" s="14" t="s">
        <v>90</v>
      </c>
      <c r="AY171" s="214" t="s">
        <v>158</v>
      </c>
    </row>
    <row r="172" spans="1:65" s="2" customFormat="1" ht="14.45" customHeight="1">
      <c r="A172" s="36"/>
      <c r="B172" s="37"/>
      <c r="C172" s="176" t="s">
        <v>272</v>
      </c>
      <c r="D172" s="176" t="s">
        <v>160</v>
      </c>
      <c r="E172" s="177" t="s">
        <v>273</v>
      </c>
      <c r="F172" s="178" t="s">
        <v>274</v>
      </c>
      <c r="G172" s="179" t="s">
        <v>113</v>
      </c>
      <c r="H172" s="180">
        <v>16863.8</v>
      </c>
      <c r="I172" s="181"/>
      <c r="J172" s="182">
        <f>ROUND(I172*H172,2)</f>
        <v>0</v>
      </c>
      <c r="K172" s="178" t="s">
        <v>163</v>
      </c>
      <c r="L172" s="41"/>
      <c r="M172" s="183" t="s">
        <v>44</v>
      </c>
      <c r="N172" s="184" t="s">
        <v>53</v>
      </c>
      <c r="O172" s="66"/>
      <c r="P172" s="185">
        <f>O172*H172</f>
        <v>0</v>
      </c>
      <c r="Q172" s="185">
        <v>0</v>
      </c>
      <c r="R172" s="185">
        <f>Q172*H172</f>
        <v>0</v>
      </c>
      <c r="S172" s="185">
        <v>0</v>
      </c>
      <c r="T172" s="186">
        <f>S172*H172</f>
        <v>0</v>
      </c>
      <c r="U172" s="36"/>
      <c r="V172" s="36"/>
      <c r="W172" s="36"/>
      <c r="X172" s="36"/>
      <c r="Y172" s="36"/>
      <c r="Z172" s="36"/>
      <c r="AA172" s="36"/>
      <c r="AB172" s="36"/>
      <c r="AC172" s="36"/>
      <c r="AD172" s="36"/>
      <c r="AE172" s="36"/>
      <c r="AR172" s="187" t="s">
        <v>164</v>
      </c>
      <c r="AT172" s="187" t="s">
        <v>160</v>
      </c>
      <c r="AU172" s="187" t="s">
        <v>92</v>
      </c>
      <c r="AY172" s="18" t="s">
        <v>158</v>
      </c>
      <c r="BE172" s="188">
        <f>IF(N172="základní",J172,0)</f>
        <v>0</v>
      </c>
      <c r="BF172" s="188">
        <f>IF(N172="snížená",J172,0)</f>
        <v>0</v>
      </c>
      <c r="BG172" s="188">
        <f>IF(N172="zákl. přenesená",J172,0)</f>
        <v>0</v>
      </c>
      <c r="BH172" s="188">
        <f>IF(N172="sníž. přenesená",J172,0)</f>
        <v>0</v>
      </c>
      <c r="BI172" s="188">
        <f>IF(N172="nulová",J172,0)</f>
        <v>0</v>
      </c>
      <c r="BJ172" s="18" t="s">
        <v>90</v>
      </c>
      <c r="BK172" s="188">
        <f>ROUND(I172*H172,2)</f>
        <v>0</v>
      </c>
      <c r="BL172" s="18" t="s">
        <v>164</v>
      </c>
      <c r="BM172" s="187" t="s">
        <v>275</v>
      </c>
    </row>
    <row r="173" spans="1:47" s="2" customFormat="1" ht="87.75">
      <c r="A173" s="36"/>
      <c r="B173" s="37"/>
      <c r="C173" s="38"/>
      <c r="D173" s="189" t="s">
        <v>166</v>
      </c>
      <c r="E173" s="38"/>
      <c r="F173" s="190" t="s">
        <v>271</v>
      </c>
      <c r="G173" s="38"/>
      <c r="H173" s="38"/>
      <c r="I173" s="191"/>
      <c r="J173" s="38"/>
      <c r="K173" s="38"/>
      <c r="L173" s="41"/>
      <c r="M173" s="192"/>
      <c r="N173" s="193"/>
      <c r="O173" s="66"/>
      <c r="P173" s="66"/>
      <c r="Q173" s="66"/>
      <c r="R173" s="66"/>
      <c r="S173" s="66"/>
      <c r="T173" s="67"/>
      <c r="U173" s="36"/>
      <c r="V173" s="36"/>
      <c r="W173" s="36"/>
      <c r="X173" s="36"/>
      <c r="Y173" s="36"/>
      <c r="Z173" s="36"/>
      <c r="AA173" s="36"/>
      <c r="AB173" s="36"/>
      <c r="AC173" s="36"/>
      <c r="AD173" s="36"/>
      <c r="AE173" s="36"/>
      <c r="AT173" s="18" t="s">
        <v>166</v>
      </c>
      <c r="AU173" s="18" t="s">
        <v>92</v>
      </c>
    </row>
    <row r="174" spans="2:51" s="14" customFormat="1" ht="11.25">
      <c r="B174" s="204"/>
      <c r="C174" s="205"/>
      <c r="D174" s="189" t="s">
        <v>168</v>
      </c>
      <c r="E174" s="206" t="s">
        <v>44</v>
      </c>
      <c r="F174" s="207" t="s">
        <v>276</v>
      </c>
      <c r="G174" s="205"/>
      <c r="H174" s="208">
        <v>9160</v>
      </c>
      <c r="I174" s="209"/>
      <c r="J174" s="205"/>
      <c r="K174" s="205"/>
      <c r="L174" s="210"/>
      <c r="M174" s="211"/>
      <c r="N174" s="212"/>
      <c r="O174" s="212"/>
      <c r="P174" s="212"/>
      <c r="Q174" s="212"/>
      <c r="R174" s="212"/>
      <c r="S174" s="212"/>
      <c r="T174" s="213"/>
      <c r="AT174" s="214" t="s">
        <v>168</v>
      </c>
      <c r="AU174" s="214" t="s">
        <v>92</v>
      </c>
      <c r="AV174" s="14" t="s">
        <v>92</v>
      </c>
      <c r="AW174" s="14" t="s">
        <v>42</v>
      </c>
      <c r="AX174" s="14" t="s">
        <v>82</v>
      </c>
      <c r="AY174" s="214" t="s">
        <v>158</v>
      </c>
    </row>
    <row r="175" spans="2:51" s="14" customFormat="1" ht="11.25">
      <c r="B175" s="204"/>
      <c r="C175" s="205"/>
      <c r="D175" s="189" t="s">
        <v>168</v>
      </c>
      <c r="E175" s="206" t="s">
        <v>44</v>
      </c>
      <c r="F175" s="207" t="s">
        <v>111</v>
      </c>
      <c r="G175" s="205"/>
      <c r="H175" s="208">
        <v>455</v>
      </c>
      <c r="I175" s="209"/>
      <c r="J175" s="205"/>
      <c r="K175" s="205"/>
      <c r="L175" s="210"/>
      <c r="M175" s="211"/>
      <c r="N175" s="212"/>
      <c r="O175" s="212"/>
      <c r="P175" s="212"/>
      <c r="Q175" s="212"/>
      <c r="R175" s="212"/>
      <c r="S175" s="212"/>
      <c r="T175" s="213"/>
      <c r="AT175" s="214" t="s">
        <v>168</v>
      </c>
      <c r="AU175" s="214" t="s">
        <v>92</v>
      </c>
      <c r="AV175" s="14" t="s">
        <v>92</v>
      </c>
      <c r="AW175" s="14" t="s">
        <v>42</v>
      </c>
      <c r="AX175" s="14" t="s">
        <v>82</v>
      </c>
      <c r="AY175" s="214" t="s">
        <v>158</v>
      </c>
    </row>
    <row r="176" spans="2:51" s="14" customFormat="1" ht="11.25">
      <c r="B176" s="204"/>
      <c r="C176" s="205"/>
      <c r="D176" s="189" t="s">
        <v>168</v>
      </c>
      <c r="E176" s="206" t="s">
        <v>44</v>
      </c>
      <c r="F176" s="207" t="s">
        <v>119</v>
      </c>
      <c r="G176" s="205"/>
      <c r="H176" s="208">
        <v>265.8</v>
      </c>
      <c r="I176" s="209"/>
      <c r="J176" s="205"/>
      <c r="K176" s="205"/>
      <c r="L176" s="210"/>
      <c r="M176" s="211"/>
      <c r="N176" s="212"/>
      <c r="O176" s="212"/>
      <c r="P176" s="212"/>
      <c r="Q176" s="212"/>
      <c r="R176" s="212"/>
      <c r="S176" s="212"/>
      <c r="T176" s="213"/>
      <c r="AT176" s="214" t="s">
        <v>168</v>
      </c>
      <c r="AU176" s="214" t="s">
        <v>92</v>
      </c>
      <c r="AV176" s="14" t="s">
        <v>92</v>
      </c>
      <c r="AW176" s="14" t="s">
        <v>42</v>
      </c>
      <c r="AX176" s="14" t="s">
        <v>82</v>
      </c>
      <c r="AY176" s="214" t="s">
        <v>158</v>
      </c>
    </row>
    <row r="177" spans="2:51" s="14" customFormat="1" ht="11.25">
      <c r="B177" s="204"/>
      <c r="C177" s="205"/>
      <c r="D177" s="189" t="s">
        <v>168</v>
      </c>
      <c r="E177" s="206" t="s">
        <v>44</v>
      </c>
      <c r="F177" s="207" t="s">
        <v>277</v>
      </c>
      <c r="G177" s="205"/>
      <c r="H177" s="208">
        <v>6983</v>
      </c>
      <c r="I177" s="209"/>
      <c r="J177" s="205"/>
      <c r="K177" s="205"/>
      <c r="L177" s="210"/>
      <c r="M177" s="211"/>
      <c r="N177" s="212"/>
      <c r="O177" s="212"/>
      <c r="P177" s="212"/>
      <c r="Q177" s="212"/>
      <c r="R177" s="212"/>
      <c r="S177" s="212"/>
      <c r="T177" s="213"/>
      <c r="AT177" s="214" t="s">
        <v>168</v>
      </c>
      <c r="AU177" s="214" t="s">
        <v>92</v>
      </c>
      <c r="AV177" s="14" t="s">
        <v>92</v>
      </c>
      <c r="AW177" s="14" t="s">
        <v>42</v>
      </c>
      <c r="AX177" s="14" t="s">
        <v>82</v>
      </c>
      <c r="AY177" s="214" t="s">
        <v>158</v>
      </c>
    </row>
    <row r="178" spans="2:51" s="15" customFormat="1" ht="11.25">
      <c r="B178" s="215"/>
      <c r="C178" s="216"/>
      <c r="D178" s="189" t="s">
        <v>168</v>
      </c>
      <c r="E178" s="217" t="s">
        <v>44</v>
      </c>
      <c r="F178" s="218" t="s">
        <v>171</v>
      </c>
      <c r="G178" s="216"/>
      <c r="H178" s="219">
        <v>16863.8</v>
      </c>
      <c r="I178" s="220"/>
      <c r="J178" s="216"/>
      <c r="K178" s="216"/>
      <c r="L178" s="221"/>
      <c r="M178" s="222"/>
      <c r="N178" s="223"/>
      <c r="O178" s="223"/>
      <c r="P178" s="223"/>
      <c r="Q178" s="223"/>
      <c r="R178" s="223"/>
      <c r="S178" s="223"/>
      <c r="T178" s="224"/>
      <c r="AT178" s="225" t="s">
        <v>168</v>
      </c>
      <c r="AU178" s="225" t="s">
        <v>92</v>
      </c>
      <c r="AV178" s="15" t="s">
        <v>164</v>
      </c>
      <c r="AW178" s="15" t="s">
        <v>42</v>
      </c>
      <c r="AX178" s="15" t="s">
        <v>90</v>
      </c>
      <c r="AY178" s="225" t="s">
        <v>158</v>
      </c>
    </row>
    <row r="179" spans="1:65" s="2" customFormat="1" ht="24.2" customHeight="1">
      <c r="A179" s="36"/>
      <c r="B179" s="37"/>
      <c r="C179" s="176" t="s">
        <v>278</v>
      </c>
      <c r="D179" s="176" t="s">
        <v>160</v>
      </c>
      <c r="E179" s="177" t="s">
        <v>279</v>
      </c>
      <c r="F179" s="178" t="s">
        <v>280</v>
      </c>
      <c r="G179" s="179" t="s">
        <v>113</v>
      </c>
      <c r="H179" s="180">
        <v>16985.8</v>
      </c>
      <c r="I179" s="181"/>
      <c r="J179" s="182">
        <f>ROUND(I179*H179,2)</f>
        <v>0</v>
      </c>
      <c r="K179" s="178" t="s">
        <v>163</v>
      </c>
      <c r="L179" s="41"/>
      <c r="M179" s="183" t="s">
        <v>44</v>
      </c>
      <c r="N179" s="184" t="s">
        <v>53</v>
      </c>
      <c r="O179" s="66"/>
      <c r="P179" s="185">
        <f>O179*H179</f>
        <v>0</v>
      </c>
      <c r="Q179" s="185">
        <v>0</v>
      </c>
      <c r="R179" s="185">
        <f>Q179*H179</f>
        <v>0</v>
      </c>
      <c r="S179" s="185">
        <v>0</v>
      </c>
      <c r="T179" s="186">
        <f>S179*H179</f>
        <v>0</v>
      </c>
      <c r="U179" s="36"/>
      <c r="V179" s="36"/>
      <c r="W179" s="36"/>
      <c r="X179" s="36"/>
      <c r="Y179" s="36"/>
      <c r="Z179" s="36"/>
      <c r="AA179" s="36"/>
      <c r="AB179" s="36"/>
      <c r="AC179" s="36"/>
      <c r="AD179" s="36"/>
      <c r="AE179" s="36"/>
      <c r="AR179" s="187" t="s">
        <v>164</v>
      </c>
      <c r="AT179" s="187" t="s">
        <v>160</v>
      </c>
      <c r="AU179" s="187" t="s">
        <v>92</v>
      </c>
      <c r="AY179" s="18" t="s">
        <v>158</v>
      </c>
      <c r="BE179" s="188">
        <f>IF(N179="základní",J179,0)</f>
        <v>0</v>
      </c>
      <c r="BF179" s="188">
        <f>IF(N179="snížená",J179,0)</f>
        <v>0</v>
      </c>
      <c r="BG179" s="188">
        <f>IF(N179="zákl. přenesená",J179,0)</f>
        <v>0</v>
      </c>
      <c r="BH179" s="188">
        <f>IF(N179="sníž. přenesená",J179,0)</f>
        <v>0</v>
      </c>
      <c r="BI179" s="188">
        <f>IF(N179="nulová",J179,0)</f>
        <v>0</v>
      </c>
      <c r="BJ179" s="18" t="s">
        <v>90</v>
      </c>
      <c r="BK179" s="188">
        <f>ROUND(I179*H179,2)</f>
        <v>0</v>
      </c>
      <c r="BL179" s="18" t="s">
        <v>164</v>
      </c>
      <c r="BM179" s="187" t="s">
        <v>281</v>
      </c>
    </row>
    <row r="180" spans="1:47" s="2" customFormat="1" ht="48.75">
      <c r="A180" s="36"/>
      <c r="B180" s="37"/>
      <c r="C180" s="38"/>
      <c r="D180" s="189" t="s">
        <v>166</v>
      </c>
      <c r="E180" s="38"/>
      <c r="F180" s="190" t="s">
        <v>282</v>
      </c>
      <c r="G180" s="38"/>
      <c r="H180" s="38"/>
      <c r="I180" s="191"/>
      <c r="J180" s="38"/>
      <c r="K180" s="38"/>
      <c r="L180" s="41"/>
      <c r="M180" s="192"/>
      <c r="N180" s="193"/>
      <c r="O180" s="66"/>
      <c r="P180" s="66"/>
      <c r="Q180" s="66"/>
      <c r="R180" s="66"/>
      <c r="S180" s="66"/>
      <c r="T180" s="67"/>
      <c r="U180" s="36"/>
      <c r="V180" s="36"/>
      <c r="W180" s="36"/>
      <c r="X180" s="36"/>
      <c r="Y180" s="36"/>
      <c r="Z180" s="36"/>
      <c r="AA180" s="36"/>
      <c r="AB180" s="36"/>
      <c r="AC180" s="36"/>
      <c r="AD180" s="36"/>
      <c r="AE180" s="36"/>
      <c r="AT180" s="18" t="s">
        <v>166</v>
      </c>
      <c r="AU180" s="18" t="s">
        <v>92</v>
      </c>
    </row>
    <row r="181" spans="2:51" s="14" customFormat="1" ht="11.25">
      <c r="B181" s="204"/>
      <c r="C181" s="205"/>
      <c r="D181" s="189" t="s">
        <v>168</v>
      </c>
      <c r="E181" s="206" t="s">
        <v>44</v>
      </c>
      <c r="F181" s="207" t="s">
        <v>115</v>
      </c>
      <c r="G181" s="205"/>
      <c r="H181" s="208">
        <v>16985.8</v>
      </c>
      <c r="I181" s="209"/>
      <c r="J181" s="205"/>
      <c r="K181" s="205"/>
      <c r="L181" s="210"/>
      <c r="M181" s="211"/>
      <c r="N181" s="212"/>
      <c r="O181" s="212"/>
      <c r="P181" s="212"/>
      <c r="Q181" s="212"/>
      <c r="R181" s="212"/>
      <c r="S181" s="212"/>
      <c r="T181" s="213"/>
      <c r="AT181" s="214" t="s">
        <v>168</v>
      </c>
      <c r="AU181" s="214" t="s">
        <v>92</v>
      </c>
      <c r="AV181" s="14" t="s">
        <v>92</v>
      </c>
      <c r="AW181" s="14" t="s">
        <v>42</v>
      </c>
      <c r="AX181" s="14" t="s">
        <v>90</v>
      </c>
      <c r="AY181" s="214" t="s">
        <v>158</v>
      </c>
    </row>
    <row r="182" spans="1:65" s="2" customFormat="1" ht="14.45" customHeight="1">
      <c r="A182" s="36"/>
      <c r="B182" s="37"/>
      <c r="C182" s="237" t="s">
        <v>283</v>
      </c>
      <c r="D182" s="237" t="s">
        <v>262</v>
      </c>
      <c r="E182" s="238" t="s">
        <v>284</v>
      </c>
      <c r="F182" s="239" t="s">
        <v>285</v>
      </c>
      <c r="G182" s="240" t="s">
        <v>124</v>
      </c>
      <c r="H182" s="241">
        <v>4586.166</v>
      </c>
      <c r="I182" s="242"/>
      <c r="J182" s="243">
        <f>ROUND(I182*H182,2)</f>
        <v>0</v>
      </c>
      <c r="K182" s="239" t="s">
        <v>163</v>
      </c>
      <c r="L182" s="244"/>
      <c r="M182" s="245" t="s">
        <v>44</v>
      </c>
      <c r="N182" s="246" t="s">
        <v>53</v>
      </c>
      <c r="O182" s="66"/>
      <c r="P182" s="185">
        <f>O182*H182</f>
        <v>0</v>
      </c>
      <c r="Q182" s="185">
        <v>1</v>
      </c>
      <c r="R182" s="185">
        <f>Q182*H182</f>
        <v>4586.166</v>
      </c>
      <c r="S182" s="185">
        <v>0</v>
      </c>
      <c r="T182" s="186">
        <f>S182*H182</f>
        <v>0</v>
      </c>
      <c r="U182" s="36"/>
      <c r="V182" s="36"/>
      <c r="W182" s="36"/>
      <c r="X182" s="36"/>
      <c r="Y182" s="36"/>
      <c r="Z182" s="36"/>
      <c r="AA182" s="36"/>
      <c r="AB182" s="36"/>
      <c r="AC182" s="36"/>
      <c r="AD182" s="36"/>
      <c r="AE182" s="36"/>
      <c r="AR182" s="187" t="s">
        <v>213</v>
      </c>
      <c r="AT182" s="187" t="s">
        <v>262</v>
      </c>
      <c r="AU182" s="187" t="s">
        <v>92</v>
      </c>
      <c r="AY182" s="18" t="s">
        <v>158</v>
      </c>
      <c r="BE182" s="188">
        <f>IF(N182="základní",J182,0)</f>
        <v>0</v>
      </c>
      <c r="BF182" s="188">
        <f>IF(N182="snížená",J182,0)</f>
        <v>0</v>
      </c>
      <c r="BG182" s="188">
        <f>IF(N182="zákl. přenesená",J182,0)</f>
        <v>0</v>
      </c>
      <c r="BH182" s="188">
        <f>IF(N182="sníž. přenesená",J182,0)</f>
        <v>0</v>
      </c>
      <c r="BI182" s="188">
        <f>IF(N182="nulová",J182,0)</f>
        <v>0</v>
      </c>
      <c r="BJ182" s="18" t="s">
        <v>90</v>
      </c>
      <c r="BK182" s="188">
        <f>ROUND(I182*H182,2)</f>
        <v>0</v>
      </c>
      <c r="BL182" s="18" t="s">
        <v>164</v>
      </c>
      <c r="BM182" s="187" t="s">
        <v>286</v>
      </c>
    </row>
    <row r="183" spans="2:51" s="14" customFormat="1" ht="11.25">
      <c r="B183" s="204"/>
      <c r="C183" s="205"/>
      <c r="D183" s="189" t="s">
        <v>168</v>
      </c>
      <c r="E183" s="205"/>
      <c r="F183" s="207" t="s">
        <v>287</v>
      </c>
      <c r="G183" s="205"/>
      <c r="H183" s="208">
        <v>4586.166</v>
      </c>
      <c r="I183" s="209"/>
      <c r="J183" s="205"/>
      <c r="K183" s="205"/>
      <c r="L183" s="210"/>
      <c r="M183" s="211"/>
      <c r="N183" s="212"/>
      <c r="O183" s="212"/>
      <c r="P183" s="212"/>
      <c r="Q183" s="212"/>
      <c r="R183" s="212"/>
      <c r="S183" s="212"/>
      <c r="T183" s="213"/>
      <c r="AT183" s="214" t="s">
        <v>168</v>
      </c>
      <c r="AU183" s="214" t="s">
        <v>92</v>
      </c>
      <c r="AV183" s="14" t="s">
        <v>92</v>
      </c>
      <c r="AW183" s="14" t="s">
        <v>4</v>
      </c>
      <c r="AX183" s="14" t="s">
        <v>90</v>
      </c>
      <c r="AY183" s="214" t="s">
        <v>158</v>
      </c>
    </row>
    <row r="184" spans="1:65" s="2" customFormat="1" ht="14.45" customHeight="1">
      <c r="A184" s="36"/>
      <c r="B184" s="37"/>
      <c r="C184" s="176" t="s">
        <v>288</v>
      </c>
      <c r="D184" s="176" t="s">
        <v>160</v>
      </c>
      <c r="E184" s="177" t="s">
        <v>289</v>
      </c>
      <c r="F184" s="178" t="s">
        <v>290</v>
      </c>
      <c r="G184" s="179" t="s">
        <v>113</v>
      </c>
      <c r="H184" s="180">
        <v>16985.8</v>
      </c>
      <c r="I184" s="181"/>
      <c r="J184" s="182">
        <f>ROUND(I184*H184,2)</f>
        <v>0</v>
      </c>
      <c r="K184" s="178" t="s">
        <v>163</v>
      </c>
      <c r="L184" s="41"/>
      <c r="M184" s="183" t="s">
        <v>44</v>
      </c>
      <c r="N184" s="184" t="s">
        <v>53</v>
      </c>
      <c r="O184" s="66"/>
      <c r="P184" s="185">
        <f>O184*H184</f>
        <v>0</v>
      </c>
      <c r="Q184" s="185">
        <v>0</v>
      </c>
      <c r="R184" s="185">
        <f>Q184*H184</f>
        <v>0</v>
      </c>
      <c r="S184" s="185">
        <v>0</v>
      </c>
      <c r="T184" s="186">
        <f>S184*H184</f>
        <v>0</v>
      </c>
      <c r="U184" s="36"/>
      <c r="V184" s="36"/>
      <c r="W184" s="36"/>
      <c r="X184" s="36"/>
      <c r="Y184" s="36"/>
      <c r="Z184" s="36"/>
      <c r="AA184" s="36"/>
      <c r="AB184" s="36"/>
      <c r="AC184" s="36"/>
      <c r="AD184" s="36"/>
      <c r="AE184" s="36"/>
      <c r="AR184" s="187" t="s">
        <v>164</v>
      </c>
      <c r="AT184" s="187" t="s">
        <v>160</v>
      </c>
      <c r="AU184" s="187" t="s">
        <v>92</v>
      </c>
      <c r="AY184" s="18" t="s">
        <v>158</v>
      </c>
      <c r="BE184" s="188">
        <f>IF(N184="základní",J184,0)</f>
        <v>0</v>
      </c>
      <c r="BF184" s="188">
        <f>IF(N184="snížená",J184,0)</f>
        <v>0</v>
      </c>
      <c r="BG184" s="188">
        <f>IF(N184="zákl. přenesená",J184,0)</f>
        <v>0</v>
      </c>
      <c r="BH184" s="188">
        <f>IF(N184="sníž. přenesená",J184,0)</f>
        <v>0</v>
      </c>
      <c r="BI184" s="188">
        <f>IF(N184="nulová",J184,0)</f>
        <v>0</v>
      </c>
      <c r="BJ184" s="18" t="s">
        <v>90</v>
      </c>
      <c r="BK184" s="188">
        <f>ROUND(I184*H184,2)</f>
        <v>0</v>
      </c>
      <c r="BL184" s="18" t="s">
        <v>164</v>
      </c>
      <c r="BM184" s="187" t="s">
        <v>291</v>
      </c>
    </row>
    <row r="185" spans="1:47" s="2" customFormat="1" ht="39">
      <c r="A185" s="36"/>
      <c r="B185" s="37"/>
      <c r="C185" s="38"/>
      <c r="D185" s="189" t="s">
        <v>166</v>
      </c>
      <c r="E185" s="38"/>
      <c r="F185" s="190" t="s">
        <v>292</v>
      </c>
      <c r="G185" s="38"/>
      <c r="H185" s="38"/>
      <c r="I185" s="191"/>
      <c r="J185" s="38"/>
      <c r="K185" s="38"/>
      <c r="L185" s="41"/>
      <c r="M185" s="192"/>
      <c r="N185" s="193"/>
      <c r="O185" s="66"/>
      <c r="P185" s="66"/>
      <c r="Q185" s="66"/>
      <c r="R185" s="66"/>
      <c r="S185" s="66"/>
      <c r="T185" s="67"/>
      <c r="U185" s="36"/>
      <c r="V185" s="36"/>
      <c r="W185" s="36"/>
      <c r="X185" s="36"/>
      <c r="Y185" s="36"/>
      <c r="Z185" s="36"/>
      <c r="AA185" s="36"/>
      <c r="AB185" s="36"/>
      <c r="AC185" s="36"/>
      <c r="AD185" s="36"/>
      <c r="AE185" s="36"/>
      <c r="AT185" s="18" t="s">
        <v>166</v>
      </c>
      <c r="AU185" s="18" t="s">
        <v>92</v>
      </c>
    </row>
    <row r="186" spans="2:51" s="14" customFormat="1" ht="11.25">
      <c r="B186" s="204"/>
      <c r="C186" s="205"/>
      <c r="D186" s="189" t="s">
        <v>168</v>
      </c>
      <c r="E186" s="206" t="s">
        <v>44</v>
      </c>
      <c r="F186" s="207" t="s">
        <v>115</v>
      </c>
      <c r="G186" s="205"/>
      <c r="H186" s="208">
        <v>16985.8</v>
      </c>
      <c r="I186" s="209"/>
      <c r="J186" s="205"/>
      <c r="K186" s="205"/>
      <c r="L186" s="210"/>
      <c r="M186" s="211"/>
      <c r="N186" s="212"/>
      <c r="O186" s="212"/>
      <c r="P186" s="212"/>
      <c r="Q186" s="212"/>
      <c r="R186" s="212"/>
      <c r="S186" s="212"/>
      <c r="T186" s="213"/>
      <c r="AT186" s="214" t="s">
        <v>168</v>
      </c>
      <c r="AU186" s="214" t="s">
        <v>92</v>
      </c>
      <c r="AV186" s="14" t="s">
        <v>92</v>
      </c>
      <c r="AW186" s="14" t="s">
        <v>42</v>
      </c>
      <c r="AX186" s="14" t="s">
        <v>90</v>
      </c>
      <c r="AY186" s="214" t="s">
        <v>158</v>
      </c>
    </row>
    <row r="187" spans="1:65" s="2" customFormat="1" ht="24.2" customHeight="1">
      <c r="A187" s="36"/>
      <c r="B187" s="37"/>
      <c r="C187" s="176" t="s">
        <v>293</v>
      </c>
      <c r="D187" s="176" t="s">
        <v>160</v>
      </c>
      <c r="E187" s="177" t="s">
        <v>294</v>
      </c>
      <c r="F187" s="178" t="s">
        <v>295</v>
      </c>
      <c r="G187" s="179" t="s">
        <v>113</v>
      </c>
      <c r="H187" s="180">
        <v>16985.8</v>
      </c>
      <c r="I187" s="181"/>
      <c r="J187" s="182">
        <f>ROUND(I187*H187,2)</f>
        <v>0</v>
      </c>
      <c r="K187" s="178" t="s">
        <v>163</v>
      </c>
      <c r="L187" s="41"/>
      <c r="M187" s="183" t="s">
        <v>44</v>
      </c>
      <c r="N187" s="184" t="s">
        <v>53</v>
      </c>
      <c r="O187" s="66"/>
      <c r="P187" s="185">
        <f>O187*H187</f>
        <v>0</v>
      </c>
      <c r="Q187" s="185">
        <v>0</v>
      </c>
      <c r="R187" s="185">
        <f>Q187*H187</f>
        <v>0</v>
      </c>
      <c r="S187" s="185">
        <v>0</v>
      </c>
      <c r="T187" s="186">
        <f>S187*H187</f>
        <v>0</v>
      </c>
      <c r="U187" s="36"/>
      <c r="V187" s="36"/>
      <c r="W187" s="36"/>
      <c r="X187" s="36"/>
      <c r="Y187" s="36"/>
      <c r="Z187" s="36"/>
      <c r="AA187" s="36"/>
      <c r="AB187" s="36"/>
      <c r="AC187" s="36"/>
      <c r="AD187" s="36"/>
      <c r="AE187" s="36"/>
      <c r="AR187" s="187" t="s">
        <v>164</v>
      </c>
      <c r="AT187" s="187" t="s">
        <v>160</v>
      </c>
      <c r="AU187" s="187" t="s">
        <v>92</v>
      </c>
      <c r="AY187" s="18" t="s">
        <v>158</v>
      </c>
      <c r="BE187" s="188">
        <f>IF(N187="základní",J187,0)</f>
        <v>0</v>
      </c>
      <c r="BF187" s="188">
        <f>IF(N187="snížená",J187,0)</f>
        <v>0</v>
      </c>
      <c r="BG187" s="188">
        <f>IF(N187="zákl. přenesená",J187,0)</f>
        <v>0</v>
      </c>
      <c r="BH187" s="188">
        <f>IF(N187="sníž. přenesená",J187,0)</f>
        <v>0</v>
      </c>
      <c r="BI187" s="188">
        <f>IF(N187="nulová",J187,0)</f>
        <v>0</v>
      </c>
      <c r="BJ187" s="18" t="s">
        <v>90</v>
      </c>
      <c r="BK187" s="188">
        <f>ROUND(I187*H187,2)</f>
        <v>0</v>
      </c>
      <c r="BL187" s="18" t="s">
        <v>164</v>
      </c>
      <c r="BM187" s="187" t="s">
        <v>296</v>
      </c>
    </row>
    <row r="188" spans="1:47" s="2" customFormat="1" ht="117">
      <c r="A188" s="36"/>
      <c r="B188" s="37"/>
      <c r="C188" s="38"/>
      <c r="D188" s="189" t="s">
        <v>166</v>
      </c>
      <c r="E188" s="38"/>
      <c r="F188" s="190" t="s">
        <v>297</v>
      </c>
      <c r="G188" s="38"/>
      <c r="H188" s="38"/>
      <c r="I188" s="191"/>
      <c r="J188" s="38"/>
      <c r="K188" s="38"/>
      <c r="L188" s="41"/>
      <c r="M188" s="192"/>
      <c r="N188" s="193"/>
      <c r="O188" s="66"/>
      <c r="P188" s="66"/>
      <c r="Q188" s="66"/>
      <c r="R188" s="66"/>
      <c r="S188" s="66"/>
      <c r="T188" s="67"/>
      <c r="U188" s="36"/>
      <c r="V188" s="36"/>
      <c r="W188" s="36"/>
      <c r="X188" s="36"/>
      <c r="Y188" s="36"/>
      <c r="Z188" s="36"/>
      <c r="AA188" s="36"/>
      <c r="AB188" s="36"/>
      <c r="AC188" s="36"/>
      <c r="AD188" s="36"/>
      <c r="AE188" s="36"/>
      <c r="AT188" s="18" t="s">
        <v>166</v>
      </c>
      <c r="AU188" s="18" t="s">
        <v>92</v>
      </c>
    </row>
    <row r="189" spans="2:51" s="14" customFormat="1" ht="11.25">
      <c r="B189" s="204"/>
      <c r="C189" s="205"/>
      <c r="D189" s="189" t="s">
        <v>168</v>
      </c>
      <c r="E189" s="206" t="s">
        <v>44</v>
      </c>
      <c r="F189" s="207" t="s">
        <v>115</v>
      </c>
      <c r="G189" s="205"/>
      <c r="H189" s="208">
        <v>16985.8</v>
      </c>
      <c r="I189" s="209"/>
      <c r="J189" s="205"/>
      <c r="K189" s="205"/>
      <c r="L189" s="210"/>
      <c r="M189" s="211"/>
      <c r="N189" s="212"/>
      <c r="O189" s="212"/>
      <c r="P189" s="212"/>
      <c r="Q189" s="212"/>
      <c r="R189" s="212"/>
      <c r="S189" s="212"/>
      <c r="T189" s="213"/>
      <c r="AT189" s="214" t="s">
        <v>168</v>
      </c>
      <c r="AU189" s="214" t="s">
        <v>92</v>
      </c>
      <c r="AV189" s="14" t="s">
        <v>92</v>
      </c>
      <c r="AW189" s="14" t="s">
        <v>42</v>
      </c>
      <c r="AX189" s="14" t="s">
        <v>90</v>
      </c>
      <c r="AY189" s="214" t="s">
        <v>158</v>
      </c>
    </row>
    <row r="190" spans="2:63" s="12" customFormat="1" ht="22.9" customHeight="1">
      <c r="B190" s="160"/>
      <c r="C190" s="161"/>
      <c r="D190" s="162" t="s">
        <v>81</v>
      </c>
      <c r="E190" s="174" t="s">
        <v>92</v>
      </c>
      <c r="F190" s="174" t="s">
        <v>298</v>
      </c>
      <c r="G190" s="161"/>
      <c r="H190" s="161"/>
      <c r="I190" s="164"/>
      <c r="J190" s="175">
        <f>BK190</f>
        <v>0</v>
      </c>
      <c r="K190" s="161"/>
      <c r="L190" s="166"/>
      <c r="M190" s="167"/>
      <c r="N190" s="168"/>
      <c r="O190" s="168"/>
      <c r="P190" s="169">
        <f>SUM(P191:P201)</f>
        <v>0</v>
      </c>
      <c r="Q190" s="168"/>
      <c r="R190" s="169">
        <f>SUM(R191:R201)</f>
        <v>33.180402720000004</v>
      </c>
      <c r="S190" s="168"/>
      <c r="T190" s="170">
        <f>SUM(T191:T201)</f>
        <v>0</v>
      </c>
      <c r="AR190" s="171" t="s">
        <v>90</v>
      </c>
      <c r="AT190" s="172" t="s">
        <v>81</v>
      </c>
      <c r="AU190" s="172" t="s">
        <v>90</v>
      </c>
      <c r="AY190" s="171" t="s">
        <v>158</v>
      </c>
      <c r="BK190" s="173">
        <f>SUM(BK191:BK201)</f>
        <v>0</v>
      </c>
    </row>
    <row r="191" spans="1:65" s="2" customFormat="1" ht="24.2" customHeight="1">
      <c r="A191" s="36"/>
      <c r="B191" s="37"/>
      <c r="C191" s="176" t="s">
        <v>7</v>
      </c>
      <c r="D191" s="176" t="s">
        <v>160</v>
      </c>
      <c r="E191" s="177" t="s">
        <v>299</v>
      </c>
      <c r="F191" s="178" t="s">
        <v>300</v>
      </c>
      <c r="G191" s="179" t="s">
        <v>113</v>
      </c>
      <c r="H191" s="180">
        <v>198</v>
      </c>
      <c r="I191" s="181"/>
      <c r="J191" s="182">
        <f>ROUND(I191*H191,2)</f>
        <v>0</v>
      </c>
      <c r="K191" s="178" t="s">
        <v>163</v>
      </c>
      <c r="L191" s="41"/>
      <c r="M191" s="183" t="s">
        <v>44</v>
      </c>
      <c r="N191" s="184" t="s">
        <v>53</v>
      </c>
      <c r="O191" s="66"/>
      <c r="P191" s="185">
        <f>O191*H191</f>
        <v>0</v>
      </c>
      <c r="Q191" s="185">
        <v>0.00031</v>
      </c>
      <c r="R191" s="185">
        <f>Q191*H191</f>
        <v>0.06138</v>
      </c>
      <c r="S191" s="185">
        <v>0</v>
      </c>
      <c r="T191" s="186">
        <f>S191*H191</f>
        <v>0</v>
      </c>
      <c r="U191" s="36"/>
      <c r="V191" s="36"/>
      <c r="W191" s="36"/>
      <c r="X191" s="36"/>
      <c r="Y191" s="36"/>
      <c r="Z191" s="36"/>
      <c r="AA191" s="36"/>
      <c r="AB191" s="36"/>
      <c r="AC191" s="36"/>
      <c r="AD191" s="36"/>
      <c r="AE191" s="36"/>
      <c r="AR191" s="187" t="s">
        <v>164</v>
      </c>
      <c r="AT191" s="187" t="s">
        <v>160</v>
      </c>
      <c r="AU191" s="187" t="s">
        <v>92</v>
      </c>
      <c r="AY191" s="18" t="s">
        <v>158</v>
      </c>
      <c r="BE191" s="188">
        <f>IF(N191="základní",J191,0)</f>
        <v>0</v>
      </c>
      <c r="BF191" s="188">
        <f>IF(N191="snížená",J191,0)</f>
        <v>0</v>
      </c>
      <c r="BG191" s="188">
        <f>IF(N191="zákl. přenesená",J191,0)</f>
        <v>0</v>
      </c>
      <c r="BH191" s="188">
        <f>IF(N191="sníž. přenesená",J191,0)</f>
        <v>0</v>
      </c>
      <c r="BI191" s="188">
        <f>IF(N191="nulová",J191,0)</f>
        <v>0</v>
      </c>
      <c r="BJ191" s="18" t="s">
        <v>90</v>
      </c>
      <c r="BK191" s="188">
        <f>ROUND(I191*H191,2)</f>
        <v>0</v>
      </c>
      <c r="BL191" s="18" t="s">
        <v>164</v>
      </c>
      <c r="BM191" s="187" t="s">
        <v>301</v>
      </c>
    </row>
    <row r="192" spans="1:47" s="2" customFormat="1" ht="185.25">
      <c r="A192" s="36"/>
      <c r="B192" s="37"/>
      <c r="C192" s="38"/>
      <c r="D192" s="189" t="s">
        <v>166</v>
      </c>
      <c r="E192" s="38"/>
      <c r="F192" s="190" t="s">
        <v>302</v>
      </c>
      <c r="G192" s="38"/>
      <c r="H192" s="38"/>
      <c r="I192" s="191"/>
      <c r="J192" s="38"/>
      <c r="K192" s="38"/>
      <c r="L192" s="41"/>
      <c r="M192" s="192"/>
      <c r="N192" s="193"/>
      <c r="O192" s="66"/>
      <c r="P192" s="66"/>
      <c r="Q192" s="66"/>
      <c r="R192" s="66"/>
      <c r="S192" s="66"/>
      <c r="T192" s="67"/>
      <c r="U192" s="36"/>
      <c r="V192" s="36"/>
      <c r="W192" s="36"/>
      <c r="X192" s="36"/>
      <c r="Y192" s="36"/>
      <c r="Z192" s="36"/>
      <c r="AA192" s="36"/>
      <c r="AB192" s="36"/>
      <c r="AC192" s="36"/>
      <c r="AD192" s="36"/>
      <c r="AE192" s="36"/>
      <c r="AT192" s="18" t="s">
        <v>166</v>
      </c>
      <c r="AU192" s="18" t="s">
        <v>92</v>
      </c>
    </row>
    <row r="193" spans="2:51" s="14" customFormat="1" ht="11.25">
      <c r="B193" s="204"/>
      <c r="C193" s="205"/>
      <c r="D193" s="189" t="s">
        <v>168</v>
      </c>
      <c r="E193" s="206" t="s">
        <v>44</v>
      </c>
      <c r="F193" s="207" t="s">
        <v>303</v>
      </c>
      <c r="G193" s="205"/>
      <c r="H193" s="208">
        <v>198</v>
      </c>
      <c r="I193" s="209"/>
      <c r="J193" s="205"/>
      <c r="K193" s="205"/>
      <c r="L193" s="210"/>
      <c r="M193" s="211"/>
      <c r="N193" s="212"/>
      <c r="O193" s="212"/>
      <c r="P193" s="212"/>
      <c r="Q193" s="212"/>
      <c r="R193" s="212"/>
      <c r="S193" s="212"/>
      <c r="T193" s="213"/>
      <c r="AT193" s="214" t="s">
        <v>168</v>
      </c>
      <c r="AU193" s="214" t="s">
        <v>92</v>
      </c>
      <c r="AV193" s="14" t="s">
        <v>92</v>
      </c>
      <c r="AW193" s="14" t="s">
        <v>42</v>
      </c>
      <c r="AX193" s="14" t="s">
        <v>90</v>
      </c>
      <c r="AY193" s="214" t="s">
        <v>158</v>
      </c>
    </row>
    <row r="194" spans="1:65" s="2" customFormat="1" ht="14.45" customHeight="1">
      <c r="A194" s="36"/>
      <c r="B194" s="37"/>
      <c r="C194" s="237" t="s">
        <v>304</v>
      </c>
      <c r="D194" s="237" t="s">
        <v>262</v>
      </c>
      <c r="E194" s="238" t="s">
        <v>305</v>
      </c>
      <c r="F194" s="239" t="s">
        <v>306</v>
      </c>
      <c r="G194" s="240" t="s">
        <v>113</v>
      </c>
      <c r="H194" s="241">
        <v>201.96</v>
      </c>
      <c r="I194" s="242"/>
      <c r="J194" s="243">
        <f>ROUND(I194*H194,2)</f>
        <v>0</v>
      </c>
      <c r="K194" s="239" t="s">
        <v>163</v>
      </c>
      <c r="L194" s="244"/>
      <c r="M194" s="245" t="s">
        <v>44</v>
      </c>
      <c r="N194" s="246" t="s">
        <v>53</v>
      </c>
      <c r="O194" s="66"/>
      <c r="P194" s="185">
        <f>O194*H194</f>
        <v>0</v>
      </c>
      <c r="Q194" s="185">
        <v>0.0001</v>
      </c>
      <c r="R194" s="185">
        <f>Q194*H194</f>
        <v>0.020196000000000002</v>
      </c>
      <c r="S194" s="185">
        <v>0</v>
      </c>
      <c r="T194" s="186">
        <f>S194*H194</f>
        <v>0</v>
      </c>
      <c r="U194" s="36"/>
      <c r="V194" s="36"/>
      <c r="W194" s="36"/>
      <c r="X194" s="36"/>
      <c r="Y194" s="36"/>
      <c r="Z194" s="36"/>
      <c r="AA194" s="36"/>
      <c r="AB194" s="36"/>
      <c r="AC194" s="36"/>
      <c r="AD194" s="36"/>
      <c r="AE194" s="36"/>
      <c r="AR194" s="187" t="s">
        <v>213</v>
      </c>
      <c r="AT194" s="187" t="s">
        <v>262</v>
      </c>
      <c r="AU194" s="187" t="s">
        <v>92</v>
      </c>
      <c r="AY194" s="18" t="s">
        <v>158</v>
      </c>
      <c r="BE194" s="188">
        <f>IF(N194="základní",J194,0)</f>
        <v>0</v>
      </c>
      <c r="BF194" s="188">
        <f>IF(N194="snížená",J194,0)</f>
        <v>0</v>
      </c>
      <c r="BG194" s="188">
        <f>IF(N194="zákl. přenesená",J194,0)</f>
        <v>0</v>
      </c>
      <c r="BH194" s="188">
        <f>IF(N194="sníž. přenesená",J194,0)</f>
        <v>0</v>
      </c>
      <c r="BI194" s="188">
        <f>IF(N194="nulová",J194,0)</f>
        <v>0</v>
      </c>
      <c r="BJ194" s="18" t="s">
        <v>90</v>
      </c>
      <c r="BK194" s="188">
        <f>ROUND(I194*H194,2)</f>
        <v>0</v>
      </c>
      <c r="BL194" s="18" t="s">
        <v>164</v>
      </c>
      <c r="BM194" s="187" t="s">
        <v>307</v>
      </c>
    </row>
    <row r="195" spans="2:51" s="14" customFormat="1" ht="11.25">
      <c r="B195" s="204"/>
      <c r="C195" s="205"/>
      <c r="D195" s="189" t="s">
        <v>168</v>
      </c>
      <c r="E195" s="205"/>
      <c r="F195" s="207" t="s">
        <v>308</v>
      </c>
      <c r="G195" s="205"/>
      <c r="H195" s="208">
        <v>201.96</v>
      </c>
      <c r="I195" s="209"/>
      <c r="J195" s="205"/>
      <c r="K195" s="205"/>
      <c r="L195" s="210"/>
      <c r="M195" s="211"/>
      <c r="N195" s="212"/>
      <c r="O195" s="212"/>
      <c r="P195" s="212"/>
      <c r="Q195" s="212"/>
      <c r="R195" s="212"/>
      <c r="S195" s="212"/>
      <c r="T195" s="213"/>
      <c r="AT195" s="214" t="s">
        <v>168</v>
      </c>
      <c r="AU195" s="214" t="s">
        <v>92</v>
      </c>
      <c r="AV195" s="14" t="s">
        <v>92</v>
      </c>
      <c r="AW195" s="14" t="s">
        <v>4</v>
      </c>
      <c r="AX195" s="14" t="s">
        <v>90</v>
      </c>
      <c r="AY195" s="214" t="s">
        <v>158</v>
      </c>
    </row>
    <row r="196" spans="1:65" s="2" customFormat="1" ht="24.2" customHeight="1">
      <c r="A196" s="36"/>
      <c r="B196" s="37"/>
      <c r="C196" s="176" t="s">
        <v>309</v>
      </c>
      <c r="D196" s="176" t="s">
        <v>160</v>
      </c>
      <c r="E196" s="177" t="s">
        <v>310</v>
      </c>
      <c r="F196" s="178" t="s">
        <v>311</v>
      </c>
      <c r="G196" s="179" t="s">
        <v>312</v>
      </c>
      <c r="H196" s="180">
        <v>99</v>
      </c>
      <c r="I196" s="181"/>
      <c r="J196" s="182">
        <f>ROUND(I196*H196,2)</f>
        <v>0</v>
      </c>
      <c r="K196" s="178" t="s">
        <v>163</v>
      </c>
      <c r="L196" s="41"/>
      <c r="M196" s="183" t="s">
        <v>44</v>
      </c>
      <c r="N196" s="184" t="s">
        <v>53</v>
      </c>
      <c r="O196" s="66"/>
      <c r="P196" s="185">
        <f>O196*H196</f>
        <v>0</v>
      </c>
      <c r="Q196" s="185">
        <v>0.3153</v>
      </c>
      <c r="R196" s="185">
        <f>Q196*H196</f>
        <v>31.214700000000004</v>
      </c>
      <c r="S196" s="185">
        <v>0</v>
      </c>
      <c r="T196" s="186">
        <f>S196*H196</f>
        <v>0</v>
      </c>
      <c r="U196" s="36"/>
      <c r="V196" s="36"/>
      <c r="W196" s="36"/>
      <c r="X196" s="36"/>
      <c r="Y196" s="36"/>
      <c r="Z196" s="36"/>
      <c r="AA196" s="36"/>
      <c r="AB196" s="36"/>
      <c r="AC196" s="36"/>
      <c r="AD196" s="36"/>
      <c r="AE196" s="36"/>
      <c r="AR196" s="187" t="s">
        <v>164</v>
      </c>
      <c r="AT196" s="187" t="s">
        <v>160</v>
      </c>
      <c r="AU196" s="187" t="s">
        <v>92</v>
      </c>
      <c r="AY196" s="18" t="s">
        <v>158</v>
      </c>
      <c r="BE196" s="188">
        <f>IF(N196="základní",J196,0)</f>
        <v>0</v>
      </c>
      <c r="BF196" s="188">
        <f>IF(N196="snížená",J196,0)</f>
        <v>0</v>
      </c>
      <c r="BG196" s="188">
        <f>IF(N196="zákl. přenesená",J196,0)</f>
        <v>0</v>
      </c>
      <c r="BH196" s="188">
        <f>IF(N196="sníž. přenesená",J196,0)</f>
        <v>0</v>
      </c>
      <c r="BI196" s="188">
        <f>IF(N196="nulová",J196,0)</f>
        <v>0</v>
      </c>
      <c r="BJ196" s="18" t="s">
        <v>90</v>
      </c>
      <c r="BK196" s="188">
        <f>ROUND(I196*H196,2)</f>
        <v>0</v>
      </c>
      <c r="BL196" s="18" t="s">
        <v>164</v>
      </c>
      <c r="BM196" s="187" t="s">
        <v>313</v>
      </c>
    </row>
    <row r="197" spans="1:47" s="2" customFormat="1" ht="68.25">
      <c r="A197" s="36"/>
      <c r="B197" s="37"/>
      <c r="C197" s="38"/>
      <c r="D197" s="189" t="s">
        <v>166</v>
      </c>
      <c r="E197" s="38"/>
      <c r="F197" s="190" t="s">
        <v>314</v>
      </c>
      <c r="G197" s="38"/>
      <c r="H197" s="38"/>
      <c r="I197" s="191"/>
      <c r="J197" s="38"/>
      <c r="K197" s="38"/>
      <c r="L197" s="41"/>
      <c r="M197" s="192"/>
      <c r="N197" s="193"/>
      <c r="O197" s="66"/>
      <c r="P197" s="66"/>
      <c r="Q197" s="66"/>
      <c r="R197" s="66"/>
      <c r="S197" s="66"/>
      <c r="T197" s="67"/>
      <c r="U197" s="36"/>
      <c r="V197" s="36"/>
      <c r="W197" s="36"/>
      <c r="X197" s="36"/>
      <c r="Y197" s="36"/>
      <c r="Z197" s="36"/>
      <c r="AA197" s="36"/>
      <c r="AB197" s="36"/>
      <c r="AC197" s="36"/>
      <c r="AD197" s="36"/>
      <c r="AE197" s="36"/>
      <c r="AT197" s="18" t="s">
        <v>166</v>
      </c>
      <c r="AU197" s="18" t="s">
        <v>92</v>
      </c>
    </row>
    <row r="198" spans="2:51" s="14" customFormat="1" ht="11.25">
      <c r="B198" s="204"/>
      <c r="C198" s="205"/>
      <c r="D198" s="189" t="s">
        <v>168</v>
      </c>
      <c r="E198" s="206" t="s">
        <v>44</v>
      </c>
      <c r="F198" s="207" t="s">
        <v>315</v>
      </c>
      <c r="G198" s="205"/>
      <c r="H198" s="208">
        <v>99</v>
      </c>
      <c r="I198" s="209"/>
      <c r="J198" s="205"/>
      <c r="K198" s="205"/>
      <c r="L198" s="210"/>
      <c r="M198" s="211"/>
      <c r="N198" s="212"/>
      <c r="O198" s="212"/>
      <c r="P198" s="212"/>
      <c r="Q198" s="212"/>
      <c r="R198" s="212"/>
      <c r="S198" s="212"/>
      <c r="T198" s="213"/>
      <c r="AT198" s="214" t="s">
        <v>168</v>
      </c>
      <c r="AU198" s="214" t="s">
        <v>92</v>
      </c>
      <c r="AV198" s="14" t="s">
        <v>92</v>
      </c>
      <c r="AW198" s="14" t="s">
        <v>42</v>
      </c>
      <c r="AX198" s="14" t="s">
        <v>90</v>
      </c>
      <c r="AY198" s="214" t="s">
        <v>158</v>
      </c>
    </row>
    <row r="199" spans="1:65" s="2" customFormat="1" ht="14.45" customHeight="1">
      <c r="A199" s="36"/>
      <c r="B199" s="37"/>
      <c r="C199" s="176" t="s">
        <v>316</v>
      </c>
      <c r="D199" s="176" t="s">
        <v>160</v>
      </c>
      <c r="E199" s="177" t="s">
        <v>317</v>
      </c>
      <c r="F199" s="178" t="s">
        <v>318</v>
      </c>
      <c r="G199" s="179" t="s">
        <v>216</v>
      </c>
      <c r="H199" s="180">
        <v>0.768</v>
      </c>
      <c r="I199" s="181"/>
      <c r="J199" s="182">
        <f>ROUND(I199*H199,2)</f>
        <v>0</v>
      </c>
      <c r="K199" s="178" t="s">
        <v>163</v>
      </c>
      <c r="L199" s="41"/>
      <c r="M199" s="183" t="s">
        <v>44</v>
      </c>
      <c r="N199" s="184" t="s">
        <v>53</v>
      </c>
      <c r="O199" s="66"/>
      <c r="P199" s="185">
        <f>O199*H199</f>
        <v>0</v>
      </c>
      <c r="Q199" s="185">
        <v>2.45329</v>
      </c>
      <c r="R199" s="185">
        <f>Q199*H199</f>
        <v>1.88412672</v>
      </c>
      <c r="S199" s="185">
        <v>0</v>
      </c>
      <c r="T199" s="186">
        <f>S199*H199</f>
        <v>0</v>
      </c>
      <c r="U199" s="36"/>
      <c r="V199" s="36"/>
      <c r="W199" s="36"/>
      <c r="X199" s="36"/>
      <c r="Y199" s="36"/>
      <c r="Z199" s="36"/>
      <c r="AA199" s="36"/>
      <c r="AB199" s="36"/>
      <c r="AC199" s="36"/>
      <c r="AD199" s="36"/>
      <c r="AE199" s="36"/>
      <c r="AR199" s="187" t="s">
        <v>164</v>
      </c>
      <c r="AT199" s="187" t="s">
        <v>160</v>
      </c>
      <c r="AU199" s="187" t="s">
        <v>92</v>
      </c>
      <c r="AY199" s="18" t="s">
        <v>158</v>
      </c>
      <c r="BE199" s="188">
        <f>IF(N199="základní",J199,0)</f>
        <v>0</v>
      </c>
      <c r="BF199" s="188">
        <f>IF(N199="snížená",J199,0)</f>
        <v>0</v>
      </c>
      <c r="BG199" s="188">
        <f>IF(N199="zákl. přenesená",J199,0)</f>
        <v>0</v>
      </c>
      <c r="BH199" s="188">
        <f>IF(N199="sníž. přenesená",J199,0)</f>
        <v>0</v>
      </c>
      <c r="BI199" s="188">
        <f>IF(N199="nulová",J199,0)</f>
        <v>0</v>
      </c>
      <c r="BJ199" s="18" t="s">
        <v>90</v>
      </c>
      <c r="BK199" s="188">
        <f>ROUND(I199*H199,2)</f>
        <v>0</v>
      </c>
      <c r="BL199" s="18" t="s">
        <v>164</v>
      </c>
      <c r="BM199" s="187" t="s">
        <v>319</v>
      </c>
    </row>
    <row r="200" spans="1:47" s="2" customFormat="1" ht="58.5">
      <c r="A200" s="36"/>
      <c r="B200" s="37"/>
      <c r="C200" s="38"/>
      <c r="D200" s="189" t="s">
        <v>166</v>
      </c>
      <c r="E200" s="38"/>
      <c r="F200" s="190" t="s">
        <v>320</v>
      </c>
      <c r="G200" s="38"/>
      <c r="H200" s="38"/>
      <c r="I200" s="191"/>
      <c r="J200" s="38"/>
      <c r="K200" s="38"/>
      <c r="L200" s="41"/>
      <c r="M200" s="192"/>
      <c r="N200" s="193"/>
      <c r="O200" s="66"/>
      <c r="P200" s="66"/>
      <c r="Q200" s="66"/>
      <c r="R200" s="66"/>
      <c r="S200" s="66"/>
      <c r="T200" s="67"/>
      <c r="U200" s="36"/>
      <c r="V200" s="36"/>
      <c r="W200" s="36"/>
      <c r="X200" s="36"/>
      <c r="Y200" s="36"/>
      <c r="Z200" s="36"/>
      <c r="AA200" s="36"/>
      <c r="AB200" s="36"/>
      <c r="AC200" s="36"/>
      <c r="AD200" s="36"/>
      <c r="AE200" s="36"/>
      <c r="AT200" s="18" t="s">
        <v>166</v>
      </c>
      <c r="AU200" s="18" t="s">
        <v>92</v>
      </c>
    </row>
    <row r="201" spans="2:51" s="14" customFormat="1" ht="11.25">
      <c r="B201" s="204"/>
      <c r="C201" s="205"/>
      <c r="D201" s="189" t="s">
        <v>168</v>
      </c>
      <c r="E201" s="206" t="s">
        <v>44</v>
      </c>
      <c r="F201" s="207" t="s">
        <v>321</v>
      </c>
      <c r="G201" s="205"/>
      <c r="H201" s="208">
        <v>0.768</v>
      </c>
      <c r="I201" s="209"/>
      <c r="J201" s="205"/>
      <c r="K201" s="205"/>
      <c r="L201" s="210"/>
      <c r="M201" s="211"/>
      <c r="N201" s="212"/>
      <c r="O201" s="212"/>
      <c r="P201" s="212"/>
      <c r="Q201" s="212"/>
      <c r="R201" s="212"/>
      <c r="S201" s="212"/>
      <c r="T201" s="213"/>
      <c r="AT201" s="214" t="s">
        <v>168</v>
      </c>
      <c r="AU201" s="214" t="s">
        <v>92</v>
      </c>
      <c r="AV201" s="14" t="s">
        <v>92</v>
      </c>
      <c r="AW201" s="14" t="s">
        <v>42</v>
      </c>
      <c r="AX201" s="14" t="s">
        <v>90</v>
      </c>
      <c r="AY201" s="214" t="s">
        <v>158</v>
      </c>
    </row>
    <row r="202" spans="2:63" s="12" customFormat="1" ht="22.9" customHeight="1">
      <c r="B202" s="160"/>
      <c r="C202" s="161"/>
      <c r="D202" s="162" t="s">
        <v>81</v>
      </c>
      <c r="E202" s="174" t="s">
        <v>190</v>
      </c>
      <c r="F202" s="174" t="s">
        <v>322</v>
      </c>
      <c r="G202" s="161"/>
      <c r="H202" s="161"/>
      <c r="I202" s="164"/>
      <c r="J202" s="175">
        <f>BK202</f>
        <v>0</v>
      </c>
      <c r="K202" s="161"/>
      <c r="L202" s="166"/>
      <c r="M202" s="167"/>
      <c r="N202" s="168"/>
      <c r="O202" s="168"/>
      <c r="P202" s="169">
        <f>SUM(P203:P286)</f>
        <v>0</v>
      </c>
      <c r="Q202" s="168"/>
      <c r="R202" s="169">
        <f>SUM(R203:R286)</f>
        <v>3069.7694</v>
      </c>
      <c r="S202" s="168"/>
      <c r="T202" s="170">
        <f>SUM(T203:T286)</f>
        <v>0</v>
      </c>
      <c r="AR202" s="171" t="s">
        <v>90</v>
      </c>
      <c r="AT202" s="172" t="s">
        <v>81</v>
      </c>
      <c r="AU202" s="172" t="s">
        <v>90</v>
      </c>
      <c r="AY202" s="171" t="s">
        <v>158</v>
      </c>
      <c r="BK202" s="173">
        <f>SUM(BK203:BK286)</f>
        <v>0</v>
      </c>
    </row>
    <row r="203" spans="1:65" s="2" customFormat="1" ht="14.45" customHeight="1">
      <c r="A203" s="36"/>
      <c r="B203" s="37"/>
      <c r="C203" s="176" t="s">
        <v>323</v>
      </c>
      <c r="D203" s="176" t="s">
        <v>160</v>
      </c>
      <c r="E203" s="177" t="s">
        <v>324</v>
      </c>
      <c r="F203" s="178" t="s">
        <v>325</v>
      </c>
      <c r="G203" s="179" t="s">
        <v>113</v>
      </c>
      <c r="H203" s="180">
        <v>9880.8</v>
      </c>
      <c r="I203" s="181"/>
      <c r="J203" s="182">
        <f>ROUND(I203*H203,2)</f>
        <v>0</v>
      </c>
      <c r="K203" s="178" t="s">
        <v>163</v>
      </c>
      <c r="L203" s="41"/>
      <c r="M203" s="183" t="s">
        <v>44</v>
      </c>
      <c r="N203" s="184" t="s">
        <v>53</v>
      </c>
      <c r="O203" s="66"/>
      <c r="P203" s="185">
        <f>O203*H203</f>
        <v>0</v>
      </c>
      <c r="Q203" s="185">
        <v>0</v>
      </c>
      <c r="R203" s="185">
        <f>Q203*H203</f>
        <v>0</v>
      </c>
      <c r="S203" s="185">
        <v>0</v>
      </c>
      <c r="T203" s="186">
        <f>S203*H203</f>
        <v>0</v>
      </c>
      <c r="U203" s="36"/>
      <c r="V203" s="36"/>
      <c r="W203" s="36"/>
      <c r="X203" s="36"/>
      <c r="Y203" s="36"/>
      <c r="Z203" s="36"/>
      <c r="AA203" s="36"/>
      <c r="AB203" s="36"/>
      <c r="AC203" s="36"/>
      <c r="AD203" s="36"/>
      <c r="AE203" s="36"/>
      <c r="AR203" s="187" t="s">
        <v>164</v>
      </c>
      <c r="AT203" s="187" t="s">
        <v>160</v>
      </c>
      <c r="AU203" s="187" t="s">
        <v>92</v>
      </c>
      <c r="AY203" s="18" t="s">
        <v>158</v>
      </c>
      <c r="BE203" s="188">
        <f>IF(N203="základní",J203,0)</f>
        <v>0</v>
      </c>
      <c r="BF203" s="188">
        <f>IF(N203="snížená",J203,0)</f>
        <v>0</v>
      </c>
      <c r="BG203" s="188">
        <f>IF(N203="zákl. přenesená",J203,0)</f>
        <v>0</v>
      </c>
      <c r="BH203" s="188">
        <f>IF(N203="sníž. přenesená",J203,0)</f>
        <v>0</v>
      </c>
      <c r="BI203" s="188">
        <f>IF(N203="nulová",J203,0)</f>
        <v>0</v>
      </c>
      <c r="BJ203" s="18" t="s">
        <v>90</v>
      </c>
      <c r="BK203" s="188">
        <f>ROUND(I203*H203,2)</f>
        <v>0</v>
      </c>
      <c r="BL203" s="18" t="s">
        <v>164</v>
      </c>
      <c r="BM203" s="187" t="s">
        <v>326</v>
      </c>
    </row>
    <row r="204" spans="2:51" s="13" customFormat="1" ht="11.25">
      <c r="B204" s="194"/>
      <c r="C204" s="195"/>
      <c r="D204" s="189" t="s">
        <v>168</v>
      </c>
      <c r="E204" s="196" t="s">
        <v>44</v>
      </c>
      <c r="F204" s="197" t="s">
        <v>327</v>
      </c>
      <c r="G204" s="195"/>
      <c r="H204" s="196" t="s">
        <v>44</v>
      </c>
      <c r="I204" s="198"/>
      <c r="J204" s="195"/>
      <c r="K204" s="195"/>
      <c r="L204" s="199"/>
      <c r="M204" s="200"/>
      <c r="N204" s="201"/>
      <c r="O204" s="201"/>
      <c r="P204" s="201"/>
      <c r="Q204" s="201"/>
      <c r="R204" s="201"/>
      <c r="S204" s="201"/>
      <c r="T204" s="202"/>
      <c r="AT204" s="203" t="s">
        <v>168</v>
      </c>
      <c r="AU204" s="203" t="s">
        <v>92</v>
      </c>
      <c r="AV204" s="13" t="s">
        <v>90</v>
      </c>
      <c r="AW204" s="13" t="s">
        <v>42</v>
      </c>
      <c r="AX204" s="13" t="s">
        <v>82</v>
      </c>
      <c r="AY204" s="203" t="s">
        <v>158</v>
      </c>
    </row>
    <row r="205" spans="2:51" s="14" customFormat="1" ht="11.25">
      <c r="B205" s="204"/>
      <c r="C205" s="205"/>
      <c r="D205" s="189" t="s">
        <v>168</v>
      </c>
      <c r="E205" s="206" t="s">
        <v>44</v>
      </c>
      <c r="F205" s="207" t="s">
        <v>328</v>
      </c>
      <c r="G205" s="205"/>
      <c r="H205" s="208">
        <v>9160</v>
      </c>
      <c r="I205" s="209"/>
      <c r="J205" s="205"/>
      <c r="K205" s="205"/>
      <c r="L205" s="210"/>
      <c r="M205" s="211"/>
      <c r="N205" s="212"/>
      <c r="O205" s="212"/>
      <c r="P205" s="212"/>
      <c r="Q205" s="212"/>
      <c r="R205" s="212"/>
      <c r="S205" s="212"/>
      <c r="T205" s="213"/>
      <c r="AT205" s="214" t="s">
        <v>168</v>
      </c>
      <c r="AU205" s="214" t="s">
        <v>92</v>
      </c>
      <c r="AV205" s="14" t="s">
        <v>92</v>
      </c>
      <c r="AW205" s="14" t="s">
        <v>42</v>
      </c>
      <c r="AX205" s="14" t="s">
        <v>82</v>
      </c>
      <c r="AY205" s="214" t="s">
        <v>158</v>
      </c>
    </row>
    <row r="206" spans="2:51" s="13" customFormat="1" ht="11.25">
      <c r="B206" s="194"/>
      <c r="C206" s="195"/>
      <c r="D206" s="189" t="s">
        <v>168</v>
      </c>
      <c r="E206" s="196" t="s">
        <v>44</v>
      </c>
      <c r="F206" s="197" t="s">
        <v>329</v>
      </c>
      <c r="G206" s="195"/>
      <c r="H206" s="196" t="s">
        <v>44</v>
      </c>
      <c r="I206" s="198"/>
      <c r="J206" s="195"/>
      <c r="K206" s="195"/>
      <c r="L206" s="199"/>
      <c r="M206" s="200"/>
      <c r="N206" s="201"/>
      <c r="O206" s="201"/>
      <c r="P206" s="201"/>
      <c r="Q206" s="201"/>
      <c r="R206" s="201"/>
      <c r="S206" s="201"/>
      <c r="T206" s="202"/>
      <c r="AT206" s="203" t="s">
        <v>168</v>
      </c>
      <c r="AU206" s="203" t="s">
        <v>92</v>
      </c>
      <c r="AV206" s="13" t="s">
        <v>90</v>
      </c>
      <c r="AW206" s="13" t="s">
        <v>42</v>
      </c>
      <c r="AX206" s="13" t="s">
        <v>82</v>
      </c>
      <c r="AY206" s="203" t="s">
        <v>158</v>
      </c>
    </row>
    <row r="207" spans="2:51" s="14" customFormat="1" ht="11.25">
      <c r="B207" s="204"/>
      <c r="C207" s="205"/>
      <c r="D207" s="189" t="s">
        <v>168</v>
      </c>
      <c r="E207" s="206" t="s">
        <v>44</v>
      </c>
      <c r="F207" s="207" t="s">
        <v>111</v>
      </c>
      <c r="G207" s="205"/>
      <c r="H207" s="208">
        <v>455</v>
      </c>
      <c r="I207" s="209"/>
      <c r="J207" s="205"/>
      <c r="K207" s="205"/>
      <c r="L207" s="210"/>
      <c r="M207" s="211"/>
      <c r="N207" s="212"/>
      <c r="O207" s="212"/>
      <c r="P207" s="212"/>
      <c r="Q207" s="212"/>
      <c r="R207" s="212"/>
      <c r="S207" s="212"/>
      <c r="T207" s="213"/>
      <c r="AT207" s="214" t="s">
        <v>168</v>
      </c>
      <c r="AU207" s="214" t="s">
        <v>92</v>
      </c>
      <c r="AV207" s="14" t="s">
        <v>92</v>
      </c>
      <c r="AW207" s="14" t="s">
        <v>42</v>
      </c>
      <c r="AX207" s="14" t="s">
        <v>82</v>
      </c>
      <c r="AY207" s="214" t="s">
        <v>158</v>
      </c>
    </row>
    <row r="208" spans="2:51" s="14" customFormat="1" ht="11.25">
      <c r="B208" s="204"/>
      <c r="C208" s="205"/>
      <c r="D208" s="189" t="s">
        <v>168</v>
      </c>
      <c r="E208" s="206" t="s">
        <v>44</v>
      </c>
      <c r="F208" s="207" t="s">
        <v>119</v>
      </c>
      <c r="G208" s="205"/>
      <c r="H208" s="208">
        <v>265.8</v>
      </c>
      <c r="I208" s="209"/>
      <c r="J208" s="205"/>
      <c r="K208" s="205"/>
      <c r="L208" s="210"/>
      <c r="M208" s="211"/>
      <c r="N208" s="212"/>
      <c r="O208" s="212"/>
      <c r="P208" s="212"/>
      <c r="Q208" s="212"/>
      <c r="R208" s="212"/>
      <c r="S208" s="212"/>
      <c r="T208" s="213"/>
      <c r="AT208" s="214" t="s">
        <v>168</v>
      </c>
      <c r="AU208" s="214" t="s">
        <v>92</v>
      </c>
      <c r="AV208" s="14" t="s">
        <v>92</v>
      </c>
      <c r="AW208" s="14" t="s">
        <v>42</v>
      </c>
      <c r="AX208" s="14" t="s">
        <v>82</v>
      </c>
      <c r="AY208" s="214" t="s">
        <v>158</v>
      </c>
    </row>
    <row r="209" spans="2:51" s="15" customFormat="1" ht="11.25">
      <c r="B209" s="215"/>
      <c r="C209" s="216"/>
      <c r="D209" s="189" t="s">
        <v>168</v>
      </c>
      <c r="E209" s="217" t="s">
        <v>44</v>
      </c>
      <c r="F209" s="218" t="s">
        <v>171</v>
      </c>
      <c r="G209" s="216"/>
      <c r="H209" s="219">
        <v>9880.8</v>
      </c>
      <c r="I209" s="220"/>
      <c r="J209" s="216"/>
      <c r="K209" s="216"/>
      <c r="L209" s="221"/>
      <c r="M209" s="222"/>
      <c r="N209" s="223"/>
      <c r="O209" s="223"/>
      <c r="P209" s="223"/>
      <c r="Q209" s="223"/>
      <c r="R209" s="223"/>
      <c r="S209" s="223"/>
      <c r="T209" s="224"/>
      <c r="AT209" s="225" t="s">
        <v>168</v>
      </c>
      <c r="AU209" s="225" t="s">
        <v>92</v>
      </c>
      <c r="AV209" s="15" t="s">
        <v>164</v>
      </c>
      <c r="AW209" s="15" t="s">
        <v>42</v>
      </c>
      <c r="AX209" s="15" t="s">
        <v>90</v>
      </c>
      <c r="AY209" s="225" t="s">
        <v>158</v>
      </c>
    </row>
    <row r="210" spans="1:65" s="2" customFormat="1" ht="24.2" customHeight="1">
      <c r="A210" s="36"/>
      <c r="B210" s="37"/>
      <c r="C210" s="176" t="s">
        <v>330</v>
      </c>
      <c r="D210" s="176" t="s">
        <v>160</v>
      </c>
      <c r="E210" s="177" t="s">
        <v>331</v>
      </c>
      <c r="F210" s="178" t="s">
        <v>332</v>
      </c>
      <c r="G210" s="179" t="s">
        <v>113</v>
      </c>
      <c r="H210" s="180">
        <v>4659</v>
      </c>
      <c r="I210" s="181"/>
      <c r="J210" s="182">
        <f>ROUND(I210*H210,2)</f>
        <v>0</v>
      </c>
      <c r="K210" s="178" t="s">
        <v>163</v>
      </c>
      <c r="L210" s="41"/>
      <c r="M210" s="183" t="s">
        <v>44</v>
      </c>
      <c r="N210" s="184" t="s">
        <v>53</v>
      </c>
      <c r="O210" s="66"/>
      <c r="P210" s="185">
        <f>O210*H210</f>
        <v>0</v>
      </c>
      <c r="Q210" s="185">
        <v>0</v>
      </c>
      <c r="R210" s="185">
        <f>Q210*H210</f>
        <v>0</v>
      </c>
      <c r="S210" s="185">
        <v>0</v>
      </c>
      <c r="T210" s="186">
        <f>S210*H210</f>
        <v>0</v>
      </c>
      <c r="U210" s="36"/>
      <c r="V210" s="36"/>
      <c r="W210" s="36"/>
      <c r="X210" s="36"/>
      <c r="Y210" s="36"/>
      <c r="Z210" s="36"/>
      <c r="AA210" s="36"/>
      <c r="AB210" s="36"/>
      <c r="AC210" s="36"/>
      <c r="AD210" s="36"/>
      <c r="AE210" s="36"/>
      <c r="AR210" s="187" t="s">
        <v>164</v>
      </c>
      <c r="AT210" s="187" t="s">
        <v>160</v>
      </c>
      <c r="AU210" s="187" t="s">
        <v>92</v>
      </c>
      <c r="AY210" s="18" t="s">
        <v>158</v>
      </c>
      <c r="BE210" s="188">
        <f>IF(N210="základní",J210,0)</f>
        <v>0</v>
      </c>
      <c r="BF210" s="188">
        <f>IF(N210="snížená",J210,0)</f>
        <v>0</v>
      </c>
      <c r="BG210" s="188">
        <f>IF(N210="zákl. přenesená",J210,0)</f>
        <v>0</v>
      </c>
      <c r="BH210" s="188">
        <f>IF(N210="sníž. přenesená",J210,0)</f>
        <v>0</v>
      </c>
      <c r="BI210" s="188">
        <f>IF(N210="nulová",J210,0)</f>
        <v>0</v>
      </c>
      <c r="BJ210" s="18" t="s">
        <v>90</v>
      </c>
      <c r="BK210" s="188">
        <f>ROUND(I210*H210,2)</f>
        <v>0</v>
      </c>
      <c r="BL210" s="18" t="s">
        <v>164</v>
      </c>
      <c r="BM210" s="187" t="s">
        <v>333</v>
      </c>
    </row>
    <row r="211" spans="1:47" s="2" customFormat="1" ht="48.75">
      <c r="A211" s="36"/>
      <c r="B211" s="37"/>
      <c r="C211" s="38"/>
      <c r="D211" s="189" t="s">
        <v>166</v>
      </c>
      <c r="E211" s="38"/>
      <c r="F211" s="190" t="s">
        <v>334</v>
      </c>
      <c r="G211" s="38"/>
      <c r="H211" s="38"/>
      <c r="I211" s="191"/>
      <c r="J211" s="38"/>
      <c r="K211" s="38"/>
      <c r="L211" s="41"/>
      <c r="M211" s="192"/>
      <c r="N211" s="193"/>
      <c r="O211" s="66"/>
      <c r="P211" s="66"/>
      <c r="Q211" s="66"/>
      <c r="R211" s="66"/>
      <c r="S211" s="66"/>
      <c r="T211" s="67"/>
      <c r="U211" s="36"/>
      <c r="V211" s="36"/>
      <c r="W211" s="36"/>
      <c r="X211" s="36"/>
      <c r="Y211" s="36"/>
      <c r="Z211" s="36"/>
      <c r="AA211" s="36"/>
      <c r="AB211" s="36"/>
      <c r="AC211" s="36"/>
      <c r="AD211" s="36"/>
      <c r="AE211" s="36"/>
      <c r="AT211" s="18" t="s">
        <v>166</v>
      </c>
      <c r="AU211" s="18" t="s">
        <v>92</v>
      </c>
    </row>
    <row r="212" spans="2:51" s="14" customFormat="1" ht="11.25">
      <c r="B212" s="204"/>
      <c r="C212" s="205"/>
      <c r="D212" s="189" t="s">
        <v>168</v>
      </c>
      <c r="E212" s="206" t="s">
        <v>44</v>
      </c>
      <c r="F212" s="207" t="s">
        <v>335</v>
      </c>
      <c r="G212" s="205"/>
      <c r="H212" s="208">
        <v>4659</v>
      </c>
      <c r="I212" s="209"/>
      <c r="J212" s="205"/>
      <c r="K212" s="205"/>
      <c r="L212" s="210"/>
      <c r="M212" s="211"/>
      <c r="N212" s="212"/>
      <c r="O212" s="212"/>
      <c r="P212" s="212"/>
      <c r="Q212" s="212"/>
      <c r="R212" s="212"/>
      <c r="S212" s="212"/>
      <c r="T212" s="213"/>
      <c r="AT212" s="214" t="s">
        <v>168</v>
      </c>
      <c r="AU212" s="214" t="s">
        <v>92</v>
      </c>
      <c r="AV212" s="14" t="s">
        <v>92</v>
      </c>
      <c r="AW212" s="14" t="s">
        <v>42</v>
      </c>
      <c r="AX212" s="14" t="s">
        <v>90</v>
      </c>
      <c r="AY212" s="214" t="s">
        <v>158</v>
      </c>
    </row>
    <row r="213" spans="1:65" s="2" customFormat="1" ht="24.2" customHeight="1">
      <c r="A213" s="36"/>
      <c r="B213" s="37"/>
      <c r="C213" s="176" t="s">
        <v>336</v>
      </c>
      <c r="D213" s="176" t="s">
        <v>160</v>
      </c>
      <c r="E213" s="177" t="s">
        <v>337</v>
      </c>
      <c r="F213" s="178" t="s">
        <v>338</v>
      </c>
      <c r="G213" s="179" t="s">
        <v>113</v>
      </c>
      <c r="H213" s="180">
        <v>9880.8</v>
      </c>
      <c r="I213" s="181"/>
      <c r="J213" s="182">
        <f>ROUND(I213*H213,2)</f>
        <v>0</v>
      </c>
      <c r="K213" s="178" t="s">
        <v>163</v>
      </c>
      <c r="L213" s="41"/>
      <c r="M213" s="183" t="s">
        <v>44</v>
      </c>
      <c r="N213" s="184" t="s">
        <v>53</v>
      </c>
      <c r="O213" s="66"/>
      <c r="P213" s="185">
        <f>O213*H213</f>
        <v>0</v>
      </c>
      <c r="Q213" s="185">
        <v>0</v>
      </c>
      <c r="R213" s="185">
        <f>Q213*H213</f>
        <v>0</v>
      </c>
      <c r="S213" s="185">
        <v>0</v>
      </c>
      <c r="T213" s="186">
        <f>S213*H213</f>
        <v>0</v>
      </c>
      <c r="U213" s="36"/>
      <c r="V213" s="36"/>
      <c r="W213" s="36"/>
      <c r="X213" s="36"/>
      <c r="Y213" s="36"/>
      <c r="Z213" s="36"/>
      <c r="AA213" s="36"/>
      <c r="AB213" s="36"/>
      <c r="AC213" s="36"/>
      <c r="AD213" s="36"/>
      <c r="AE213" s="36"/>
      <c r="AR213" s="187" t="s">
        <v>164</v>
      </c>
      <c r="AT213" s="187" t="s">
        <v>160</v>
      </c>
      <c r="AU213" s="187" t="s">
        <v>92</v>
      </c>
      <c r="AY213" s="18" t="s">
        <v>158</v>
      </c>
      <c r="BE213" s="188">
        <f>IF(N213="základní",J213,0)</f>
        <v>0</v>
      </c>
      <c r="BF213" s="188">
        <f>IF(N213="snížená",J213,0)</f>
        <v>0</v>
      </c>
      <c r="BG213" s="188">
        <f>IF(N213="zákl. přenesená",J213,0)</f>
        <v>0</v>
      </c>
      <c r="BH213" s="188">
        <f>IF(N213="sníž. přenesená",J213,0)</f>
        <v>0</v>
      </c>
      <c r="BI213" s="188">
        <f>IF(N213="nulová",J213,0)</f>
        <v>0</v>
      </c>
      <c r="BJ213" s="18" t="s">
        <v>90</v>
      </c>
      <c r="BK213" s="188">
        <f>ROUND(I213*H213,2)</f>
        <v>0</v>
      </c>
      <c r="BL213" s="18" t="s">
        <v>164</v>
      </c>
      <c r="BM213" s="187" t="s">
        <v>339</v>
      </c>
    </row>
    <row r="214" spans="1:47" s="2" customFormat="1" ht="312">
      <c r="A214" s="36"/>
      <c r="B214" s="37"/>
      <c r="C214" s="38"/>
      <c r="D214" s="189" t="s">
        <v>166</v>
      </c>
      <c r="E214" s="38"/>
      <c r="F214" s="190" t="s">
        <v>340</v>
      </c>
      <c r="G214" s="38"/>
      <c r="H214" s="38"/>
      <c r="I214" s="191"/>
      <c r="J214" s="38"/>
      <c r="K214" s="38"/>
      <c r="L214" s="41"/>
      <c r="M214" s="192"/>
      <c r="N214" s="193"/>
      <c r="O214" s="66"/>
      <c r="P214" s="66"/>
      <c r="Q214" s="66"/>
      <c r="R214" s="66"/>
      <c r="S214" s="66"/>
      <c r="T214" s="67"/>
      <c r="U214" s="36"/>
      <c r="V214" s="36"/>
      <c r="W214" s="36"/>
      <c r="X214" s="36"/>
      <c r="Y214" s="36"/>
      <c r="Z214" s="36"/>
      <c r="AA214" s="36"/>
      <c r="AB214" s="36"/>
      <c r="AC214" s="36"/>
      <c r="AD214" s="36"/>
      <c r="AE214" s="36"/>
      <c r="AT214" s="18" t="s">
        <v>166</v>
      </c>
      <c r="AU214" s="18" t="s">
        <v>92</v>
      </c>
    </row>
    <row r="215" spans="1:47" s="2" customFormat="1" ht="29.25">
      <c r="A215" s="36"/>
      <c r="B215" s="37"/>
      <c r="C215" s="38"/>
      <c r="D215" s="189" t="s">
        <v>341</v>
      </c>
      <c r="E215" s="38"/>
      <c r="F215" s="190" t="s">
        <v>342</v>
      </c>
      <c r="G215" s="38"/>
      <c r="H215" s="38"/>
      <c r="I215" s="191"/>
      <c r="J215" s="38"/>
      <c r="K215" s="38"/>
      <c r="L215" s="41"/>
      <c r="M215" s="192"/>
      <c r="N215" s="193"/>
      <c r="O215" s="66"/>
      <c r="P215" s="66"/>
      <c r="Q215" s="66"/>
      <c r="R215" s="66"/>
      <c r="S215" s="66"/>
      <c r="T215" s="67"/>
      <c r="U215" s="36"/>
      <c r="V215" s="36"/>
      <c r="W215" s="36"/>
      <c r="X215" s="36"/>
      <c r="Y215" s="36"/>
      <c r="Z215" s="36"/>
      <c r="AA215" s="36"/>
      <c r="AB215" s="36"/>
      <c r="AC215" s="36"/>
      <c r="AD215" s="36"/>
      <c r="AE215" s="36"/>
      <c r="AT215" s="18" t="s">
        <v>341</v>
      </c>
      <c r="AU215" s="18" t="s">
        <v>92</v>
      </c>
    </row>
    <row r="216" spans="2:51" s="14" customFormat="1" ht="11.25">
      <c r="B216" s="204"/>
      <c r="C216" s="205"/>
      <c r="D216" s="189" t="s">
        <v>168</v>
      </c>
      <c r="E216" s="206" t="s">
        <v>44</v>
      </c>
      <c r="F216" s="207" t="s">
        <v>343</v>
      </c>
      <c r="G216" s="205"/>
      <c r="H216" s="208">
        <v>3580</v>
      </c>
      <c r="I216" s="209"/>
      <c r="J216" s="205"/>
      <c r="K216" s="205"/>
      <c r="L216" s="210"/>
      <c r="M216" s="211"/>
      <c r="N216" s="212"/>
      <c r="O216" s="212"/>
      <c r="P216" s="212"/>
      <c r="Q216" s="212"/>
      <c r="R216" s="212"/>
      <c r="S216" s="212"/>
      <c r="T216" s="213"/>
      <c r="AT216" s="214" t="s">
        <v>168</v>
      </c>
      <c r="AU216" s="214" t="s">
        <v>92</v>
      </c>
      <c r="AV216" s="14" t="s">
        <v>92</v>
      </c>
      <c r="AW216" s="14" t="s">
        <v>42</v>
      </c>
      <c r="AX216" s="14" t="s">
        <v>82</v>
      </c>
      <c r="AY216" s="214" t="s">
        <v>158</v>
      </c>
    </row>
    <row r="217" spans="2:51" s="14" customFormat="1" ht="11.25">
      <c r="B217" s="204"/>
      <c r="C217" s="205"/>
      <c r="D217" s="189" t="s">
        <v>168</v>
      </c>
      <c r="E217" s="206" t="s">
        <v>44</v>
      </c>
      <c r="F217" s="207" t="s">
        <v>344</v>
      </c>
      <c r="G217" s="205"/>
      <c r="H217" s="208">
        <v>3300</v>
      </c>
      <c r="I217" s="209"/>
      <c r="J217" s="205"/>
      <c r="K217" s="205"/>
      <c r="L217" s="210"/>
      <c r="M217" s="211"/>
      <c r="N217" s="212"/>
      <c r="O217" s="212"/>
      <c r="P217" s="212"/>
      <c r="Q217" s="212"/>
      <c r="R217" s="212"/>
      <c r="S217" s="212"/>
      <c r="T217" s="213"/>
      <c r="AT217" s="214" t="s">
        <v>168</v>
      </c>
      <c r="AU217" s="214" t="s">
        <v>92</v>
      </c>
      <c r="AV217" s="14" t="s">
        <v>92</v>
      </c>
      <c r="AW217" s="14" t="s">
        <v>42</v>
      </c>
      <c r="AX217" s="14" t="s">
        <v>82</v>
      </c>
      <c r="AY217" s="214" t="s">
        <v>158</v>
      </c>
    </row>
    <row r="218" spans="2:51" s="14" customFormat="1" ht="11.25">
      <c r="B218" s="204"/>
      <c r="C218" s="205"/>
      <c r="D218" s="189" t="s">
        <v>168</v>
      </c>
      <c r="E218" s="206" t="s">
        <v>44</v>
      </c>
      <c r="F218" s="207" t="s">
        <v>345</v>
      </c>
      <c r="G218" s="205"/>
      <c r="H218" s="208">
        <v>2280</v>
      </c>
      <c r="I218" s="209"/>
      <c r="J218" s="205"/>
      <c r="K218" s="205"/>
      <c r="L218" s="210"/>
      <c r="M218" s="211"/>
      <c r="N218" s="212"/>
      <c r="O218" s="212"/>
      <c r="P218" s="212"/>
      <c r="Q218" s="212"/>
      <c r="R218" s="212"/>
      <c r="S218" s="212"/>
      <c r="T218" s="213"/>
      <c r="AT218" s="214" t="s">
        <v>168</v>
      </c>
      <c r="AU218" s="214" t="s">
        <v>92</v>
      </c>
      <c r="AV218" s="14" t="s">
        <v>92</v>
      </c>
      <c r="AW218" s="14" t="s">
        <v>42</v>
      </c>
      <c r="AX218" s="14" t="s">
        <v>82</v>
      </c>
      <c r="AY218" s="214" t="s">
        <v>158</v>
      </c>
    </row>
    <row r="219" spans="2:51" s="14" customFormat="1" ht="11.25">
      <c r="B219" s="204"/>
      <c r="C219" s="205"/>
      <c r="D219" s="189" t="s">
        <v>168</v>
      </c>
      <c r="E219" s="206" t="s">
        <v>44</v>
      </c>
      <c r="F219" s="207" t="s">
        <v>111</v>
      </c>
      <c r="G219" s="205"/>
      <c r="H219" s="208">
        <v>455</v>
      </c>
      <c r="I219" s="209"/>
      <c r="J219" s="205"/>
      <c r="K219" s="205"/>
      <c r="L219" s="210"/>
      <c r="M219" s="211"/>
      <c r="N219" s="212"/>
      <c r="O219" s="212"/>
      <c r="P219" s="212"/>
      <c r="Q219" s="212"/>
      <c r="R219" s="212"/>
      <c r="S219" s="212"/>
      <c r="T219" s="213"/>
      <c r="AT219" s="214" t="s">
        <v>168</v>
      </c>
      <c r="AU219" s="214" t="s">
        <v>92</v>
      </c>
      <c r="AV219" s="14" t="s">
        <v>92</v>
      </c>
      <c r="AW219" s="14" t="s">
        <v>42</v>
      </c>
      <c r="AX219" s="14" t="s">
        <v>82</v>
      </c>
      <c r="AY219" s="214" t="s">
        <v>158</v>
      </c>
    </row>
    <row r="220" spans="2:51" s="14" customFormat="1" ht="11.25">
      <c r="B220" s="204"/>
      <c r="C220" s="205"/>
      <c r="D220" s="189" t="s">
        <v>168</v>
      </c>
      <c r="E220" s="206" t="s">
        <v>44</v>
      </c>
      <c r="F220" s="207" t="s">
        <v>119</v>
      </c>
      <c r="G220" s="205"/>
      <c r="H220" s="208">
        <v>265.8</v>
      </c>
      <c r="I220" s="209"/>
      <c r="J220" s="205"/>
      <c r="K220" s="205"/>
      <c r="L220" s="210"/>
      <c r="M220" s="211"/>
      <c r="N220" s="212"/>
      <c r="O220" s="212"/>
      <c r="P220" s="212"/>
      <c r="Q220" s="212"/>
      <c r="R220" s="212"/>
      <c r="S220" s="212"/>
      <c r="T220" s="213"/>
      <c r="AT220" s="214" t="s">
        <v>168</v>
      </c>
      <c r="AU220" s="214" t="s">
        <v>92</v>
      </c>
      <c r="AV220" s="14" t="s">
        <v>92</v>
      </c>
      <c r="AW220" s="14" t="s">
        <v>42</v>
      </c>
      <c r="AX220" s="14" t="s">
        <v>82</v>
      </c>
      <c r="AY220" s="214" t="s">
        <v>158</v>
      </c>
    </row>
    <row r="221" spans="2:51" s="15" customFormat="1" ht="11.25">
      <c r="B221" s="215"/>
      <c r="C221" s="216"/>
      <c r="D221" s="189" t="s">
        <v>168</v>
      </c>
      <c r="E221" s="217" t="s">
        <v>44</v>
      </c>
      <c r="F221" s="218" t="s">
        <v>171</v>
      </c>
      <c r="G221" s="216"/>
      <c r="H221" s="219">
        <v>9880.8</v>
      </c>
      <c r="I221" s="220"/>
      <c r="J221" s="216"/>
      <c r="K221" s="216"/>
      <c r="L221" s="221"/>
      <c r="M221" s="222"/>
      <c r="N221" s="223"/>
      <c r="O221" s="223"/>
      <c r="P221" s="223"/>
      <c r="Q221" s="223"/>
      <c r="R221" s="223"/>
      <c r="S221" s="223"/>
      <c r="T221" s="224"/>
      <c r="AT221" s="225" t="s">
        <v>168</v>
      </c>
      <c r="AU221" s="225" t="s">
        <v>92</v>
      </c>
      <c r="AV221" s="15" t="s">
        <v>164</v>
      </c>
      <c r="AW221" s="15" t="s">
        <v>42</v>
      </c>
      <c r="AX221" s="15" t="s">
        <v>90</v>
      </c>
      <c r="AY221" s="225" t="s">
        <v>158</v>
      </c>
    </row>
    <row r="222" spans="1:65" s="2" customFormat="1" ht="24.2" customHeight="1">
      <c r="A222" s="36"/>
      <c r="B222" s="37"/>
      <c r="C222" s="176" t="s">
        <v>346</v>
      </c>
      <c r="D222" s="176" t="s">
        <v>160</v>
      </c>
      <c r="E222" s="177" t="s">
        <v>347</v>
      </c>
      <c r="F222" s="178" t="s">
        <v>348</v>
      </c>
      <c r="G222" s="179" t="s">
        <v>113</v>
      </c>
      <c r="H222" s="180">
        <v>6982.5</v>
      </c>
      <c r="I222" s="181"/>
      <c r="J222" s="182">
        <f>ROUND(I222*H222,2)</f>
        <v>0</v>
      </c>
      <c r="K222" s="178" t="s">
        <v>163</v>
      </c>
      <c r="L222" s="41"/>
      <c r="M222" s="183" t="s">
        <v>44</v>
      </c>
      <c r="N222" s="184" t="s">
        <v>53</v>
      </c>
      <c r="O222" s="66"/>
      <c r="P222" s="185">
        <f>O222*H222</f>
        <v>0</v>
      </c>
      <c r="Q222" s="185">
        <v>0.299</v>
      </c>
      <c r="R222" s="185">
        <f>Q222*H222</f>
        <v>2087.7675</v>
      </c>
      <c r="S222" s="185">
        <v>0</v>
      </c>
      <c r="T222" s="186">
        <f>S222*H222</f>
        <v>0</v>
      </c>
      <c r="U222" s="36"/>
      <c r="V222" s="36"/>
      <c r="W222" s="36"/>
      <c r="X222" s="36"/>
      <c r="Y222" s="36"/>
      <c r="Z222" s="36"/>
      <c r="AA222" s="36"/>
      <c r="AB222" s="36"/>
      <c r="AC222" s="36"/>
      <c r="AD222" s="36"/>
      <c r="AE222" s="36"/>
      <c r="AR222" s="187" t="s">
        <v>164</v>
      </c>
      <c r="AT222" s="187" t="s">
        <v>160</v>
      </c>
      <c r="AU222" s="187" t="s">
        <v>92</v>
      </c>
      <c r="AY222" s="18" t="s">
        <v>158</v>
      </c>
      <c r="BE222" s="188">
        <f>IF(N222="základní",J222,0)</f>
        <v>0</v>
      </c>
      <c r="BF222" s="188">
        <f>IF(N222="snížená",J222,0)</f>
        <v>0</v>
      </c>
      <c r="BG222" s="188">
        <f>IF(N222="zákl. přenesená",J222,0)</f>
        <v>0</v>
      </c>
      <c r="BH222" s="188">
        <f>IF(N222="sníž. přenesená",J222,0)</f>
        <v>0</v>
      </c>
      <c r="BI222" s="188">
        <f>IF(N222="nulová",J222,0)</f>
        <v>0</v>
      </c>
      <c r="BJ222" s="18" t="s">
        <v>90</v>
      </c>
      <c r="BK222" s="188">
        <f>ROUND(I222*H222,2)</f>
        <v>0</v>
      </c>
      <c r="BL222" s="18" t="s">
        <v>164</v>
      </c>
      <c r="BM222" s="187" t="s">
        <v>349</v>
      </c>
    </row>
    <row r="223" spans="1:47" s="2" customFormat="1" ht="68.25">
      <c r="A223" s="36"/>
      <c r="B223" s="37"/>
      <c r="C223" s="38"/>
      <c r="D223" s="189" t="s">
        <v>166</v>
      </c>
      <c r="E223" s="38"/>
      <c r="F223" s="190" t="s">
        <v>350</v>
      </c>
      <c r="G223" s="38"/>
      <c r="H223" s="38"/>
      <c r="I223" s="191"/>
      <c r="J223" s="38"/>
      <c r="K223" s="38"/>
      <c r="L223" s="41"/>
      <c r="M223" s="192"/>
      <c r="N223" s="193"/>
      <c r="O223" s="66"/>
      <c r="P223" s="66"/>
      <c r="Q223" s="66"/>
      <c r="R223" s="66"/>
      <c r="S223" s="66"/>
      <c r="T223" s="67"/>
      <c r="U223" s="36"/>
      <c r="V223" s="36"/>
      <c r="W223" s="36"/>
      <c r="X223" s="36"/>
      <c r="Y223" s="36"/>
      <c r="Z223" s="36"/>
      <c r="AA223" s="36"/>
      <c r="AB223" s="36"/>
      <c r="AC223" s="36"/>
      <c r="AD223" s="36"/>
      <c r="AE223" s="36"/>
      <c r="AT223" s="18" t="s">
        <v>166</v>
      </c>
      <c r="AU223" s="18" t="s">
        <v>92</v>
      </c>
    </row>
    <row r="224" spans="2:51" s="13" customFormat="1" ht="11.25">
      <c r="B224" s="194"/>
      <c r="C224" s="195"/>
      <c r="D224" s="189" t="s">
        <v>168</v>
      </c>
      <c r="E224" s="196" t="s">
        <v>44</v>
      </c>
      <c r="F224" s="197" t="s">
        <v>351</v>
      </c>
      <c r="G224" s="195"/>
      <c r="H224" s="196" t="s">
        <v>44</v>
      </c>
      <c r="I224" s="198"/>
      <c r="J224" s="195"/>
      <c r="K224" s="195"/>
      <c r="L224" s="199"/>
      <c r="M224" s="200"/>
      <c r="N224" s="201"/>
      <c r="O224" s="201"/>
      <c r="P224" s="201"/>
      <c r="Q224" s="201"/>
      <c r="R224" s="201"/>
      <c r="S224" s="201"/>
      <c r="T224" s="202"/>
      <c r="AT224" s="203" t="s">
        <v>168</v>
      </c>
      <c r="AU224" s="203" t="s">
        <v>92</v>
      </c>
      <c r="AV224" s="13" t="s">
        <v>90</v>
      </c>
      <c r="AW224" s="13" t="s">
        <v>42</v>
      </c>
      <c r="AX224" s="13" t="s">
        <v>82</v>
      </c>
      <c r="AY224" s="203" t="s">
        <v>158</v>
      </c>
    </row>
    <row r="225" spans="2:51" s="14" customFormat="1" ht="11.25">
      <c r="B225" s="204"/>
      <c r="C225" s="205"/>
      <c r="D225" s="189" t="s">
        <v>168</v>
      </c>
      <c r="E225" s="206" t="s">
        <v>44</v>
      </c>
      <c r="F225" s="207" t="s">
        <v>352</v>
      </c>
      <c r="G225" s="205"/>
      <c r="H225" s="208">
        <v>2685</v>
      </c>
      <c r="I225" s="209"/>
      <c r="J225" s="205"/>
      <c r="K225" s="205"/>
      <c r="L225" s="210"/>
      <c r="M225" s="211"/>
      <c r="N225" s="212"/>
      <c r="O225" s="212"/>
      <c r="P225" s="212"/>
      <c r="Q225" s="212"/>
      <c r="R225" s="212"/>
      <c r="S225" s="212"/>
      <c r="T225" s="213"/>
      <c r="AT225" s="214" t="s">
        <v>168</v>
      </c>
      <c r="AU225" s="214" t="s">
        <v>92</v>
      </c>
      <c r="AV225" s="14" t="s">
        <v>92</v>
      </c>
      <c r="AW225" s="14" t="s">
        <v>42</v>
      </c>
      <c r="AX225" s="14" t="s">
        <v>82</v>
      </c>
      <c r="AY225" s="214" t="s">
        <v>158</v>
      </c>
    </row>
    <row r="226" spans="2:51" s="14" customFormat="1" ht="11.25">
      <c r="B226" s="204"/>
      <c r="C226" s="205"/>
      <c r="D226" s="189" t="s">
        <v>168</v>
      </c>
      <c r="E226" s="206" t="s">
        <v>44</v>
      </c>
      <c r="F226" s="207" t="s">
        <v>353</v>
      </c>
      <c r="G226" s="205"/>
      <c r="H226" s="208">
        <v>2475</v>
      </c>
      <c r="I226" s="209"/>
      <c r="J226" s="205"/>
      <c r="K226" s="205"/>
      <c r="L226" s="210"/>
      <c r="M226" s="211"/>
      <c r="N226" s="212"/>
      <c r="O226" s="212"/>
      <c r="P226" s="212"/>
      <c r="Q226" s="212"/>
      <c r="R226" s="212"/>
      <c r="S226" s="212"/>
      <c r="T226" s="213"/>
      <c r="AT226" s="214" t="s">
        <v>168</v>
      </c>
      <c r="AU226" s="214" t="s">
        <v>92</v>
      </c>
      <c r="AV226" s="14" t="s">
        <v>92</v>
      </c>
      <c r="AW226" s="14" t="s">
        <v>42</v>
      </c>
      <c r="AX226" s="14" t="s">
        <v>82</v>
      </c>
      <c r="AY226" s="214" t="s">
        <v>158</v>
      </c>
    </row>
    <row r="227" spans="2:51" s="14" customFormat="1" ht="11.25">
      <c r="B227" s="204"/>
      <c r="C227" s="205"/>
      <c r="D227" s="189" t="s">
        <v>168</v>
      </c>
      <c r="E227" s="206" t="s">
        <v>44</v>
      </c>
      <c r="F227" s="207" t="s">
        <v>354</v>
      </c>
      <c r="G227" s="205"/>
      <c r="H227" s="208">
        <v>1710</v>
      </c>
      <c r="I227" s="209"/>
      <c r="J227" s="205"/>
      <c r="K227" s="205"/>
      <c r="L227" s="210"/>
      <c r="M227" s="211"/>
      <c r="N227" s="212"/>
      <c r="O227" s="212"/>
      <c r="P227" s="212"/>
      <c r="Q227" s="212"/>
      <c r="R227" s="212"/>
      <c r="S227" s="212"/>
      <c r="T227" s="213"/>
      <c r="AT227" s="214" t="s">
        <v>168</v>
      </c>
      <c r="AU227" s="214" t="s">
        <v>92</v>
      </c>
      <c r="AV227" s="14" t="s">
        <v>92</v>
      </c>
      <c r="AW227" s="14" t="s">
        <v>42</v>
      </c>
      <c r="AX227" s="14" t="s">
        <v>82</v>
      </c>
      <c r="AY227" s="214" t="s">
        <v>158</v>
      </c>
    </row>
    <row r="228" spans="2:51" s="14" customFormat="1" ht="11.25">
      <c r="B228" s="204"/>
      <c r="C228" s="205"/>
      <c r="D228" s="189" t="s">
        <v>168</v>
      </c>
      <c r="E228" s="206" t="s">
        <v>44</v>
      </c>
      <c r="F228" s="207" t="s">
        <v>355</v>
      </c>
      <c r="G228" s="205"/>
      <c r="H228" s="208">
        <v>112.5</v>
      </c>
      <c r="I228" s="209"/>
      <c r="J228" s="205"/>
      <c r="K228" s="205"/>
      <c r="L228" s="210"/>
      <c r="M228" s="211"/>
      <c r="N228" s="212"/>
      <c r="O228" s="212"/>
      <c r="P228" s="212"/>
      <c r="Q228" s="212"/>
      <c r="R228" s="212"/>
      <c r="S228" s="212"/>
      <c r="T228" s="213"/>
      <c r="AT228" s="214" t="s">
        <v>168</v>
      </c>
      <c r="AU228" s="214" t="s">
        <v>92</v>
      </c>
      <c r="AV228" s="14" t="s">
        <v>92</v>
      </c>
      <c r="AW228" s="14" t="s">
        <v>42</v>
      </c>
      <c r="AX228" s="14" t="s">
        <v>82</v>
      </c>
      <c r="AY228" s="214" t="s">
        <v>158</v>
      </c>
    </row>
    <row r="229" spans="2:51" s="15" customFormat="1" ht="11.25">
      <c r="B229" s="215"/>
      <c r="C229" s="216"/>
      <c r="D229" s="189" t="s">
        <v>168</v>
      </c>
      <c r="E229" s="217" t="s">
        <v>44</v>
      </c>
      <c r="F229" s="218" t="s">
        <v>171</v>
      </c>
      <c r="G229" s="216"/>
      <c r="H229" s="219">
        <v>6982.5</v>
      </c>
      <c r="I229" s="220"/>
      <c r="J229" s="216"/>
      <c r="K229" s="216"/>
      <c r="L229" s="221"/>
      <c r="M229" s="222"/>
      <c r="N229" s="223"/>
      <c r="O229" s="223"/>
      <c r="P229" s="223"/>
      <c r="Q229" s="223"/>
      <c r="R229" s="223"/>
      <c r="S229" s="223"/>
      <c r="T229" s="224"/>
      <c r="AT229" s="225" t="s">
        <v>168</v>
      </c>
      <c r="AU229" s="225" t="s">
        <v>92</v>
      </c>
      <c r="AV229" s="15" t="s">
        <v>164</v>
      </c>
      <c r="AW229" s="15" t="s">
        <v>42</v>
      </c>
      <c r="AX229" s="15" t="s">
        <v>90</v>
      </c>
      <c r="AY229" s="225" t="s">
        <v>158</v>
      </c>
    </row>
    <row r="230" spans="1:65" s="2" customFormat="1" ht="14.45" customHeight="1">
      <c r="A230" s="36"/>
      <c r="B230" s="37"/>
      <c r="C230" s="176" t="s">
        <v>356</v>
      </c>
      <c r="D230" s="176" t="s">
        <v>160</v>
      </c>
      <c r="E230" s="177" t="s">
        <v>357</v>
      </c>
      <c r="F230" s="178" t="s">
        <v>358</v>
      </c>
      <c r="G230" s="179" t="s">
        <v>113</v>
      </c>
      <c r="H230" s="180">
        <v>6982.5</v>
      </c>
      <c r="I230" s="181"/>
      <c r="J230" s="182">
        <f>ROUND(I230*H230,2)</f>
        <v>0</v>
      </c>
      <c r="K230" s="178" t="s">
        <v>163</v>
      </c>
      <c r="L230" s="41"/>
      <c r="M230" s="183" t="s">
        <v>44</v>
      </c>
      <c r="N230" s="184" t="s">
        <v>53</v>
      </c>
      <c r="O230" s="66"/>
      <c r="P230" s="185">
        <f>O230*H230</f>
        <v>0</v>
      </c>
      <c r="Q230" s="185">
        <v>0.138</v>
      </c>
      <c r="R230" s="185">
        <f>Q230*H230</f>
        <v>963.585</v>
      </c>
      <c r="S230" s="185">
        <v>0</v>
      </c>
      <c r="T230" s="186">
        <f>S230*H230</f>
        <v>0</v>
      </c>
      <c r="U230" s="36"/>
      <c r="V230" s="36"/>
      <c r="W230" s="36"/>
      <c r="X230" s="36"/>
      <c r="Y230" s="36"/>
      <c r="Z230" s="36"/>
      <c r="AA230" s="36"/>
      <c r="AB230" s="36"/>
      <c r="AC230" s="36"/>
      <c r="AD230" s="36"/>
      <c r="AE230" s="36"/>
      <c r="AR230" s="187" t="s">
        <v>164</v>
      </c>
      <c r="AT230" s="187" t="s">
        <v>160</v>
      </c>
      <c r="AU230" s="187" t="s">
        <v>92</v>
      </c>
      <c r="AY230" s="18" t="s">
        <v>158</v>
      </c>
      <c r="BE230" s="188">
        <f>IF(N230="základní",J230,0)</f>
        <v>0</v>
      </c>
      <c r="BF230" s="188">
        <f>IF(N230="snížená",J230,0)</f>
        <v>0</v>
      </c>
      <c r="BG230" s="188">
        <f>IF(N230="zákl. přenesená",J230,0)</f>
        <v>0</v>
      </c>
      <c r="BH230" s="188">
        <f>IF(N230="sníž. přenesená",J230,0)</f>
        <v>0</v>
      </c>
      <c r="BI230" s="188">
        <f>IF(N230="nulová",J230,0)</f>
        <v>0</v>
      </c>
      <c r="BJ230" s="18" t="s">
        <v>90</v>
      </c>
      <c r="BK230" s="188">
        <f>ROUND(I230*H230,2)</f>
        <v>0</v>
      </c>
      <c r="BL230" s="18" t="s">
        <v>164</v>
      </c>
      <c r="BM230" s="187" t="s">
        <v>359</v>
      </c>
    </row>
    <row r="231" spans="1:47" s="2" customFormat="1" ht="68.25">
      <c r="A231" s="36"/>
      <c r="B231" s="37"/>
      <c r="C231" s="38"/>
      <c r="D231" s="189" t="s">
        <v>166</v>
      </c>
      <c r="E231" s="38"/>
      <c r="F231" s="190" t="s">
        <v>350</v>
      </c>
      <c r="G231" s="38"/>
      <c r="H231" s="38"/>
      <c r="I231" s="191"/>
      <c r="J231" s="38"/>
      <c r="K231" s="38"/>
      <c r="L231" s="41"/>
      <c r="M231" s="192"/>
      <c r="N231" s="193"/>
      <c r="O231" s="66"/>
      <c r="P231" s="66"/>
      <c r="Q231" s="66"/>
      <c r="R231" s="66"/>
      <c r="S231" s="66"/>
      <c r="T231" s="67"/>
      <c r="U231" s="36"/>
      <c r="V231" s="36"/>
      <c r="W231" s="36"/>
      <c r="X231" s="36"/>
      <c r="Y231" s="36"/>
      <c r="Z231" s="36"/>
      <c r="AA231" s="36"/>
      <c r="AB231" s="36"/>
      <c r="AC231" s="36"/>
      <c r="AD231" s="36"/>
      <c r="AE231" s="36"/>
      <c r="AT231" s="18" t="s">
        <v>166</v>
      </c>
      <c r="AU231" s="18" t="s">
        <v>92</v>
      </c>
    </row>
    <row r="232" spans="2:51" s="13" customFormat="1" ht="11.25">
      <c r="B232" s="194"/>
      <c r="C232" s="195"/>
      <c r="D232" s="189" t="s">
        <v>168</v>
      </c>
      <c r="E232" s="196" t="s">
        <v>44</v>
      </c>
      <c r="F232" s="197" t="s">
        <v>360</v>
      </c>
      <c r="G232" s="195"/>
      <c r="H232" s="196" t="s">
        <v>44</v>
      </c>
      <c r="I232" s="198"/>
      <c r="J232" s="195"/>
      <c r="K232" s="195"/>
      <c r="L232" s="199"/>
      <c r="M232" s="200"/>
      <c r="N232" s="201"/>
      <c r="O232" s="201"/>
      <c r="P232" s="201"/>
      <c r="Q232" s="201"/>
      <c r="R232" s="201"/>
      <c r="S232" s="201"/>
      <c r="T232" s="202"/>
      <c r="AT232" s="203" t="s">
        <v>168</v>
      </c>
      <c r="AU232" s="203" t="s">
        <v>92</v>
      </c>
      <c r="AV232" s="13" t="s">
        <v>90</v>
      </c>
      <c r="AW232" s="13" t="s">
        <v>42</v>
      </c>
      <c r="AX232" s="13" t="s">
        <v>82</v>
      </c>
      <c r="AY232" s="203" t="s">
        <v>158</v>
      </c>
    </row>
    <row r="233" spans="2:51" s="14" customFormat="1" ht="11.25">
      <c r="B233" s="204"/>
      <c r="C233" s="205"/>
      <c r="D233" s="189" t="s">
        <v>168</v>
      </c>
      <c r="E233" s="206" t="s">
        <v>44</v>
      </c>
      <c r="F233" s="207" t="s">
        <v>352</v>
      </c>
      <c r="G233" s="205"/>
      <c r="H233" s="208">
        <v>2685</v>
      </c>
      <c r="I233" s="209"/>
      <c r="J233" s="205"/>
      <c r="K233" s="205"/>
      <c r="L233" s="210"/>
      <c r="M233" s="211"/>
      <c r="N233" s="212"/>
      <c r="O233" s="212"/>
      <c r="P233" s="212"/>
      <c r="Q233" s="212"/>
      <c r="R233" s="212"/>
      <c r="S233" s="212"/>
      <c r="T233" s="213"/>
      <c r="AT233" s="214" t="s">
        <v>168</v>
      </c>
      <c r="AU233" s="214" t="s">
        <v>92</v>
      </c>
      <c r="AV233" s="14" t="s">
        <v>92</v>
      </c>
      <c r="AW233" s="14" t="s">
        <v>42</v>
      </c>
      <c r="AX233" s="14" t="s">
        <v>82</v>
      </c>
      <c r="AY233" s="214" t="s">
        <v>158</v>
      </c>
    </row>
    <row r="234" spans="2:51" s="14" customFormat="1" ht="11.25">
      <c r="B234" s="204"/>
      <c r="C234" s="205"/>
      <c r="D234" s="189" t="s">
        <v>168</v>
      </c>
      <c r="E234" s="206" t="s">
        <v>44</v>
      </c>
      <c r="F234" s="207" t="s">
        <v>353</v>
      </c>
      <c r="G234" s="205"/>
      <c r="H234" s="208">
        <v>2475</v>
      </c>
      <c r="I234" s="209"/>
      <c r="J234" s="205"/>
      <c r="K234" s="205"/>
      <c r="L234" s="210"/>
      <c r="M234" s="211"/>
      <c r="N234" s="212"/>
      <c r="O234" s="212"/>
      <c r="P234" s="212"/>
      <c r="Q234" s="212"/>
      <c r="R234" s="212"/>
      <c r="S234" s="212"/>
      <c r="T234" s="213"/>
      <c r="AT234" s="214" t="s">
        <v>168</v>
      </c>
      <c r="AU234" s="214" t="s">
        <v>92</v>
      </c>
      <c r="AV234" s="14" t="s">
        <v>92</v>
      </c>
      <c r="AW234" s="14" t="s">
        <v>42</v>
      </c>
      <c r="AX234" s="14" t="s">
        <v>82</v>
      </c>
      <c r="AY234" s="214" t="s">
        <v>158</v>
      </c>
    </row>
    <row r="235" spans="2:51" s="14" customFormat="1" ht="11.25">
      <c r="B235" s="204"/>
      <c r="C235" s="205"/>
      <c r="D235" s="189" t="s">
        <v>168</v>
      </c>
      <c r="E235" s="206" t="s">
        <v>44</v>
      </c>
      <c r="F235" s="207" t="s">
        <v>354</v>
      </c>
      <c r="G235" s="205"/>
      <c r="H235" s="208">
        <v>1710</v>
      </c>
      <c r="I235" s="209"/>
      <c r="J235" s="205"/>
      <c r="K235" s="205"/>
      <c r="L235" s="210"/>
      <c r="M235" s="211"/>
      <c r="N235" s="212"/>
      <c r="O235" s="212"/>
      <c r="P235" s="212"/>
      <c r="Q235" s="212"/>
      <c r="R235" s="212"/>
      <c r="S235" s="212"/>
      <c r="T235" s="213"/>
      <c r="AT235" s="214" t="s">
        <v>168</v>
      </c>
      <c r="AU235" s="214" t="s">
        <v>92</v>
      </c>
      <c r="AV235" s="14" t="s">
        <v>92</v>
      </c>
      <c r="AW235" s="14" t="s">
        <v>42</v>
      </c>
      <c r="AX235" s="14" t="s">
        <v>82</v>
      </c>
      <c r="AY235" s="214" t="s">
        <v>158</v>
      </c>
    </row>
    <row r="236" spans="2:51" s="14" customFormat="1" ht="11.25">
      <c r="B236" s="204"/>
      <c r="C236" s="205"/>
      <c r="D236" s="189" t="s">
        <v>168</v>
      </c>
      <c r="E236" s="206" t="s">
        <v>44</v>
      </c>
      <c r="F236" s="207" t="s">
        <v>355</v>
      </c>
      <c r="G236" s="205"/>
      <c r="H236" s="208">
        <v>112.5</v>
      </c>
      <c r="I236" s="209"/>
      <c r="J236" s="205"/>
      <c r="K236" s="205"/>
      <c r="L236" s="210"/>
      <c r="M236" s="211"/>
      <c r="N236" s="212"/>
      <c r="O236" s="212"/>
      <c r="P236" s="212"/>
      <c r="Q236" s="212"/>
      <c r="R236" s="212"/>
      <c r="S236" s="212"/>
      <c r="T236" s="213"/>
      <c r="AT236" s="214" t="s">
        <v>168</v>
      </c>
      <c r="AU236" s="214" t="s">
        <v>92</v>
      </c>
      <c r="AV236" s="14" t="s">
        <v>92</v>
      </c>
      <c r="AW236" s="14" t="s">
        <v>42</v>
      </c>
      <c r="AX236" s="14" t="s">
        <v>82</v>
      </c>
      <c r="AY236" s="214" t="s">
        <v>158</v>
      </c>
    </row>
    <row r="237" spans="2:51" s="15" customFormat="1" ht="11.25">
      <c r="B237" s="215"/>
      <c r="C237" s="216"/>
      <c r="D237" s="189" t="s">
        <v>168</v>
      </c>
      <c r="E237" s="217" t="s">
        <v>44</v>
      </c>
      <c r="F237" s="218" t="s">
        <v>171</v>
      </c>
      <c r="G237" s="216"/>
      <c r="H237" s="219">
        <v>6982.5</v>
      </c>
      <c r="I237" s="220"/>
      <c r="J237" s="216"/>
      <c r="K237" s="216"/>
      <c r="L237" s="221"/>
      <c r="M237" s="222"/>
      <c r="N237" s="223"/>
      <c r="O237" s="223"/>
      <c r="P237" s="223"/>
      <c r="Q237" s="223"/>
      <c r="R237" s="223"/>
      <c r="S237" s="223"/>
      <c r="T237" s="224"/>
      <c r="AT237" s="225" t="s">
        <v>168</v>
      </c>
      <c r="AU237" s="225" t="s">
        <v>92</v>
      </c>
      <c r="AV237" s="15" t="s">
        <v>164</v>
      </c>
      <c r="AW237" s="15" t="s">
        <v>42</v>
      </c>
      <c r="AX237" s="15" t="s">
        <v>90</v>
      </c>
      <c r="AY237" s="225" t="s">
        <v>158</v>
      </c>
    </row>
    <row r="238" spans="1:65" s="2" customFormat="1" ht="14.45" customHeight="1">
      <c r="A238" s="36"/>
      <c r="B238" s="37"/>
      <c r="C238" s="176" t="s">
        <v>361</v>
      </c>
      <c r="D238" s="176" t="s">
        <v>160</v>
      </c>
      <c r="E238" s="177" t="s">
        <v>362</v>
      </c>
      <c r="F238" s="178" t="s">
        <v>363</v>
      </c>
      <c r="G238" s="179" t="s">
        <v>113</v>
      </c>
      <c r="H238" s="180">
        <v>14539.8</v>
      </c>
      <c r="I238" s="181"/>
      <c r="J238" s="182">
        <f>ROUND(I238*H238,2)</f>
        <v>0</v>
      </c>
      <c r="K238" s="178" t="s">
        <v>163</v>
      </c>
      <c r="L238" s="41"/>
      <c r="M238" s="183" t="s">
        <v>44</v>
      </c>
      <c r="N238" s="184" t="s">
        <v>53</v>
      </c>
      <c r="O238" s="66"/>
      <c r="P238" s="185">
        <f>O238*H238</f>
        <v>0</v>
      </c>
      <c r="Q238" s="185">
        <v>0</v>
      </c>
      <c r="R238" s="185">
        <f>Q238*H238</f>
        <v>0</v>
      </c>
      <c r="S238" s="185">
        <v>0</v>
      </c>
      <c r="T238" s="186">
        <f>S238*H238</f>
        <v>0</v>
      </c>
      <c r="U238" s="36"/>
      <c r="V238" s="36"/>
      <c r="W238" s="36"/>
      <c r="X238" s="36"/>
      <c r="Y238" s="36"/>
      <c r="Z238" s="36"/>
      <c r="AA238" s="36"/>
      <c r="AB238" s="36"/>
      <c r="AC238" s="36"/>
      <c r="AD238" s="36"/>
      <c r="AE238" s="36"/>
      <c r="AR238" s="187" t="s">
        <v>164</v>
      </c>
      <c r="AT238" s="187" t="s">
        <v>160</v>
      </c>
      <c r="AU238" s="187" t="s">
        <v>92</v>
      </c>
      <c r="AY238" s="18" t="s">
        <v>158</v>
      </c>
      <c r="BE238" s="188">
        <f>IF(N238="základní",J238,0)</f>
        <v>0</v>
      </c>
      <c r="BF238" s="188">
        <f>IF(N238="snížená",J238,0)</f>
        <v>0</v>
      </c>
      <c r="BG238" s="188">
        <f>IF(N238="zákl. přenesená",J238,0)</f>
        <v>0</v>
      </c>
      <c r="BH238" s="188">
        <f>IF(N238="sníž. přenesená",J238,0)</f>
        <v>0</v>
      </c>
      <c r="BI238" s="188">
        <f>IF(N238="nulová",J238,0)</f>
        <v>0</v>
      </c>
      <c r="BJ238" s="18" t="s">
        <v>90</v>
      </c>
      <c r="BK238" s="188">
        <f>ROUND(I238*H238,2)</f>
        <v>0</v>
      </c>
      <c r="BL238" s="18" t="s">
        <v>164</v>
      </c>
      <c r="BM238" s="187" t="s">
        <v>364</v>
      </c>
    </row>
    <row r="239" spans="1:47" s="2" customFormat="1" ht="39">
      <c r="A239" s="36"/>
      <c r="B239" s="37"/>
      <c r="C239" s="38"/>
      <c r="D239" s="189" t="s">
        <v>166</v>
      </c>
      <c r="E239" s="38"/>
      <c r="F239" s="190" t="s">
        <v>365</v>
      </c>
      <c r="G239" s="38"/>
      <c r="H239" s="38"/>
      <c r="I239" s="191"/>
      <c r="J239" s="38"/>
      <c r="K239" s="38"/>
      <c r="L239" s="41"/>
      <c r="M239" s="192"/>
      <c r="N239" s="193"/>
      <c r="O239" s="66"/>
      <c r="P239" s="66"/>
      <c r="Q239" s="66"/>
      <c r="R239" s="66"/>
      <c r="S239" s="66"/>
      <c r="T239" s="67"/>
      <c r="U239" s="36"/>
      <c r="V239" s="36"/>
      <c r="W239" s="36"/>
      <c r="X239" s="36"/>
      <c r="Y239" s="36"/>
      <c r="Z239" s="36"/>
      <c r="AA239" s="36"/>
      <c r="AB239" s="36"/>
      <c r="AC239" s="36"/>
      <c r="AD239" s="36"/>
      <c r="AE239" s="36"/>
      <c r="AT239" s="18" t="s">
        <v>166</v>
      </c>
      <c r="AU239" s="18" t="s">
        <v>92</v>
      </c>
    </row>
    <row r="240" spans="2:51" s="14" customFormat="1" ht="11.25">
      <c r="B240" s="204"/>
      <c r="C240" s="205"/>
      <c r="D240" s="189" t="s">
        <v>168</v>
      </c>
      <c r="E240" s="206" t="s">
        <v>44</v>
      </c>
      <c r="F240" s="207" t="s">
        <v>366</v>
      </c>
      <c r="G240" s="205"/>
      <c r="H240" s="208">
        <v>9160</v>
      </c>
      <c r="I240" s="209"/>
      <c r="J240" s="205"/>
      <c r="K240" s="205"/>
      <c r="L240" s="210"/>
      <c r="M240" s="211"/>
      <c r="N240" s="212"/>
      <c r="O240" s="212"/>
      <c r="P240" s="212"/>
      <c r="Q240" s="212"/>
      <c r="R240" s="212"/>
      <c r="S240" s="212"/>
      <c r="T240" s="213"/>
      <c r="AT240" s="214" t="s">
        <v>168</v>
      </c>
      <c r="AU240" s="214" t="s">
        <v>92</v>
      </c>
      <c r="AV240" s="14" t="s">
        <v>92</v>
      </c>
      <c r="AW240" s="14" t="s">
        <v>42</v>
      </c>
      <c r="AX240" s="14" t="s">
        <v>82</v>
      </c>
      <c r="AY240" s="214" t="s">
        <v>158</v>
      </c>
    </row>
    <row r="241" spans="2:51" s="14" customFormat="1" ht="11.25">
      <c r="B241" s="204"/>
      <c r="C241" s="205"/>
      <c r="D241" s="189" t="s">
        <v>168</v>
      </c>
      <c r="E241" s="206" t="s">
        <v>44</v>
      </c>
      <c r="F241" s="207" t="s">
        <v>111</v>
      </c>
      <c r="G241" s="205"/>
      <c r="H241" s="208">
        <v>455</v>
      </c>
      <c r="I241" s="209"/>
      <c r="J241" s="205"/>
      <c r="K241" s="205"/>
      <c r="L241" s="210"/>
      <c r="M241" s="211"/>
      <c r="N241" s="212"/>
      <c r="O241" s="212"/>
      <c r="P241" s="212"/>
      <c r="Q241" s="212"/>
      <c r="R241" s="212"/>
      <c r="S241" s="212"/>
      <c r="T241" s="213"/>
      <c r="AT241" s="214" t="s">
        <v>168</v>
      </c>
      <c r="AU241" s="214" t="s">
        <v>92</v>
      </c>
      <c r="AV241" s="14" t="s">
        <v>92</v>
      </c>
      <c r="AW241" s="14" t="s">
        <v>42</v>
      </c>
      <c r="AX241" s="14" t="s">
        <v>82</v>
      </c>
      <c r="AY241" s="214" t="s">
        <v>158</v>
      </c>
    </row>
    <row r="242" spans="2:51" s="14" customFormat="1" ht="11.25">
      <c r="B242" s="204"/>
      <c r="C242" s="205"/>
      <c r="D242" s="189" t="s">
        <v>168</v>
      </c>
      <c r="E242" s="206" t="s">
        <v>44</v>
      </c>
      <c r="F242" s="207" t="s">
        <v>119</v>
      </c>
      <c r="G242" s="205"/>
      <c r="H242" s="208">
        <v>265.8</v>
      </c>
      <c r="I242" s="209"/>
      <c r="J242" s="205"/>
      <c r="K242" s="205"/>
      <c r="L242" s="210"/>
      <c r="M242" s="211"/>
      <c r="N242" s="212"/>
      <c r="O242" s="212"/>
      <c r="P242" s="212"/>
      <c r="Q242" s="212"/>
      <c r="R242" s="212"/>
      <c r="S242" s="212"/>
      <c r="T242" s="213"/>
      <c r="AT242" s="214" t="s">
        <v>168</v>
      </c>
      <c r="AU242" s="214" t="s">
        <v>92</v>
      </c>
      <c r="AV242" s="14" t="s">
        <v>92</v>
      </c>
      <c r="AW242" s="14" t="s">
        <v>42</v>
      </c>
      <c r="AX242" s="14" t="s">
        <v>82</v>
      </c>
      <c r="AY242" s="214" t="s">
        <v>158</v>
      </c>
    </row>
    <row r="243" spans="2:51" s="14" customFormat="1" ht="11.25">
      <c r="B243" s="204"/>
      <c r="C243" s="205"/>
      <c r="D243" s="189" t="s">
        <v>168</v>
      </c>
      <c r="E243" s="206" t="s">
        <v>44</v>
      </c>
      <c r="F243" s="207" t="s">
        <v>367</v>
      </c>
      <c r="G243" s="205"/>
      <c r="H243" s="208">
        <v>4659</v>
      </c>
      <c r="I243" s="209"/>
      <c r="J243" s="205"/>
      <c r="K243" s="205"/>
      <c r="L243" s="210"/>
      <c r="M243" s="211"/>
      <c r="N243" s="212"/>
      <c r="O243" s="212"/>
      <c r="P243" s="212"/>
      <c r="Q243" s="212"/>
      <c r="R243" s="212"/>
      <c r="S243" s="212"/>
      <c r="T243" s="213"/>
      <c r="AT243" s="214" t="s">
        <v>168</v>
      </c>
      <c r="AU243" s="214" t="s">
        <v>92</v>
      </c>
      <c r="AV243" s="14" t="s">
        <v>92</v>
      </c>
      <c r="AW243" s="14" t="s">
        <v>42</v>
      </c>
      <c r="AX243" s="14" t="s">
        <v>82</v>
      </c>
      <c r="AY243" s="214" t="s">
        <v>158</v>
      </c>
    </row>
    <row r="244" spans="2:51" s="15" customFormat="1" ht="11.25">
      <c r="B244" s="215"/>
      <c r="C244" s="216"/>
      <c r="D244" s="189" t="s">
        <v>168</v>
      </c>
      <c r="E244" s="217" t="s">
        <v>44</v>
      </c>
      <c r="F244" s="218" t="s">
        <v>171</v>
      </c>
      <c r="G244" s="216"/>
      <c r="H244" s="219">
        <v>14539.8</v>
      </c>
      <c r="I244" s="220"/>
      <c r="J244" s="216"/>
      <c r="K244" s="216"/>
      <c r="L244" s="221"/>
      <c r="M244" s="222"/>
      <c r="N244" s="223"/>
      <c r="O244" s="223"/>
      <c r="P244" s="223"/>
      <c r="Q244" s="223"/>
      <c r="R244" s="223"/>
      <c r="S244" s="223"/>
      <c r="T244" s="224"/>
      <c r="AT244" s="225" t="s">
        <v>168</v>
      </c>
      <c r="AU244" s="225" t="s">
        <v>92</v>
      </c>
      <c r="AV244" s="15" t="s">
        <v>164</v>
      </c>
      <c r="AW244" s="15" t="s">
        <v>42</v>
      </c>
      <c r="AX244" s="15" t="s">
        <v>90</v>
      </c>
      <c r="AY244" s="225" t="s">
        <v>158</v>
      </c>
    </row>
    <row r="245" spans="1:65" s="2" customFormat="1" ht="14.45" customHeight="1">
      <c r="A245" s="36"/>
      <c r="B245" s="37"/>
      <c r="C245" s="176" t="s">
        <v>368</v>
      </c>
      <c r="D245" s="176" t="s">
        <v>160</v>
      </c>
      <c r="E245" s="177" t="s">
        <v>369</v>
      </c>
      <c r="F245" s="178" t="s">
        <v>370</v>
      </c>
      <c r="G245" s="179" t="s">
        <v>113</v>
      </c>
      <c r="H245" s="180">
        <v>95981.6</v>
      </c>
      <c r="I245" s="181"/>
      <c r="J245" s="182">
        <f>ROUND(I245*H245,2)</f>
        <v>0</v>
      </c>
      <c r="K245" s="178" t="s">
        <v>163</v>
      </c>
      <c r="L245" s="41"/>
      <c r="M245" s="183" t="s">
        <v>44</v>
      </c>
      <c r="N245" s="184" t="s">
        <v>53</v>
      </c>
      <c r="O245" s="66"/>
      <c r="P245" s="185">
        <f>O245*H245</f>
        <v>0</v>
      </c>
      <c r="Q245" s="185">
        <v>0</v>
      </c>
      <c r="R245" s="185">
        <f>Q245*H245</f>
        <v>0</v>
      </c>
      <c r="S245" s="185">
        <v>0</v>
      </c>
      <c r="T245" s="186">
        <f>S245*H245</f>
        <v>0</v>
      </c>
      <c r="U245" s="36"/>
      <c r="V245" s="36"/>
      <c r="W245" s="36"/>
      <c r="X245" s="36"/>
      <c r="Y245" s="36"/>
      <c r="Z245" s="36"/>
      <c r="AA245" s="36"/>
      <c r="AB245" s="36"/>
      <c r="AC245" s="36"/>
      <c r="AD245" s="36"/>
      <c r="AE245" s="36"/>
      <c r="AR245" s="187" t="s">
        <v>164</v>
      </c>
      <c r="AT245" s="187" t="s">
        <v>160</v>
      </c>
      <c r="AU245" s="187" t="s">
        <v>92</v>
      </c>
      <c r="AY245" s="18" t="s">
        <v>158</v>
      </c>
      <c r="BE245" s="188">
        <f>IF(N245="základní",J245,0)</f>
        <v>0</v>
      </c>
      <c r="BF245" s="188">
        <f>IF(N245="snížená",J245,0)</f>
        <v>0</v>
      </c>
      <c r="BG245" s="188">
        <f>IF(N245="zákl. přenesená",J245,0)</f>
        <v>0</v>
      </c>
      <c r="BH245" s="188">
        <f>IF(N245="sníž. přenesená",J245,0)</f>
        <v>0</v>
      </c>
      <c r="BI245" s="188">
        <f>IF(N245="nulová",J245,0)</f>
        <v>0</v>
      </c>
      <c r="BJ245" s="18" t="s">
        <v>90</v>
      </c>
      <c r="BK245" s="188">
        <f>ROUND(I245*H245,2)</f>
        <v>0</v>
      </c>
      <c r="BL245" s="18" t="s">
        <v>164</v>
      </c>
      <c r="BM245" s="187" t="s">
        <v>371</v>
      </c>
    </row>
    <row r="246" spans="2:51" s="14" customFormat="1" ht="11.25">
      <c r="B246" s="204"/>
      <c r="C246" s="205"/>
      <c r="D246" s="189" t="s">
        <v>168</v>
      </c>
      <c r="E246" s="206" t="s">
        <v>44</v>
      </c>
      <c r="F246" s="207" t="s">
        <v>372</v>
      </c>
      <c r="G246" s="205"/>
      <c r="H246" s="208">
        <v>6012</v>
      </c>
      <c r="I246" s="209"/>
      <c r="J246" s="205"/>
      <c r="K246" s="205"/>
      <c r="L246" s="210"/>
      <c r="M246" s="211"/>
      <c r="N246" s="212"/>
      <c r="O246" s="212"/>
      <c r="P246" s="212"/>
      <c r="Q246" s="212"/>
      <c r="R246" s="212"/>
      <c r="S246" s="212"/>
      <c r="T246" s="213"/>
      <c r="AT246" s="214" t="s">
        <v>168</v>
      </c>
      <c r="AU246" s="214" t="s">
        <v>92</v>
      </c>
      <c r="AV246" s="14" t="s">
        <v>92</v>
      </c>
      <c r="AW246" s="14" t="s">
        <v>42</v>
      </c>
      <c r="AX246" s="14" t="s">
        <v>82</v>
      </c>
      <c r="AY246" s="214" t="s">
        <v>158</v>
      </c>
    </row>
    <row r="247" spans="2:51" s="14" customFormat="1" ht="11.25">
      <c r="B247" s="204"/>
      <c r="C247" s="205"/>
      <c r="D247" s="189" t="s">
        <v>168</v>
      </c>
      <c r="E247" s="206" t="s">
        <v>44</v>
      </c>
      <c r="F247" s="207" t="s">
        <v>373</v>
      </c>
      <c r="G247" s="205"/>
      <c r="H247" s="208">
        <v>20298</v>
      </c>
      <c r="I247" s="209"/>
      <c r="J247" s="205"/>
      <c r="K247" s="205"/>
      <c r="L247" s="210"/>
      <c r="M247" s="211"/>
      <c r="N247" s="212"/>
      <c r="O247" s="212"/>
      <c r="P247" s="212"/>
      <c r="Q247" s="212"/>
      <c r="R247" s="212"/>
      <c r="S247" s="212"/>
      <c r="T247" s="213"/>
      <c r="AT247" s="214" t="s">
        <v>168</v>
      </c>
      <c r="AU247" s="214" t="s">
        <v>92</v>
      </c>
      <c r="AV247" s="14" t="s">
        <v>92</v>
      </c>
      <c r="AW247" s="14" t="s">
        <v>42</v>
      </c>
      <c r="AX247" s="14" t="s">
        <v>82</v>
      </c>
      <c r="AY247" s="214" t="s">
        <v>158</v>
      </c>
    </row>
    <row r="248" spans="2:51" s="14" customFormat="1" ht="11.25">
      <c r="B248" s="204"/>
      <c r="C248" s="205"/>
      <c r="D248" s="189" t="s">
        <v>168</v>
      </c>
      <c r="E248" s="206" t="s">
        <v>44</v>
      </c>
      <c r="F248" s="207" t="s">
        <v>374</v>
      </c>
      <c r="G248" s="205"/>
      <c r="H248" s="208">
        <v>12380</v>
      </c>
      <c r="I248" s="209"/>
      <c r="J248" s="205"/>
      <c r="K248" s="205"/>
      <c r="L248" s="210"/>
      <c r="M248" s="211"/>
      <c r="N248" s="212"/>
      <c r="O248" s="212"/>
      <c r="P248" s="212"/>
      <c r="Q248" s="212"/>
      <c r="R248" s="212"/>
      <c r="S248" s="212"/>
      <c r="T248" s="213"/>
      <c r="AT248" s="214" t="s">
        <v>168</v>
      </c>
      <c r="AU248" s="214" t="s">
        <v>92</v>
      </c>
      <c r="AV248" s="14" t="s">
        <v>92</v>
      </c>
      <c r="AW248" s="14" t="s">
        <v>42</v>
      </c>
      <c r="AX248" s="14" t="s">
        <v>82</v>
      </c>
      <c r="AY248" s="214" t="s">
        <v>158</v>
      </c>
    </row>
    <row r="249" spans="2:51" s="14" customFormat="1" ht="11.25">
      <c r="B249" s="204"/>
      <c r="C249" s="205"/>
      <c r="D249" s="189" t="s">
        <v>168</v>
      </c>
      <c r="E249" s="206" t="s">
        <v>44</v>
      </c>
      <c r="F249" s="207" t="s">
        <v>375</v>
      </c>
      <c r="G249" s="205"/>
      <c r="H249" s="208">
        <v>24790</v>
      </c>
      <c r="I249" s="209"/>
      <c r="J249" s="205"/>
      <c r="K249" s="205"/>
      <c r="L249" s="210"/>
      <c r="M249" s="211"/>
      <c r="N249" s="212"/>
      <c r="O249" s="212"/>
      <c r="P249" s="212"/>
      <c r="Q249" s="212"/>
      <c r="R249" s="212"/>
      <c r="S249" s="212"/>
      <c r="T249" s="213"/>
      <c r="AT249" s="214" t="s">
        <v>168</v>
      </c>
      <c r="AU249" s="214" t="s">
        <v>92</v>
      </c>
      <c r="AV249" s="14" t="s">
        <v>92</v>
      </c>
      <c r="AW249" s="14" t="s">
        <v>42</v>
      </c>
      <c r="AX249" s="14" t="s">
        <v>82</v>
      </c>
      <c r="AY249" s="214" t="s">
        <v>158</v>
      </c>
    </row>
    <row r="250" spans="2:51" s="14" customFormat="1" ht="11.25">
      <c r="B250" s="204"/>
      <c r="C250" s="205"/>
      <c r="D250" s="189" t="s">
        <v>168</v>
      </c>
      <c r="E250" s="206" t="s">
        <v>44</v>
      </c>
      <c r="F250" s="207" t="s">
        <v>376</v>
      </c>
      <c r="G250" s="205"/>
      <c r="H250" s="208">
        <v>910</v>
      </c>
      <c r="I250" s="209"/>
      <c r="J250" s="205"/>
      <c r="K250" s="205"/>
      <c r="L250" s="210"/>
      <c r="M250" s="211"/>
      <c r="N250" s="212"/>
      <c r="O250" s="212"/>
      <c r="P250" s="212"/>
      <c r="Q250" s="212"/>
      <c r="R250" s="212"/>
      <c r="S250" s="212"/>
      <c r="T250" s="213"/>
      <c r="AT250" s="214" t="s">
        <v>168</v>
      </c>
      <c r="AU250" s="214" t="s">
        <v>92</v>
      </c>
      <c r="AV250" s="14" t="s">
        <v>92</v>
      </c>
      <c r="AW250" s="14" t="s">
        <v>42</v>
      </c>
      <c r="AX250" s="14" t="s">
        <v>82</v>
      </c>
      <c r="AY250" s="214" t="s">
        <v>158</v>
      </c>
    </row>
    <row r="251" spans="2:51" s="14" customFormat="1" ht="11.25">
      <c r="B251" s="204"/>
      <c r="C251" s="205"/>
      <c r="D251" s="189" t="s">
        <v>168</v>
      </c>
      <c r="E251" s="206" t="s">
        <v>44</v>
      </c>
      <c r="F251" s="207" t="s">
        <v>377</v>
      </c>
      <c r="G251" s="205"/>
      <c r="H251" s="208">
        <v>31060</v>
      </c>
      <c r="I251" s="209"/>
      <c r="J251" s="205"/>
      <c r="K251" s="205"/>
      <c r="L251" s="210"/>
      <c r="M251" s="211"/>
      <c r="N251" s="212"/>
      <c r="O251" s="212"/>
      <c r="P251" s="212"/>
      <c r="Q251" s="212"/>
      <c r="R251" s="212"/>
      <c r="S251" s="212"/>
      <c r="T251" s="213"/>
      <c r="AT251" s="214" t="s">
        <v>168</v>
      </c>
      <c r="AU251" s="214" t="s">
        <v>92</v>
      </c>
      <c r="AV251" s="14" t="s">
        <v>92</v>
      </c>
      <c r="AW251" s="14" t="s">
        <v>42</v>
      </c>
      <c r="AX251" s="14" t="s">
        <v>82</v>
      </c>
      <c r="AY251" s="214" t="s">
        <v>158</v>
      </c>
    </row>
    <row r="252" spans="2:51" s="14" customFormat="1" ht="11.25">
      <c r="B252" s="204"/>
      <c r="C252" s="205"/>
      <c r="D252" s="189" t="s">
        <v>168</v>
      </c>
      <c r="E252" s="206" t="s">
        <v>44</v>
      </c>
      <c r="F252" s="207" t="s">
        <v>378</v>
      </c>
      <c r="G252" s="205"/>
      <c r="H252" s="208">
        <v>531.6</v>
      </c>
      <c r="I252" s="209"/>
      <c r="J252" s="205"/>
      <c r="K252" s="205"/>
      <c r="L252" s="210"/>
      <c r="M252" s="211"/>
      <c r="N252" s="212"/>
      <c r="O252" s="212"/>
      <c r="P252" s="212"/>
      <c r="Q252" s="212"/>
      <c r="R252" s="212"/>
      <c r="S252" s="212"/>
      <c r="T252" s="213"/>
      <c r="AT252" s="214" t="s">
        <v>168</v>
      </c>
      <c r="AU252" s="214" t="s">
        <v>92</v>
      </c>
      <c r="AV252" s="14" t="s">
        <v>92</v>
      </c>
      <c r="AW252" s="14" t="s">
        <v>42</v>
      </c>
      <c r="AX252" s="14" t="s">
        <v>82</v>
      </c>
      <c r="AY252" s="214" t="s">
        <v>158</v>
      </c>
    </row>
    <row r="253" spans="2:51" s="15" customFormat="1" ht="11.25">
      <c r="B253" s="215"/>
      <c r="C253" s="216"/>
      <c r="D253" s="189" t="s">
        <v>168</v>
      </c>
      <c r="E253" s="217" t="s">
        <v>44</v>
      </c>
      <c r="F253" s="218" t="s">
        <v>171</v>
      </c>
      <c r="G253" s="216"/>
      <c r="H253" s="219">
        <v>95981.6</v>
      </c>
      <c r="I253" s="220"/>
      <c r="J253" s="216"/>
      <c r="K253" s="216"/>
      <c r="L253" s="221"/>
      <c r="M253" s="222"/>
      <c r="N253" s="223"/>
      <c r="O253" s="223"/>
      <c r="P253" s="223"/>
      <c r="Q253" s="223"/>
      <c r="R253" s="223"/>
      <c r="S253" s="223"/>
      <c r="T253" s="224"/>
      <c r="AT253" s="225" t="s">
        <v>168</v>
      </c>
      <c r="AU253" s="225" t="s">
        <v>92</v>
      </c>
      <c r="AV253" s="15" t="s">
        <v>164</v>
      </c>
      <c r="AW253" s="15" t="s">
        <v>42</v>
      </c>
      <c r="AX253" s="15" t="s">
        <v>90</v>
      </c>
      <c r="AY253" s="225" t="s">
        <v>158</v>
      </c>
    </row>
    <row r="254" spans="1:65" s="2" customFormat="1" ht="24.2" customHeight="1">
      <c r="A254" s="36"/>
      <c r="B254" s="37"/>
      <c r="C254" s="176" t="s">
        <v>379</v>
      </c>
      <c r="D254" s="176" t="s">
        <v>160</v>
      </c>
      <c r="E254" s="177" t="s">
        <v>380</v>
      </c>
      <c r="F254" s="178" t="s">
        <v>381</v>
      </c>
      <c r="G254" s="179" t="s">
        <v>113</v>
      </c>
      <c r="H254" s="180">
        <v>41800.8</v>
      </c>
      <c r="I254" s="181"/>
      <c r="J254" s="182">
        <f>ROUND(I254*H254,2)</f>
        <v>0</v>
      </c>
      <c r="K254" s="178" t="s">
        <v>163</v>
      </c>
      <c r="L254" s="41"/>
      <c r="M254" s="183" t="s">
        <v>44</v>
      </c>
      <c r="N254" s="184" t="s">
        <v>53</v>
      </c>
      <c r="O254" s="66"/>
      <c r="P254" s="185">
        <f>O254*H254</f>
        <v>0</v>
      </c>
      <c r="Q254" s="185">
        <v>0</v>
      </c>
      <c r="R254" s="185">
        <f>Q254*H254</f>
        <v>0</v>
      </c>
      <c r="S254" s="185">
        <v>0</v>
      </c>
      <c r="T254" s="186">
        <f>S254*H254</f>
        <v>0</v>
      </c>
      <c r="U254" s="36"/>
      <c r="V254" s="36"/>
      <c r="W254" s="36"/>
      <c r="X254" s="36"/>
      <c r="Y254" s="36"/>
      <c r="Z254" s="36"/>
      <c r="AA254" s="36"/>
      <c r="AB254" s="36"/>
      <c r="AC254" s="36"/>
      <c r="AD254" s="36"/>
      <c r="AE254" s="36"/>
      <c r="AR254" s="187" t="s">
        <v>164</v>
      </c>
      <c r="AT254" s="187" t="s">
        <v>160</v>
      </c>
      <c r="AU254" s="187" t="s">
        <v>92</v>
      </c>
      <c r="AY254" s="18" t="s">
        <v>158</v>
      </c>
      <c r="BE254" s="188">
        <f>IF(N254="základní",J254,0)</f>
        <v>0</v>
      </c>
      <c r="BF254" s="188">
        <f>IF(N254="snížená",J254,0)</f>
        <v>0</v>
      </c>
      <c r="BG254" s="188">
        <f>IF(N254="zákl. přenesená",J254,0)</f>
        <v>0</v>
      </c>
      <c r="BH254" s="188">
        <f>IF(N254="sníž. přenesená",J254,0)</f>
        <v>0</v>
      </c>
      <c r="BI254" s="188">
        <f>IF(N254="nulová",J254,0)</f>
        <v>0</v>
      </c>
      <c r="BJ254" s="18" t="s">
        <v>90</v>
      </c>
      <c r="BK254" s="188">
        <f>ROUND(I254*H254,2)</f>
        <v>0</v>
      </c>
      <c r="BL254" s="18" t="s">
        <v>164</v>
      </c>
      <c r="BM254" s="187" t="s">
        <v>382</v>
      </c>
    </row>
    <row r="255" spans="1:47" s="2" customFormat="1" ht="48.75">
      <c r="A255" s="36"/>
      <c r="B255" s="37"/>
      <c r="C255" s="38"/>
      <c r="D255" s="189" t="s">
        <v>166</v>
      </c>
      <c r="E255" s="38"/>
      <c r="F255" s="190" t="s">
        <v>383</v>
      </c>
      <c r="G255" s="38"/>
      <c r="H255" s="38"/>
      <c r="I255" s="191"/>
      <c r="J255" s="38"/>
      <c r="K255" s="38"/>
      <c r="L255" s="41"/>
      <c r="M255" s="192"/>
      <c r="N255" s="193"/>
      <c r="O255" s="66"/>
      <c r="P255" s="66"/>
      <c r="Q255" s="66"/>
      <c r="R255" s="66"/>
      <c r="S255" s="66"/>
      <c r="T255" s="67"/>
      <c r="U255" s="36"/>
      <c r="V255" s="36"/>
      <c r="W255" s="36"/>
      <c r="X255" s="36"/>
      <c r="Y255" s="36"/>
      <c r="Z255" s="36"/>
      <c r="AA255" s="36"/>
      <c r="AB255" s="36"/>
      <c r="AC255" s="36"/>
      <c r="AD255" s="36"/>
      <c r="AE255" s="36"/>
      <c r="AT255" s="18" t="s">
        <v>166</v>
      </c>
      <c r="AU255" s="18" t="s">
        <v>92</v>
      </c>
    </row>
    <row r="256" spans="2:51" s="13" customFormat="1" ht="11.25">
      <c r="B256" s="194"/>
      <c r="C256" s="195"/>
      <c r="D256" s="189" t="s">
        <v>168</v>
      </c>
      <c r="E256" s="196" t="s">
        <v>44</v>
      </c>
      <c r="F256" s="197" t="s">
        <v>255</v>
      </c>
      <c r="G256" s="195"/>
      <c r="H256" s="196" t="s">
        <v>44</v>
      </c>
      <c r="I256" s="198"/>
      <c r="J256" s="195"/>
      <c r="K256" s="195"/>
      <c r="L256" s="199"/>
      <c r="M256" s="200"/>
      <c r="N256" s="201"/>
      <c r="O256" s="201"/>
      <c r="P256" s="201"/>
      <c r="Q256" s="201"/>
      <c r="R256" s="201"/>
      <c r="S256" s="201"/>
      <c r="T256" s="202"/>
      <c r="AT256" s="203" t="s">
        <v>168</v>
      </c>
      <c r="AU256" s="203" t="s">
        <v>92</v>
      </c>
      <c r="AV256" s="13" t="s">
        <v>90</v>
      </c>
      <c r="AW256" s="13" t="s">
        <v>42</v>
      </c>
      <c r="AX256" s="13" t="s">
        <v>82</v>
      </c>
      <c r="AY256" s="203" t="s">
        <v>158</v>
      </c>
    </row>
    <row r="257" spans="2:51" s="14" customFormat="1" ht="11.25">
      <c r="B257" s="204"/>
      <c r="C257" s="205"/>
      <c r="D257" s="189" t="s">
        <v>168</v>
      </c>
      <c r="E257" s="206" t="s">
        <v>44</v>
      </c>
      <c r="F257" s="207" t="s">
        <v>210</v>
      </c>
      <c r="G257" s="205"/>
      <c r="H257" s="208">
        <v>3006</v>
      </c>
      <c r="I257" s="209"/>
      <c r="J257" s="205"/>
      <c r="K257" s="205"/>
      <c r="L257" s="210"/>
      <c r="M257" s="211"/>
      <c r="N257" s="212"/>
      <c r="O257" s="212"/>
      <c r="P257" s="212"/>
      <c r="Q257" s="212"/>
      <c r="R257" s="212"/>
      <c r="S257" s="212"/>
      <c r="T257" s="213"/>
      <c r="AT257" s="214" t="s">
        <v>168</v>
      </c>
      <c r="AU257" s="214" t="s">
        <v>92</v>
      </c>
      <c r="AV257" s="14" t="s">
        <v>92</v>
      </c>
      <c r="AW257" s="14" t="s">
        <v>42</v>
      </c>
      <c r="AX257" s="14" t="s">
        <v>82</v>
      </c>
      <c r="AY257" s="214" t="s">
        <v>158</v>
      </c>
    </row>
    <row r="258" spans="2:51" s="14" customFormat="1" ht="11.25">
      <c r="B258" s="204"/>
      <c r="C258" s="205"/>
      <c r="D258" s="189" t="s">
        <v>168</v>
      </c>
      <c r="E258" s="206" t="s">
        <v>44</v>
      </c>
      <c r="F258" s="207" t="s">
        <v>195</v>
      </c>
      <c r="G258" s="205"/>
      <c r="H258" s="208">
        <v>10149</v>
      </c>
      <c r="I258" s="209"/>
      <c r="J258" s="205"/>
      <c r="K258" s="205"/>
      <c r="L258" s="210"/>
      <c r="M258" s="211"/>
      <c r="N258" s="212"/>
      <c r="O258" s="212"/>
      <c r="P258" s="212"/>
      <c r="Q258" s="212"/>
      <c r="R258" s="212"/>
      <c r="S258" s="212"/>
      <c r="T258" s="213"/>
      <c r="AT258" s="214" t="s">
        <v>168</v>
      </c>
      <c r="AU258" s="214" t="s">
        <v>92</v>
      </c>
      <c r="AV258" s="14" t="s">
        <v>92</v>
      </c>
      <c r="AW258" s="14" t="s">
        <v>42</v>
      </c>
      <c r="AX258" s="14" t="s">
        <v>82</v>
      </c>
      <c r="AY258" s="214" t="s">
        <v>158</v>
      </c>
    </row>
    <row r="259" spans="2:51" s="14" customFormat="1" ht="11.25">
      <c r="B259" s="204"/>
      <c r="C259" s="205"/>
      <c r="D259" s="189" t="s">
        <v>168</v>
      </c>
      <c r="E259" s="206" t="s">
        <v>44</v>
      </c>
      <c r="F259" s="207" t="s">
        <v>211</v>
      </c>
      <c r="G259" s="205"/>
      <c r="H259" s="208">
        <v>12395</v>
      </c>
      <c r="I259" s="209"/>
      <c r="J259" s="205"/>
      <c r="K259" s="205"/>
      <c r="L259" s="210"/>
      <c r="M259" s="211"/>
      <c r="N259" s="212"/>
      <c r="O259" s="212"/>
      <c r="P259" s="212"/>
      <c r="Q259" s="212"/>
      <c r="R259" s="212"/>
      <c r="S259" s="212"/>
      <c r="T259" s="213"/>
      <c r="AT259" s="214" t="s">
        <v>168</v>
      </c>
      <c r="AU259" s="214" t="s">
        <v>92</v>
      </c>
      <c r="AV259" s="14" t="s">
        <v>92</v>
      </c>
      <c r="AW259" s="14" t="s">
        <v>42</v>
      </c>
      <c r="AX259" s="14" t="s">
        <v>82</v>
      </c>
      <c r="AY259" s="214" t="s">
        <v>158</v>
      </c>
    </row>
    <row r="260" spans="2:51" s="14" customFormat="1" ht="11.25">
      <c r="B260" s="204"/>
      <c r="C260" s="205"/>
      <c r="D260" s="189" t="s">
        <v>168</v>
      </c>
      <c r="E260" s="206" t="s">
        <v>44</v>
      </c>
      <c r="F260" s="207" t="s">
        <v>111</v>
      </c>
      <c r="G260" s="205"/>
      <c r="H260" s="208">
        <v>455</v>
      </c>
      <c r="I260" s="209"/>
      <c r="J260" s="205"/>
      <c r="K260" s="205"/>
      <c r="L260" s="210"/>
      <c r="M260" s="211"/>
      <c r="N260" s="212"/>
      <c r="O260" s="212"/>
      <c r="P260" s="212"/>
      <c r="Q260" s="212"/>
      <c r="R260" s="212"/>
      <c r="S260" s="212"/>
      <c r="T260" s="213"/>
      <c r="AT260" s="214" t="s">
        <v>168</v>
      </c>
      <c r="AU260" s="214" t="s">
        <v>92</v>
      </c>
      <c r="AV260" s="14" t="s">
        <v>92</v>
      </c>
      <c r="AW260" s="14" t="s">
        <v>42</v>
      </c>
      <c r="AX260" s="14" t="s">
        <v>82</v>
      </c>
      <c r="AY260" s="214" t="s">
        <v>158</v>
      </c>
    </row>
    <row r="261" spans="2:51" s="14" customFormat="1" ht="11.25">
      <c r="B261" s="204"/>
      <c r="C261" s="205"/>
      <c r="D261" s="189" t="s">
        <v>168</v>
      </c>
      <c r="E261" s="206" t="s">
        <v>44</v>
      </c>
      <c r="F261" s="207" t="s">
        <v>196</v>
      </c>
      <c r="G261" s="205"/>
      <c r="H261" s="208">
        <v>15530</v>
      </c>
      <c r="I261" s="209"/>
      <c r="J261" s="205"/>
      <c r="K261" s="205"/>
      <c r="L261" s="210"/>
      <c r="M261" s="211"/>
      <c r="N261" s="212"/>
      <c r="O261" s="212"/>
      <c r="P261" s="212"/>
      <c r="Q261" s="212"/>
      <c r="R261" s="212"/>
      <c r="S261" s="212"/>
      <c r="T261" s="213"/>
      <c r="AT261" s="214" t="s">
        <v>168</v>
      </c>
      <c r="AU261" s="214" t="s">
        <v>92</v>
      </c>
      <c r="AV261" s="14" t="s">
        <v>92</v>
      </c>
      <c r="AW261" s="14" t="s">
        <v>42</v>
      </c>
      <c r="AX261" s="14" t="s">
        <v>82</v>
      </c>
      <c r="AY261" s="214" t="s">
        <v>158</v>
      </c>
    </row>
    <row r="262" spans="2:51" s="14" customFormat="1" ht="11.25">
      <c r="B262" s="204"/>
      <c r="C262" s="205"/>
      <c r="D262" s="189" t="s">
        <v>168</v>
      </c>
      <c r="E262" s="206" t="s">
        <v>44</v>
      </c>
      <c r="F262" s="207" t="s">
        <v>119</v>
      </c>
      <c r="G262" s="205"/>
      <c r="H262" s="208">
        <v>265.8</v>
      </c>
      <c r="I262" s="209"/>
      <c r="J262" s="205"/>
      <c r="K262" s="205"/>
      <c r="L262" s="210"/>
      <c r="M262" s="211"/>
      <c r="N262" s="212"/>
      <c r="O262" s="212"/>
      <c r="P262" s="212"/>
      <c r="Q262" s="212"/>
      <c r="R262" s="212"/>
      <c r="S262" s="212"/>
      <c r="T262" s="213"/>
      <c r="AT262" s="214" t="s">
        <v>168</v>
      </c>
      <c r="AU262" s="214" t="s">
        <v>92</v>
      </c>
      <c r="AV262" s="14" t="s">
        <v>92</v>
      </c>
      <c r="AW262" s="14" t="s">
        <v>42</v>
      </c>
      <c r="AX262" s="14" t="s">
        <v>82</v>
      </c>
      <c r="AY262" s="214" t="s">
        <v>158</v>
      </c>
    </row>
    <row r="263" spans="2:51" s="15" customFormat="1" ht="11.25">
      <c r="B263" s="215"/>
      <c r="C263" s="216"/>
      <c r="D263" s="189" t="s">
        <v>168</v>
      </c>
      <c r="E263" s="217" t="s">
        <v>44</v>
      </c>
      <c r="F263" s="218" t="s">
        <v>171</v>
      </c>
      <c r="G263" s="216"/>
      <c r="H263" s="219">
        <v>41800.8</v>
      </c>
      <c r="I263" s="220"/>
      <c r="J263" s="216"/>
      <c r="K263" s="216"/>
      <c r="L263" s="221"/>
      <c r="M263" s="222"/>
      <c r="N263" s="223"/>
      <c r="O263" s="223"/>
      <c r="P263" s="223"/>
      <c r="Q263" s="223"/>
      <c r="R263" s="223"/>
      <c r="S263" s="223"/>
      <c r="T263" s="224"/>
      <c r="AT263" s="225" t="s">
        <v>168</v>
      </c>
      <c r="AU263" s="225" t="s">
        <v>92</v>
      </c>
      <c r="AV263" s="15" t="s">
        <v>164</v>
      </c>
      <c r="AW263" s="15" t="s">
        <v>42</v>
      </c>
      <c r="AX263" s="15" t="s">
        <v>90</v>
      </c>
      <c r="AY263" s="225" t="s">
        <v>158</v>
      </c>
    </row>
    <row r="264" spans="1:65" s="2" customFormat="1" ht="24.2" customHeight="1">
      <c r="A264" s="36"/>
      <c r="B264" s="37"/>
      <c r="C264" s="176" t="s">
        <v>384</v>
      </c>
      <c r="D264" s="176" t="s">
        <v>160</v>
      </c>
      <c r="E264" s="177" t="s">
        <v>385</v>
      </c>
      <c r="F264" s="178" t="s">
        <v>386</v>
      </c>
      <c r="G264" s="179" t="s">
        <v>113</v>
      </c>
      <c r="H264" s="180">
        <v>9080</v>
      </c>
      <c r="I264" s="181"/>
      <c r="J264" s="182">
        <f>ROUND(I264*H264,2)</f>
        <v>0</v>
      </c>
      <c r="K264" s="178" t="s">
        <v>163</v>
      </c>
      <c r="L264" s="41"/>
      <c r="M264" s="183" t="s">
        <v>44</v>
      </c>
      <c r="N264" s="184" t="s">
        <v>53</v>
      </c>
      <c r="O264" s="66"/>
      <c r="P264" s="185">
        <f>O264*H264</f>
        <v>0</v>
      </c>
      <c r="Q264" s="185">
        <v>0</v>
      </c>
      <c r="R264" s="185">
        <f>Q264*H264</f>
        <v>0</v>
      </c>
      <c r="S264" s="185">
        <v>0</v>
      </c>
      <c r="T264" s="186">
        <f>S264*H264</f>
        <v>0</v>
      </c>
      <c r="U264" s="36"/>
      <c r="V264" s="36"/>
      <c r="W264" s="36"/>
      <c r="X264" s="36"/>
      <c r="Y264" s="36"/>
      <c r="Z264" s="36"/>
      <c r="AA264" s="36"/>
      <c r="AB264" s="36"/>
      <c r="AC264" s="36"/>
      <c r="AD264" s="36"/>
      <c r="AE264" s="36"/>
      <c r="AR264" s="187" t="s">
        <v>164</v>
      </c>
      <c r="AT264" s="187" t="s">
        <v>160</v>
      </c>
      <c r="AU264" s="187" t="s">
        <v>92</v>
      </c>
      <c r="AY264" s="18" t="s">
        <v>158</v>
      </c>
      <c r="BE264" s="188">
        <f>IF(N264="základní",J264,0)</f>
        <v>0</v>
      </c>
      <c r="BF264" s="188">
        <f>IF(N264="snížená",J264,0)</f>
        <v>0</v>
      </c>
      <c r="BG264" s="188">
        <f>IF(N264="zákl. přenesená",J264,0)</f>
        <v>0</v>
      </c>
      <c r="BH264" s="188">
        <f>IF(N264="sníž. přenesená",J264,0)</f>
        <v>0</v>
      </c>
      <c r="BI264" s="188">
        <f>IF(N264="nulová",J264,0)</f>
        <v>0</v>
      </c>
      <c r="BJ264" s="18" t="s">
        <v>90</v>
      </c>
      <c r="BK264" s="188">
        <f>ROUND(I264*H264,2)</f>
        <v>0</v>
      </c>
      <c r="BL264" s="18" t="s">
        <v>164</v>
      </c>
      <c r="BM264" s="187" t="s">
        <v>387</v>
      </c>
    </row>
    <row r="265" spans="1:47" s="2" customFormat="1" ht="48.75">
      <c r="A265" s="36"/>
      <c r="B265" s="37"/>
      <c r="C265" s="38"/>
      <c r="D265" s="189" t="s">
        <v>166</v>
      </c>
      <c r="E265" s="38"/>
      <c r="F265" s="190" t="s">
        <v>383</v>
      </c>
      <c r="G265" s="38"/>
      <c r="H265" s="38"/>
      <c r="I265" s="191"/>
      <c r="J265" s="38"/>
      <c r="K265" s="38"/>
      <c r="L265" s="41"/>
      <c r="M265" s="192"/>
      <c r="N265" s="193"/>
      <c r="O265" s="66"/>
      <c r="P265" s="66"/>
      <c r="Q265" s="66"/>
      <c r="R265" s="66"/>
      <c r="S265" s="66"/>
      <c r="T265" s="67"/>
      <c r="U265" s="36"/>
      <c r="V265" s="36"/>
      <c r="W265" s="36"/>
      <c r="X265" s="36"/>
      <c r="Y265" s="36"/>
      <c r="Z265" s="36"/>
      <c r="AA265" s="36"/>
      <c r="AB265" s="36"/>
      <c r="AC265" s="36"/>
      <c r="AD265" s="36"/>
      <c r="AE265" s="36"/>
      <c r="AT265" s="18" t="s">
        <v>166</v>
      </c>
      <c r="AU265" s="18" t="s">
        <v>92</v>
      </c>
    </row>
    <row r="266" spans="2:51" s="13" customFormat="1" ht="11.25">
      <c r="B266" s="194"/>
      <c r="C266" s="195"/>
      <c r="D266" s="189" t="s">
        <v>168</v>
      </c>
      <c r="E266" s="196" t="s">
        <v>44</v>
      </c>
      <c r="F266" s="197" t="s">
        <v>255</v>
      </c>
      <c r="G266" s="195"/>
      <c r="H266" s="196" t="s">
        <v>44</v>
      </c>
      <c r="I266" s="198"/>
      <c r="J266" s="195"/>
      <c r="K266" s="195"/>
      <c r="L266" s="199"/>
      <c r="M266" s="200"/>
      <c r="N266" s="201"/>
      <c r="O266" s="201"/>
      <c r="P266" s="201"/>
      <c r="Q266" s="201"/>
      <c r="R266" s="201"/>
      <c r="S266" s="201"/>
      <c r="T266" s="202"/>
      <c r="AT266" s="203" t="s">
        <v>168</v>
      </c>
      <c r="AU266" s="203" t="s">
        <v>92</v>
      </c>
      <c r="AV266" s="13" t="s">
        <v>90</v>
      </c>
      <c r="AW266" s="13" t="s">
        <v>42</v>
      </c>
      <c r="AX266" s="13" t="s">
        <v>82</v>
      </c>
      <c r="AY266" s="203" t="s">
        <v>158</v>
      </c>
    </row>
    <row r="267" spans="2:51" s="14" customFormat="1" ht="11.25">
      <c r="B267" s="204"/>
      <c r="C267" s="205"/>
      <c r="D267" s="189" t="s">
        <v>168</v>
      </c>
      <c r="E267" s="206" t="s">
        <v>44</v>
      </c>
      <c r="F267" s="207" t="s">
        <v>388</v>
      </c>
      <c r="G267" s="205"/>
      <c r="H267" s="208">
        <v>9080</v>
      </c>
      <c r="I267" s="209"/>
      <c r="J267" s="205"/>
      <c r="K267" s="205"/>
      <c r="L267" s="210"/>
      <c r="M267" s="211"/>
      <c r="N267" s="212"/>
      <c r="O267" s="212"/>
      <c r="P267" s="212"/>
      <c r="Q267" s="212"/>
      <c r="R267" s="212"/>
      <c r="S267" s="212"/>
      <c r="T267" s="213"/>
      <c r="AT267" s="214" t="s">
        <v>168</v>
      </c>
      <c r="AU267" s="214" t="s">
        <v>92</v>
      </c>
      <c r="AV267" s="14" t="s">
        <v>92</v>
      </c>
      <c r="AW267" s="14" t="s">
        <v>42</v>
      </c>
      <c r="AX267" s="14" t="s">
        <v>90</v>
      </c>
      <c r="AY267" s="214" t="s">
        <v>158</v>
      </c>
    </row>
    <row r="268" spans="1:65" s="2" customFormat="1" ht="24.2" customHeight="1">
      <c r="A268" s="36"/>
      <c r="B268" s="37"/>
      <c r="C268" s="176" t="s">
        <v>389</v>
      </c>
      <c r="D268" s="176" t="s">
        <v>160</v>
      </c>
      <c r="E268" s="177" t="s">
        <v>390</v>
      </c>
      <c r="F268" s="178" t="s">
        <v>391</v>
      </c>
      <c r="G268" s="179" t="s">
        <v>113</v>
      </c>
      <c r="H268" s="180">
        <v>3300</v>
      </c>
      <c r="I268" s="181"/>
      <c r="J268" s="182">
        <f>ROUND(I268*H268,2)</f>
        <v>0</v>
      </c>
      <c r="K268" s="178" t="s">
        <v>163</v>
      </c>
      <c r="L268" s="41"/>
      <c r="M268" s="183" t="s">
        <v>44</v>
      </c>
      <c r="N268" s="184" t="s">
        <v>53</v>
      </c>
      <c r="O268" s="66"/>
      <c r="P268" s="185">
        <f>O268*H268</f>
        <v>0</v>
      </c>
      <c r="Q268" s="185">
        <v>0</v>
      </c>
      <c r="R268" s="185">
        <f>Q268*H268</f>
        <v>0</v>
      </c>
      <c r="S268" s="185">
        <v>0</v>
      </c>
      <c r="T268" s="186">
        <f>S268*H268</f>
        <v>0</v>
      </c>
      <c r="U268" s="36"/>
      <c r="V268" s="36"/>
      <c r="W268" s="36"/>
      <c r="X268" s="36"/>
      <c r="Y268" s="36"/>
      <c r="Z268" s="36"/>
      <c r="AA268" s="36"/>
      <c r="AB268" s="36"/>
      <c r="AC268" s="36"/>
      <c r="AD268" s="36"/>
      <c r="AE268" s="36"/>
      <c r="AR268" s="187" t="s">
        <v>164</v>
      </c>
      <c r="AT268" s="187" t="s">
        <v>160</v>
      </c>
      <c r="AU268" s="187" t="s">
        <v>92</v>
      </c>
      <c r="AY268" s="18" t="s">
        <v>158</v>
      </c>
      <c r="BE268" s="188">
        <f>IF(N268="základní",J268,0)</f>
        <v>0</v>
      </c>
      <c r="BF268" s="188">
        <f>IF(N268="snížená",J268,0)</f>
        <v>0</v>
      </c>
      <c r="BG268" s="188">
        <f>IF(N268="zákl. přenesená",J268,0)</f>
        <v>0</v>
      </c>
      <c r="BH268" s="188">
        <f>IF(N268="sníž. přenesená",J268,0)</f>
        <v>0</v>
      </c>
      <c r="BI268" s="188">
        <f>IF(N268="nulová",J268,0)</f>
        <v>0</v>
      </c>
      <c r="BJ268" s="18" t="s">
        <v>90</v>
      </c>
      <c r="BK268" s="188">
        <f>ROUND(I268*H268,2)</f>
        <v>0</v>
      </c>
      <c r="BL268" s="18" t="s">
        <v>164</v>
      </c>
      <c r="BM268" s="187" t="s">
        <v>392</v>
      </c>
    </row>
    <row r="269" spans="1:47" s="2" customFormat="1" ht="48.75">
      <c r="A269" s="36"/>
      <c r="B269" s="37"/>
      <c r="C269" s="38"/>
      <c r="D269" s="189" t="s">
        <v>166</v>
      </c>
      <c r="E269" s="38"/>
      <c r="F269" s="190" t="s">
        <v>393</v>
      </c>
      <c r="G269" s="38"/>
      <c r="H269" s="38"/>
      <c r="I269" s="191"/>
      <c r="J269" s="38"/>
      <c r="K269" s="38"/>
      <c r="L269" s="41"/>
      <c r="M269" s="192"/>
      <c r="N269" s="193"/>
      <c r="O269" s="66"/>
      <c r="P269" s="66"/>
      <c r="Q269" s="66"/>
      <c r="R269" s="66"/>
      <c r="S269" s="66"/>
      <c r="T269" s="67"/>
      <c r="U269" s="36"/>
      <c r="V269" s="36"/>
      <c r="W269" s="36"/>
      <c r="X269" s="36"/>
      <c r="Y269" s="36"/>
      <c r="Z269" s="36"/>
      <c r="AA269" s="36"/>
      <c r="AB269" s="36"/>
      <c r="AC269" s="36"/>
      <c r="AD269" s="36"/>
      <c r="AE269" s="36"/>
      <c r="AT269" s="18" t="s">
        <v>166</v>
      </c>
      <c r="AU269" s="18" t="s">
        <v>92</v>
      </c>
    </row>
    <row r="270" spans="2:51" s="13" customFormat="1" ht="11.25">
      <c r="B270" s="194"/>
      <c r="C270" s="195"/>
      <c r="D270" s="189" t="s">
        <v>168</v>
      </c>
      <c r="E270" s="196" t="s">
        <v>44</v>
      </c>
      <c r="F270" s="197" t="s">
        <v>255</v>
      </c>
      <c r="G270" s="195"/>
      <c r="H270" s="196" t="s">
        <v>44</v>
      </c>
      <c r="I270" s="198"/>
      <c r="J270" s="195"/>
      <c r="K270" s="195"/>
      <c r="L270" s="199"/>
      <c r="M270" s="200"/>
      <c r="N270" s="201"/>
      <c r="O270" s="201"/>
      <c r="P270" s="201"/>
      <c r="Q270" s="201"/>
      <c r="R270" s="201"/>
      <c r="S270" s="201"/>
      <c r="T270" s="202"/>
      <c r="AT270" s="203" t="s">
        <v>168</v>
      </c>
      <c r="AU270" s="203" t="s">
        <v>92</v>
      </c>
      <c r="AV270" s="13" t="s">
        <v>90</v>
      </c>
      <c r="AW270" s="13" t="s">
        <v>42</v>
      </c>
      <c r="AX270" s="13" t="s">
        <v>82</v>
      </c>
      <c r="AY270" s="203" t="s">
        <v>158</v>
      </c>
    </row>
    <row r="271" spans="2:51" s="14" customFormat="1" ht="11.25">
      <c r="B271" s="204"/>
      <c r="C271" s="205"/>
      <c r="D271" s="189" t="s">
        <v>168</v>
      </c>
      <c r="E271" s="206" t="s">
        <v>44</v>
      </c>
      <c r="F271" s="207" t="s">
        <v>394</v>
      </c>
      <c r="G271" s="205"/>
      <c r="H271" s="208">
        <v>3300</v>
      </c>
      <c r="I271" s="209"/>
      <c r="J271" s="205"/>
      <c r="K271" s="205"/>
      <c r="L271" s="210"/>
      <c r="M271" s="211"/>
      <c r="N271" s="212"/>
      <c r="O271" s="212"/>
      <c r="P271" s="212"/>
      <c r="Q271" s="212"/>
      <c r="R271" s="212"/>
      <c r="S271" s="212"/>
      <c r="T271" s="213"/>
      <c r="AT271" s="214" t="s">
        <v>168</v>
      </c>
      <c r="AU271" s="214" t="s">
        <v>92</v>
      </c>
      <c r="AV271" s="14" t="s">
        <v>92</v>
      </c>
      <c r="AW271" s="14" t="s">
        <v>42</v>
      </c>
      <c r="AX271" s="14" t="s">
        <v>90</v>
      </c>
      <c r="AY271" s="214" t="s">
        <v>158</v>
      </c>
    </row>
    <row r="272" spans="1:65" s="2" customFormat="1" ht="24.2" customHeight="1">
      <c r="A272" s="36"/>
      <c r="B272" s="37"/>
      <c r="C272" s="176" t="s">
        <v>395</v>
      </c>
      <c r="D272" s="176" t="s">
        <v>160</v>
      </c>
      <c r="E272" s="177" t="s">
        <v>396</v>
      </c>
      <c r="F272" s="178" t="s">
        <v>397</v>
      </c>
      <c r="G272" s="179" t="s">
        <v>113</v>
      </c>
      <c r="H272" s="180">
        <v>41800.8</v>
      </c>
      <c r="I272" s="181"/>
      <c r="J272" s="182">
        <f>ROUND(I272*H272,2)</f>
        <v>0</v>
      </c>
      <c r="K272" s="178" t="s">
        <v>163</v>
      </c>
      <c r="L272" s="41"/>
      <c r="M272" s="183" t="s">
        <v>44</v>
      </c>
      <c r="N272" s="184" t="s">
        <v>53</v>
      </c>
      <c r="O272" s="66"/>
      <c r="P272" s="185">
        <f>O272*H272</f>
        <v>0</v>
      </c>
      <c r="Q272" s="185">
        <v>0</v>
      </c>
      <c r="R272" s="185">
        <f>Q272*H272</f>
        <v>0</v>
      </c>
      <c r="S272" s="185">
        <v>0</v>
      </c>
      <c r="T272" s="186">
        <f>S272*H272</f>
        <v>0</v>
      </c>
      <c r="U272" s="36"/>
      <c r="V272" s="36"/>
      <c r="W272" s="36"/>
      <c r="X272" s="36"/>
      <c r="Y272" s="36"/>
      <c r="Z272" s="36"/>
      <c r="AA272" s="36"/>
      <c r="AB272" s="36"/>
      <c r="AC272" s="36"/>
      <c r="AD272" s="36"/>
      <c r="AE272" s="36"/>
      <c r="AR272" s="187" t="s">
        <v>164</v>
      </c>
      <c r="AT272" s="187" t="s">
        <v>160</v>
      </c>
      <c r="AU272" s="187" t="s">
        <v>92</v>
      </c>
      <c r="AY272" s="18" t="s">
        <v>158</v>
      </c>
      <c r="BE272" s="188">
        <f>IF(N272="základní",J272,0)</f>
        <v>0</v>
      </c>
      <c r="BF272" s="188">
        <f>IF(N272="snížená",J272,0)</f>
        <v>0</v>
      </c>
      <c r="BG272" s="188">
        <f>IF(N272="zákl. přenesená",J272,0)</f>
        <v>0</v>
      </c>
      <c r="BH272" s="188">
        <f>IF(N272="sníž. přenesená",J272,0)</f>
        <v>0</v>
      </c>
      <c r="BI272" s="188">
        <f>IF(N272="nulová",J272,0)</f>
        <v>0</v>
      </c>
      <c r="BJ272" s="18" t="s">
        <v>90</v>
      </c>
      <c r="BK272" s="188">
        <f>ROUND(I272*H272,2)</f>
        <v>0</v>
      </c>
      <c r="BL272" s="18" t="s">
        <v>164</v>
      </c>
      <c r="BM272" s="187" t="s">
        <v>398</v>
      </c>
    </row>
    <row r="273" spans="1:47" s="2" customFormat="1" ht="48.75">
      <c r="A273" s="36"/>
      <c r="B273" s="37"/>
      <c r="C273" s="38"/>
      <c r="D273" s="189" t="s">
        <v>166</v>
      </c>
      <c r="E273" s="38"/>
      <c r="F273" s="190" t="s">
        <v>393</v>
      </c>
      <c r="G273" s="38"/>
      <c r="H273" s="38"/>
      <c r="I273" s="191"/>
      <c r="J273" s="38"/>
      <c r="K273" s="38"/>
      <c r="L273" s="41"/>
      <c r="M273" s="192"/>
      <c r="N273" s="193"/>
      <c r="O273" s="66"/>
      <c r="P273" s="66"/>
      <c r="Q273" s="66"/>
      <c r="R273" s="66"/>
      <c r="S273" s="66"/>
      <c r="T273" s="67"/>
      <c r="U273" s="36"/>
      <c r="V273" s="36"/>
      <c r="W273" s="36"/>
      <c r="X273" s="36"/>
      <c r="Y273" s="36"/>
      <c r="Z273" s="36"/>
      <c r="AA273" s="36"/>
      <c r="AB273" s="36"/>
      <c r="AC273" s="36"/>
      <c r="AD273" s="36"/>
      <c r="AE273" s="36"/>
      <c r="AT273" s="18" t="s">
        <v>166</v>
      </c>
      <c r="AU273" s="18" t="s">
        <v>92</v>
      </c>
    </row>
    <row r="274" spans="2:51" s="13" customFormat="1" ht="11.25">
      <c r="B274" s="194"/>
      <c r="C274" s="195"/>
      <c r="D274" s="189" t="s">
        <v>168</v>
      </c>
      <c r="E274" s="196" t="s">
        <v>44</v>
      </c>
      <c r="F274" s="197" t="s">
        <v>255</v>
      </c>
      <c r="G274" s="195"/>
      <c r="H274" s="196" t="s">
        <v>44</v>
      </c>
      <c r="I274" s="198"/>
      <c r="J274" s="195"/>
      <c r="K274" s="195"/>
      <c r="L274" s="199"/>
      <c r="M274" s="200"/>
      <c r="N274" s="201"/>
      <c r="O274" s="201"/>
      <c r="P274" s="201"/>
      <c r="Q274" s="201"/>
      <c r="R274" s="201"/>
      <c r="S274" s="201"/>
      <c r="T274" s="202"/>
      <c r="AT274" s="203" t="s">
        <v>168</v>
      </c>
      <c r="AU274" s="203" t="s">
        <v>92</v>
      </c>
      <c r="AV274" s="13" t="s">
        <v>90</v>
      </c>
      <c r="AW274" s="13" t="s">
        <v>42</v>
      </c>
      <c r="AX274" s="13" t="s">
        <v>82</v>
      </c>
      <c r="AY274" s="203" t="s">
        <v>158</v>
      </c>
    </row>
    <row r="275" spans="2:51" s="14" customFormat="1" ht="11.25">
      <c r="B275" s="204"/>
      <c r="C275" s="205"/>
      <c r="D275" s="189" t="s">
        <v>168</v>
      </c>
      <c r="E275" s="206" t="s">
        <v>44</v>
      </c>
      <c r="F275" s="207" t="s">
        <v>210</v>
      </c>
      <c r="G275" s="205"/>
      <c r="H275" s="208">
        <v>3006</v>
      </c>
      <c r="I275" s="209"/>
      <c r="J275" s="205"/>
      <c r="K275" s="205"/>
      <c r="L275" s="210"/>
      <c r="M275" s="211"/>
      <c r="N275" s="212"/>
      <c r="O275" s="212"/>
      <c r="P275" s="212"/>
      <c r="Q275" s="212"/>
      <c r="R275" s="212"/>
      <c r="S275" s="212"/>
      <c r="T275" s="213"/>
      <c r="AT275" s="214" t="s">
        <v>168</v>
      </c>
      <c r="AU275" s="214" t="s">
        <v>92</v>
      </c>
      <c r="AV275" s="14" t="s">
        <v>92</v>
      </c>
      <c r="AW275" s="14" t="s">
        <v>42</v>
      </c>
      <c r="AX275" s="14" t="s">
        <v>82</v>
      </c>
      <c r="AY275" s="214" t="s">
        <v>158</v>
      </c>
    </row>
    <row r="276" spans="2:51" s="14" customFormat="1" ht="11.25">
      <c r="B276" s="204"/>
      <c r="C276" s="205"/>
      <c r="D276" s="189" t="s">
        <v>168</v>
      </c>
      <c r="E276" s="206" t="s">
        <v>44</v>
      </c>
      <c r="F276" s="207" t="s">
        <v>195</v>
      </c>
      <c r="G276" s="205"/>
      <c r="H276" s="208">
        <v>10149</v>
      </c>
      <c r="I276" s="209"/>
      <c r="J276" s="205"/>
      <c r="K276" s="205"/>
      <c r="L276" s="210"/>
      <c r="M276" s="211"/>
      <c r="N276" s="212"/>
      <c r="O276" s="212"/>
      <c r="P276" s="212"/>
      <c r="Q276" s="212"/>
      <c r="R276" s="212"/>
      <c r="S276" s="212"/>
      <c r="T276" s="213"/>
      <c r="AT276" s="214" t="s">
        <v>168</v>
      </c>
      <c r="AU276" s="214" t="s">
        <v>92</v>
      </c>
      <c r="AV276" s="14" t="s">
        <v>92</v>
      </c>
      <c r="AW276" s="14" t="s">
        <v>42</v>
      </c>
      <c r="AX276" s="14" t="s">
        <v>82</v>
      </c>
      <c r="AY276" s="214" t="s">
        <v>158</v>
      </c>
    </row>
    <row r="277" spans="2:51" s="14" customFormat="1" ht="11.25">
      <c r="B277" s="204"/>
      <c r="C277" s="205"/>
      <c r="D277" s="189" t="s">
        <v>168</v>
      </c>
      <c r="E277" s="206" t="s">
        <v>44</v>
      </c>
      <c r="F277" s="207" t="s">
        <v>211</v>
      </c>
      <c r="G277" s="205"/>
      <c r="H277" s="208">
        <v>12395</v>
      </c>
      <c r="I277" s="209"/>
      <c r="J277" s="205"/>
      <c r="K277" s="205"/>
      <c r="L277" s="210"/>
      <c r="M277" s="211"/>
      <c r="N277" s="212"/>
      <c r="O277" s="212"/>
      <c r="P277" s="212"/>
      <c r="Q277" s="212"/>
      <c r="R277" s="212"/>
      <c r="S277" s="212"/>
      <c r="T277" s="213"/>
      <c r="AT277" s="214" t="s">
        <v>168</v>
      </c>
      <c r="AU277" s="214" t="s">
        <v>92</v>
      </c>
      <c r="AV277" s="14" t="s">
        <v>92</v>
      </c>
      <c r="AW277" s="14" t="s">
        <v>42</v>
      </c>
      <c r="AX277" s="14" t="s">
        <v>82</v>
      </c>
      <c r="AY277" s="214" t="s">
        <v>158</v>
      </c>
    </row>
    <row r="278" spans="2:51" s="14" customFormat="1" ht="11.25">
      <c r="B278" s="204"/>
      <c r="C278" s="205"/>
      <c r="D278" s="189" t="s">
        <v>168</v>
      </c>
      <c r="E278" s="206" t="s">
        <v>44</v>
      </c>
      <c r="F278" s="207" t="s">
        <v>111</v>
      </c>
      <c r="G278" s="205"/>
      <c r="H278" s="208">
        <v>455</v>
      </c>
      <c r="I278" s="209"/>
      <c r="J278" s="205"/>
      <c r="K278" s="205"/>
      <c r="L278" s="210"/>
      <c r="M278" s="211"/>
      <c r="N278" s="212"/>
      <c r="O278" s="212"/>
      <c r="P278" s="212"/>
      <c r="Q278" s="212"/>
      <c r="R278" s="212"/>
      <c r="S278" s="212"/>
      <c r="T278" s="213"/>
      <c r="AT278" s="214" t="s">
        <v>168</v>
      </c>
      <c r="AU278" s="214" t="s">
        <v>92</v>
      </c>
      <c r="AV278" s="14" t="s">
        <v>92</v>
      </c>
      <c r="AW278" s="14" t="s">
        <v>42</v>
      </c>
      <c r="AX278" s="14" t="s">
        <v>82</v>
      </c>
      <c r="AY278" s="214" t="s">
        <v>158</v>
      </c>
    </row>
    <row r="279" spans="2:51" s="14" customFormat="1" ht="11.25">
      <c r="B279" s="204"/>
      <c r="C279" s="205"/>
      <c r="D279" s="189" t="s">
        <v>168</v>
      </c>
      <c r="E279" s="206" t="s">
        <v>44</v>
      </c>
      <c r="F279" s="207" t="s">
        <v>196</v>
      </c>
      <c r="G279" s="205"/>
      <c r="H279" s="208">
        <v>15530</v>
      </c>
      <c r="I279" s="209"/>
      <c r="J279" s="205"/>
      <c r="K279" s="205"/>
      <c r="L279" s="210"/>
      <c r="M279" s="211"/>
      <c r="N279" s="212"/>
      <c r="O279" s="212"/>
      <c r="P279" s="212"/>
      <c r="Q279" s="212"/>
      <c r="R279" s="212"/>
      <c r="S279" s="212"/>
      <c r="T279" s="213"/>
      <c r="AT279" s="214" t="s">
        <v>168</v>
      </c>
      <c r="AU279" s="214" t="s">
        <v>92</v>
      </c>
      <c r="AV279" s="14" t="s">
        <v>92</v>
      </c>
      <c r="AW279" s="14" t="s">
        <v>42</v>
      </c>
      <c r="AX279" s="14" t="s">
        <v>82</v>
      </c>
      <c r="AY279" s="214" t="s">
        <v>158</v>
      </c>
    </row>
    <row r="280" spans="2:51" s="14" customFormat="1" ht="11.25">
      <c r="B280" s="204"/>
      <c r="C280" s="205"/>
      <c r="D280" s="189" t="s">
        <v>168</v>
      </c>
      <c r="E280" s="206" t="s">
        <v>44</v>
      </c>
      <c r="F280" s="207" t="s">
        <v>119</v>
      </c>
      <c r="G280" s="205"/>
      <c r="H280" s="208">
        <v>265.8</v>
      </c>
      <c r="I280" s="209"/>
      <c r="J280" s="205"/>
      <c r="K280" s="205"/>
      <c r="L280" s="210"/>
      <c r="M280" s="211"/>
      <c r="N280" s="212"/>
      <c r="O280" s="212"/>
      <c r="P280" s="212"/>
      <c r="Q280" s="212"/>
      <c r="R280" s="212"/>
      <c r="S280" s="212"/>
      <c r="T280" s="213"/>
      <c r="AT280" s="214" t="s">
        <v>168</v>
      </c>
      <c r="AU280" s="214" t="s">
        <v>92</v>
      </c>
      <c r="AV280" s="14" t="s">
        <v>92</v>
      </c>
      <c r="AW280" s="14" t="s">
        <v>42</v>
      </c>
      <c r="AX280" s="14" t="s">
        <v>82</v>
      </c>
      <c r="AY280" s="214" t="s">
        <v>158</v>
      </c>
    </row>
    <row r="281" spans="2:51" s="15" customFormat="1" ht="11.25">
      <c r="B281" s="215"/>
      <c r="C281" s="216"/>
      <c r="D281" s="189" t="s">
        <v>168</v>
      </c>
      <c r="E281" s="217" t="s">
        <v>44</v>
      </c>
      <c r="F281" s="218" t="s">
        <v>171</v>
      </c>
      <c r="G281" s="216"/>
      <c r="H281" s="219">
        <v>41800.8</v>
      </c>
      <c r="I281" s="220"/>
      <c r="J281" s="216"/>
      <c r="K281" s="216"/>
      <c r="L281" s="221"/>
      <c r="M281" s="222"/>
      <c r="N281" s="223"/>
      <c r="O281" s="223"/>
      <c r="P281" s="223"/>
      <c r="Q281" s="223"/>
      <c r="R281" s="223"/>
      <c r="S281" s="223"/>
      <c r="T281" s="224"/>
      <c r="AT281" s="225" t="s">
        <v>168</v>
      </c>
      <c r="AU281" s="225" t="s">
        <v>92</v>
      </c>
      <c r="AV281" s="15" t="s">
        <v>164</v>
      </c>
      <c r="AW281" s="15" t="s">
        <v>42</v>
      </c>
      <c r="AX281" s="15" t="s">
        <v>90</v>
      </c>
      <c r="AY281" s="225" t="s">
        <v>158</v>
      </c>
    </row>
    <row r="282" spans="1:65" s="2" customFormat="1" ht="24.2" customHeight="1">
      <c r="A282" s="36"/>
      <c r="B282" s="37"/>
      <c r="C282" s="176" t="s">
        <v>399</v>
      </c>
      <c r="D282" s="176" t="s">
        <v>160</v>
      </c>
      <c r="E282" s="177" t="s">
        <v>400</v>
      </c>
      <c r="F282" s="178" t="s">
        <v>401</v>
      </c>
      <c r="G282" s="179" t="s">
        <v>113</v>
      </c>
      <c r="H282" s="180">
        <v>21.5</v>
      </c>
      <c r="I282" s="181"/>
      <c r="J282" s="182">
        <f>ROUND(I282*H282,2)</f>
        <v>0</v>
      </c>
      <c r="K282" s="178" t="s">
        <v>163</v>
      </c>
      <c r="L282" s="41"/>
      <c r="M282" s="183" t="s">
        <v>44</v>
      </c>
      <c r="N282" s="184" t="s">
        <v>53</v>
      </c>
      <c r="O282" s="66"/>
      <c r="P282" s="185">
        <f>O282*H282</f>
        <v>0</v>
      </c>
      <c r="Q282" s="185">
        <v>0.8566</v>
      </c>
      <c r="R282" s="185">
        <f>Q282*H282</f>
        <v>18.416900000000002</v>
      </c>
      <c r="S282" s="185">
        <v>0</v>
      </c>
      <c r="T282" s="186">
        <f>S282*H282</f>
        <v>0</v>
      </c>
      <c r="U282" s="36"/>
      <c r="V282" s="36"/>
      <c r="W282" s="36"/>
      <c r="X282" s="36"/>
      <c r="Y282" s="36"/>
      <c r="Z282" s="36"/>
      <c r="AA282" s="36"/>
      <c r="AB282" s="36"/>
      <c r="AC282" s="36"/>
      <c r="AD282" s="36"/>
      <c r="AE282" s="36"/>
      <c r="AR282" s="187" t="s">
        <v>164</v>
      </c>
      <c r="AT282" s="187" t="s">
        <v>160</v>
      </c>
      <c r="AU282" s="187" t="s">
        <v>92</v>
      </c>
      <c r="AY282" s="18" t="s">
        <v>158</v>
      </c>
      <c r="BE282" s="188">
        <f>IF(N282="základní",J282,0)</f>
        <v>0</v>
      </c>
      <c r="BF282" s="188">
        <f>IF(N282="snížená",J282,0)</f>
        <v>0</v>
      </c>
      <c r="BG282" s="188">
        <f>IF(N282="zákl. přenesená",J282,0)</f>
        <v>0</v>
      </c>
      <c r="BH282" s="188">
        <f>IF(N282="sníž. přenesená",J282,0)</f>
        <v>0</v>
      </c>
      <c r="BI282" s="188">
        <f>IF(N282="nulová",J282,0)</f>
        <v>0</v>
      </c>
      <c r="BJ282" s="18" t="s">
        <v>90</v>
      </c>
      <c r="BK282" s="188">
        <f>ROUND(I282*H282,2)</f>
        <v>0</v>
      </c>
      <c r="BL282" s="18" t="s">
        <v>164</v>
      </c>
      <c r="BM282" s="187" t="s">
        <v>402</v>
      </c>
    </row>
    <row r="283" spans="1:47" s="2" customFormat="1" ht="48.75">
      <c r="A283" s="36"/>
      <c r="B283" s="37"/>
      <c r="C283" s="38"/>
      <c r="D283" s="189" t="s">
        <v>166</v>
      </c>
      <c r="E283" s="38"/>
      <c r="F283" s="190" t="s">
        <v>403</v>
      </c>
      <c r="G283" s="38"/>
      <c r="H283" s="38"/>
      <c r="I283" s="191"/>
      <c r="J283" s="38"/>
      <c r="K283" s="38"/>
      <c r="L283" s="41"/>
      <c r="M283" s="192"/>
      <c r="N283" s="193"/>
      <c r="O283" s="66"/>
      <c r="P283" s="66"/>
      <c r="Q283" s="66"/>
      <c r="R283" s="66"/>
      <c r="S283" s="66"/>
      <c r="T283" s="67"/>
      <c r="U283" s="36"/>
      <c r="V283" s="36"/>
      <c r="W283" s="36"/>
      <c r="X283" s="36"/>
      <c r="Y283" s="36"/>
      <c r="Z283" s="36"/>
      <c r="AA283" s="36"/>
      <c r="AB283" s="36"/>
      <c r="AC283" s="36"/>
      <c r="AD283" s="36"/>
      <c r="AE283" s="36"/>
      <c r="AT283" s="18" t="s">
        <v>166</v>
      </c>
      <c r="AU283" s="18" t="s">
        <v>92</v>
      </c>
    </row>
    <row r="284" spans="2:51" s="14" customFormat="1" ht="11.25">
      <c r="B284" s="204"/>
      <c r="C284" s="205"/>
      <c r="D284" s="189" t="s">
        <v>168</v>
      </c>
      <c r="E284" s="206" t="s">
        <v>44</v>
      </c>
      <c r="F284" s="207" t="s">
        <v>404</v>
      </c>
      <c r="G284" s="205"/>
      <c r="H284" s="208">
        <v>20</v>
      </c>
      <c r="I284" s="209"/>
      <c r="J284" s="205"/>
      <c r="K284" s="205"/>
      <c r="L284" s="210"/>
      <c r="M284" s="211"/>
      <c r="N284" s="212"/>
      <c r="O284" s="212"/>
      <c r="P284" s="212"/>
      <c r="Q284" s="212"/>
      <c r="R284" s="212"/>
      <c r="S284" s="212"/>
      <c r="T284" s="213"/>
      <c r="AT284" s="214" t="s">
        <v>168</v>
      </c>
      <c r="AU284" s="214" t="s">
        <v>92</v>
      </c>
      <c r="AV284" s="14" t="s">
        <v>92</v>
      </c>
      <c r="AW284" s="14" t="s">
        <v>42</v>
      </c>
      <c r="AX284" s="14" t="s">
        <v>82</v>
      </c>
      <c r="AY284" s="214" t="s">
        <v>158</v>
      </c>
    </row>
    <row r="285" spans="2:51" s="14" customFormat="1" ht="11.25">
      <c r="B285" s="204"/>
      <c r="C285" s="205"/>
      <c r="D285" s="189" t="s">
        <v>168</v>
      </c>
      <c r="E285" s="206" t="s">
        <v>44</v>
      </c>
      <c r="F285" s="207" t="s">
        <v>405</v>
      </c>
      <c r="G285" s="205"/>
      <c r="H285" s="208">
        <v>1.5</v>
      </c>
      <c r="I285" s="209"/>
      <c r="J285" s="205"/>
      <c r="K285" s="205"/>
      <c r="L285" s="210"/>
      <c r="M285" s="211"/>
      <c r="N285" s="212"/>
      <c r="O285" s="212"/>
      <c r="P285" s="212"/>
      <c r="Q285" s="212"/>
      <c r="R285" s="212"/>
      <c r="S285" s="212"/>
      <c r="T285" s="213"/>
      <c r="AT285" s="214" t="s">
        <v>168</v>
      </c>
      <c r="AU285" s="214" t="s">
        <v>92</v>
      </c>
      <c r="AV285" s="14" t="s">
        <v>92</v>
      </c>
      <c r="AW285" s="14" t="s">
        <v>42</v>
      </c>
      <c r="AX285" s="14" t="s">
        <v>82</v>
      </c>
      <c r="AY285" s="214" t="s">
        <v>158</v>
      </c>
    </row>
    <row r="286" spans="2:51" s="15" customFormat="1" ht="11.25">
      <c r="B286" s="215"/>
      <c r="C286" s="216"/>
      <c r="D286" s="189" t="s">
        <v>168</v>
      </c>
      <c r="E286" s="217" t="s">
        <v>44</v>
      </c>
      <c r="F286" s="218" t="s">
        <v>171</v>
      </c>
      <c r="G286" s="216"/>
      <c r="H286" s="219">
        <v>21.5</v>
      </c>
      <c r="I286" s="220"/>
      <c r="J286" s="216"/>
      <c r="K286" s="216"/>
      <c r="L286" s="221"/>
      <c r="M286" s="222"/>
      <c r="N286" s="223"/>
      <c r="O286" s="223"/>
      <c r="P286" s="223"/>
      <c r="Q286" s="223"/>
      <c r="R286" s="223"/>
      <c r="S286" s="223"/>
      <c r="T286" s="224"/>
      <c r="AT286" s="225" t="s">
        <v>168</v>
      </c>
      <c r="AU286" s="225" t="s">
        <v>92</v>
      </c>
      <c r="AV286" s="15" t="s">
        <v>164</v>
      </c>
      <c r="AW286" s="15" t="s">
        <v>42</v>
      </c>
      <c r="AX286" s="15" t="s">
        <v>90</v>
      </c>
      <c r="AY286" s="225" t="s">
        <v>158</v>
      </c>
    </row>
    <row r="287" spans="2:63" s="12" customFormat="1" ht="22.9" customHeight="1">
      <c r="B287" s="160"/>
      <c r="C287" s="161"/>
      <c r="D287" s="162" t="s">
        <v>81</v>
      </c>
      <c r="E287" s="174" t="s">
        <v>213</v>
      </c>
      <c r="F287" s="174" t="s">
        <v>406</v>
      </c>
      <c r="G287" s="161"/>
      <c r="H287" s="161"/>
      <c r="I287" s="164"/>
      <c r="J287" s="175">
        <f>BK287</f>
        <v>0</v>
      </c>
      <c r="K287" s="161"/>
      <c r="L287" s="166"/>
      <c r="M287" s="167"/>
      <c r="N287" s="168"/>
      <c r="O287" s="168"/>
      <c r="P287" s="169">
        <f>SUM(P288:P297)</f>
        <v>0</v>
      </c>
      <c r="Q287" s="168"/>
      <c r="R287" s="169">
        <f>SUM(R288:R297)</f>
        <v>28.2714</v>
      </c>
      <c r="S287" s="168"/>
      <c r="T287" s="170">
        <f>SUM(T288:T297)</f>
        <v>0</v>
      </c>
      <c r="AR287" s="171" t="s">
        <v>90</v>
      </c>
      <c r="AT287" s="172" t="s">
        <v>81</v>
      </c>
      <c r="AU287" s="172" t="s">
        <v>90</v>
      </c>
      <c r="AY287" s="171" t="s">
        <v>158</v>
      </c>
      <c r="BK287" s="173">
        <f>SUM(BK288:BK297)</f>
        <v>0</v>
      </c>
    </row>
    <row r="288" spans="1:65" s="2" customFormat="1" ht="14.45" customHeight="1">
      <c r="A288" s="36"/>
      <c r="B288" s="37"/>
      <c r="C288" s="176" t="s">
        <v>407</v>
      </c>
      <c r="D288" s="176" t="s">
        <v>160</v>
      </c>
      <c r="E288" s="177" t="s">
        <v>408</v>
      </c>
      <c r="F288" s="178" t="s">
        <v>409</v>
      </c>
      <c r="G288" s="179" t="s">
        <v>410</v>
      </c>
      <c r="H288" s="180">
        <v>2</v>
      </c>
      <c r="I288" s="181"/>
      <c r="J288" s="182">
        <f>ROUND(I288*H288,2)</f>
        <v>0</v>
      </c>
      <c r="K288" s="178" t="s">
        <v>163</v>
      </c>
      <c r="L288" s="41"/>
      <c r="M288" s="183" t="s">
        <v>44</v>
      </c>
      <c r="N288" s="184" t="s">
        <v>53</v>
      </c>
      <c r="O288" s="66"/>
      <c r="P288" s="185">
        <f>O288*H288</f>
        <v>0</v>
      </c>
      <c r="Q288" s="185">
        <v>0.3409</v>
      </c>
      <c r="R288" s="185">
        <f>Q288*H288</f>
        <v>0.6818</v>
      </c>
      <c r="S288" s="185">
        <v>0</v>
      </c>
      <c r="T288" s="186">
        <f>S288*H288</f>
        <v>0</v>
      </c>
      <c r="U288" s="36"/>
      <c r="V288" s="36"/>
      <c r="W288" s="36"/>
      <c r="X288" s="36"/>
      <c r="Y288" s="36"/>
      <c r="Z288" s="36"/>
      <c r="AA288" s="36"/>
      <c r="AB288" s="36"/>
      <c r="AC288" s="36"/>
      <c r="AD288" s="36"/>
      <c r="AE288" s="36"/>
      <c r="AR288" s="187" t="s">
        <v>164</v>
      </c>
      <c r="AT288" s="187" t="s">
        <v>160</v>
      </c>
      <c r="AU288" s="187" t="s">
        <v>92</v>
      </c>
      <c r="AY288" s="18" t="s">
        <v>158</v>
      </c>
      <c r="BE288" s="188">
        <f>IF(N288="základní",J288,0)</f>
        <v>0</v>
      </c>
      <c r="BF288" s="188">
        <f>IF(N288="snížená",J288,0)</f>
        <v>0</v>
      </c>
      <c r="BG288" s="188">
        <f>IF(N288="zákl. přenesená",J288,0)</f>
        <v>0</v>
      </c>
      <c r="BH288" s="188">
        <f>IF(N288="sníž. přenesená",J288,0)</f>
        <v>0</v>
      </c>
      <c r="BI288" s="188">
        <f>IF(N288="nulová",J288,0)</f>
        <v>0</v>
      </c>
      <c r="BJ288" s="18" t="s">
        <v>90</v>
      </c>
      <c r="BK288" s="188">
        <f>ROUND(I288*H288,2)</f>
        <v>0</v>
      </c>
      <c r="BL288" s="18" t="s">
        <v>164</v>
      </c>
      <c r="BM288" s="187" t="s">
        <v>411</v>
      </c>
    </row>
    <row r="289" spans="1:47" s="2" customFormat="1" ht="87.75">
      <c r="A289" s="36"/>
      <c r="B289" s="37"/>
      <c r="C289" s="38"/>
      <c r="D289" s="189" t="s">
        <v>166</v>
      </c>
      <c r="E289" s="38"/>
      <c r="F289" s="190" t="s">
        <v>412</v>
      </c>
      <c r="G289" s="38"/>
      <c r="H289" s="38"/>
      <c r="I289" s="191"/>
      <c r="J289" s="38"/>
      <c r="K289" s="38"/>
      <c r="L289" s="41"/>
      <c r="M289" s="192"/>
      <c r="N289" s="193"/>
      <c r="O289" s="66"/>
      <c r="P289" s="66"/>
      <c r="Q289" s="66"/>
      <c r="R289" s="66"/>
      <c r="S289" s="66"/>
      <c r="T289" s="67"/>
      <c r="U289" s="36"/>
      <c r="V289" s="36"/>
      <c r="W289" s="36"/>
      <c r="X289" s="36"/>
      <c r="Y289" s="36"/>
      <c r="Z289" s="36"/>
      <c r="AA289" s="36"/>
      <c r="AB289" s="36"/>
      <c r="AC289" s="36"/>
      <c r="AD289" s="36"/>
      <c r="AE289" s="36"/>
      <c r="AT289" s="18" t="s">
        <v>166</v>
      </c>
      <c r="AU289" s="18" t="s">
        <v>92</v>
      </c>
    </row>
    <row r="290" spans="2:51" s="14" customFormat="1" ht="11.25">
      <c r="B290" s="204"/>
      <c r="C290" s="205"/>
      <c r="D290" s="189" t="s">
        <v>168</v>
      </c>
      <c r="E290" s="206" t="s">
        <v>44</v>
      </c>
      <c r="F290" s="207" t="s">
        <v>413</v>
      </c>
      <c r="G290" s="205"/>
      <c r="H290" s="208">
        <v>2</v>
      </c>
      <c r="I290" s="209"/>
      <c r="J290" s="205"/>
      <c r="K290" s="205"/>
      <c r="L290" s="210"/>
      <c r="M290" s="211"/>
      <c r="N290" s="212"/>
      <c r="O290" s="212"/>
      <c r="P290" s="212"/>
      <c r="Q290" s="212"/>
      <c r="R290" s="212"/>
      <c r="S290" s="212"/>
      <c r="T290" s="213"/>
      <c r="AT290" s="214" t="s">
        <v>168</v>
      </c>
      <c r="AU290" s="214" t="s">
        <v>92</v>
      </c>
      <c r="AV290" s="14" t="s">
        <v>92</v>
      </c>
      <c r="AW290" s="14" t="s">
        <v>42</v>
      </c>
      <c r="AX290" s="14" t="s">
        <v>90</v>
      </c>
      <c r="AY290" s="214" t="s">
        <v>158</v>
      </c>
    </row>
    <row r="291" spans="1:65" s="2" customFormat="1" ht="14.45" customHeight="1">
      <c r="A291" s="36"/>
      <c r="B291" s="37"/>
      <c r="C291" s="237" t="s">
        <v>414</v>
      </c>
      <c r="D291" s="237" t="s">
        <v>262</v>
      </c>
      <c r="E291" s="238" t="s">
        <v>415</v>
      </c>
      <c r="F291" s="239" t="s">
        <v>416</v>
      </c>
      <c r="G291" s="240" t="s">
        <v>410</v>
      </c>
      <c r="H291" s="241">
        <v>2</v>
      </c>
      <c r="I291" s="242"/>
      <c r="J291" s="243">
        <f>ROUND(I291*H291,2)</f>
        <v>0</v>
      </c>
      <c r="K291" s="239" t="s">
        <v>44</v>
      </c>
      <c r="L291" s="244"/>
      <c r="M291" s="245" t="s">
        <v>44</v>
      </c>
      <c r="N291" s="246" t="s">
        <v>53</v>
      </c>
      <c r="O291" s="66"/>
      <c r="P291" s="185">
        <f>O291*H291</f>
        <v>0</v>
      </c>
      <c r="Q291" s="185">
        <v>0.75</v>
      </c>
      <c r="R291" s="185">
        <f>Q291*H291</f>
        <v>1.5</v>
      </c>
      <c r="S291" s="185">
        <v>0</v>
      </c>
      <c r="T291" s="186">
        <f>S291*H291</f>
        <v>0</v>
      </c>
      <c r="U291" s="36"/>
      <c r="V291" s="36"/>
      <c r="W291" s="36"/>
      <c r="X291" s="36"/>
      <c r="Y291" s="36"/>
      <c r="Z291" s="36"/>
      <c r="AA291" s="36"/>
      <c r="AB291" s="36"/>
      <c r="AC291" s="36"/>
      <c r="AD291" s="36"/>
      <c r="AE291" s="36"/>
      <c r="AR291" s="187" t="s">
        <v>213</v>
      </c>
      <c r="AT291" s="187" t="s">
        <v>262</v>
      </c>
      <c r="AU291" s="187" t="s">
        <v>92</v>
      </c>
      <c r="AY291" s="18" t="s">
        <v>158</v>
      </c>
      <c r="BE291" s="188">
        <f>IF(N291="základní",J291,0)</f>
        <v>0</v>
      </c>
      <c r="BF291" s="188">
        <f>IF(N291="snížená",J291,0)</f>
        <v>0</v>
      </c>
      <c r="BG291" s="188">
        <f>IF(N291="zákl. přenesená",J291,0)</f>
        <v>0</v>
      </c>
      <c r="BH291" s="188">
        <f>IF(N291="sníž. přenesená",J291,0)</f>
        <v>0</v>
      </c>
      <c r="BI291" s="188">
        <f>IF(N291="nulová",J291,0)</f>
        <v>0</v>
      </c>
      <c r="BJ291" s="18" t="s">
        <v>90</v>
      </c>
      <c r="BK291" s="188">
        <f>ROUND(I291*H291,2)</f>
        <v>0</v>
      </c>
      <c r="BL291" s="18" t="s">
        <v>164</v>
      </c>
      <c r="BM291" s="187" t="s">
        <v>417</v>
      </c>
    </row>
    <row r="292" spans="1:65" s="2" customFormat="1" ht="14.45" customHeight="1">
      <c r="A292" s="36"/>
      <c r="B292" s="37"/>
      <c r="C292" s="176" t="s">
        <v>418</v>
      </c>
      <c r="D292" s="176" t="s">
        <v>160</v>
      </c>
      <c r="E292" s="177" t="s">
        <v>419</v>
      </c>
      <c r="F292" s="178" t="s">
        <v>420</v>
      </c>
      <c r="G292" s="179" t="s">
        <v>410</v>
      </c>
      <c r="H292" s="180">
        <v>62</v>
      </c>
      <c r="I292" s="181"/>
      <c r="J292" s="182">
        <f>ROUND(I292*H292,2)</f>
        <v>0</v>
      </c>
      <c r="K292" s="178" t="s">
        <v>44</v>
      </c>
      <c r="L292" s="41"/>
      <c r="M292" s="183" t="s">
        <v>44</v>
      </c>
      <c r="N292" s="184" t="s">
        <v>53</v>
      </c>
      <c r="O292" s="66"/>
      <c r="P292" s="185">
        <f>O292*H292</f>
        <v>0</v>
      </c>
      <c r="Q292" s="185">
        <v>0.4208</v>
      </c>
      <c r="R292" s="185">
        <f>Q292*H292</f>
        <v>26.0896</v>
      </c>
      <c r="S292" s="185">
        <v>0</v>
      </c>
      <c r="T292" s="186">
        <f>S292*H292</f>
        <v>0</v>
      </c>
      <c r="U292" s="36"/>
      <c r="V292" s="36"/>
      <c r="W292" s="36"/>
      <c r="X292" s="36"/>
      <c r="Y292" s="36"/>
      <c r="Z292" s="36"/>
      <c r="AA292" s="36"/>
      <c r="AB292" s="36"/>
      <c r="AC292" s="36"/>
      <c r="AD292" s="36"/>
      <c r="AE292" s="36"/>
      <c r="AR292" s="187" t="s">
        <v>164</v>
      </c>
      <c r="AT292" s="187" t="s">
        <v>160</v>
      </c>
      <c r="AU292" s="187" t="s">
        <v>92</v>
      </c>
      <c r="AY292" s="18" t="s">
        <v>158</v>
      </c>
      <c r="BE292" s="188">
        <f>IF(N292="základní",J292,0)</f>
        <v>0</v>
      </c>
      <c r="BF292" s="188">
        <f>IF(N292="snížená",J292,0)</f>
        <v>0</v>
      </c>
      <c r="BG292" s="188">
        <f>IF(N292="zákl. přenesená",J292,0)</f>
        <v>0</v>
      </c>
      <c r="BH292" s="188">
        <f>IF(N292="sníž. přenesená",J292,0)</f>
        <v>0</v>
      </c>
      <c r="BI292" s="188">
        <f>IF(N292="nulová",J292,0)</f>
        <v>0</v>
      </c>
      <c r="BJ292" s="18" t="s">
        <v>90</v>
      </c>
      <c r="BK292" s="188">
        <f>ROUND(I292*H292,2)</f>
        <v>0</v>
      </c>
      <c r="BL292" s="18" t="s">
        <v>164</v>
      </c>
      <c r="BM292" s="187" t="s">
        <v>421</v>
      </c>
    </row>
    <row r="293" spans="1:47" s="2" customFormat="1" ht="97.5">
      <c r="A293" s="36"/>
      <c r="B293" s="37"/>
      <c r="C293" s="38"/>
      <c r="D293" s="189" t="s">
        <v>166</v>
      </c>
      <c r="E293" s="38"/>
      <c r="F293" s="190" t="s">
        <v>422</v>
      </c>
      <c r="G293" s="38"/>
      <c r="H293" s="38"/>
      <c r="I293" s="191"/>
      <c r="J293" s="38"/>
      <c r="K293" s="38"/>
      <c r="L293" s="41"/>
      <c r="M293" s="192"/>
      <c r="N293" s="193"/>
      <c r="O293" s="66"/>
      <c r="P293" s="66"/>
      <c r="Q293" s="66"/>
      <c r="R293" s="66"/>
      <c r="S293" s="66"/>
      <c r="T293" s="67"/>
      <c r="U293" s="36"/>
      <c r="V293" s="36"/>
      <c r="W293" s="36"/>
      <c r="X293" s="36"/>
      <c r="Y293" s="36"/>
      <c r="Z293" s="36"/>
      <c r="AA293" s="36"/>
      <c r="AB293" s="36"/>
      <c r="AC293" s="36"/>
      <c r="AD293" s="36"/>
      <c r="AE293" s="36"/>
      <c r="AT293" s="18" t="s">
        <v>166</v>
      </c>
      <c r="AU293" s="18" t="s">
        <v>92</v>
      </c>
    </row>
    <row r="294" spans="2:51" s="13" customFormat="1" ht="11.25">
      <c r="B294" s="194"/>
      <c r="C294" s="195"/>
      <c r="D294" s="189" t="s">
        <v>168</v>
      </c>
      <c r="E294" s="196" t="s">
        <v>44</v>
      </c>
      <c r="F294" s="197" t="s">
        <v>423</v>
      </c>
      <c r="G294" s="195"/>
      <c r="H294" s="196" t="s">
        <v>44</v>
      </c>
      <c r="I294" s="198"/>
      <c r="J294" s="195"/>
      <c r="K294" s="195"/>
      <c r="L294" s="199"/>
      <c r="M294" s="200"/>
      <c r="N294" s="201"/>
      <c r="O294" s="201"/>
      <c r="P294" s="201"/>
      <c r="Q294" s="201"/>
      <c r="R294" s="201"/>
      <c r="S294" s="201"/>
      <c r="T294" s="202"/>
      <c r="AT294" s="203" t="s">
        <v>168</v>
      </c>
      <c r="AU294" s="203" t="s">
        <v>92</v>
      </c>
      <c r="AV294" s="13" t="s">
        <v>90</v>
      </c>
      <c r="AW294" s="13" t="s">
        <v>42</v>
      </c>
      <c r="AX294" s="13" t="s">
        <v>82</v>
      </c>
      <c r="AY294" s="203" t="s">
        <v>158</v>
      </c>
    </row>
    <row r="295" spans="2:51" s="14" customFormat="1" ht="11.25">
      <c r="B295" s="204"/>
      <c r="C295" s="205"/>
      <c r="D295" s="189" t="s">
        <v>168</v>
      </c>
      <c r="E295" s="206" t="s">
        <v>44</v>
      </c>
      <c r="F295" s="207" t="s">
        <v>424</v>
      </c>
      <c r="G295" s="205"/>
      <c r="H295" s="208">
        <v>46</v>
      </c>
      <c r="I295" s="209"/>
      <c r="J295" s="205"/>
      <c r="K295" s="205"/>
      <c r="L295" s="210"/>
      <c r="M295" s="211"/>
      <c r="N295" s="212"/>
      <c r="O295" s="212"/>
      <c r="P295" s="212"/>
      <c r="Q295" s="212"/>
      <c r="R295" s="212"/>
      <c r="S295" s="212"/>
      <c r="T295" s="213"/>
      <c r="AT295" s="214" t="s">
        <v>168</v>
      </c>
      <c r="AU295" s="214" t="s">
        <v>92</v>
      </c>
      <c r="AV295" s="14" t="s">
        <v>92</v>
      </c>
      <c r="AW295" s="14" t="s">
        <v>42</v>
      </c>
      <c r="AX295" s="14" t="s">
        <v>82</v>
      </c>
      <c r="AY295" s="214" t="s">
        <v>158</v>
      </c>
    </row>
    <row r="296" spans="2:51" s="14" customFormat="1" ht="11.25">
      <c r="B296" s="204"/>
      <c r="C296" s="205"/>
      <c r="D296" s="189" t="s">
        <v>168</v>
      </c>
      <c r="E296" s="206" t="s">
        <v>44</v>
      </c>
      <c r="F296" s="207" t="s">
        <v>425</v>
      </c>
      <c r="G296" s="205"/>
      <c r="H296" s="208">
        <v>16</v>
      </c>
      <c r="I296" s="209"/>
      <c r="J296" s="205"/>
      <c r="K296" s="205"/>
      <c r="L296" s="210"/>
      <c r="M296" s="211"/>
      <c r="N296" s="212"/>
      <c r="O296" s="212"/>
      <c r="P296" s="212"/>
      <c r="Q296" s="212"/>
      <c r="R296" s="212"/>
      <c r="S296" s="212"/>
      <c r="T296" s="213"/>
      <c r="AT296" s="214" t="s">
        <v>168</v>
      </c>
      <c r="AU296" s="214" t="s">
        <v>92</v>
      </c>
      <c r="AV296" s="14" t="s">
        <v>92</v>
      </c>
      <c r="AW296" s="14" t="s">
        <v>42</v>
      </c>
      <c r="AX296" s="14" t="s">
        <v>82</v>
      </c>
      <c r="AY296" s="214" t="s">
        <v>158</v>
      </c>
    </row>
    <row r="297" spans="2:51" s="15" customFormat="1" ht="11.25">
      <c r="B297" s="215"/>
      <c r="C297" s="216"/>
      <c r="D297" s="189" t="s">
        <v>168</v>
      </c>
      <c r="E297" s="217" t="s">
        <v>44</v>
      </c>
      <c r="F297" s="218" t="s">
        <v>171</v>
      </c>
      <c r="G297" s="216"/>
      <c r="H297" s="219">
        <v>62</v>
      </c>
      <c r="I297" s="220"/>
      <c r="J297" s="216"/>
      <c r="K297" s="216"/>
      <c r="L297" s="221"/>
      <c r="M297" s="222"/>
      <c r="N297" s="223"/>
      <c r="O297" s="223"/>
      <c r="P297" s="223"/>
      <c r="Q297" s="223"/>
      <c r="R297" s="223"/>
      <c r="S297" s="223"/>
      <c r="T297" s="224"/>
      <c r="AT297" s="225" t="s">
        <v>168</v>
      </c>
      <c r="AU297" s="225" t="s">
        <v>92</v>
      </c>
      <c r="AV297" s="15" t="s">
        <v>164</v>
      </c>
      <c r="AW297" s="15" t="s">
        <v>42</v>
      </c>
      <c r="AX297" s="15" t="s">
        <v>90</v>
      </c>
      <c r="AY297" s="225" t="s">
        <v>158</v>
      </c>
    </row>
    <row r="298" spans="2:63" s="12" customFormat="1" ht="22.9" customHeight="1">
      <c r="B298" s="160"/>
      <c r="C298" s="161"/>
      <c r="D298" s="162" t="s">
        <v>81</v>
      </c>
      <c r="E298" s="174" t="s">
        <v>225</v>
      </c>
      <c r="F298" s="174" t="s">
        <v>426</v>
      </c>
      <c r="G298" s="161"/>
      <c r="H298" s="161"/>
      <c r="I298" s="164"/>
      <c r="J298" s="175">
        <f>BK298</f>
        <v>0</v>
      </c>
      <c r="K298" s="161"/>
      <c r="L298" s="166"/>
      <c r="M298" s="167"/>
      <c r="N298" s="168"/>
      <c r="O298" s="168"/>
      <c r="P298" s="169">
        <f>SUM(P299:P343)</f>
        <v>0</v>
      </c>
      <c r="Q298" s="168"/>
      <c r="R298" s="169">
        <f>SUM(R299:R343)</f>
        <v>71.304915</v>
      </c>
      <c r="S298" s="168"/>
      <c r="T298" s="170">
        <f>SUM(T299:T343)</f>
        <v>4197.924</v>
      </c>
      <c r="AR298" s="171" t="s">
        <v>90</v>
      </c>
      <c r="AT298" s="172" t="s">
        <v>81</v>
      </c>
      <c r="AU298" s="172" t="s">
        <v>90</v>
      </c>
      <c r="AY298" s="171" t="s">
        <v>158</v>
      </c>
      <c r="BK298" s="173">
        <f>SUM(BK299:BK343)</f>
        <v>0</v>
      </c>
    </row>
    <row r="299" spans="1:65" s="2" customFormat="1" ht="24.2" customHeight="1">
      <c r="A299" s="36"/>
      <c r="B299" s="37"/>
      <c r="C299" s="176" t="s">
        <v>427</v>
      </c>
      <c r="D299" s="176" t="s">
        <v>160</v>
      </c>
      <c r="E299" s="177" t="s">
        <v>428</v>
      </c>
      <c r="F299" s="178" t="s">
        <v>429</v>
      </c>
      <c r="G299" s="179" t="s">
        <v>312</v>
      </c>
      <c r="H299" s="180">
        <v>390</v>
      </c>
      <c r="I299" s="181"/>
      <c r="J299" s="182">
        <f>ROUND(I299*H299,2)</f>
        <v>0</v>
      </c>
      <c r="K299" s="178" t="s">
        <v>163</v>
      </c>
      <c r="L299" s="41"/>
      <c r="M299" s="183" t="s">
        <v>44</v>
      </c>
      <c r="N299" s="184" t="s">
        <v>53</v>
      </c>
      <c r="O299" s="66"/>
      <c r="P299" s="185">
        <f>O299*H299</f>
        <v>0</v>
      </c>
      <c r="Q299" s="185">
        <v>0.0231</v>
      </c>
      <c r="R299" s="185">
        <f>Q299*H299</f>
        <v>9.009</v>
      </c>
      <c r="S299" s="185">
        <v>0</v>
      </c>
      <c r="T299" s="186">
        <f>S299*H299</f>
        <v>0</v>
      </c>
      <c r="U299" s="36"/>
      <c r="V299" s="36"/>
      <c r="W299" s="36"/>
      <c r="X299" s="36"/>
      <c r="Y299" s="36"/>
      <c r="Z299" s="36"/>
      <c r="AA299" s="36"/>
      <c r="AB299" s="36"/>
      <c r="AC299" s="36"/>
      <c r="AD299" s="36"/>
      <c r="AE299" s="36"/>
      <c r="AR299" s="187" t="s">
        <v>164</v>
      </c>
      <c r="AT299" s="187" t="s">
        <v>160</v>
      </c>
      <c r="AU299" s="187" t="s">
        <v>92</v>
      </c>
      <c r="AY299" s="18" t="s">
        <v>158</v>
      </c>
      <c r="BE299" s="188">
        <f>IF(N299="základní",J299,0)</f>
        <v>0</v>
      </c>
      <c r="BF299" s="188">
        <f>IF(N299="snížená",J299,0)</f>
        <v>0</v>
      </c>
      <c r="BG299" s="188">
        <f>IF(N299="zákl. přenesená",J299,0)</f>
        <v>0</v>
      </c>
      <c r="BH299" s="188">
        <f>IF(N299="sníž. přenesená",J299,0)</f>
        <v>0</v>
      </c>
      <c r="BI299" s="188">
        <f>IF(N299="nulová",J299,0)</f>
        <v>0</v>
      </c>
      <c r="BJ299" s="18" t="s">
        <v>90</v>
      </c>
      <c r="BK299" s="188">
        <f>ROUND(I299*H299,2)</f>
        <v>0</v>
      </c>
      <c r="BL299" s="18" t="s">
        <v>164</v>
      </c>
      <c r="BM299" s="187" t="s">
        <v>430</v>
      </c>
    </row>
    <row r="300" spans="1:47" s="2" customFormat="1" ht="107.25">
      <c r="A300" s="36"/>
      <c r="B300" s="37"/>
      <c r="C300" s="38"/>
      <c r="D300" s="189" t="s">
        <v>166</v>
      </c>
      <c r="E300" s="38"/>
      <c r="F300" s="190" t="s">
        <v>431</v>
      </c>
      <c r="G300" s="38"/>
      <c r="H300" s="38"/>
      <c r="I300" s="191"/>
      <c r="J300" s="38"/>
      <c r="K300" s="38"/>
      <c r="L300" s="41"/>
      <c r="M300" s="192"/>
      <c r="N300" s="193"/>
      <c r="O300" s="66"/>
      <c r="P300" s="66"/>
      <c r="Q300" s="66"/>
      <c r="R300" s="66"/>
      <c r="S300" s="66"/>
      <c r="T300" s="67"/>
      <c r="U300" s="36"/>
      <c r="V300" s="36"/>
      <c r="W300" s="36"/>
      <c r="X300" s="36"/>
      <c r="Y300" s="36"/>
      <c r="Z300" s="36"/>
      <c r="AA300" s="36"/>
      <c r="AB300" s="36"/>
      <c r="AC300" s="36"/>
      <c r="AD300" s="36"/>
      <c r="AE300" s="36"/>
      <c r="AT300" s="18" t="s">
        <v>166</v>
      </c>
      <c r="AU300" s="18" t="s">
        <v>92</v>
      </c>
    </row>
    <row r="301" spans="2:51" s="14" customFormat="1" ht="11.25">
      <c r="B301" s="204"/>
      <c r="C301" s="205"/>
      <c r="D301" s="189" t="s">
        <v>168</v>
      </c>
      <c r="E301" s="206" t="s">
        <v>44</v>
      </c>
      <c r="F301" s="207" t="s">
        <v>432</v>
      </c>
      <c r="G301" s="205"/>
      <c r="H301" s="208">
        <v>390</v>
      </c>
      <c r="I301" s="209"/>
      <c r="J301" s="205"/>
      <c r="K301" s="205"/>
      <c r="L301" s="210"/>
      <c r="M301" s="211"/>
      <c r="N301" s="212"/>
      <c r="O301" s="212"/>
      <c r="P301" s="212"/>
      <c r="Q301" s="212"/>
      <c r="R301" s="212"/>
      <c r="S301" s="212"/>
      <c r="T301" s="213"/>
      <c r="AT301" s="214" t="s">
        <v>168</v>
      </c>
      <c r="AU301" s="214" t="s">
        <v>92</v>
      </c>
      <c r="AV301" s="14" t="s">
        <v>92</v>
      </c>
      <c r="AW301" s="14" t="s">
        <v>42</v>
      </c>
      <c r="AX301" s="14" t="s">
        <v>90</v>
      </c>
      <c r="AY301" s="214" t="s">
        <v>158</v>
      </c>
    </row>
    <row r="302" spans="1:65" s="2" customFormat="1" ht="24.2" customHeight="1">
      <c r="A302" s="36"/>
      <c r="B302" s="37"/>
      <c r="C302" s="176" t="s">
        <v>433</v>
      </c>
      <c r="D302" s="176" t="s">
        <v>160</v>
      </c>
      <c r="E302" s="177" t="s">
        <v>434</v>
      </c>
      <c r="F302" s="178" t="s">
        <v>435</v>
      </c>
      <c r="G302" s="179" t="s">
        <v>312</v>
      </c>
      <c r="H302" s="180">
        <v>237</v>
      </c>
      <c r="I302" s="181"/>
      <c r="J302" s="182">
        <f>ROUND(I302*H302,2)</f>
        <v>0</v>
      </c>
      <c r="K302" s="178" t="s">
        <v>163</v>
      </c>
      <c r="L302" s="41"/>
      <c r="M302" s="183" t="s">
        <v>44</v>
      </c>
      <c r="N302" s="184" t="s">
        <v>53</v>
      </c>
      <c r="O302" s="66"/>
      <c r="P302" s="185">
        <f>O302*H302</f>
        <v>0</v>
      </c>
      <c r="Q302" s="185">
        <v>0.1554</v>
      </c>
      <c r="R302" s="185">
        <f>Q302*H302</f>
        <v>36.829800000000006</v>
      </c>
      <c r="S302" s="185">
        <v>0</v>
      </c>
      <c r="T302" s="186">
        <f>S302*H302</f>
        <v>0</v>
      </c>
      <c r="U302" s="36"/>
      <c r="V302" s="36"/>
      <c r="W302" s="36"/>
      <c r="X302" s="36"/>
      <c r="Y302" s="36"/>
      <c r="Z302" s="36"/>
      <c r="AA302" s="36"/>
      <c r="AB302" s="36"/>
      <c r="AC302" s="36"/>
      <c r="AD302" s="36"/>
      <c r="AE302" s="36"/>
      <c r="AR302" s="187" t="s">
        <v>164</v>
      </c>
      <c r="AT302" s="187" t="s">
        <v>160</v>
      </c>
      <c r="AU302" s="187" t="s">
        <v>92</v>
      </c>
      <c r="AY302" s="18" t="s">
        <v>158</v>
      </c>
      <c r="BE302" s="188">
        <f>IF(N302="základní",J302,0)</f>
        <v>0</v>
      </c>
      <c r="BF302" s="188">
        <f>IF(N302="snížená",J302,0)</f>
        <v>0</v>
      </c>
      <c r="BG302" s="188">
        <f>IF(N302="zákl. přenesená",J302,0)</f>
        <v>0</v>
      </c>
      <c r="BH302" s="188">
        <f>IF(N302="sníž. přenesená",J302,0)</f>
        <v>0</v>
      </c>
      <c r="BI302" s="188">
        <f>IF(N302="nulová",J302,0)</f>
        <v>0</v>
      </c>
      <c r="BJ302" s="18" t="s">
        <v>90</v>
      </c>
      <c r="BK302" s="188">
        <f>ROUND(I302*H302,2)</f>
        <v>0</v>
      </c>
      <c r="BL302" s="18" t="s">
        <v>164</v>
      </c>
      <c r="BM302" s="187" t="s">
        <v>436</v>
      </c>
    </row>
    <row r="303" spans="1:47" s="2" customFormat="1" ht="87.75">
      <c r="A303" s="36"/>
      <c r="B303" s="37"/>
      <c r="C303" s="38"/>
      <c r="D303" s="189" t="s">
        <v>166</v>
      </c>
      <c r="E303" s="38"/>
      <c r="F303" s="190" t="s">
        <v>437</v>
      </c>
      <c r="G303" s="38"/>
      <c r="H303" s="38"/>
      <c r="I303" s="191"/>
      <c r="J303" s="38"/>
      <c r="K303" s="38"/>
      <c r="L303" s="41"/>
      <c r="M303" s="192"/>
      <c r="N303" s="193"/>
      <c r="O303" s="66"/>
      <c r="P303" s="66"/>
      <c r="Q303" s="66"/>
      <c r="R303" s="66"/>
      <c r="S303" s="66"/>
      <c r="T303" s="67"/>
      <c r="U303" s="36"/>
      <c r="V303" s="36"/>
      <c r="W303" s="36"/>
      <c r="X303" s="36"/>
      <c r="Y303" s="36"/>
      <c r="Z303" s="36"/>
      <c r="AA303" s="36"/>
      <c r="AB303" s="36"/>
      <c r="AC303" s="36"/>
      <c r="AD303" s="36"/>
      <c r="AE303" s="36"/>
      <c r="AT303" s="18" t="s">
        <v>166</v>
      </c>
      <c r="AU303" s="18" t="s">
        <v>92</v>
      </c>
    </row>
    <row r="304" spans="2:51" s="14" customFormat="1" ht="11.25">
      <c r="B304" s="204"/>
      <c r="C304" s="205"/>
      <c r="D304" s="189" t="s">
        <v>168</v>
      </c>
      <c r="E304" s="206" t="s">
        <v>44</v>
      </c>
      <c r="F304" s="207" t="s">
        <v>438</v>
      </c>
      <c r="G304" s="205"/>
      <c r="H304" s="208">
        <v>237</v>
      </c>
      <c r="I304" s="209"/>
      <c r="J304" s="205"/>
      <c r="K304" s="205"/>
      <c r="L304" s="210"/>
      <c r="M304" s="211"/>
      <c r="N304" s="212"/>
      <c r="O304" s="212"/>
      <c r="P304" s="212"/>
      <c r="Q304" s="212"/>
      <c r="R304" s="212"/>
      <c r="S304" s="212"/>
      <c r="T304" s="213"/>
      <c r="AT304" s="214" t="s">
        <v>168</v>
      </c>
      <c r="AU304" s="214" t="s">
        <v>92</v>
      </c>
      <c r="AV304" s="14" t="s">
        <v>92</v>
      </c>
      <c r="AW304" s="14" t="s">
        <v>42</v>
      </c>
      <c r="AX304" s="14" t="s">
        <v>90</v>
      </c>
      <c r="AY304" s="214" t="s">
        <v>158</v>
      </c>
    </row>
    <row r="305" spans="1:65" s="2" customFormat="1" ht="14.45" customHeight="1">
      <c r="A305" s="36"/>
      <c r="B305" s="37"/>
      <c r="C305" s="237" t="s">
        <v>439</v>
      </c>
      <c r="D305" s="237" t="s">
        <v>262</v>
      </c>
      <c r="E305" s="238" t="s">
        <v>440</v>
      </c>
      <c r="F305" s="239" t="s">
        <v>441</v>
      </c>
      <c r="G305" s="240" t="s">
        <v>312</v>
      </c>
      <c r="H305" s="241">
        <v>237</v>
      </c>
      <c r="I305" s="242"/>
      <c r="J305" s="243">
        <f>ROUND(I305*H305,2)</f>
        <v>0</v>
      </c>
      <c r="K305" s="239" t="s">
        <v>163</v>
      </c>
      <c r="L305" s="244"/>
      <c r="M305" s="245" t="s">
        <v>44</v>
      </c>
      <c r="N305" s="246" t="s">
        <v>53</v>
      </c>
      <c r="O305" s="66"/>
      <c r="P305" s="185">
        <f>O305*H305</f>
        <v>0</v>
      </c>
      <c r="Q305" s="185">
        <v>0.085</v>
      </c>
      <c r="R305" s="185">
        <f>Q305*H305</f>
        <v>20.145000000000003</v>
      </c>
      <c r="S305" s="185">
        <v>0</v>
      </c>
      <c r="T305" s="186">
        <f>S305*H305</f>
        <v>0</v>
      </c>
      <c r="U305" s="36"/>
      <c r="V305" s="36"/>
      <c r="W305" s="36"/>
      <c r="X305" s="36"/>
      <c r="Y305" s="36"/>
      <c r="Z305" s="36"/>
      <c r="AA305" s="36"/>
      <c r="AB305" s="36"/>
      <c r="AC305" s="36"/>
      <c r="AD305" s="36"/>
      <c r="AE305" s="36"/>
      <c r="AR305" s="187" t="s">
        <v>213</v>
      </c>
      <c r="AT305" s="187" t="s">
        <v>262</v>
      </c>
      <c r="AU305" s="187" t="s">
        <v>92</v>
      </c>
      <c r="AY305" s="18" t="s">
        <v>158</v>
      </c>
      <c r="BE305" s="188">
        <f>IF(N305="základní",J305,0)</f>
        <v>0</v>
      </c>
      <c r="BF305" s="188">
        <f>IF(N305="snížená",J305,0)</f>
        <v>0</v>
      </c>
      <c r="BG305" s="188">
        <f>IF(N305="zákl. přenesená",J305,0)</f>
        <v>0</v>
      </c>
      <c r="BH305" s="188">
        <f>IF(N305="sníž. přenesená",J305,0)</f>
        <v>0</v>
      </c>
      <c r="BI305" s="188">
        <f>IF(N305="nulová",J305,0)</f>
        <v>0</v>
      </c>
      <c r="BJ305" s="18" t="s">
        <v>90</v>
      </c>
      <c r="BK305" s="188">
        <f>ROUND(I305*H305,2)</f>
        <v>0</v>
      </c>
      <c r="BL305" s="18" t="s">
        <v>164</v>
      </c>
      <c r="BM305" s="187" t="s">
        <v>442</v>
      </c>
    </row>
    <row r="306" spans="1:65" s="2" customFormat="1" ht="14.45" customHeight="1">
      <c r="A306" s="36"/>
      <c r="B306" s="37"/>
      <c r="C306" s="176" t="s">
        <v>443</v>
      </c>
      <c r="D306" s="176" t="s">
        <v>160</v>
      </c>
      <c r="E306" s="177" t="s">
        <v>444</v>
      </c>
      <c r="F306" s="178" t="s">
        <v>445</v>
      </c>
      <c r="G306" s="179" t="s">
        <v>312</v>
      </c>
      <c r="H306" s="180">
        <v>659.7</v>
      </c>
      <c r="I306" s="181"/>
      <c r="J306" s="182">
        <f>ROUND(I306*H306,2)</f>
        <v>0</v>
      </c>
      <c r="K306" s="178" t="s">
        <v>163</v>
      </c>
      <c r="L306" s="41"/>
      <c r="M306" s="183" t="s">
        <v>44</v>
      </c>
      <c r="N306" s="184" t="s">
        <v>53</v>
      </c>
      <c r="O306" s="66"/>
      <c r="P306" s="185">
        <f>O306*H306</f>
        <v>0</v>
      </c>
      <c r="Q306" s="185">
        <v>1E-05</v>
      </c>
      <c r="R306" s="185">
        <f>Q306*H306</f>
        <v>0.006597000000000001</v>
      </c>
      <c r="S306" s="185">
        <v>0</v>
      </c>
      <c r="T306" s="186">
        <f>S306*H306</f>
        <v>0</v>
      </c>
      <c r="U306" s="36"/>
      <c r="V306" s="36"/>
      <c r="W306" s="36"/>
      <c r="X306" s="36"/>
      <c r="Y306" s="36"/>
      <c r="Z306" s="36"/>
      <c r="AA306" s="36"/>
      <c r="AB306" s="36"/>
      <c r="AC306" s="36"/>
      <c r="AD306" s="36"/>
      <c r="AE306" s="36"/>
      <c r="AR306" s="187" t="s">
        <v>164</v>
      </c>
      <c r="AT306" s="187" t="s">
        <v>160</v>
      </c>
      <c r="AU306" s="187" t="s">
        <v>92</v>
      </c>
      <c r="AY306" s="18" t="s">
        <v>158</v>
      </c>
      <c r="BE306" s="188">
        <f>IF(N306="základní",J306,0)</f>
        <v>0</v>
      </c>
      <c r="BF306" s="188">
        <f>IF(N306="snížená",J306,0)</f>
        <v>0</v>
      </c>
      <c r="BG306" s="188">
        <f>IF(N306="zákl. přenesená",J306,0)</f>
        <v>0</v>
      </c>
      <c r="BH306" s="188">
        <f>IF(N306="sníž. přenesená",J306,0)</f>
        <v>0</v>
      </c>
      <c r="BI306" s="188">
        <f>IF(N306="nulová",J306,0)</f>
        <v>0</v>
      </c>
      <c r="BJ306" s="18" t="s">
        <v>90</v>
      </c>
      <c r="BK306" s="188">
        <f>ROUND(I306*H306,2)</f>
        <v>0</v>
      </c>
      <c r="BL306" s="18" t="s">
        <v>164</v>
      </c>
      <c r="BM306" s="187" t="s">
        <v>446</v>
      </c>
    </row>
    <row r="307" spans="1:47" s="2" customFormat="1" ht="29.25">
      <c r="A307" s="36"/>
      <c r="B307" s="37"/>
      <c r="C307" s="38"/>
      <c r="D307" s="189" t="s">
        <v>166</v>
      </c>
      <c r="E307" s="38"/>
      <c r="F307" s="190" t="s">
        <v>447</v>
      </c>
      <c r="G307" s="38"/>
      <c r="H307" s="38"/>
      <c r="I307" s="191"/>
      <c r="J307" s="38"/>
      <c r="K307" s="38"/>
      <c r="L307" s="41"/>
      <c r="M307" s="192"/>
      <c r="N307" s="193"/>
      <c r="O307" s="66"/>
      <c r="P307" s="66"/>
      <c r="Q307" s="66"/>
      <c r="R307" s="66"/>
      <c r="S307" s="66"/>
      <c r="T307" s="67"/>
      <c r="U307" s="36"/>
      <c r="V307" s="36"/>
      <c r="W307" s="36"/>
      <c r="X307" s="36"/>
      <c r="Y307" s="36"/>
      <c r="Z307" s="36"/>
      <c r="AA307" s="36"/>
      <c r="AB307" s="36"/>
      <c r="AC307" s="36"/>
      <c r="AD307" s="36"/>
      <c r="AE307" s="36"/>
      <c r="AT307" s="18" t="s">
        <v>166</v>
      </c>
      <c r="AU307" s="18" t="s">
        <v>92</v>
      </c>
    </row>
    <row r="308" spans="2:51" s="13" customFormat="1" ht="11.25">
      <c r="B308" s="194"/>
      <c r="C308" s="195"/>
      <c r="D308" s="189" t="s">
        <v>168</v>
      </c>
      <c r="E308" s="196" t="s">
        <v>44</v>
      </c>
      <c r="F308" s="197" t="s">
        <v>448</v>
      </c>
      <c r="G308" s="195"/>
      <c r="H308" s="196" t="s">
        <v>44</v>
      </c>
      <c r="I308" s="198"/>
      <c r="J308" s="195"/>
      <c r="K308" s="195"/>
      <c r="L308" s="199"/>
      <c r="M308" s="200"/>
      <c r="N308" s="201"/>
      <c r="O308" s="201"/>
      <c r="P308" s="201"/>
      <c r="Q308" s="201"/>
      <c r="R308" s="201"/>
      <c r="S308" s="201"/>
      <c r="T308" s="202"/>
      <c r="AT308" s="203" t="s">
        <v>168</v>
      </c>
      <c r="AU308" s="203" t="s">
        <v>92</v>
      </c>
      <c r="AV308" s="13" t="s">
        <v>90</v>
      </c>
      <c r="AW308" s="13" t="s">
        <v>42</v>
      </c>
      <c r="AX308" s="13" t="s">
        <v>82</v>
      </c>
      <c r="AY308" s="203" t="s">
        <v>158</v>
      </c>
    </row>
    <row r="309" spans="2:51" s="14" customFormat="1" ht="11.25">
      <c r="B309" s="204"/>
      <c r="C309" s="205"/>
      <c r="D309" s="189" t="s">
        <v>168</v>
      </c>
      <c r="E309" s="206" t="s">
        <v>44</v>
      </c>
      <c r="F309" s="207" t="s">
        <v>449</v>
      </c>
      <c r="G309" s="205"/>
      <c r="H309" s="208">
        <v>106.3</v>
      </c>
      <c r="I309" s="209"/>
      <c r="J309" s="205"/>
      <c r="K309" s="205"/>
      <c r="L309" s="210"/>
      <c r="M309" s="211"/>
      <c r="N309" s="212"/>
      <c r="O309" s="212"/>
      <c r="P309" s="212"/>
      <c r="Q309" s="212"/>
      <c r="R309" s="212"/>
      <c r="S309" s="212"/>
      <c r="T309" s="213"/>
      <c r="AT309" s="214" t="s">
        <v>168</v>
      </c>
      <c r="AU309" s="214" t="s">
        <v>92</v>
      </c>
      <c r="AV309" s="14" t="s">
        <v>92</v>
      </c>
      <c r="AW309" s="14" t="s">
        <v>42</v>
      </c>
      <c r="AX309" s="14" t="s">
        <v>82</v>
      </c>
      <c r="AY309" s="214" t="s">
        <v>158</v>
      </c>
    </row>
    <row r="310" spans="2:51" s="14" customFormat="1" ht="11.25">
      <c r="B310" s="204"/>
      <c r="C310" s="205"/>
      <c r="D310" s="189" t="s">
        <v>168</v>
      </c>
      <c r="E310" s="206" t="s">
        <v>44</v>
      </c>
      <c r="F310" s="207" t="s">
        <v>450</v>
      </c>
      <c r="G310" s="205"/>
      <c r="H310" s="208">
        <v>159.1</v>
      </c>
      <c r="I310" s="209"/>
      <c r="J310" s="205"/>
      <c r="K310" s="205"/>
      <c r="L310" s="210"/>
      <c r="M310" s="211"/>
      <c r="N310" s="212"/>
      <c r="O310" s="212"/>
      <c r="P310" s="212"/>
      <c r="Q310" s="212"/>
      <c r="R310" s="212"/>
      <c r="S310" s="212"/>
      <c r="T310" s="213"/>
      <c r="AT310" s="214" t="s">
        <v>168</v>
      </c>
      <c r="AU310" s="214" t="s">
        <v>92</v>
      </c>
      <c r="AV310" s="14" t="s">
        <v>92</v>
      </c>
      <c r="AW310" s="14" t="s">
        <v>42</v>
      </c>
      <c r="AX310" s="14" t="s">
        <v>82</v>
      </c>
      <c r="AY310" s="214" t="s">
        <v>158</v>
      </c>
    </row>
    <row r="311" spans="2:51" s="14" customFormat="1" ht="11.25">
      <c r="B311" s="204"/>
      <c r="C311" s="205"/>
      <c r="D311" s="189" t="s">
        <v>168</v>
      </c>
      <c r="E311" s="206" t="s">
        <v>44</v>
      </c>
      <c r="F311" s="207" t="s">
        <v>451</v>
      </c>
      <c r="G311" s="205"/>
      <c r="H311" s="208">
        <v>87.8</v>
      </c>
      <c r="I311" s="209"/>
      <c r="J311" s="205"/>
      <c r="K311" s="205"/>
      <c r="L311" s="210"/>
      <c r="M311" s="211"/>
      <c r="N311" s="212"/>
      <c r="O311" s="212"/>
      <c r="P311" s="212"/>
      <c r="Q311" s="212"/>
      <c r="R311" s="212"/>
      <c r="S311" s="212"/>
      <c r="T311" s="213"/>
      <c r="AT311" s="214" t="s">
        <v>168</v>
      </c>
      <c r="AU311" s="214" t="s">
        <v>92</v>
      </c>
      <c r="AV311" s="14" t="s">
        <v>92</v>
      </c>
      <c r="AW311" s="14" t="s">
        <v>42</v>
      </c>
      <c r="AX311" s="14" t="s">
        <v>82</v>
      </c>
      <c r="AY311" s="214" t="s">
        <v>158</v>
      </c>
    </row>
    <row r="312" spans="2:51" s="14" customFormat="1" ht="11.25">
      <c r="B312" s="204"/>
      <c r="C312" s="205"/>
      <c r="D312" s="189" t="s">
        <v>168</v>
      </c>
      <c r="E312" s="206" t="s">
        <v>44</v>
      </c>
      <c r="F312" s="207" t="s">
        <v>452</v>
      </c>
      <c r="G312" s="205"/>
      <c r="H312" s="208">
        <v>31.2</v>
      </c>
      <c r="I312" s="209"/>
      <c r="J312" s="205"/>
      <c r="K312" s="205"/>
      <c r="L312" s="210"/>
      <c r="M312" s="211"/>
      <c r="N312" s="212"/>
      <c r="O312" s="212"/>
      <c r="P312" s="212"/>
      <c r="Q312" s="212"/>
      <c r="R312" s="212"/>
      <c r="S312" s="212"/>
      <c r="T312" s="213"/>
      <c r="AT312" s="214" t="s">
        <v>168</v>
      </c>
      <c r="AU312" s="214" t="s">
        <v>92</v>
      </c>
      <c r="AV312" s="14" t="s">
        <v>92</v>
      </c>
      <c r="AW312" s="14" t="s">
        <v>42</v>
      </c>
      <c r="AX312" s="14" t="s">
        <v>82</v>
      </c>
      <c r="AY312" s="214" t="s">
        <v>158</v>
      </c>
    </row>
    <row r="313" spans="2:51" s="14" customFormat="1" ht="11.25">
      <c r="B313" s="204"/>
      <c r="C313" s="205"/>
      <c r="D313" s="189" t="s">
        <v>168</v>
      </c>
      <c r="E313" s="206" t="s">
        <v>44</v>
      </c>
      <c r="F313" s="207" t="s">
        <v>453</v>
      </c>
      <c r="G313" s="205"/>
      <c r="H313" s="208">
        <v>108.4</v>
      </c>
      <c r="I313" s="209"/>
      <c r="J313" s="205"/>
      <c r="K313" s="205"/>
      <c r="L313" s="210"/>
      <c r="M313" s="211"/>
      <c r="N313" s="212"/>
      <c r="O313" s="212"/>
      <c r="P313" s="212"/>
      <c r="Q313" s="212"/>
      <c r="R313" s="212"/>
      <c r="S313" s="212"/>
      <c r="T313" s="213"/>
      <c r="AT313" s="214" t="s">
        <v>168</v>
      </c>
      <c r="AU313" s="214" t="s">
        <v>92</v>
      </c>
      <c r="AV313" s="14" t="s">
        <v>92</v>
      </c>
      <c r="AW313" s="14" t="s">
        <v>42</v>
      </c>
      <c r="AX313" s="14" t="s">
        <v>82</v>
      </c>
      <c r="AY313" s="214" t="s">
        <v>158</v>
      </c>
    </row>
    <row r="314" spans="2:51" s="14" customFormat="1" ht="11.25">
      <c r="B314" s="204"/>
      <c r="C314" s="205"/>
      <c r="D314" s="189" t="s">
        <v>168</v>
      </c>
      <c r="E314" s="206" t="s">
        <v>44</v>
      </c>
      <c r="F314" s="207" t="s">
        <v>454</v>
      </c>
      <c r="G314" s="205"/>
      <c r="H314" s="208">
        <v>128.9</v>
      </c>
      <c r="I314" s="209"/>
      <c r="J314" s="205"/>
      <c r="K314" s="205"/>
      <c r="L314" s="210"/>
      <c r="M314" s="211"/>
      <c r="N314" s="212"/>
      <c r="O314" s="212"/>
      <c r="P314" s="212"/>
      <c r="Q314" s="212"/>
      <c r="R314" s="212"/>
      <c r="S314" s="212"/>
      <c r="T314" s="213"/>
      <c r="AT314" s="214" t="s">
        <v>168</v>
      </c>
      <c r="AU314" s="214" t="s">
        <v>92</v>
      </c>
      <c r="AV314" s="14" t="s">
        <v>92</v>
      </c>
      <c r="AW314" s="14" t="s">
        <v>42</v>
      </c>
      <c r="AX314" s="14" t="s">
        <v>82</v>
      </c>
      <c r="AY314" s="214" t="s">
        <v>158</v>
      </c>
    </row>
    <row r="315" spans="2:51" s="14" customFormat="1" ht="11.25">
      <c r="B315" s="204"/>
      <c r="C315" s="205"/>
      <c r="D315" s="189" t="s">
        <v>168</v>
      </c>
      <c r="E315" s="206" t="s">
        <v>44</v>
      </c>
      <c r="F315" s="207" t="s">
        <v>455</v>
      </c>
      <c r="G315" s="205"/>
      <c r="H315" s="208">
        <v>38</v>
      </c>
      <c r="I315" s="209"/>
      <c r="J315" s="205"/>
      <c r="K315" s="205"/>
      <c r="L315" s="210"/>
      <c r="M315" s="211"/>
      <c r="N315" s="212"/>
      <c r="O315" s="212"/>
      <c r="P315" s="212"/>
      <c r="Q315" s="212"/>
      <c r="R315" s="212"/>
      <c r="S315" s="212"/>
      <c r="T315" s="213"/>
      <c r="AT315" s="214" t="s">
        <v>168</v>
      </c>
      <c r="AU315" s="214" t="s">
        <v>92</v>
      </c>
      <c r="AV315" s="14" t="s">
        <v>92</v>
      </c>
      <c r="AW315" s="14" t="s">
        <v>42</v>
      </c>
      <c r="AX315" s="14" t="s">
        <v>82</v>
      </c>
      <c r="AY315" s="214" t="s">
        <v>158</v>
      </c>
    </row>
    <row r="316" spans="2:51" s="15" customFormat="1" ht="11.25">
      <c r="B316" s="215"/>
      <c r="C316" s="216"/>
      <c r="D316" s="189" t="s">
        <v>168</v>
      </c>
      <c r="E316" s="217" t="s">
        <v>44</v>
      </c>
      <c r="F316" s="218" t="s">
        <v>171</v>
      </c>
      <c r="G316" s="216"/>
      <c r="H316" s="219">
        <v>659.7</v>
      </c>
      <c r="I316" s="220"/>
      <c r="J316" s="216"/>
      <c r="K316" s="216"/>
      <c r="L316" s="221"/>
      <c r="M316" s="222"/>
      <c r="N316" s="223"/>
      <c r="O316" s="223"/>
      <c r="P316" s="223"/>
      <c r="Q316" s="223"/>
      <c r="R316" s="223"/>
      <c r="S316" s="223"/>
      <c r="T316" s="224"/>
      <c r="AT316" s="225" t="s">
        <v>168</v>
      </c>
      <c r="AU316" s="225" t="s">
        <v>92</v>
      </c>
      <c r="AV316" s="15" t="s">
        <v>164</v>
      </c>
      <c r="AW316" s="15" t="s">
        <v>42</v>
      </c>
      <c r="AX316" s="15" t="s">
        <v>90</v>
      </c>
      <c r="AY316" s="225" t="s">
        <v>158</v>
      </c>
    </row>
    <row r="317" spans="1:65" s="2" customFormat="1" ht="24.2" customHeight="1">
      <c r="A317" s="36"/>
      <c r="B317" s="37"/>
      <c r="C317" s="176" t="s">
        <v>456</v>
      </c>
      <c r="D317" s="176" t="s">
        <v>160</v>
      </c>
      <c r="E317" s="177" t="s">
        <v>457</v>
      </c>
      <c r="F317" s="178" t="s">
        <v>458</v>
      </c>
      <c r="G317" s="179" t="s">
        <v>312</v>
      </c>
      <c r="H317" s="180">
        <v>659.7</v>
      </c>
      <c r="I317" s="181"/>
      <c r="J317" s="182">
        <f>ROUND(I317*H317,2)</f>
        <v>0</v>
      </c>
      <c r="K317" s="178" t="s">
        <v>163</v>
      </c>
      <c r="L317" s="41"/>
      <c r="M317" s="183" t="s">
        <v>44</v>
      </c>
      <c r="N317" s="184" t="s">
        <v>53</v>
      </c>
      <c r="O317" s="66"/>
      <c r="P317" s="185">
        <f>O317*H317</f>
        <v>0</v>
      </c>
      <c r="Q317" s="185">
        <v>0.00034</v>
      </c>
      <c r="R317" s="185">
        <f>Q317*H317</f>
        <v>0.22429800000000003</v>
      </c>
      <c r="S317" s="185">
        <v>0</v>
      </c>
      <c r="T317" s="186">
        <f>S317*H317</f>
        <v>0</v>
      </c>
      <c r="U317" s="36"/>
      <c r="V317" s="36"/>
      <c r="W317" s="36"/>
      <c r="X317" s="36"/>
      <c r="Y317" s="36"/>
      <c r="Z317" s="36"/>
      <c r="AA317" s="36"/>
      <c r="AB317" s="36"/>
      <c r="AC317" s="36"/>
      <c r="AD317" s="36"/>
      <c r="AE317" s="36"/>
      <c r="AR317" s="187" t="s">
        <v>164</v>
      </c>
      <c r="AT317" s="187" t="s">
        <v>160</v>
      </c>
      <c r="AU317" s="187" t="s">
        <v>92</v>
      </c>
      <c r="AY317" s="18" t="s">
        <v>158</v>
      </c>
      <c r="BE317" s="188">
        <f>IF(N317="základní",J317,0)</f>
        <v>0</v>
      </c>
      <c r="BF317" s="188">
        <f>IF(N317="snížená",J317,0)</f>
        <v>0</v>
      </c>
      <c r="BG317" s="188">
        <f>IF(N317="zákl. přenesená",J317,0)</f>
        <v>0</v>
      </c>
      <c r="BH317" s="188">
        <f>IF(N317="sníž. přenesená",J317,0)</f>
        <v>0</v>
      </c>
      <c r="BI317" s="188">
        <f>IF(N317="nulová",J317,0)</f>
        <v>0</v>
      </c>
      <c r="BJ317" s="18" t="s">
        <v>90</v>
      </c>
      <c r="BK317" s="188">
        <f>ROUND(I317*H317,2)</f>
        <v>0</v>
      </c>
      <c r="BL317" s="18" t="s">
        <v>164</v>
      </c>
      <c r="BM317" s="187" t="s">
        <v>459</v>
      </c>
    </row>
    <row r="318" spans="1:47" s="2" customFormat="1" ht="39">
      <c r="A318" s="36"/>
      <c r="B318" s="37"/>
      <c r="C318" s="38"/>
      <c r="D318" s="189" t="s">
        <v>166</v>
      </c>
      <c r="E318" s="38"/>
      <c r="F318" s="190" t="s">
        <v>460</v>
      </c>
      <c r="G318" s="38"/>
      <c r="H318" s="38"/>
      <c r="I318" s="191"/>
      <c r="J318" s="38"/>
      <c r="K318" s="38"/>
      <c r="L318" s="41"/>
      <c r="M318" s="192"/>
      <c r="N318" s="193"/>
      <c r="O318" s="66"/>
      <c r="P318" s="66"/>
      <c r="Q318" s="66"/>
      <c r="R318" s="66"/>
      <c r="S318" s="66"/>
      <c r="T318" s="67"/>
      <c r="U318" s="36"/>
      <c r="V318" s="36"/>
      <c r="W318" s="36"/>
      <c r="X318" s="36"/>
      <c r="Y318" s="36"/>
      <c r="Z318" s="36"/>
      <c r="AA318" s="36"/>
      <c r="AB318" s="36"/>
      <c r="AC318" s="36"/>
      <c r="AD318" s="36"/>
      <c r="AE318" s="36"/>
      <c r="AT318" s="18" t="s">
        <v>166</v>
      </c>
      <c r="AU318" s="18" t="s">
        <v>92</v>
      </c>
    </row>
    <row r="319" spans="1:65" s="2" customFormat="1" ht="14.45" customHeight="1">
      <c r="A319" s="36"/>
      <c r="B319" s="37"/>
      <c r="C319" s="176" t="s">
        <v>461</v>
      </c>
      <c r="D319" s="176" t="s">
        <v>160</v>
      </c>
      <c r="E319" s="177" t="s">
        <v>462</v>
      </c>
      <c r="F319" s="178" t="s">
        <v>463</v>
      </c>
      <c r="G319" s="179" t="s">
        <v>312</v>
      </c>
      <c r="H319" s="180">
        <v>659.7</v>
      </c>
      <c r="I319" s="181"/>
      <c r="J319" s="182">
        <f>ROUND(I319*H319,2)</f>
        <v>0</v>
      </c>
      <c r="K319" s="178" t="s">
        <v>163</v>
      </c>
      <c r="L319" s="41"/>
      <c r="M319" s="183" t="s">
        <v>44</v>
      </c>
      <c r="N319" s="184" t="s">
        <v>53</v>
      </c>
      <c r="O319" s="66"/>
      <c r="P319" s="185">
        <f>O319*H319</f>
        <v>0</v>
      </c>
      <c r="Q319" s="185">
        <v>0</v>
      </c>
      <c r="R319" s="185">
        <f>Q319*H319</f>
        <v>0</v>
      </c>
      <c r="S319" s="185">
        <v>0</v>
      </c>
      <c r="T319" s="186">
        <f>S319*H319</f>
        <v>0</v>
      </c>
      <c r="U319" s="36"/>
      <c r="V319" s="36"/>
      <c r="W319" s="36"/>
      <c r="X319" s="36"/>
      <c r="Y319" s="36"/>
      <c r="Z319" s="36"/>
      <c r="AA319" s="36"/>
      <c r="AB319" s="36"/>
      <c r="AC319" s="36"/>
      <c r="AD319" s="36"/>
      <c r="AE319" s="36"/>
      <c r="AR319" s="187" t="s">
        <v>164</v>
      </c>
      <c r="AT319" s="187" t="s">
        <v>160</v>
      </c>
      <c r="AU319" s="187" t="s">
        <v>92</v>
      </c>
      <c r="AY319" s="18" t="s">
        <v>158</v>
      </c>
      <c r="BE319" s="188">
        <f>IF(N319="základní",J319,0)</f>
        <v>0</v>
      </c>
      <c r="BF319" s="188">
        <f>IF(N319="snížená",J319,0)</f>
        <v>0</v>
      </c>
      <c r="BG319" s="188">
        <f>IF(N319="zákl. přenesená",J319,0)</f>
        <v>0</v>
      </c>
      <c r="BH319" s="188">
        <f>IF(N319="sníž. přenesená",J319,0)</f>
        <v>0</v>
      </c>
      <c r="BI319" s="188">
        <f>IF(N319="nulová",J319,0)</f>
        <v>0</v>
      </c>
      <c r="BJ319" s="18" t="s">
        <v>90</v>
      </c>
      <c r="BK319" s="188">
        <f>ROUND(I319*H319,2)</f>
        <v>0</v>
      </c>
      <c r="BL319" s="18" t="s">
        <v>164</v>
      </c>
      <c r="BM319" s="187" t="s">
        <v>464</v>
      </c>
    </row>
    <row r="320" spans="1:47" s="2" customFormat="1" ht="29.25">
      <c r="A320" s="36"/>
      <c r="B320" s="37"/>
      <c r="C320" s="38"/>
      <c r="D320" s="189" t="s">
        <v>166</v>
      </c>
      <c r="E320" s="38"/>
      <c r="F320" s="190" t="s">
        <v>465</v>
      </c>
      <c r="G320" s="38"/>
      <c r="H320" s="38"/>
      <c r="I320" s="191"/>
      <c r="J320" s="38"/>
      <c r="K320" s="38"/>
      <c r="L320" s="41"/>
      <c r="M320" s="192"/>
      <c r="N320" s="193"/>
      <c r="O320" s="66"/>
      <c r="P320" s="66"/>
      <c r="Q320" s="66"/>
      <c r="R320" s="66"/>
      <c r="S320" s="66"/>
      <c r="T320" s="67"/>
      <c r="U320" s="36"/>
      <c r="V320" s="36"/>
      <c r="W320" s="36"/>
      <c r="X320" s="36"/>
      <c r="Y320" s="36"/>
      <c r="Z320" s="36"/>
      <c r="AA320" s="36"/>
      <c r="AB320" s="36"/>
      <c r="AC320" s="36"/>
      <c r="AD320" s="36"/>
      <c r="AE320" s="36"/>
      <c r="AT320" s="18" t="s">
        <v>166</v>
      </c>
      <c r="AU320" s="18" t="s">
        <v>92</v>
      </c>
    </row>
    <row r="321" spans="2:51" s="13" customFormat="1" ht="11.25">
      <c r="B321" s="194"/>
      <c r="C321" s="195"/>
      <c r="D321" s="189" t="s">
        <v>168</v>
      </c>
      <c r="E321" s="196" t="s">
        <v>44</v>
      </c>
      <c r="F321" s="197" t="s">
        <v>448</v>
      </c>
      <c r="G321" s="195"/>
      <c r="H321" s="196" t="s">
        <v>44</v>
      </c>
      <c r="I321" s="198"/>
      <c r="J321" s="195"/>
      <c r="K321" s="195"/>
      <c r="L321" s="199"/>
      <c r="M321" s="200"/>
      <c r="N321" s="201"/>
      <c r="O321" s="201"/>
      <c r="P321" s="201"/>
      <c r="Q321" s="201"/>
      <c r="R321" s="201"/>
      <c r="S321" s="201"/>
      <c r="T321" s="202"/>
      <c r="AT321" s="203" t="s">
        <v>168</v>
      </c>
      <c r="AU321" s="203" t="s">
        <v>92</v>
      </c>
      <c r="AV321" s="13" t="s">
        <v>90</v>
      </c>
      <c r="AW321" s="13" t="s">
        <v>42</v>
      </c>
      <c r="AX321" s="13" t="s">
        <v>82</v>
      </c>
      <c r="AY321" s="203" t="s">
        <v>158</v>
      </c>
    </row>
    <row r="322" spans="2:51" s="14" customFormat="1" ht="11.25">
      <c r="B322" s="204"/>
      <c r="C322" s="205"/>
      <c r="D322" s="189" t="s">
        <v>168</v>
      </c>
      <c r="E322" s="206" t="s">
        <v>44</v>
      </c>
      <c r="F322" s="207" t="s">
        <v>449</v>
      </c>
      <c r="G322" s="205"/>
      <c r="H322" s="208">
        <v>106.3</v>
      </c>
      <c r="I322" s="209"/>
      <c r="J322" s="205"/>
      <c r="K322" s="205"/>
      <c r="L322" s="210"/>
      <c r="M322" s="211"/>
      <c r="N322" s="212"/>
      <c r="O322" s="212"/>
      <c r="P322" s="212"/>
      <c r="Q322" s="212"/>
      <c r="R322" s="212"/>
      <c r="S322" s="212"/>
      <c r="T322" s="213"/>
      <c r="AT322" s="214" t="s">
        <v>168</v>
      </c>
      <c r="AU322" s="214" t="s">
        <v>92</v>
      </c>
      <c r="AV322" s="14" t="s">
        <v>92</v>
      </c>
      <c r="AW322" s="14" t="s">
        <v>42</v>
      </c>
      <c r="AX322" s="14" t="s">
        <v>82</v>
      </c>
      <c r="AY322" s="214" t="s">
        <v>158</v>
      </c>
    </row>
    <row r="323" spans="2:51" s="14" customFormat="1" ht="11.25">
      <c r="B323" s="204"/>
      <c r="C323" s="205"/>
      <c r="D323" s="189" t="s">
        <v>168</v>
      </c>
      <c r="E323" s="206" t="s">
        <v>44</v>
      </c>
      <c r="F323" s="207" t="s">
        <v>450</v>
      </c>
      <c r="G323" s="205"/>
      <c r="H323" s="208">
        <v>159.1</v>
      </c>
      <c r="I323" s="209"/>
      <c r="J323" s="205"/>
      <c r="K323" s="205"/>
      <c r="L323" s="210"/>
      <c r="M323" s="211"/>
      <c r="N323" s="212"/>
      <c r="O323" s="212"/>
      <c r="P323" s="212"/>
      <c r="Q323" s="212"/>
      <c r="R323" s="212"/>
      <c r="S323" s="212"/>
      <c r="T323" s="213"/>
      <c r="AT323" s="214" t="s">
        <v>168</v>
      </c>
      <c r="AU323" s="214" t="s">
        <v>92</v>
      </c>
      <c r="AV323" s="14" t="s">
        <v>92</v>
      </c>
      <c r="AW323" s="14" t="s">
        <v>42</v>
      </c>
      <c r="AX323" s="14" t="s">
        <v>82</v>
      </c>
      <c r="AY323" s="214" t="s">
        <v>158</v>
      </c>
    </row>
    <row r="324" spans="2:51" s="14" customFormat="1" ht="11.25">
      <c r="B324" s="204"/>
      <c r="C324" s="205"/>
      <c r="D324" s="189" t="s">
        <v>168</v>
      </c>
      <c r="E324" s="206" t="s">
        <v>44</v>
      </c>
      <c r="F324" s="207" t="s">
        <v>451</v>
      </c>
      <c r="G324" s="205"/>
      <c r="H324" s="208">
        <v>87.8</v>
      </c>
      <c r="I324" s="209"/>
      <c r="J324" s="205"/>
      <c r="K324" s="205"/>
      <c r="L324" s="210"/>
      <c r="M324" s="211"/>
      <c r="N324" s="212"/>
      <c r="O324" s="212"/>
      <c r="P324" s="212"/>
      <c r="Q324" s="212"/>
      <c r="R324" s="212"/>
      <c r="S324" s="212"/>
      <c r="T324" s="213"/>
      <c r="AT324" s="214" t="s">
        <v>168</v>
      </c>
      <c r="AU324" s="214" t="s">
        <v>92</v>
      </c>
      <c r="AV324" s="14" t="s">
        <v>92</v>
      </c>
      <c r="AW324" s="14" t="s">
        <v>42</v>
      </c>
      <c r="AX324" s="14" t="s">
        <v>82</v>
      </c>
      <c r="AY324" s="214" t="s">
        <v>158</v>
      </c>
    </row>
    <row r="325" spans="2:51" s="14" customFormat="1" ht="11.25">
      <c r="B325" s="204"/>
      <c r="C325" s="205"/>
      <c r="D325" s="189" t="s">
        <v>168</v>
      </c>
      <c r="E325" s="206" t="s">
        <v>44</v>
      </c>
      <c r="F325" s="207" t="s">
        <v>452</v>
      </c>
      <c r="G325" s="205"/>
      <c r="H325" s="208">
        <v>31.2</v>
      </c>
      <c r="I325" s="209"/>
      <c r="J325" s="205"/>
      <c r="K325" s="205"/>
      <c r="L325" s="210"/>
      <c r="M325" s="211"/>
      <c r="N325" s="212"/>
      <c r="O325" s="212"/>
      <c r="P325" s="212"/>
      <c r="Q325" s="212"/>
      <c r="R325" s="212"/>
      <c r="S325" s="212"/>
      <c r="T325" s="213"/>
      <c r="AT325" s="214" t="s">
        <v>168</v>
      </c>
      <c r="AU325" s="214" t="s">
        <v>92</v>
      </c>
      <c r="AV325" s="14" t="s">
        <v>92</v>
      </c>
      <c r="AW325" s="14" t="s">
        <v>42</v>
      </c>
      <c r="AX325" s="14" t="s">
        <v>82</v>
      </c>
      <c r="AY325" s="214" t="s">
        <v>158</v>
      </c>
    </row>
    <row r="326" spans="2:51" s="14" customFormat="1" ht="11.25">
      <c r="B326" s="204"/>
      <c r="C326" s="205"/>
      <c r="D326" s="189" t="s">
        <v>168</v>
      </c>
      <c r="E326" s="206" t="s">
        <v>44</v>
      </c>
      <c r="F326" s="207" t="s">
        <v>453</v>
      </c>
      <c r="G326" s="205"/>
      <c r="H326" s="208">
        <v>108.4</v>
      </c>
      <c r="I326" s="209"/>
      <c r="J326" s="205"/>
      <c r="K326" s="205"/>
      <c r="L326" s="210"/>
      <c r="M326" s="211"/>
      <c r="N326" s="212"/>
      <c r="O326" s="212"/>
      <c r="P326" s="212"/>
      <c r="Q326" s="212"/>
      <c r="R326" s="212"/>
      <c r="S326" s="212"/>
      <c r="T326" s="213"/>
      <c r="AT326" s="214" t="s">
        <v>168</v>
      </c>
      <c r="AU326" s="214" t="s">
        <v>92</v>
      </c>
      <c r="AV326" s="14" t="s">
        <v>92</v>
      </c>
      <c r="AW326" s="14" t="s">
        <v>42</v>
      </c>
      <c r="AX326" s="14" t="s">
        <v>82</v>
      </c>
      <c r="AY326" s="214" t="s">
        <v>158</v>
      </c>
    </row>
    <row r="327" spans="2:51" s="14" customFormat="1" ht="11.25">
      <c r="B327" s="204"/>
      <c r="C327" s="205"/>
      <c r="D327" s="189" t="s">
        <v>168</v>
      </c>
      <c r="E327" s="206" t="s">
        <v>44</v>
      </c>
      <c r="F327" s="207" t="s">
        <v>454</v>
      </c>
      <c r="G327" s="205"/>
      <c r="H327" s="208">
        <v>128.9</v>
      </c>
      <c r="I327" s="209"/>
      <c r="J327" s="205"/>
      <c r="K327" s="205"/>
      <c r="L327" s="210"/>
      <c r="M327" s="211"/>
      <c r="N327" s="212"/>
      <c r="O327" s="212"/>
      <c r="P327" s="212"/>
      <c r="Q327" s="212"/>
      <c r="R327" s="212"/>
      <c r="S327" s="212"/>
      <c r="T327" s="213"/>
      <c r="AT327" s="214" t="s">
        <v>168</v>
      </c>
      <c r="AU327" s="214" t="s">
        <v>92</v>
      </c>
      <c r="AV327" s="14" t="s">
        <v>92</v>
      </c>
      <c r="AW327" s="14" t="s">
        <v>42</v>
      </c>
      <c r="AX327" s="14" t="s">
        <v>82</v>
      </c>
      <c r="AY327" s="214" t="s">
        <v>158</v>
      </c>
    </row>
    <row r="328" spans="2:51" s="14" customFormat="1" ht="11.25">
      <c r="B328" s="204"/>
      <c r="C328" s="205"/>
      <c r="D328" s="189" t="s">
        <v>168</v>
      </c>
      <c r="E328" s="206" t="s">
        <v>44</v>
      </c>
      <c r="F328" s="207" t="s">
        <v>455</v>
      </c>
      <c r="G328" s="205"/>
      <c r="H328" s="208">
        <v>38</v>
      </c>
      <c r="I328" s="209"/>
      <c r="J328" s="205"/>
      <c r="K328" s="205"/>
      <c r="L328" s="210"/>
      <c r="M328" s="211"/>
      <c r="N328" s="212"/>
      <c r="O328" s="212"/>
      <c r="P328" s="212"/>
      <c r="Q328" s="212"/>
      <c r="R328" s="212"/>
      <c r="S328" s="212"/>
      <c r="T328" s="213"/>
      <c r="AT328" s="214" t="s">
        <v>168</v>
      </c>
      <c r="AU328" s="214" t="s">
        <v>92</v>
      </c>
      <c r="AV328" s="14" t="s">
        <v>92</v>
      </c>
      <c r="AW328" s="14" t="s">
        <v>42</v>
      </c>
      <c r="AX328" s="14" t="s">
        <v>82</v>
      </c>
      <c r="AY328" s="214" t="s">
        <v>158</v>
      </c>
    </row>
    <row r="329" spans="2:51" s="15" customFormat="1" ht="11.25">
      <c r="B329" s="215"/>
      <c r="C329" s="216"/>
      <c r="D329" s="189" t="s">
        <v>168</v>
      </c>
      <c r="E329" s="217" t="s">
        <v>44</v>
      </c>
      <c r="F329" s="218" t="s">
        <v>171</v>
      </c>
      <c r="G329" s="216"/>
      <c r="H329" s="219">
        <v>659.7</v>
      </c>
      <c r="I329" s="220"/>
      <c r="J329" s="216"/>
      <c r="K329" s="216"/>
      <c r="L329" s="221"/>
      <c r="M329" s="222"/>
      <c r="N329" s="223"/>
      <c r="O329" s="223"/>
      <c r="P329" s="223"/>
      <c r="Q329" s="223"/>
      <c r="R329" s="223"/>
      <c r="S329" s="223"/>
      <c r="T329" s="224"/>
      <c r="AT329" s="225" t="s">
        <v>168</v>
      </c>
      <c r="AU329" s="225" t="s">
        <v>92</v>
      </c>
      <c r="AV329" s="15" t="s">
        <v>164</v>
      </c>
      <c r="AW329" s="15" t="s">
        <v>42</v>
      </c>
      <c r="AX329" s="15" t="s">
        <v>90</v>
      </c>
      <c r="AY329" s="225" t="s">
        <v>158</v>
      </c>
    </row>
    <row r="330" spans="1:65" s="2" customFormat="1" ht="24.2" customHeight="1">
      <c r="A330" s="36"/>
      <c r="B330" s="37"/>
      <c r="C330" s="176" t="s">
        <v>466</v>
      </c>
      <c r="D330" s="176" t="s">
        <v>160</v>
      </c>
      <c r="E330" s="177" t="s">
        <v>467</v>
      </c>
      <c r="F330" s="178" t="s">
        <v>468</v>
      </c>
      <c r="G330" s="179" t="s">
        <v>312</v>
      </c>
      <c r="H330" s="180">
        <v>12</v>
      </c>
      <c r="I330" s="181"/>
      <c r="J330" s="182">
        <f>ROUND(I330*H330,2)</f>
        <v>0</v>
      </c>
      <c r="K330" s="178" t="s">
        <v>163</v>
      </c>
      <c r="L330" s="41"/>
      <c r="M330" s="183" t="s">
        <v>44</v>
      </c>
      <c r="N330" s="184" t="s">
        <v>53</v>
      </c>
      <c r="O330" s="66"/>
      <c r="P330" s="185">
        <f>O330*H330</f>
        <v>0</v>
      </c>
      <c r="Q330" s="185">
        <v>0.16371</v>
      </c>
      <c r="R330" s="185">
        <f>Q330*H330</f>
        <v>1.9645199999999998</v>
      </c>
      <c r="S330" s="185">
        <v>0</v>
      </c>
      <c r="T330" s="186">
        <f>S330*H330</f>
        <v>0</v>
      </c>
      <c r="U330" s="36"/>
      <c r="V330" s="36"/>
      <c r="W330" s="36"/>
      <c r="X330" s="36"/>
      <c r="Y330" s="36"/>
      <c r="Z330" s="36"/>
      <c r="AA330" s="36"/>
      <c r="AB330" s="36"/>
      <c r="AC330" s="36"/>
      <c r="AD330" s="36"/>
      <c r="AE330" s="36"/>
      <c r="AR330" s="187" t="s">
        <v>164</v>
      </c>
      <c r="AT330" s="187" t="s">
        <v>160</v>
      </c>
      <c r="AU330" s="187" t="s">
        <v>92</v>
      </c>
      <c r="AY330" s="18" t="s">
        <v>158</v>
      </c>
      <c r="BE330" s="188">
        <f>IF(N330="základní",J330,0)</f>
        <v>0</v>
      </c>
      <c r="BF330" s="188">
        <f>IF(N330="snížená",J330,0)</f>
        <v>0</v>
      </c>
      <c r="BG330" s="188">
        <f>IF(N330="zákl. přenesená",J330,0)</f>
        <v>0</v>
      </c>
      <c r="BH330" s="188">
        <f>IF(N330="sníž. přenesená",J330,0)</f>
        <v>0</v>
      </c>
      <c r="BI330" s="188">
        <f>IF(N330="nulová",J330,0)</f>
        <v>0</v>
      </c>
      <c r="BJ330" s="18" t="s">
        <v>90</v>
      </c>
      <c r="BK330" s="188">
        <f>ROUND(I330*H330,2)</f>
        <v>0</v>
      </c>
      <c r="BL330" s="18" t="s">
        <v>164</v>
      </c>
      <c r="BM330" s="187" t="s">
        <v>469</v>
      </c>
    </row>
    <row r="331" spans="1:47" s="2" customFormat="1" ht="87.75">
      <c r="A331" s="36"/>
      <c r="B331" s="37"/>
      <c r="C331" s="38"/>
      <c r="D331" s="189" t="s">
        <v>166</v>
      </c>
      <c r="E331" s="38"/>
      <c r="F331" s="190" t="s">
        <v>470</v>
      </c>
      <c r="G331" s="38"/>
      <c r="H331" s="38"/>
      <c r="I331" s="191"/>
      <c r="J331" s="38"/>
      <c r="K331" s="38"/>
      <c r="L331" s="41"/>
      <c r="M331" s="192"/>
      <c r="N331" s="193"/>
      <c r="O331" s="66"/>
      <c r="P331" s="66"/>
      <c r="Q331" s="66"/>
      <c r="R331" s="66"/>
      <c r="S331" s="66"/>
      <c r="T331" s="67"/>
      <c r="U331" s="36"/>
      <c r="V331" s="36"/>
      <c r="W331" s="36"/>
      <c r="X331" s="36"/>
      <c r="Y331" s="36"/>
      <c r="Z331" s="36"/>
      <c r="AA331" s="36"/>
      <c r="AB331" s="36"/>
      <c r="AC331" s="36"/>
      <c r="AD331" s="36"/>
      <c r="AE331" s="36"/>
      <c r="AT331" s="18" t="s">
        <v>166</v>
      </c>
      <c r="AU331" s="18" t="s">
        <v>92</v>
      </c>
    </row>
    <row r="332" spans="2:51" s="14" customFormat="1" ht="11.25">
      <c r="B332" s="204"/>
      <c r="C332" s="205"/>
      <c r="D332" s="189" t="s">
        <v>168</v>
      </c>
      <c r="E332" s="206" t="s">
        <v>44</v>
      </c>
      <c r="F332" s="207" t="s">
        <v>471</v>
      </c>
      <c r="G332" s="205"/>
      <c r="H332" s="208">
        <v>12</v>
      </c>
      <c r="I332" s="209"/>
      <c r="J332" s="205"/>
      <c r="K332" s="205"/>
      <c r="L332" s="210"/>
      <c r="M332" s="211"/>
      <c r="N332" s="212"/>
      <c r="O332" s="212"/>
      <c r="P332" s="212"/>
      <c r="Q332" s="212"/>
      <c r="R332" s="212"/>
      <c r="S332" s="212"/>
      <c r="T332" s="213"/>
      <c r="AT332" s="214" t="s">
        <v>168</v>
      </c>
      <c r="AU332" s="214" t="s">
        <v>92</v>
      </c>
      <c r="AV332" s="14" t="s">
        <v>92</v>
      </c>
      <c r="AW332" s="14" t="s">
        <v>42</v>
      </c>
      <c r="AX332" s="14" t="s">
        <v>90</v>
      </c>
      <c r="AY332" s="214" t="s">
        <v>158</v>
      </c>
    </row>
    <row r="333" spans="1:65" s="2" customFormat="1" ht="14.45" customHeight="1">
      <c r="A333" s="36"/>
      <c r="B333" s="37"/>
      <c r="C333" s="237" t="s">
        <v>472</v>
      </c>
      <c r="D333" s="237" t="s">
        <v>262</v>
      </c>
      <c r="E333" s="238" t="s">
        <v>473</v>
      </c>
      <c r="F333" s="239" t="s">
        <v>474</v>
      </c>
      <c r="G333" s="240" t="s">
        <v>312</v>
      </c>
      <c r="H333" s="241">
        <v>12</v>
      </c>
      <c r="I333" s="242"/>
      <c r="J333" s="243">
        <f>ROUND(I333*H333,2)</f>
        <v>0</v>
      </c>
      <c r="K333" s="239" t="s">
        <v>44</v>
      </c>
      <c r="L333" s="244"/>
      <c r="M333" s="245" t="s">
        <v>44</v>
      </c>
      <c r="N333" s="246" t="s">
        <v>53</v>
      </c>
      <c r="O333" s="66"/>
      <c r="P333" s="185">
        <f>O333*H333</f>
        <v>0</v>
      </c>
      <c r="Q333" s="185">
        <v>0.25755</v>
      </c>
      <c r="R333" s="185">
        <f>Q333*H333</f>
        <v>3.0906000000000002</v>
      </c>
      <c r="S333" s="185">
        <v>0</v>
      </c>
      <c r="T333" s="186">
        <f>S333*H333</f>
        <v>0</v>
      </c>
      <c r="U333" s="36"/>
      <c r="V333" s="36"/>
      <c r="W333" s="36"/>
      <c r="X333" s="36"/>
      <c r="Y333" s="36"/>
      <c r="Z333" s="36"/>
      <c r="AA333" s="36"/>
      <c r="AB333" s="36"/>
      <c r="AC333" s="36"/>
      <c r="AD333" s="36"/>
      <c r="AE333" s="36"/>
      <c r="AR333" s="187" t="s">
        <v>213</v>
      </c>
      <c r="AT333" s="187" t="s">
        <v>262</v>
      </c>
      <c r="AU333" s="187" t="s">
        <v>92</v>
      </c>
      <c r="AY333" s="18" t="s">
        <v>158</v>
      </c>
      <c r="BE333" s="188">
        <f>IF(N333="základní",J333,0)</f>
        <v>0</v>
      </c>
      <c r="BF333" s="188">
        <f>IF(N333="snížená",J333,0)</f>
        <v>0</v>
      </c>
      <c r="BG333" s="188">
        <f>IF(N333="zákl. přenesená",J333,0)</f>
        <v>0</v>
      </c>
      <c r="BH333" s="188">
        <f>IF(N333="sníž. přenesená",J333,0)</f>
        <v>0</v>
      </c>
      <c r="BI333" s="188">
        <f>IF(N333="nulová",J333,0)</f>
        <v>0</v>
      </c>
      <c r="BJ333" s="18" t="s">
        <v>90</v>
      </c>
      <c r="BK333" s="188">
        <f>ROUND(I333*H333,2)</f>
        <v>0</v>
      </c>
      <c r="BL333" s="18" t="s">
        <v>164</v>
      </c>
      <c r="BM333" s="187" t="s">
        <v>475</v>
      </c>
    </row>
    <row r="334" spans="1:65" s="2" customFormat="1" ht="37.9" customHeight="1">
      <c r="A334" s="36"/>
      <c r="B334" s="37"/>
      <c r="C334" s="176" t="s">
        <v>476</v>
      </c>
      <c r="D334" s="176" t="s">
        <v>160</v>
      </c>
      <c r="E334" s="177" t="s">
        <v>477</v>
      </c>
      <c r="F334" s="178" t="s">
        <v>478</v>
      </c>
      <c r="G334" s="179" t="s">
        <v>312</v>
      </c>
      <c r="H334" s="180">
        <v>12906</v>
      </c>
      <c r="I334" s="181"/>
      <c r="J334" s="182">
        <f>ROUND(I334*H334,2)</f>
        <v>0</v>
      </c>
      <c r="K334" s="178" t="s">
        <v>163</v>
      </c>
      <c r="L334" s="41"/>
      <c r="M334" s="183" t="s">
        <v>44</v>
      </c>
      <c r="N334" s="184" t="s">
        <v>53</v>
      </c>
      <c r="O334" s="66"/>
      <c r="P334" s="185">
        <f>O334*H334</f>
        <v>0</v>
      </c>
      <c r="Q334" s="185">
        <v>0</v>
      </c>
      <c r="R334" s="185">
        <f>Q334*H334</f>
        <v>0</v>
      </c>
      <c r="S334" s="185">
        <v>0.324</v>
      </c>
      <c r="T334" s="186">
        <f>S334*H334</f>
        <v>4181.544</v>
      </c>
      <c r="U334" s="36"/>
      <c r="V334" s="36"/>
      <c r="W334" s="36"/>
      <c r="X334" s="36"/>
      <c r="Y334" s="36"/>
      <c r="Z334" s="36"/>
      <c r="AA334" s="36"/>
      <c r="AB334" s="36"/>
      <c r="AC334" s="36"/>
      <c r="AD334" s="36"/>
      <c r="AE334" s="36"/>
      <c r="AR334" s="187" t="s">
        <v>164</v>
      </c>
      <c r="AT334" s="187" t="s">
        <v>160</v>
      </c>
      <c r="AU334" s="187" t="s">
        <v>92</v>
      </c>
      <c r="AY334" s="18" t="s">
        <v>158</v>
      </c>
      <c r="BE334" s="188">
        <f>IF(N334="základní",J334,0)</f>
        <v>0</v>
      </c>
      <c r="BF334" s="188">
        <f>IF(N334="snížená",J334,0)</f>
        <v>0</v>
      </c>
      <c r="BG334" s="188">
        <f>IF(N334="zákl. přenesená",J334,0)</f>
        <v>0</v>
      </c>
      <c r="BH334" s="188">
        <f>IF(N334="sníž. přenesená",J334,0)</f>
        <v>0</v>
      </c>
      <c r="BI334" s="188">
        <f>IF(N334="nulová",J334,0)</f>
        <v>0</v>
      </c>
      <c r="BJ334" s="18" t="s">
        <v>90</v>
      </c>
      <c r="BK334" s="188">
        <f>ROUND(I334*H334,2)</f>
        <v>0</v>
      </c>
      <c r="BL334" s="18" t="s">
        <v>164</v>
      </c>
      <c r="BM334" s="187" t="s">
        <v>479</v>
      </c>
    </row>
    <row r="335" spans="1:47" s="2" customFormat="1" ht="68.25">
      <c r="A335" s="36"/>
      <c r="B335" s="37"/>
      <c r="C335" s="38"/>
      <c r="D335" s="189" t="s">
        <v>166</v>
      </c>
      <c r="E335" s="38"/>
      <c r="F335" s="190" t="s">
        <v>480</v>
      </c>
      <c r="G335" s="38"/>
      <c r="H335" s="38"/>
      <c r="I335" s="191"/>
      <c r="J335" s="38"/>
      <c r="K335" s="38"/>
      <c r="L335" s="41"/>
      <c r="M335" s="192"/>
      <c r="N335" s="193"/>
      <c r="O335" s="66"/>
      <c r="P335" s="66"/>
      <c r="Q335" s="66"/>
      <c r="R335" s="66"/>
      <c r="S335" s="66"/>
      <c r="T335" s="67"/>
      <c r="U335" s="36"/>
      <c r="V335" s="36"/>
      <c r="W335" s="36"/>
      <c r="X335" s="36"/>
      <c r="Y335" s="36"/>
      <c r="Z335" s="36"/>
      <c r="AA335" s="36"/>
      <c r="AB335" s="36"/>
      <c r="AC335" s="36"/>
      <c r="AD335" s="36"/>
      <c r="AE335" s="36"/>
      <c r="AT335" s="18" t="s">
        <v>166</v>
      </c>
      <c r="AU335" s="18" t="s">
        <v>92</v>
      </c>
    </row>
    <row r="336" spans="2:51" s="14" customFormat="1" ht="11.25">
      <c r="B336" s="204"/>
      <c r="C336" s="205"/>
      <c r="D336" s="189" t="s">
        <v>168</v>
      </c>
      <c r="E336" s="206" t="s">
        <v>44</v>
      </c>
      <c r="F336" s="207" t="s">
        <v>481</v>
      </c>
      <c r="G336" s="205"/>
      <c r="H336" s="208">
        <v>3580</v>
      </c>
      <c r="I336" s="209"/>
      <c r="J336" s="205"/>
      <c r="K336" s="205"/>
      <c r="L336" s="210"/>
      <c r="M336" s="211"/>
      <c r="N336" s="212"/>
      <c r="O336" s="212"/>
      <c r="P336" s="212"/>
      <c r="Q336" s="212"/>
      <c r="R336" s="212"/>
      <c r="S336" s="212"/>
      <c r="T336" s="213"/>
      <c r="AT336" s="214" t="s">
        <v>168</v>
      </c>
      <c r="AU336" s="214" t="s">
        <v>92</v>
      </c>
      <c r="AV336" s="14" t="s">
        <v>92</v>
      </c>
      <c r="AW336" s="14" t="s">
        <v>42</v>
      </c>
      <c r="AX336" s="14" t="s">
        <v>82</v>
      </c>
      <c r="AY336" s="214" t="s">
        <v>158</v>
      </c>
    </row>
    <row r="337" spans="2:51" s="14" customFormat="1" ht="11.25">
      <c r="B337" s="204"/>
      <c r="C337" s="205"/>
      <c r="D337" s="189" t="s">
        <v>168</v>
      </c>
      <c r="E337" s="206" t="s">
        <v>44</v>
      </c>
      <c r="F337" s="207" t="s">
        <v>482</v>
      </c>
      <c r="G337" s="205"/>
      <c r="H337" s="208">
        <v>3300</v>
      </c>
      <c r="I337" s="209"/>
      <c r="J337" s="205"/>
      <c r="K337" s="205"/>
      <c r="L337" s="210"/>
      <c r="M337" s="211"/>
      <c r="N337" s="212"/>
      <c r="O337" s="212"/>
      <c r="P337" s="212"/>
      <c r="Q337" s="212"/>
      <c r="R337" s="212"/>
      <c r="S337" s="212"/>
      <c r="T337" s="213"/>
      <c r="AT337" s="214" t="s">
        <v>168</v>
      </c>
      <c r="AU337" s="214" t="s">
        <v>92</v>
      </c>
      <c r="AV337" s="14" t="s">
        <v>92</v>
      </c>
      <c r="AW337" s="14" t="s">
        <v>42</v>
      </c>
      <c r="AX337" s="14" t="s">
        <v>82</v>
      </c>
      <c r="AY337" s="214" t="s">
        <v>158</v>
      </c>
    </row>
    <row r="338" spans="2:51" s="14" customFormat="1" ht="11.25">
      <c r="B338" s="204"/>
      <c r="C338" s="205"/>
      <c r="D338" s="189" t="s">
        <v>168</v>
      </c>
      <c r="E338" s="206" t="s">
        <v>44</v>
      </c>
      <c r="F338" s="207" t="s">
        <v>483</v>
      </c>
      <c r="G338" s="205"/>
      <c r="H338" s="208">
        <v>2280</v>
      </c>
      <c r="I338" s="209"/>
      <c r="J338" s="205"/>
      <c r="K338" s="205"/>
      <c r="L338" s="210"/>
      <c r="M338" s="211"/>
      <c r="N338" s="212"/>
      <c r="O338" s="212"/>
      <c r="P338" s="212"/>
      <c r="Q338" s="212"/>
      <c r="R338" s="212"/>
      <c r="S338" s="212"/>
      <c r="T338" s="213"/>
      <c r="AT338" s="214" t="s">
        <v>168</v>
      </c>
      <c r="AU338" s="214" t="s">
        <v>92</v>
      </c>
      <c r="AV338" s="14" t="s">
        <v>92</v>
      </c>
      <c r="AW338" s="14" t="s">
        <v>42</v>
      </c>
      <c r="AX338" s="14" t="s">
        <v>82</v>
      </c>
      <c r="AY338" s="214" t="s">
        <v>158</v>
      </c>
    </row>
    <row r="339" spans="2:51" s="14" customFormat="1" ht="11.25">
      <c r="B339" s="204"/>
      <c r="C339" s="205"/>
      <c r="D339" s="189" t="s">
        <v>168</v>
      </c>
      <c r="E339" s="206" t="s">
        <v>44</v>
      </c>
      <c r="F339" s="207" t="s">
        <v>484</v>
      </c>
      <c r="G339" s="205"/>
      <c r="H339" s="208">
        <v>3746</v>
      </c>
      <c r="I339" s="209"/>
      <c r="J339" s="205"/>
      <c r="K339" s="205"/>
      <c r="L339" s="210"/>
      <c r="M339" s="211"/>
      <c r="N339" s="212"/>
      <c r="O339" s="212"/>
      <c r="P339" s="212"/>
      <c r="Q339" s="212"/>
      <c r="R339" s="212"/>
      <c r="S339" s="212"/>
      <c r="T339" s="213"/>
      <c r="AT339" s="214" t="s">
        <v>168</v>
      </c>
      <c r="AU339" s="214" t="s">
        <v>92</v>
      </c>
      <c r="AV339" s="14" t="s">
        <v>92</v>
      </c>
      <c r="AW339" s="14" t="s">
        <v>42</v>
      </c>
      <c r="AX339" s="14" t="s">
        <v>82</v>
      </c>
      <c r="AY339" s="214" t="s">
        <v>158</v>
      </c>
    </row>
    <row r="340" spans="2:51" s="15" customFormat="1" ht="11.25">
      <c r="B340" s="215"/>
      <c r="C340" s="216"/>
      <c r="D340" s="189" t="s">
        <v>168</v>
      </c>
      <c r="E340" s="217" t="s">
        <v>44</v>
      </c>
      <c r="F340" s="218" t="s">
        <v>171</v>
      </c>
      <c r="G340" s="216"/>
      <c r="H340" s="219">
        <v>12906</v>
      </c>
      <c r="I340" s="220"/>
      <c r="J340" s="216"/>
      <c r="K340" s="216"/>
      <c r="L340" s="221"/>
      <c r="M340" s="222"/>
      <c r="N340" s="223"/>
      <c r="O340" s="223"/>
      <c r="P340" s="223"/>
      <c r="Q340" s="223"/>
      <c r="R340" s="223"/>
      <c r="S340" s="223"/>
      <c r="T340" s="224"/>
      <c r="AT340" s="225" t="s">
        <v>168</v>
      </c>
      <c r="AU340" s="225" t="s">
        <v>92</v>
      </c>
      <c r="AV340" s="15" t="s">
        <v>164</v>
      </c>
      <c r="AW340" s="15" t="s">
        <v>42</v>
      </c>
      <c r="AX340" s="15" t="s">
        <v>90</v>
      </c>
      <c r="AY340" s="225" t="s">
        <v>158</v>
      </c>
    </row>
    <row r="341" spans="1:65" s="2" customFormat="1" ht="37.9" customHeight="1">
      <c r="A341" s="36"/>
      <c r="B341" s="37"/>
      <c r="C341" s="176" t="s">
        <v>485</v>
      </c>
      <c r="D341" s="176" t="s">
        <v>160</v>
      </c>
      <c r="E341" s="177" t="s">
        <v>486</v>
      </c>
      <c r="F341" s="178" t="s">
        <v>487</v>
      </c>
      <c r="G341" s="179" t="s">
        <v>312</v>
      </c>
      <c r="H341" s="180">
        <v>390</v>
      </c>
      <c r="I341" s="181"/>
      <c r="J341" s="182">
        <f>ROUND(I341*H341,2)</f>
        <v>0</v>
      </c>
      <c r="K341" s="178" t="s">
        <v>163</v>
      </c>
      <c r="L341" s="41"/>
      <c r="M341" s="183" t="s">
        <v>44</v>
      </c>
      <c r="N341" s="184" t="s">
        <v>53</v>
      </c>
      <c r="O341" s="66"/>
      <c r="P341" s="185">
        <f>O341*H341</f>
        <v>0</v>
      </c>
      <c r="Q341" s="185">
        <v>9E-05</v>
      </c>
      <c r="R341" s="185">
        <f>Q341*H341</f>
        <v>0.0351</v>
      </c>
      <c r="S341" s="185">
        <v>0.042</v>
      </c>
      <c r="T341" s="186">
        <f>S341*H341</f>
        <v>16.380000000000003</v>
      </c>
      <c r="U341" s="36"/>
      <c r="V341" s="36"/>
      <c r="W341" s="36"/>
      <c r="X341" s="36"/>
      <c r="Y341" s="36"/>
      <c r="Z341" s="36"/>
      <c r="AA341" s="36"/>
      <c r="AB341" s="36"/>
      <c r="AC341" s="36"/>
      <c r="AD341" s="36"/>
      <c r="AE341" s="36"/>
      <c r="AR341" s="187" t="s">
        <v>164</v>
      </c>
      <c r="AT341" s="187" t="s">
        <v>160</v>
      </c>
      <c r="AU341" s="187" t="s">
        <v>92</v>
      </c>
      <c r="AY341" s="18" t="s">
        <v>158</v>
      </c>
      <c r="BE341" s="188">
        <f>IF(N341="základní",J341,0)</f>
        <v>0</v>
      </c>
      <c r="BF341" s="188">
        <f>IF(N341="snížená",J341,0)</f>
        <v>0</v>
      </c>
      <c r="BG341" s="188">
        <f>IF(N341="zákl. přenesená",J341,0)</f>
        <v>0</v>
      </c>
      <c r="BH341" s="188">
        <f>IF(N341="sníž. přenesená",J341,0)</f>
        <v>0</v>
      </c>
      <c r="BI341" s="188">
        <f>IF(N341="nulová",J341,0)</f>
        <v>0</v>
      </c>
      <c r="BJ341" s="18" t="s">
        <v>90</v>
      </c>
      <c r="BK341" s="188">
        <f>ROUND(I341*H341,2)</f>
        <v>0</v>
      </c>
      <c r="BL341" s="18" t="s">
        <v>164</v>
      </c>
      <c r="BM341" s="187" t="s">
        <v>488</v>
      </c>
    </row>
    <row r="342" spans="1:47" s="2" customFormat="1" ht="87.75">
      <c r="A342" s="36"/>
      <c r="B342" s="37"/>
      <c r="C342" s="38"/>
      <c r="D342" s="189" t="s">
        <v>166</v>
      </c>
      <c r="E342" s="38"/>
      <c r="F342" s="190" t="s">
        <v>489</v>
      </c>
      <c r="G342" s="38"/>
      <c r="H342" s="38"/>
      <c r="I342" s="191"/>
      <c r="J342" s="38"/>
      <c r="K342" s="38"/>
      <c r="L342" s="41"/>
      <c r="M342" s="192"/>
      <c r="N342" s="193"/>
      <c r="O342" s="66"/>
      <c r="P342" s="66"/>
      <c r="Q342" s="66"/>
      <c r="R342" s="66"/>
      <c r="S342" s="66"/>
      <c r="T342" s="67"/>
      <c r="U342" s="36"/>
      <c r="V342" s="36"/>
      <c r="W342" s="36"/>
      <c r="X342" s="36"/>
      <c r="Y342" s="36"/>
      <c r="Z342" s="36"/>
      <c r="AA342" s="36"/>
      <c r="AB342" s="36"/>
      <c r="AC342" s="36"/>
      <c r="AD342" s="36"/>
      <c r="AE342" s="36"/>
      <c r="AT342" s="18" t="s">
        <v>166</v>
      </c>
      <c r="AU342" s="18" t="s">
        <v>92</v>
      </c>
    </row>
    <row r="343" spans="2:51" s="14" customFormat="1" ht="11.25">
      <c r="B343" s="204"/>
      <c r="C343" s="205"/>
      <c r="D343" s="189" t="s">
        <v>168</v>
      </c>
      <c r="E343" s="206" t="s">
        <v>44</v>
      </c>
      <c r="F343" s="207" t="s">
        <v>432</v>
      </c>
      <c r="G343" s="205"/>
      <c r="H343" s="208">
        <v>390</v>
      </c>
      <c r="I343" s="209"/>
      <c r="J343" s="205"/>
      <c r="K343" s="205"/>
      <c r="L343" s="210"/>
      <c r="M343" s="211"/>
      <c r="N343" s="212"/>
      <c r="O343" s="212"/>
      <c r="P343" s="212"/>
      <c r="Q343" s="212"/>
      <c r="R343" s="212"/>
      <c r="S343" s="212"/>
      <c r="T343" s="213"/>
      <c r="AT343" s="214" t="s">
        <v>168</v>
      </c>
      <c r="AU343" s="214" t="s">
        <v>92</v>
      </c>
      <c r="AV343" s="14" t="s">
        <v>92</v>
      </c>
      <c r="AW343" s="14" t="s">
        <v>42</v>
      </c>
      <c r="AX343" s="14" t="s">
        <v>90</v>
      </c>
      <c r="AY343" s="214" t="s">
        <v>158</v>
      </c>
    </row>
    <row r="344" spans="2:63" s="12" customFormat="1" ht="22.9" customHeight="1">
      <c r="B344" s="160"/>
      <c r="C344" s="161"/>
      <c r="D344" s="162" t="s">
        <v>81</v>
      </c>
      <c r="E344" s="174" t="s">
        <v>490</v>
      </c>
      <c r="F344" s="174" t="s">
        <v>491</v>
      </c>
      <c r="G344" s="161"/>
      <c r="H344" s="161"/>
      <c r="I344" s="164"/>
      <c r="J344" s="175">
        <f>BK344</f>
        <v>0</v>
      </c>
      <c r="K344" s="161"/>
      <c r="L344" s="166"/>
      <c r="M344" s="167"/>
      <c r="N344" s="168"/>
      <c r="O344" s="168"/>
      <c r="P344" s="169">
        <f>SUM(P345:P380)</f>
        <v>0</v>
      </c>
      <c r="Q344" s="168"/>
      <c r="R344" s="169">
        <f>SUM(R345:R380)</f>
        <v>0</v>
      </c>
      <c r="S344" s="168"/>
      <c r="T344" s="170">
        <f>SUM(T345:T380)</f>
        <v>0</v>
      </c>
      <c r="AR344" s="171" t="s">
        <v>90</v>
      </c>
      <c r="AT344" s="172" t="s">
        <v>81</v>
      </c>
      <c r="AU344" s="172" t="s">
        <v>90</v>
      </c>
      <c r="AY344" s="171" t="s">
        <v>158</v>
      </c>
      <c r="BK344" s="173">
        <f>SUM(BK345:BK380)</f>
        <v>0</v>
      </c>
    </row>
    <row r="345" spans="1:65" s="2" customFormat="1" ht="24.2" customHeight="1">
      <c r="A345" s="36"/>
      <c r="B345" s="37"/>
      <c r="C345" s="176" t="s">
        <v>492</v>
      </c>
      <c r="D345" s="176" t="s">
        <v>160</v>
      </c>
      <c r="E345" s="177" t="s">
        <v>493</v>
      </c>
      <c r="F345" s="178" t="s">
        <v>494</v>
      </c>
      <c r="G345" s="179" t="s">
        <v>124</v>
      </c>
      <c r="H345" s="180">
        <v>6323.712</v>
      </c>
      <c r="I345" s="181"/>
      <c r="J345" s="182">
        <f>ROUND(I345*H345,2)</f>
        <v>0</v>
      </c>
      <c r="K345" s="178" t="s">
        <v>44</v>
      </c>
      <c r="L345" s="41"/>
      <c r="M345" s="183" t="s">
        <v>44</v>
      </c>
      <c r="N345" s="184" t="s">
        <v>53</v>
      </c>
      <c r="O345" s="66"/>
      <c r="P345" s="185">
        <f>O345*H345</f>
        <v>0</v>
      </c>
      <c r="Q345" s="185">
        <v>0</v>
      </c>
      <c r="R345" s="185">
        <f>Q345*H345</f>
        <v>0</v>
      </c>
      <c r="S345" s="185">
        <v>0</v>
      </c>
      <c r="T345" s="186">
        <f>S345*H345</f>
        <v>0</v>
      </c>
      <c r="U345" s="36"/>
      <c r="V345" s="36"/>
      <c r="W345" s="36"/>
      <c r="X345" s="36"/>
      <c r="Y345" s="36"/>
      <c r="Z345" s="36"/>
      <c r="AA345" s="36"/>
      <c r="AB345" s="36"/>
      <c r="AC345" s="36"/>
      <c r="AD345" s="36"/>
      <c r="AE345" s="36"/>
      <c r="AR345" s="187" t="s">
        <v>164</v>
      </c>
      <c r="AT345" s="187" t="s">
        <v>160</v>
      </c>
      <c r="AU345" s="187" t="s">
        <v>92</v>
      </c>
      <c r="AY345" s="18" t="s">
        <v>158</v>
      </c>
      <c r="BE345" s="188">
        <f>IF(N345="základní",J345,0)</f>
        <v>0</v>
      </c>
      <c r="BF345" s="188">
        <f>IF(N345="snížená",J345,0)</f>
        <v>0</v>
      </c>
      <c r="BG345" s="188">
        <f>IF(N345="zákl. přenesená",J345,0)</f>
        <v>0</v>
      </c>
      <c r="BH345" s="188">
        <f>IF(N345="sníž. přenesená",J345,0)</f>
        <v>0</v>
      </c>
      <c r="BI345" s="188">
        <f>IF(N345="nulová",J345,0)</f>
        <v>0</v>
      </c>
      <c r="BJ345" s="18" t="s">
        <v>90</v>
      </c>
      <c r="BK345" s="188">
        <f>ROUND(I345*H345,2)</f>
        <v>0</v>
      </c>
      <c r="BL345" s="18" t="s">
        <v>164</v>
      </c>
      <c r="BM345" s="187" t="s">
        <v>495</v>
      </c>
    </row>
    <row r="346" spans="1:47" s="2" customFormat="1" ht="78">
      <c r="A346" s="36"/>
      <c r="B346" s="37"/>
      <c r="C346" s="38"/>
      <c r="D346" s="189" t="s">
        <v>166</v>
      </c>
      <c r="E346" s="38"/>
      <c r="F346" s="190" t="s">
        <v>496</v>
      </c>
      <c r="G346" s="38"/>
      <c r="H346" s="38"/>
      <c r="I346" s="191"/>
      <c r="J346" s="38"/>
      <c r="K346" s="38"/>
      <c r="L346" s="41"/>
      <c r="M346" s="192"/>
      <c r="N346" s="193"/>
      <c r="O346" s="66"/>
      <c r="P346" s="66"/>
      <c r="Q346" s="66"/>
      <c r="R346" s="66"/>
      <c r="S346" s="66"/>
      <c r="T346" s="67"/>
      <c r="U346" s="36"/>
      <c r="V346" s="36"/>
      <c r="W346" s="36"/>
      <c r="X346" s="36"/>
      <c r="Y346" s="36"/>
      <c r="Z346" s="36"/>
      <c r="AA346" s="36"/>
      <c r="AB346" s="36"/>
      <c r="AC346" s="36"/>
      <c r="AD346" s="36"/>
      <c r="AE346" s="36"/>
      <c r="AT346" s="18" t="s">
        <v>166</v>
      </c>
      <c r="AU346" s="18" t="s">
        <v>92</v>
      </c>
    </row>
    <row r="347" spans="2:51" s="13" customFormat="1" ht="11.25">
      <c r="B347" s="194"/>
      <c r="C347" s="195"/>
      <c r="D347" s="189" t="s">
        <v>168</v>
      </c>
      <c r="E347" s="196" t="s">
        <v>44</v>
      </c>
      <c r="F347" s="197" t="s">
        <v>497</v>
      </c>
      <c r="G347" s="195"/>
      <c r="H347" s="196" t="s">
        <v>44</v>
      </c>
      <c r="I347" s="198"/>
      <c r="J347" s="195"/>
      <c r="K347" s="195"/>
      <c r="L347" s="199"/>
      <c r="M347" s="200"/>
      <c r="N347" s="201"/>
      <c r="O347" s="201"/>
      <c r="P347" s="201"/>
      <c r="Q347" s="201"/>
      <c r="R347" s="201"/>
      <c r="S347" s="201"/>
      <c r="T347" s="202"/>
      <c r="AT347" s="203" t="s">
        <v>168</v>
      </c>
      <c r="AU347" s="203" t="s">
        <v>92</v>
      </c>
      <c r="AV347" s="13" t="s">
        <v>90</v>
      </c>
      <c r="AW347" s="13" t="s">
        <v>42</v>
      </c>
      <c r="AX347" s="13" t="s">
        <v>82</v>
      </c>
      <c r="AY347" s="203" t="s">
        <v>158</v>
      </c>
    </row>
    <row r="348" spans="2:51" s="14" customFormat="1" ht="11.25">
      <c r="B348" s="204"/>
      <c r="C348" s="205"/>
      <c r="D348" s="189" t="s">
        <v>168</v>
      </c>
      <c r="E348" s="206" t="s">
        <v>44</v>
      </c>
      <c r="F348" s="207" t="s">
        <v>498</v>
      </c>
      <c r="G348" s="205"/>
      <c r="H348" s="208">
        <v>6323.712</v>
      </c>
      <c r="I348" s="209"/>
      <c r="J348" s="205"/>
      <c r="K348" s="205"/>
      <c r="L348" s="210"/>
      <c r="M348" s="211"/>
      <c r="N348" s="212"/>
      <c r="O348" s="212"/>
      <c r="P348" s="212"/>
      <c r="Q348" s="212"/>
      <c r="R348" s="212"/>
      <c r="S348" s="212"/>
      <c r="T348" s="213"/>
      <c r="AT348" s="214" t="s">
        <v>168</v>
      </c>
      <c r="AU348" s="214" t="s">
        <v>92</v>
      </c>
      <c r="AV348" s="14" t="s">
        <v>92</v>
      </c>
      <c r="AW348" s="14" t="s">
        <v>42</v>
      </c>
      <c r="AX348" s="14" t="s">
        <v>90</v>
      </c>
      <c r="AY348" s="214" t="s">
        <v>158</v>
      </c>
    </row>
    <row r="349" spans="2:51" s="13" customFormat="1" ht="11.25">
      <c r="B349" s="194"/>
      <c r="C349" s="195"/>
      <c r="D349" s="189" t="s">
        <v>168</v>
      </c>
      <c r="E349" s="196" t="s">
        <v>44</v>
      </c>
      <c r="F349" s="197" t="s">
        <v>499</v>
      </c>
      <c r="G349" s="195"/>
      <c r="H349" s="196" t="s">
        <v>44</v>
      </c>
      <c r="I349" s="198"/>
      <c r="J349" s="195"/>
      <c r="K349" s="195"/>
      <c r="L349" s="199"/>
      <c r="M349" s="200"/>
      <c r="N349" s="201"/>
      <c r="O349" s="201"/>
      <c r="P349" s="201"/>
      <c r="Q349" s="201"/>
      <c r="R349" s="201"/>
      <c r="S349" s="201"/>
      <c r="T349" s="202"/>
      <c r="AT349" s="203" t="s">
        <v>168</v>
      </c>
      <c r="AU349" s="203" t="s">
        <v>92</v>
      </c>
      <c r="AV349" s="13" t="s">
        <v>90</v>
      </c>
      <c r="AW349" s="13" t="s">
        <v>42</v>
      </c>
      <c r="AX349" s="13" t="s">
        <v>82</v>
      </c>
      <c r="AY349" s="203" t="s">
        <v>158</v>
      </c>
    </row>
    <row r="350" spans="1:65" s="2" customFormat="1" ht="24.2" customHeight="1">
      <c r="A350" s="36"/>
      <c r="B350" s="37"/>
      <c r="C350" s="176" t="s">
        <v>500</v>
      </c>
      <c r="D350" s="176" t="s">
        <v>160</v>
      </c>
      <c r="E350" s="177" t="s">
        <v>501</v>
      </c>
      <c r="F350" s="178" t="s">
        <v>502</v>
      </c>
      <c r="G350" s="179" t="s">
        <v>124</v>
      </c>
      <c r="H350" s="180">
        <v>21656.411</v>
      </c>
      <c r="I350" s="181"/>
      <c r="J350" s="182">
        <f>ROUND(I350*H350,2)</f>
        <v>0</v>
      </c>
      <c r="K350" s="178" t="s">
        <v>163</v>
      </c>
      <c r="L350" s="41"/>
      <c r="M350" s="183" t="s">
        <v>44</v>
      </c>
      <c r="N350" s="184" t="s">
        <v>53</v>
      </c>
      <c r="O350" s="66"/>
      <c r="P350" s="185">
        <f>O350*H350</f>
        <v>0</v>
      </c>
      <c r="Q350" s="185">
        <v>0</v>
      </c>
      <c r="R350" s="185">
        <f>Q350*H350</f>
        <v>0</v>
      </c>
      <c r="S350" s="185">
        <v>0</v>
      </c>
      <c r="T350" s="186">
        <f>S350*H350</f>
        <v>0</v>
      </c>
      <c r="U350" s="36"/>
      <c r="V350" s="36"/>
      <c r="W350" s="36"/>
      <c r="X350" s="36"/>
      <c r="Y350" s="36"/>
      <c r="Z350" s="36"/>
      <c r="AA350" s="36"/>
      <c r="AB350" s="36"/>
      <c r="AC350" s="36"/>
      <c r="AD350" s="36"/>
      <c r="AE350" s="36"/>
      <c r="AR350" s="187" t="s">
        <v>164</v>
      </c>
      <c r="AT350" s="187" t="s">
        <v>160</v>
      </c>
      <c r="AU350" s="187" t="s">
        <v>92</v>
      </c>
      <c r="AY350" s="18" t="s">
        <v>158</v>
      </c>
      <c r="BE350" s="188">
        <f>IF(N350="základní",J350,0)</f>
        <v>0</v>
      </c>
      <c r="BF350" s="188">
        <f>IF(N350="snížená",J350,0)</f>
        <v>0</v>
      </c>
      <c r="BG350" s="188">
        <f>IF(N350="zákl. přenesená",J350,0)</f>
        <v>0</v>
      </c>
      <c r="BH350" s="188">
        <f>IF(N350="sníž. přenesená",J350,0)</f>
        <v>0</v>
      </c>
      <c r="BI350" s="188">
        <f>IF(N350="nulová",J350,0)</f>
        <v>0</v>
      </c>
      <c r="BJ350" s="18" t="s">
        <v>90</v>
      </c>
      <c r="BK350" s="188">
        <f>ROUND(I350*H350,2)</f>
        <v>0</v>
      </c>
      <c r="BL350" s="18" t="s">
        <v>164</v>
      </c>
      <c r="BM350" s="187" t="s">
        <v>503</v>
      </c>
    </row>
    <row r="351" spans="1:47" s="2" customFormat="1" ht="78">
      <c r="A351" s="36"/>
      <c r="B351" s="37"/>
      <c r="C351" s="38"/>
      <c r="D351" s="189" t="s">
        <v>166</v>
      </c>
      <c r="E351" s="38"/>
      <c r="F351" s="190" t="s">
        <v>496</v>
      </c>
      <c r="G351" s="38"/>
      <c r="H351" s="38"/>
      <c r="I351" s="191"/>
      <c r="J351" s="38"/>
      <c r="K351" s="38"/>
      <c r="L351" s="41"/>
      <c r="M351" s="192"/>
      <c r="N351" s="193"/>
      <c r="O351" s="66"/>
      <c r="P351" s="66"/>
      <c r="Q351" s="66"/>
      <c r="R351" s="66"/>
      <c r="S351" s="66"/>
      <c r="T351" s="67"/>
      <c r="U351" s="36"/>
      <c r="V351" s="36"/>
      <c r="W351" s="36"/>
      <c r="X351" s="36"/>
      <c r="Y351" s="36"/>
      <c r="Z351" s="36"/>
      <c r="AA351" s="36"/>
      <c r="AB351" s="36"/>
      <c r="AC351" s="36"/>
      <c r="AD351" s="36"/>
      <c r="AE351" s="36"/>
      <c r="AT351" s="18" t="s">
        <v>166</v>
      </c>
      <c r="AU351" s="18" t="s">
        <v>92</v>
      </c>
    </row>
    <row r="352" spans="2:51" s="14" customFormat="1" ht="11.25">
      <c r="B352" s="204"/>
      <c r="C352" s="205"/>
      <c r="D352" s="189" t="s">
        <v>168</v>
      </c>
      <c r="E352" s="206" t="s">
        <v>44</v>
      </c>
      <c r="F352" s="207" t="s">
        <v>504</v>
      </c>
      <c r="G352" s="205"/>
      <c r="H352" s="208">
        <v>7904.64</v>
      </c>
      <c r="I352" s="209"/>
      <c r="J352" s="205"/>
      <c r="K352" s="205"/>
      <c r="L352" s="210"/>
      <c r="M352" s="211"/>
      <c r="N352" s="212"/>
      <c r="O352" s="212"/>
      <c r="P352" s="212"/>
      <c r="Q352" s="212"/>
      <c r="R352" s="212"/>
      <c r="S352" s="212"/>
      <c r="T352" s="213"/>
      <c r="AT352" s="214" t="s">
        <v>168</v>
      </c>
      <c r="AU352" s="214" t="s">
        <v>92</v>
      </c>
      <c r="AV352" s="14" t="s">
        <v>92</v>
      </c>
      <c r="AW352" s="14" t="s">
        <v>42</v>
      </c>
      <c r="AX352" s="14" t="s">
        <v>82</v>
      </c>
      <c r="AY352" s="214" t="s">
        <v>158</v>
      </c>
    </row>
    <row r="353" spans="2:51" s="14" customFormat="1" ht="11.25">
      <c r="B353" s="204"/>
      <c r="C353" s="205"/>
      <c r="D353" s="189" t="s">
        <v>168</v>
      </c>
      <c r="E353" s="206" t="s">
        <v>122</v>
      </c>
      <c r="F353" s="207" t="s">
        <v>505</v>
      </c>
      <c r="G353" s="205"/>
      <c r="H353" s="208">
        <v>15893.939</v>
      </c>
      <c r="I353" s="209"/>
      <c r="J353" s="205"/>
      <c r="K353" s="205"/>
      <c r="L353" s="210"/>
      <c r="M353" s="211"/>
      <c r="N353" s="212"/>
      <c r="O353" s="212"/>
      <c r="P353" s="212"/>
      <c r="Q353" s="212"/>
      <c r="R353" s="212"/>
      <c r="S353" s="212"/>
      <c r="T353" s="213"/>
      <c r="AT353" s="214" t="s">
        <v>168</v>
      </c>
      <c r="AU353" s="214" t="s">
        <v>92</v>
      </c>
      <c r="AV353" s="14" t="s">
        <v>92</v>
      </c>
      <c r="AW353" s="14" t="s">
        <v>42</v>
      </c>
      <c r="AX353" s="14" t="s">
        <v>82</v>
      </c>
      <c r="AY353" s="214" t="s">
        <v>158</v>
      </c>
    </row>
    <row r="354" spans="2:51" s="14" customFormat="1" ht="11.25">
      <c r="B354" s="204"/>
      <c r="C354" s="205"/>
      <c r="D354" s="189" t="s">
        <v>168</v>
      </c>
      <c r="E354" s="206" t="s">
        <v>126</v>
      </c>
      <c r="F354" s="207" t="s">
        <v>506</v>
      </c>
      <c r="G354" s="205"/>
      <c r="H354" s="208">
        <v>-6323.712</v>
      </c>
      <c r="I354" s="209"/>
      <c r="J354" s="205"/>
      <c r="K354" s="205"/>
      <c r="L354" s="210"/>
      <c r="M354" s="211"/>
      <c r="N354" s="212"/>
      <c r="O354" s="212"/>
      <c r="P354" s="212"/>
      <c r="Q354" s="212"/>
      <c r="R354" s="212"/>
      <c r="S354" s="212"/>
      <c r="T354" s="213"/>
      <c r="AT354" s="214" t="s">
        <v>168</v>
      </c>
      <c r="AU354" s="214" t="s">
        <v>92</v>
      </c>
      <c r="AV354" s="14" t="s">
        <v>92</v>
      </c>
      <c r="AW354" s="14" t="s">
        <v>42</v>
      </c>
      <c r="AX354" s="14" t="s">
        <v>82</v>
      </c>
      <c r="AY354" s="214" t="s">
        <v>158</v>
      </c>
    </row>
    <row r="355" spans="2:51" s="14" customFormat="1" ht="11.25">
      <c r="B355" s="204"/>
      <c r="C355" s="205"/>
      <c r="D355" s="189" t="s">
        <v>168</v>
      </c>
      <c r="E355" s="206" t="s">
        <v>44</v>
      </c>
      <c r="F355" s="207" t="s">
        <v>507</v>
      </c>
      <c r="G355" s="205"/>
      <c r="H355" s="208">
        <v>4181.544</v>
      </c>
      <c r="I355" s="209"/>
      <c r="J355" s="205"/>
      <c r="K355" s="205"/>
      <c r="L355" s="210"/>
      <c r="M355" s="211"/>
      <c r="N355" s="212"/>
      <c r="O355" s="212"/>
      <c r="P355" s="212"/>
      <c r="Q355" s="212"/>
      <c r="R355" s="212"/>
      <c r="S355" s="212"/>
      <c r="T355" s="213"/>
      <c r="AT355" s="214" t="s">
        <v>168</v>
      </c>
      <c r="AU355" s="214" t="s">
        <v>92</v>
      </c>
      <c r="AV355" s="14" t="s">
        <v>92</v>
      </c>
      <c r="AW355" s="14" t="s">
        <v>42</v>
      </c>
      <c r="AX355" s="14" t="s">
        <v>82</v>
      </c>
      <c r="AY355" s="214" t="s">
        <v>158</v>
      </c>
    </row>
    <row r="356" spans="2:51" s="15" customFormat="1" ht="11.25">
      <c r="B356" s="215"/>
      <c r="C356" s="216"/>
      <c r="D356" s="189" t="s">
        <v>168</v>
      </c>
      <c r="E356" s="217" t="s">
        <v>44</v>
      </c>
      <c r="F356" s="218" t="s">
        <v>171</v>
      </c>
      <c r="G356" s="216"/>
      <c r="H356" s="219">
        <v>21656.411</v>
      </c>
      <c r="I356" s="220"/>
      <c r="J356" s="216"/>
      <c r="K356" s="216"/>
      <c r="L356" s="221"/>
      <c r="M356" s="222"/>
      <c r="N356" s="223"/>
      <c r="O356" s="223"/>
      <c r="P356" s="223"/>
      <c r="Q356" s="223"/>
      <c r="R356" s="223"/>
      <c r="S356" s="223"/>
      <c r="T356" s="224"/>
      <c r="AT356" s="225" t="s">
        <v>168</v>
      </c>
      <c r="AU356" s="225" t="s">
        <v>92</v>
      </c>
      <c r="AV356" s="15" t="s">
        <v>164</v>
      </c>
      <c r="AW356" s="15" t="s">
        <v>42</v>
      </c>
      <c r="AX356" s="15" t="s">
        <v>90</v>
      </c>
      <c r="AY356" s="225" t="s">
        <v>158</v>
      </c>
    </row>
    <row r="357" spans="1:65" s="2" customFormat="1" ht="24.2" customHeight="1">
      <c r="A357" s="36"/>
      <c r="B357" s="37"/>
      <c r="C357" s="176" t="s">
        <v>508</v>
      </c>
      <c r="D357" s="176" t="s">
        <v>160</v>
      </c>
      <c r="E357" s="177" t="s">
        <v>509</v>
      </c>
      <c r="F357" s="178" t="s">
        <v>510</v>
      </c>
      <c r="G357" s="179" t="s">
        <v>124</v>
      </c>
      <c r="H357" s="180">
        <v>519753.864</v>
      </c>
      <c r="I357" s="181"/>
      <c r="J357" s="182">
        <f>ROUND(I357*H357,2)</f>
        <v>0</v>
      </c>
      <c r="K357" s="178" t="s">
        <v>163</v>
      </c>
      <c r="L357" s="41"/>
      <c r="M357" s="183" t="s">
        <v>44</v>
      </c>
      <c r="N357" s="184" t="s">
        <v>53</v>
      </c>
      <c r="O357" s="66"/>
      <c r="P357" s="185">
        <f>O357*H357</f>
        <v>0</v>
      </c>
      <c r="Q357" s="185">
        <v>0</v>
      </c>
      <c r="R357" s="185">
        <f>Q357*H357</f>
        <v>0</v>
      </c>
      <c r="S357" s="185">
        <v>0</v>
      </c>
      <c r="T357" s="186">
        <f>S357*H357</f>
        <v>0</v>
      </c>
      <c r="U357" s="36"/>
      <c r="V357" s="36"/>
      <c r="W357" s="36"/>
      <c r="X357" s="36"/>
      <c r="Y357" s="36"/>
      <c r="Z357" s="36"/>
      <c r="AA357" s="36"/>
      <c r="AB357" s="36"/>
      <c r="AC357" s="36"/>
      <c r="AD357" s="36"/>
      <c r="AE357" s="36"/>
      <c r="AR357" s="187" t="s">
        <v>164</v>
      </c>
      <c r="AT357" s="187" t="s">
        <v>160</v>
      </c>
      <c r="AU357" s="187" t="s">
        <v>92</v>
      </c>
      <c r="AY357" s="18" t="s">
        <v>158</v>
      </c>
      <c r="BE357" s="188">
        <f>IF(N357="základní",J357,0)</f>
        <v>0</v>
      </c>
      <c r="BF357" s="188">
        <f>IF(N357="snížená",J357,0)</f>
        <v>0</v>
      </c>
      <c r="BG357" s="188">
        <f>IF(N357="zákl. přenesená",J357,0)</f>
        <v>0</v>
      </c>
      <c r="BH357" s="188">
        <f>IF(N357="sníž. přenesená",J357,0)</f>
        <v>0</v>
      </c>
      <c r="BI357" s="188">
        <f>IF(N357="nulová",J357,0)</f>
        <v>0</v>
      </c>
      <c r="BJ357" s="18" t="s">
        <v>90</v>
      </c>
      <c r="BK357" s="188">
        <f>ROUND(I357*H357,2)</f>
        <v>0</v>
      </c>
      <c r="BL357" s="18" t="s">
        <v>164</v>
      </c>
      <c r="BM357" s="187" t="s">
        <v>511</v>
      </c>
    </row>
    <row r="358" spans="1:47" s="2" customFormat="1" ht="78">
      <c r="A358" s="36"/>
      <c r="B358" s="37"/>
      <c r="C358" s="38"/>
      <c r="D358" s="189" t="s">
        <v>166</v>
      </c>
      <c r="E358" s="38"/>
      <c r="F358" s="190" t="s">
        <v>496</v>
      </c>
      <c r="G358" s="38"/>
      <c r="H358" s="38"/>
      <c r="I358" s="191"/>
      <c r="J358" s="38"/>
      <c r="K358" s="38"/>
      <c r="L358" s="41"/>
      <c r="M358" s="192"/>
      <c r="N358" s="193"/>
      <c r="O358" s="66"/>
      <c r="P358" s="66"/>
      <c r="Q358" s="66"/>
      <c r="R358" s="66"/>
      <c r="S358" s="66"/>
      <c r="T358" s="67"/>
      <c r="U358" s="36"/>
      <c r="V358" s="36"/>
      <c r="W358" s="36"/>
      <c r="X358" s="36"/>
      <c r="Y358" s="36"/>
      <c r="Z358" s="36"/>
      <c r="AA358" s="36"/>
      <c r="AB358" s="36"/>
      <c r="AC358" s="36"/>
      <c r="AD358" s="36"/>
      <c r="AE358" s="36"/>
      <c r="AT358" s="18" t="s">
        <v>166</v>
      </c>
      <c r="AU358" s="18" t="s">
        <v>92</v>
      </c>
    </row>
    <row r="359" spans="2:51" s="14" customFormat="1" ht="11.25">
      <c r="B359" s="204"/>
      <c r="C359" s="205"/>
      <c r="D359" s="189" t="s">
        <v>168</v>
      </c>
      <c r="E359" s="205"/>
      <c r="F359" s="207" t="s">
        <v>512</v>
      </c>
      <c r="G359" s="205"/>
      <c r="H359" s="208">
        <v>519753.864</v>
      </c>
      <c r="I359" s="209"/>
      <c r="J359" s="205"/>
      <c r="K359" s="205"/>
      <c r="L359" s="210"/>
      <c r="M359" s="211"/>
      <c r="N359" s="212"/>
      <c r="O359" s="212"/>
      <c r="P359" s="212"/>
      <c r="Q359" s="212"/>
      <c r="R359" s="212"/>
      <c r="S359" s="212"/>
      <c r="T359" s="213"/>
      <c r="AT359" s="214" t="s">
        <v>168</v>
      </c>
      <c r="AU359" s="214" t="s">
        <v>92</v>
      </c>
      <c r="AV359" s="14" t="s">
        <v>92</v>
      </c>
      <c r="AW359" s="14" t="s">
        <v>4</v>
      </c>
      <c r="AX359" s="14" t="s">
        <v>90</v>
      </c>
      <c r="AY359" s="214" t="s">
        <v>158</v>
      </c>
    </row>
    <row r="360" spans="1:65" s="2" customFormat="1" ht="24.2" customHeight="1">
      <c r="A360" s="36"/>
      <c r="B360" s="37"/>
      <c r="C360" s="176" t="s">
        <v>513</v>
      </c>
      <c r="D360" s="176" t="s">
        <v>160</v>
      </c>
      <c r="E360" s="177" t="s">
        <v>514</v>
      </c>
      <c r="F360" s="178" t="s">
        <v>515</v>
      </c>
      <c r="G360" s="179" t="s">
        <v>124</v>
      </c>
      <c r="H360" s="180">
        <v>16.38</v>
      </c>
      <c r="I360" s="181"/>
      <c r="J360" s="182">
        <f>ROUND(I360*H360,2)</f>
        <v>0</v>
      </c>
      <c r="K360" s="178" t="s">
        <v>163</v>
      </c>
      <c r="L360" s="41"/>
      <c r="M360" s="183" t="s">
        <v>44</v>
      </c>
      <c r="N360" s="184" t="s">
        <v>53</v>
      </c>
      <c r="O360" s="66"/>
      <c r="P360" s="185">
        <f>O360*H360</f>
        <v>0</v>
      </c>
      <c r="Q360" s="185">
        <v>0</v>
      </c>
      <c r="R360" s="185">
        <f>Q360*H360</f>
        <v>0</v>
      </c>
      <c r="S360" s="185">
        <v>0</v>
      </c>
      <c r="T360" s="186">
        <f>S360*H360</f>
        <v>0</v>
      </c>
      <c r="U360" s="36"/>
      <c r="V360" s="36"/>
      <c r="W360" s="36"/>
      <c r="X360" s="36"/>
      <c r="Y360" s="36"/>
      <c r="Z360" s="36"/>
      <c r="AA360" s="36"/>
      <c r="AB360" s="36"/>
      <c r="AC360" s="36"/>
      <c r="AD360" s="36"/>
      <c r="AE360" s="36"/>
      <c r="AR360" s="187" t="s">
        <v>164</v>
      </c>
      <c r="AT360" s="187" t="s">
        <v>160</v>
      </c>
      <c r="AU360" s="187" t="s">
        <v>92</v>
      </c>
      <c r="AY360" s="18" t="s">
        <v>158</v>
      </c>
      <c r="BE360" s="188">
        <f>IF(N360="základní",J360,0)</f>
        <v>0</v>
      </c>
      <c r="BF360" s="188">
        <f>IF(N360="snížená",J360,0)</f>
        <v>0</v>
      </c>
      <c r="BG360" s="188">
        <f>IF(N360="zákl. přenesená",J360,0)</f>
        <v>0</v>
      </c>
      <c r="BH360" s="188">
        <f>IF(N360="sníž. přenesená",J360,0)</f>
        <v>0</v>
      </c>
      <c r="BI360" s="188">
        <f>IF(N360="nulová",J360,0)</f>
        <v>0</v>
      </c>
      <c r="BJ360" s="18" t="s">
        <v>90</v>
      </c>
      <c r="BK360" s="188">
        <f>ROUND(I360*H360,2)</f>
        <v>0</v>
      </c>
      <c r="BL360" s="18" t="s">
        <v>164</v>
      </c>
      <c r="BM360" s="187" t="s">
        <v>516</v>
      </c>
    </row>
    <row r="361" spans="1:47" s="2" customFormat="1" ht="78">
      <c r="A361" s="36"/>
      <c r="B361" s="37"/>
      <c r="C361" s="38"/>
      <c r="D361" s="189" t="s">
        <v>166</v>
      </c>
      <c r="E361" s="38"/>
      <c r="F361" s="190" t="s">
        <v>496</v>
      </c>
      <c r="G361" s="38"/>
      <c r="H361" s="38"/>
      <c r="I361" s="191"/>
      <c r="J361" s="38"/>
      <c r="K361" s="38"/>
      <c r="L361" s="41"/>
      <c r="M361" s="192"/>
      <c r="N361" s="193"/>
      <c r="O361" s="66"/>
      <c r="P361" s="66"/>
      <c r="Q361" s="66"/>
      <c r="R361" s="66"/>
      <c r="S361" s="66"/>
      <c r="T361" s="67"/>
      <c r="U361" s="36"/>
      <c r="V361" s="36"/>
      <c r="W361" s="36"/>
      <c r="X361" s="36"/>
      <c r="Y361" s="36"/>
      <c r="Z361" s="36"/>
      <c r="AA361" s="36"/>
      <c r="AB361" s="36"/>
      <c r="AC361" s="36"/>
      <c r="AD361" s="36"/>
      <c r="AE361" s="36"/>
      <c r="AT361" s="18" t="s">
        <v>166</v>
      </c>
      <c r="AU361" s="18" t="s">
        <v>92</v>
      </c>
    </row>
    <row r="362" spans="2:51" s="14" customFormat="1" ht="11.25">
      <c r="B362" s="204"/>
      <c r="C362" s="205"/>
      <c r="D362" s="189" t="s">
        <v>168</v>
      </c>
      <c r="E362" s="206" t="s">
        <v>44</v>
      </c>
      <c r="F362" s="207" t="s">
        <v>517</v>
      </c>
      <c r="G362" s="205"/>
      <c r="H362" s="208">
        <v>16.38</v>
      </c>
      <c r="I362" s="209"/>
      <c r="J362" s="205"/>
      <c r="K362" s="205"/>
      <c r="L362" s="210"/>
      <c r="M362" s="211"/>
      <c r="N362" s="212"/>
      <c r="O362" s="212"/>
      <c r="P362" s="212"/>
      <c r="Q362" s="212"/>
      <c r="R362" s="212"/>
      <c r="S362" s="212"/>
      <c r="T362" s="213"/>
      <c r="AT362" s="214" t="s">
        <v>168</v>
      </c>
      <c r="AU362" s="214" t="s">
        <v>92</v>
      </c>
      <c r="AV362" s="14" t="s">
        <v>92</v>
      </c>
      <c r="AW362" s="14" t="s">
        <v>42</v>
      </c>
      <c r="AX362" s="14" t="s">
        <v>90</v>
      </c>
      <c r="AY362" s="214" t="s">
        <v>158</v>
      </c>
    </row>
    <row r="363" spans="1:65" s="2" customFormat="1" ht="24.2" customHeight="1">
      <c r="A363" s="36"/>
      <c r="B363" s="37"/>
      <c r="C363" s="176" t="s">
        <v>518</v>
      </c>
      <c r="D363" s="176" t="s">
        <v>160</v>
      </c>
      <c r="E363" s="177" t="s">
        <v>519</v>
      </c>
      <c r="F363" s="178" t="s">
        <v>510</v>
      </c>
      <c r="G363" s="179" t="s">
        <v>124</v>
      </c>
      <c r="H363" s="180">
        <v>393.12</v>
      </c>
      <c r="I363" s="181"/>
      <c r="J363" s="182">
        <f>ROUND(I363*H363,2)</f>
        <v>0</v>
      </c>
      <c r="K363" s="178" t="s">
        <v>163</v>
      </c>
      <c r="L363" s="41"/>
      <c r="M363" s="183" t="s">
        <v>44</v>
      </c>
      <c r="N363" s="184" t="s">
        <v>53</v>
      </c>
      <c r="O363" s="66"/>
      <c r="P363" s="185">
        <f>O363*H363</f>
        <v>0</v>
      </c>
      <c r="Q363" s="185">
        <v>0</v>
      </c>
      <c r="R363" s="185">
        <f>Q363*H363</f>
        <v>0</v>
      </c>
      <c r="S363" s="185">
        <v>0</v>
      </c>
      <c r="T363" s="186">
        <f>S363*H363</f>
        <v>0</v>
      </c>
      <c r="U363" s="36"/>
      <c r="V363" s="36"/>
      <c r="W363" s="36"/>
      <c r="X363" s="36"/>
      <c r="Y363" s="36"/>
      <c r="Z363" s="36"/>
      <c r="AA363" s="36"/>
      <c r="AB363" s="36"/>
      <c r="AC363" s="36"/>
      <c r="AD363" s="36"/>
      <c r="AE363" s="36"/>
      <c r="AR363" s="187" t="s">
        <v>164</v>
      </c>
      <c r="AT363" s="187" t="s">
        <v>160</v>
      </c>
      <c r="AU363" s="187" t="s">
        <v>92</v>
      </c>
      <c r="AY363" s="18" t="s">
        <v>158</v>
      </c>
      <c r="BE363" s="188">
        <f>IF(N363="základní",J363,0)</f>
        <v>0</v>
      </c>
      <c r="BF363" s="188">
        <f>IF(N363="snížená",J363,0)</f>
        <v>0</v>
      </c>
      <c r="BG363" s="188">
        <f>IF(N363="zákl. přenesená",J363,0)</f>
        <v>0</v>
      </c>
      <c r="BH363" s="188">
        <f>IF(N363="sníž. přenesená",J363,0)</f>
        <v>0</v>
      </c>
      <c r="BI363" s="188">
        <f>IF(N363="nulová",J363,0)</f>
        <v>0</v>
      </c>
      <c r="BJ363" s="18" t="s">
        <v>90</v>
      </c>
      <c r="BK363" s="188">
        <f>ROUND(I363*H363,2)</f>
        <v>0</v>
      </c>
      <c r="BL363" s="18" t="s">
        <v>164</v>
      </c>
      <c r="BM363" s="187" t="s">
        <v>520</v>
      </c>
    </row>
    <row r="364" spans="1:47" s="2" customFormat="1" ht="78">
      <c r="A364" s="36"/>
      <c r="B364" s="37"/>
      <c r="C364" s="38"/>
      <c r="D364" s="189" t="s">
        <v>166</v>
      </c>
      <c r="E364" s="38"/>
      <c r="F364" s="190" t="s">
        <v>496</v>
      </c>
      <c r="G364" s="38"/>
      <c r="H364" s="38"/>
      <c r="I364" s="191"/>
      <c r="J364" s="38"/>
      <c r="K364" s="38"/>
      <c r="L364" s="41"/>
      <c r="M364" s="192"/>
      <c r="N364" s="193"/>
      <c r="O364" s="66"/>
      <c r="P364" s="66"/>
      <c r="Q364" s="66"/>
      <c r="R364" s="66"/>
      <c r="S364" s="66"/>
      <c r="T364" s="67"/>
      <c r="U364" s="36"/>
      <c r="V364" s="36"/>
      <c r="W364" s="36"/>
      <c r="X364" s="36"/>
      <c r="Y364" s="36"/>
      <c r="Z364" s="36"/>
      <c r="AA364" s="36"/>
      <c r="AB364" s="36"/>
      <c r="AC364" s="36"/>
      <c r="AD364" s="36"/>
      <c r="AE364" s="36"/>
      <c r="AT364" s="18" t="s">
        <v>166</v>
      </c>
      <c r="AU364" s="18" t="s">
        <v>92</v>
      </c>
    </row>
    <row r="365" spans="2:51" s="14" customFormat="1" ht="11.25">
      <c r="B365" s="204"/>
      <c r="C365" s="205"/>
      <c r="D365" s="189" t="s">
        <v>168</v>
      </c>
      <c r="E365" s="205"/>
      <c r="F365" s="207" t="s">
        <v>521</v>
      </c>
      <c r="G365" s="205"/>
      <c r="H365" s="208">
        <v>393.12</v>
      </c>
      <c r="I365" s="209"/>
      <c r="J365" s="205"/>
      <c r="K365" s="205"/>
      <c r="L365" s="210"/>
      <c r="M365" s="211"/>
      <c r="N365" s="212"/>
      <c r="O365" s="212"/>
      <c r="P365" s="212"/>
      <c r="Q365" s="212"/>
      <c r="R365" s="212"/>
      <c r="S365" s="212"/>
      <c r="T365" s="213"/>
      <c r="AT365" s="214" t="s">
        <v>168</v>
      </c>
      <c r="AU365" s="214" t="s">
        <v>92</v>
      </c>
      <c r="AV365" s="14" t="s">
        <v>92</v>
      </c>
      <c r="AW365" s="14" t="s">
        <v>4</v>
      </c>
      <c r="AX365" s="14" t="s">
        <v>90</v>
      </c>
      <c r="AY365" s="214" t="s">
        <v>158</v>
      </c>
    </row>
    <row r="366" spans="1:65" s="2" customFormat="1" ht="24.2" customHeight="1">
      <c r="A366" s="36"/>
      <c r="B366" s="37"/>
      <c r="C366" s="176" t="s">
        <v>522</v>
      </c>
      <c r="D366" s="176" t="s">
        <v>160</v>
      </c>
      <c r="E366" s="177" t="s">
        <v>523</v>
      </c>
      <c r="F366" s="178" t="s">
        <v>524</v>
      </c>
      <c r="G366" s="179" t="s">
        <v>124</v>
      </c>
      <c r="H366" s="180">
        <v>6323.712</v>
      </c>
      <c r="I366" s="181"/>
      <c r="J366" s="182">
        <f>ROUND(I366*H366,2)</f>
        <v>0</v>
      </c>
      <c r="K366" s="178" t="s">
        <v>163</v>
      </c>
      <c r="L366" s="41"/>
      <c r="M366" s="183" t="s">
        <v>44</v>
      </c>
      <c r="N366" s="184" t="s">
        <v>53</v>
      </c>
      <c r="O366" s="66"/>
      <c r="P366" s="185">
        <f>O366*H366</f>
        <v>0</v>
      </c>
      <c r="Q366" s="185">
        <v>0</v>
      </c>
      <c r="R366" s="185">
        <f>Q366*H366</f>
        <v>0</v>
      </c>
      <c r="S366" s="185">
        <v>0</v>
      </c>
      <c r="T366" s="186">
        <f>S366*H366</f>
        <v>0</v>
      </c>
      <c r="U366" s="36"/>
      <c r="V366" s="36"/>
      <c r="W366" s="36"/>
      <c r="X366" s="36"/>
      <c r="Y366" s="36"/>
      <c r="Z366" s="36"/>
      <c r="AA366" s="36"/>
      <c r="AB366" s="36"/>
      <c r="AC366" s="36"/>
      <c r="AD366" s="36"/>
      <c r="AE366" s="36"/>
      <c r="AR366" s="187" t="s">
        <v>164</v>
      </c>
      <c r="AT366" s="187" t="s">
        <v>160</v>
      </c>
      <c r="AU366" s="187" t="s">
        <v>92</v>
      </c>
      <c r="AY366" s="18" t="s">
        <v>158</v>
      </c>
      <c r="BE366" s="188">
        <f>IF(N366="základní",J366,0)</f>
        <v>0</v>
      </c>
      <c r="BF366" s="188">
        <f>IF(N366="snížená",J366,0)</f>
        <v>0</v>
      </c>
      <c r="BG366" s="188">
        <f>IF(N366="zákl. přenesená",J366,0)</f>
        <v>0</v>
      </c>
      <c r="BH366" s="188">
        <f>IF(N366="sníž. přenesená",J366,0)</f>
        <v>0</v>
      </c>
      <c r="BI366" s="188">
        <f>IF(N366="nulová",J366,0)</f>
        <v>0</v>
      </c>
      <c r="BJ366" s="18" t="s">
        <v>90</v>
      </c>
      <c r="BK366" s="188">
        <f>ROUND(I366*H366,2)</f>
        <v>0</v>
      </c>
      <c r="BL366" s="18" t="s">
        <v>164</v>
      </c>
      <c r="BM366" s="187" t="s">
        <v>525</v>
      </c>
    </row>
    <row r="367" spans="1:47" s="2" customFormat="1" ht="48.75">
      <c r="A367" s="36"/>
      <c r="B367" s="37"/>
      <c r="C367" s="38"/>
      <c r="D367" s="189" t="s">
        <v>166</v>
      </c>
      <c r="E367" s="38"/>
      <c r="F367" s="190" t="s">
        <v>526</v>
      </c>
      <c r="G367" s="38"/>
      <c r="H367" s="38"/>
      <c r="I367" s="191"/>
      <c r="J367" s="38"/>
      <c r="K367" s="38"/>
      <c r="L367" s="41"/>
      <c r="M367" s="192"/>
      <c r="N367" s="193"/>
      <c r="O367" s="66"/>
      <c r="P367" s="66"/>
      <c r="Q367" s="66"/>
      <c r="R367" s="66"/>
      <c r="S367" s="66"/>
      <c r="T367" s="67"/>
      <c r="U367" s="36"/>
      <c r="V367" s="36"/>
      <c r="W367" s="36"/>
      <c r="X367" s="36"/>
      <c r="Y367" s="36"/>
      <c r="Z367" s="36"/>
      <c r="AA367" s="36"/>
      <c r="AB367" s="36"/>
      <c r="AC367" s="36"/>
      <c r="AD367" s="36"/>
      <c r="AE367" s="36"/>
      <c r="AT367" s="18" t="s">
        <v>166</v>
      </c>
      <c r="AU367" s="18" t="s">
        <v>92</v>
      </c>
    </row>
    <row r="368" spans="2:51" s="13" customFormat="1" ht="11.25">
      <c r="B368" s="194"/>
      <c r="C368" s="195"/>
      <c r="D368" s="189" t="s">
        <v>168</v>
      </c>
      <c r="E368" s="196" t="s">
        <v>44</v>
      </c>
      <c r="F368" s="197" t="s">
        <v>497</v>
      </c>
      <c r="G368" s="195"/>
      <c r="H368" s="196" t="s">
        <v>44</v>
      </c>
      <c r="I368" s="198"/>
      <c r="J368" s="195"/>
      <c r="K368" s="195"/>
      <c r="L368" s="199"/>
      <c r="M368" s="200"/>
      <c r="N368" s="201"/>
      <c r="O368" s="201"/>
      <c r="P368" s="201"/>
      <c r="Q368" s="201"/>
      <c r="R368" s="201"/>
      <c r="S368" s="201"/>
      <c r="T368" s="202"/>
      <c r="AT368" s="203" t="s">
        <v>168</v>
      </c>
      <c r="AU368" s="203" t="s">
        <v>92</v>
      </c>
      <c r="AV368" s="13" t="s">
        <v>90</v>
      </c>
      <c r="AW368" s="13" t="s">
        <v>42</v>
      </c>
      <c r="AX368" s="13" t="s">
        <v>82</v>
      </c>
      <c r="AY368" s="203" t="s">
        <v>158</v>
      </c>
    </row>
    <row r="369" spans="2:51" s="14" customFormat="1" ht="11.25">
      <c r="B369" s="204"/>
      <c r="C369" s="205"/>
      <c r="D369" s="189" t="s">
        <v>168</v>
      </c>
      <c r="E369" s="206" t="s">
        <v>44</v>
      </c>
      <c r="F369" s="207" t="s">
        <v>498</v>
      </c>
      <c r="G369" s="205"/>
      <c r="H369" s="208">
        <v>6323.712</v>
      </c>
      <c r="I369" s="209"/>
      <c r="J369" s="205"/>
      <c r="K369" s="205"/>
      <c r="L369" s="210"/>
      <c r="M369" s="211"/>
      <c r="N369" s="212"/>
      <c r="O369" s="212"/>
      <c r="P369" s="212"/>
      <c r="Q369" s="212"/>
      <c r="R369" s="212"/>
      <c r="S369" s="212"/>
      <c r="T369" s="213"/>
      <c r="AT369" s="214" t="s">
        <v>168</v>
      </c>
      <c r="AU369" s="214" t="s">
        <v>92</v>
      </c>
      <c r="AV369" s="14" t="s">
        <v>92</v>
      </c>
      <c r="AW369" s="14" t="s">
        <v>42</v>
      </c>
      <c r="AX369" s="14" t="s">
        <v>90</v>
      </c>
      <c r="AY369" s="214" t="s">
        <v>158</v>
      </c>
    </row>
    <row r="370" spans="1:65" s="2" customFormat="1" ht="24.2" customHeight="1">
      <c r="A370" s="36"/>
      <c r="B370" s="37"/>
      <c r="C370" s="176" t="s">
        <v>527</v>
      </c>
      <c r="D370" s="176" t="s">
        <v>160</v>
      </c>
      <c r="E370" s="177" t="s">
        <v>528</v>
      </c>
      <c r="F370" s="178" t="s">
        <v>247</v>
      </c>
      <c r="G370" s="179" t="s">
        <v>124</v>
      </c>
      <c r="H370" s="180">
        <v>12086.184</v>
      </c>
      <c r="I370" s="181"/>
      <c r="J370" s="182">
        <f>ROUND(I370*H370,2)</f>
        <v>0</v>
      </c>
      <c r="K370" s="178" t="s">
        <v>163</v>
      </c>
      <c r="L370" s="41"/>
      <c r="M370" s="183" t="s">
        <v>44</v>
      </c>
      <c r="N370" s="184" t="s">
        <v>53</v>
      </c>
      <c r="O370" s="66"/>
      <c r="P370" s="185">
        <f>O370*H370</f>
        <v>0</v>
      </c>
      <c r="Q370" s="185">
        <v>0</v>
      </c>
      <c r="R370" s="185">
        <f>Q370*H370</f>
        <v>0</v>
      </c>
      <c r="S370" s="185">
        <v>0</v>
      </c>
      <c r="T370" s="186">
        <f>S370*H370</f>
        <v>0</v>
      </c>
      <c r="U370" s="36"/>
      <c r="V370" s="36"/>
      <c r="W370" s="36"/>
      <c r="X370" s="36"/>
      <c r="Y370" s="36"/>
      <c r="Z370" s="36"/>
      <c r="AA370" s="36"/>
      <c r="AB370" s="36"/>
      <c r="AC370" s="36"/>
      <c r="AD370" s="36"/>
      <c r="AE370" s="36"/>
      <c r="AR370" s="187" t="s">
        <v>164</v>
      </c>
      <c r="AT370" s="187" t="s">
        <v>160</v>
      </c>
      <c r="AU370" s="187" t="s">
        <v>92</v>
      </c>
      <c r="AY370" s="18" t="s">
        <v>158</v>
      </c>
      <c r="BE370" s="188">
        <f>IF(N370="základní",J370,0)</f>
        <v>0</v>
      </c>
      <c r="BF370" s="188">
        <f>IF(N370="snížená",J370,0)</f>
        <v>0</v>
      </c>
      <c r="BG370" s="188">
        <f>IF(N370="zákl. přenesená",J370,0)</f>
        <v>0</v>
      </c>
      <c r="BH370" s="188">
        <f>IF(N370="sníž. přenesená",J370,0)</f>
        <v>0</v>
      </c>
      <c r="BI370" s="188">
        <f>IF(N370="nulová",J370,0)</f>
        <v>0</v>
      </c>
      <c r="BJ370" s="18" t="s">
        <v>90</v>
      </c>
      <c r="BK370" s="188">
        <f>ROUND(I370*H370,2)</f>
        <v>0</v>
      </c>
      <c r="BL370" s="18" t="s">
        <v>164</v>
      </c>
      <c r="BM370" s="187" t="s">
        <v>529</v>
      </c>
    </row>
    <row r="371" spans="2:51" s="14" customFormat="1" ht="11.25">
      <c r="B371" s="204"/>
      <c r="C371" s="205"/>
      <c r="D371" s="189" t="s">
        <v>168</v>
      </c>
      <c r="E371" s="206" t="s">
        <v>44</v>
      </c>
      <c r="F371" s="207" t="s">
        <v>504</v>
      </c>
      <c r="G371" s="205"/>
      <c r="H371" s="208">
        <v>7904.64</v>
      </c>
      <c r="I371" s="209"/>
      <c r="J371" s="205"/>
      <c r="K371" s="205"/>
      <c r="L371" s="210"/>
      <c r="M371" s="211"/>
      <c r="N371" s="212"/>
      <c r="O371" s="212"/>
      <c r="P371" s="212"/>
      <c r="Q371" s="212"/>
      <c r="R371" s="212"/>
      <c r="S371" s="212"/>
      <c r="T371" s="213"/>
      <c r="AT371" s="214" t="s">
        <v>168</v>
      </c>
      <c r="AU371" s="214" t="s">
        <v>92</v>
      </c>
      <c r="AV371" s="14" t="s">
        <v>92</v>
      </c>
      <c r="AW371" s="14" t="s">
        <v>42</v>
      </c>
      <c r="AX371" s="14" t="s">
        <v>82</v>
      </c>
      <c r="AY371" s="214" t="s">
        <v>158</v>
      </c>
    </row>
    <row r="372" spans="2:51" s="14" customFormat="1" ht="11.25">
      <c r="B372" s="204"/>
      <c r="C372" s="205"/>
      <c r="D372" s="189" t="s">
        <v>168</v>
      </c>
      <c r="E372" s="206" t="s">
        <v>44</v>
      </c>
      <c r="F372" s="207" t="s">
        <v>530</v>
      </c>
      <c r="G372" s="205"/>
      <c r="H372" s="208">
        <v>4181.544</v>
      </c>
      <c r="I372" s="209"/>
      <c r="J372" s="205"/>
      <c r="K372" s="205"/>
      <c r="L372" s="210"/>
      <c r="M372" s="211"/>
      <c r="N372" s="212"/>
      <c r="O372" s="212"/>
      <c r="P372" s="212"/>
      <c r="Q372" s="212"/>
      <c r="R372" s="212"/>
      <c r="S372" s="212"/>
      <c r="T372" s="213"/>
      <c r="AT372" s="214" t="s">
        <v>168</v>
      </c>
      <c r="AU372" s="214" t="s">
        <v>92</v>
      </c>
      <c r="AV372" s="14" t="s">
        <v>92</v>
      </c>
      <c r="AW372" s="14" t="s">
        <v>42</v>
      </c>
      <c r="AX372" s="14" t="s">
        <v>82</v>
      </c>
      <c r="AY372" s="214" t="s">
        <v>158</v>
      </c>
    </row>
    <row r="373" spans="2:51" s="15" customFormat="1" ht="11.25">
      <c r="B373" s="215"/>
      <c r="C373" s="216"/>
      <c r="D373" s="189" t="s">
        <v>168</v>
      </c>
      <c r="E373" s="217" t="s">
        <v>44</v>
      </c>
      <c r="F373" s="218" t="s">
        <v>171</v>
      </c>
      <c r="G373" s="216"/>
      <c r="H373" s="219">
        <v>12086.184</v>
      </c>
      <c r="I373" s="220"/>
      <c r="J373" s="216"/>
      <c r="K373" s="216"/>
      <c r="L373" s="221"/>
      <c r="M373" s="222"/>
      <c r="N373" s="223"/>
      <c r="O373" s="223"/>
      <c r="P373" s="223"/>
      <c r="Q373" s="223"/>
      <c r="R373" s="223"/>
      <c r="S373" s="223"/>
      <c r="T373" s="224"/>
      <c r="AT373" s="225" t="s">
        <v>168</v>
      </c>
      <c r="AU373" s="225" t="s">
        <v>92</v>
      </c>
      <c r="AV373" s="15" t="s">
        <v>164</v>
      </c>
      <c r="AW373" s="15" t="s">
        <v>42</v>
      </c>
      <c r="AX373" s="15" t="s">
        <v>90</v>
      </c>
      <c r="AY373" s="225" t="s">
        <v>158</v>
      </c>
    </row>
    <row r="374" spans="1:65" s="2" customFormat="1" ht="24.2" customHeight="1">
      <c r="A374" s="36"/>
      <c r="B374" s="37"/>
      <c r="C374" s="176" t="s">
        <v>531</v>
      </c>
      <c r="D374" s="176" t="s">
        <v>160</v>
      </c>
      <c r="E374" s="177" t="s">
        <v>532</v>
      </c>
      <c r="F374" s="178" t="s">
        <v>533</v>
      </c>
      <c r="G374" s="179" t="s">
        <v>124</v>
      </c>
      <c r="H374" s="180">
        <v>7887.565</v>
      </c>
      <c r="I374" s="181"/>
      <c r="J374" s="182">
        <f>ROUND(I374*H374,2)</f>
        <v>0</v>
      </c>
      <c r="K374" s="178" t="s">
        <v>163</v>
      </c>
      <c r="L374" s="41"/>
      <c r="M374" s="183" t="s">
        <v>44</v>
      </c>
      <c r="N374" s="184" t="s">
        <v>53</v>
      </c>
      <c r="O374" s="66"/>
      <c r="P374" s="185">
        <f>O374*H374</f>
        <v>0</v>
      </c>
      <c r="Q374" s="185">
        <v>0</v>
      </c>
      <c r="R374" s="185">
        <f>Q374*H374</f>
        <v>0</v>
      </c>
      <c r="S374" s="185">
        <v>0</v>
      </c>
      <c r="T374" s="186">
        <f>S374*H374</f>
        <v>0</v>
      </c>
      <c r="U374" s="36"/>
      <c r="V374" s="36"/>
      <c r="W374" s="36"/>
      <c r="X374" s="36"/>
      <c r="Y374" s="36"/>
      <c r="Z374" s="36"/>
      <c r="AA374" s="36"/>
      <c r="AB374" s="36"/>
      <c r="AC374" s="36"/>
      <c r="AD374" s="36"/>
      <c r="AE374" s="36"/>
      <c r="AR374" s="187" t="s">
        <v>164</v>
      </c>
      <c r="AT374" s="187" t="s">
        <v>160</v>
      </c>
      <c r="AU374" s="187" t="s">
        <v>92</v>
      </c>
      <c r="AY374" s="18" t="s">
        <v>158</v>
      </c>
      <c r="BE374" s="188">
        <f>IF(N374="základní",J374,0)</f>
        <v>0</v>
      </c>
      <c r="BF374" s="188">
        <f>IF(N374="snížená",J374,0)</f>
        <v>0</v>
      </c>
      <c r="BG374" s="188">
        <f>IF(N374="zákl. přenesená",J374,0)</f>
        <v>0</v>
      </c>
      <c r="BH374" s="188">
        <f>IF(N374="sníž. přenesená",J374,0)</f>
        <v>0</v>
      </c>
      <c r="BI374" s="188">
        <f>IF(N374="nulová",J374,0)</f>
        <v>0</v>
      </c>
      <c r="BJ374" s="18" t="s">
        <v>90</v>
      </c>
      <c r="BK374" s="188">
        <f>ROUND(I374*H374,2)</f>
        <v>0</v>
      </c>
      <c r="BL374" s="18" t="s">
        <v>164</v>
      </c>
      <c r="BM374" s="187" t="s">
        <v>534</v>
      </c>
    </row>
    <row r="375" spans="2:51" s="14" customFormat="1" ht="11.25">
      <c r="B375" s="204"/>
      <c r="C375" s="205"/>
      <c r="D375" s="189" t="s">
        <v>168</v>
      </c>
      <c r="E375" s="206" t="s">
        <v>44</v>
      </c>
      <c r="F375" s="207" t="s">
        <v>535</v>
      </c>
      <c r="G375" s="205"/>
      <c r="H375" s="208">
        <v>7887.565</v>
      </c>
      <c r="I375" s="209"/>
      <c r="J375" s="205"/>
      <c r="K375" s="205"/>
      <c r="L375" s="210"/>
      <c r="M375" s="211"/>
      <c r="N375" s="212"/>
      <c r="O375" s="212"/>
      <c r="P375" s="212"/>
      <c r="Q375" s="212"/>
      <c r="R375" s="212"/>
      <c r="S375" s="212"/>
      <c r="T375" s="213"/>
      <c r="AT375" s="214" t="s">
        <v>168</v>
      </c>
      <c r="AU375" s="214" t="s">
        <v>92</v>
      </c>
      <c r="AV375" s="14" t="s">
        <v>92</v>
      </c>
      <c r="AW375" s="14" t="s">
        <v>42</v>
      </c>
      <c r="AX375" s="14" t="s">
        <v>90</v>
      </c>
      <c r="AY375" s="214" t="s">
        <v>158</v>
      </c>
    </row>
    <row r="376" spans="1:65" s="2" customFormat="1" ht="24.2" customHeight="1">
      <c r="A376" s="36"/>
      <c r="B376" s="37"/>
      <c r="C376" s="176" t="s">
        <v>536</v>
      </c>
      <c r="D376" s="176" t="s">
        <v>160</v>
      </c>
      <c r="E376" s="177" t="s">
        <v>537</v>
      </c>
      <c r="F376" s="178" t="s">
        <v>538</v>
      </c>
      <c r="G376" s="179" t="s">
        <v>124</v>
      </c>
      <c r="H376" s="180">
        <v>1682.662</v>
      </c>
      <c r="I376" s="181"/>
      <c r="J376" s="182">
        <f>ROUND(I376*H376,2)</f>
        <v>0</v>
      </c>
      <c r="K376" s="178" t="s">
        <v>44</v>
      </c>
      <c r="L376" s="41"/>
      <c r="M376" s="183" t="s">
        <v>44</v>
      </c>
      <c r="N376" s="184" t="s">
        <v>53</v>
      </c>
      <c r="O376" s="66"/>
      <c r="P376" s="185">
        <f>O376*H376</f>
        <v>0</v>
      </c>
      <c r="Q376" s="185">
        <v>0</v>
      </c>
      <c r="R376" s="185">
        <f>Q376*H376</f>
        <v>0</v>
      </c>
      <c r="S376" s="185">
        <v>0</v>
      </c>
      <c r="T376" s="186">
        <f>S376*H376</f>
        <v>0</v>
      </c>
      <c r="U376" s="36"/>
      <c r="V376" s="36"/>
      <c r="W376" s="36"/>
      <c r="X376" s="36"/>
      <c r="Y376" s="36"/>
      <c r="Z376" s="36"/>
      <c r="AA376" s="36"/>
      <c r="AB376" s="36"/>
      <c r="AC376" s="36"/>
      <c r="AD376" s="36"/>
      <c r="AE376" s="36"/>
      <c r="AR376" s="187" t="s">
        <v>164</v>
      </c>
      <c r="AT376" s="187" t="s">
        <v>160</v>
      </c>
      <c r="AU376" s="187" t="s">
        <v>92</v>
      </c>
      <c r="AY376" s="18" t="s">
        <v>158</v>
      </c>
      <c r="BE376" s="188">
        <f>IF(N376="základní",J376,0)</f>
        <v>0</v>
      </c>
      <c r="BF376" s="188">
        <f>IF(N376="snížená",J376,0)</f>
        <v>0</v>
      </c>
      <c r="BG376" s="188">
        <f>IF(N376="zákl. přenesená",J376,0)</f>
        <v>0</v>
      </c>
      <c r="BH376" s="188">
        <f>IF(N376="sníž. přenesená",J376,0)</f>
        <v>0</v>
      </c>
      <c r="BI376" s="188">
        <f>IF(N376="nulová",J376,0)</f>
        <v>0</v>
      </c>
      <c r="BJ376" s="18" t="s">
        <v>90</v>
      </c>
      <c r="BK376" s="188">
        <f>ROUND(I376*H376,2)</f>
        <v>0</v>
      </c>
      <c r="BL376" s="18" t="s">
        <v>164</v>
      </c>
      <c r="BM376" s="187" t="s">
        <v>539</v>
      </c>
    </row>
    <row r="377" spans="2:51" s="14" customFormat="1" ht="11.25">
      <c r="B377" s="204"/>
      <c r="C377" s="205"/>
      <c r="D377" s="189" t="s">
        <v>168</v>
      </c>
      <c r="E377" s="206" t="s">
        <v>44</v>
      </c>
      <c r="F377" s="207" t="s">
        <v>122</v>
      </c>
      <c r="G377" s="205"/>
      <c r="H377" s="208">
        <v>15893.939</v>
      </c>
      <c r="I377" s="209"/>
      <c r="J377" s="205"/>
      <c r="K377" s="205"/>
      <c r="L377" s="210"/>
      <c r="M377" s="211"/>
      <c r="N377" s="212"/>
      <c r="O377" s="212"/>
      <c r="P377" s="212"/>
      <c r="Q377" s="212"/>
      <c r="R377" s="212"/>
      <c r="S377" s="212"/>
      <c r="T377" s="213"/>
      <c r="AT377" s="214" t="s">
        <v>168</v>
      </c>
      <c r="AU377" s="214" t="s">
        <v>92</v>
      </c>
      <c r="AV377" s="14" t="s">
        <v>92</v>
      </c>
      <c r="AW377" s="14" t="s">
        <v>42</v>
      </c>
      <c r="AX377" s="14" t="s">
        <v>82</v>
      </c>
      <c r="AY377" s="214" t="s">
        <v>158</v>
      </c>
    </row>
    <row r="378" spans="2:51" s="14" customFormat="1" ht="11.25">
      <c r="B378" s="204"/>
      <c r="C378" s="205"/>
      <c r="D378" s="189" t="s">
        <v>168</v>
      </c>
      <c r="E378" s="206" t="s">
        <v>44</v>
      </c>
      <c r="F378" s="207" t="s">
        <v>126</v>
      </c>
      <c r="G378" s="205"/>
      <c r="H378" s="208">
        <v>-6323.712</v>
      </c>
      <c r="I378" s="209"/>
      <c r="J378" s="205"/>
      <c r="K378" s="205"/>
      <c r="L378" s="210"/>
      <c r="M378" s="211"/>
      <c r="N378" s="212"/>
      <c r="O378" s="212"/>
      <c r="P378" s="212"/>
      <c r="Q378" s="212"/>
      <c r="R378" s="212"/>
      <c r="S378" s="212"/>
      <c r="T378" s="213"/>
      <c r="AT378" s="214" t="s">
        <v>168</v>
      </c>
      <c r="AU378" s="214" t="s">
        <v>92</v>
      </c>
      <c r="AV378" s="14" t="s">
        <v>92</v>
      </c>
      <c r="AW378" s="14" t="s">
        <v>42</v>
      </c>
      <c r="AX378" s="14" t="s">
        <v>82</v>
      </c>
      <c r="AY378" s="214" t="s">
        <v>158</v>
      </c>
    </row>
    <row r="379" spans="2:51" s="14" customFormat="1" ht="11.25">
      <c r="B379" s="204"/>
      <c r="C379" s="205"/>
      <c r="D379" s="189" t="s">
        <v>168</v>
      </c>
      <c r="E379" s="206" t="s">
        <v>44</v>
      </c>
      <c r="F379" s="207" t="s">
        <v>540</v>
      </c>
      <c r="G379" s="205"/>
      <c r="H379" s="208">
        <v>-7887.565</v>
      </c>
      <c r="I379" s="209"/>
      <c r="J379" s="205"/>
      <c r="K379" s="205"/>
      <c r="L379" s="210"/>
      <c r="M379" s="211"/>
      <c r="N379" s="212"/>
      <c r="O379" s="212"/>
      <c r="P379" s="212"/>
      <c r="Q379" s="212"/>
      <c r="R379" s="212"/>
      <c r="S379" s="212"/>
      <c r="T379" s="213"/>
      <c r="AT379" s="214" t="s">
        <v>168</v>
      </c>
      <c r="AU379" s="214" t="s">
        <v>92</v>
      </c>
      <c r="AV379" s="14" t="s">
        <v>92</v>
      </c>
      <c r="AW379" s="14" t="s">
        <v>42</v>
      </c>
      <c r="AX379" s="14" t="s">
        <v>82</v>
      </c>
      <c r="AY379" s="214" t="s">
        <v>158</v>
      </c>
    </row>
    <row r="380" spans="2:51" s="15" customFormat="1" ht="11.25">
      <c r="B380" s="215"/>
      <c r="C380" s="216"/>
      <c r="D380" s="189" t="s">
        <v>168</v>
      </c>
      <c r="E380" s="217" t="s">
        <v>44</v>
      </c>
      <c r="F380" s="218" t="s">
        <v>171</v>
      </c>
      <c r="G380" s="216"/>
      <c r="H380" s="219">
        <v>1682.6619999999994</v>
      </c>
      <c r="I380" s="220"/>
      <c r="J380" s="216"/>
      <c r="K380" s="216"/>
      <c r="L380" s="221"/>
      <c r="M380" s="222"/>
      <c r="N380" s="223"/>
      <c r="O380" s="223"/>
      <c r="P380" s="223"/>
      <c r="Q380" s="223"/>
      <c r="R380" s="223"/>
      <c r="S380" s="223"/>
      <c r="T380" s="224"/>
      <c r="AT380" s="225" t="s">
        <v>168</v>
      </c>
      <c r="AU380" s="225" t="s">
        <v>92</v>
      </c>
      <c r="AV380" s="15" t="s">
        <v>164</v>
      </c>
      <c r="AW380" s="15" t="s">
        <v>42</v>
      </c>
      <c r="AX380" s="15" t="s">
        <v>90</v>
      </c>
      <c r="AY380" s="225" t="s">
        <v>158</v>
      </c>
    </row>
    <row r="381" spans="2:63" s="12" customFormat="1" ht="22.9" customHeight="1">
      <c r="B381" s="160"/>
      <c r="C381" s="161"/>
      <c r="D381" s="162" t="s">
        <v>81</v>
      </c>
      <c r="E381" s="174" t="s">
        <v>541</v>
      </c>
      <c r="F381" s="174" t="s">
        <v>542</v>
      </c>
      <c r="G381" s="161"/>
      <c r="H381" s="161"/>
      <c r="I381" s="164"/>
      <c r="J381" s="175">
        <f>BK381</f>
        <v>0</v>
      </c>
      <c r="K381" s="161"/>
      <c r="L381" s="166"/>
      <c r="M381" s="167"/>
      <c r="N381" s="168"/>
      <c r="O381" s="168"/>
      <c r="P381" s="169">
        <f>SUM(P382:P387)</f>
        <v>0</v>
      </c>
      <c r="Q381" s="168"/>
      <c r="R381" s="169">
        <f>SUM(R382:R387)</f>
        <v>0</v>
      </c>
      <c r="S381" s="168"/>
      <c r="T381" s="170">
        <f>SUM(T382:T387)</f>
        <v>0</v>
      </c>
      <c r="AR381" s="171" t="s">
        <v>90</v>
      </c>
      <c r="AT381" s="172" t="s">
        <v>81</v>
      </c>
      <c r="AU381" s="172" t="s">
        <v>90</v>
      </c>
      <c r="AY381" s="171" t="s">
        <v>158</v>
      </c>
      <c r="BK381" s="173">
        <f>SUM(BK382:BK387)</f>
        <v>0</v>
      </c>
    </row>
    <row r="382" spans="1:65" s="2" customFormat="1" ht="24.2" customHeight="1">
      <c r="A382" s="36"/>
      <c r="B382" s="37"/>
      <c r="C382" s="176" t="s">
        <v>543</v>
      </c>
      <c r="D382" s="176" t="s">
        <v>160</v>
      </c>
      <c r="E382" s="177" t="s">
        <v>544</v>
      </c>
      <c r="F382" s="178" t="s">
        <v>545</v>
      </c>
      <c r="G382" s="179" t="s">
        <v>124</v>
      </c>
      <c r="H382" s="180">
        <v>7797.332</v>
      </c>
      <c r="I382" s="181"/>
      <c r="J382" s="182">
        <f>ROUND(I382*H382,2)</f>
        <v>0</v>
      </c>
      <c r="K382" s="178" t="s">
        <v>163</v>
      </c>
      <c r="L382" s="41"/>
      <c r="M382" s="183" t="s">
        <v>44</v>
      </c>
      <c r="N382" s="184" t="s">
        <v>53</v>
      </c>
      <c r="O382" s="66"/>
      <c r="P382" s="185">
        <f>O382*H382</f>
        <v>0</v>
      </c>
      <c r="Q382" s="185">
        <v>0</v>
      </c>
      <c r="R382" s="185">
        <f>Q382*H382</f>
        <v>0</v>
      </c>
      <c r="S382" s="185">
        <v>0</v>
      </c>
      <c r="T382" s="186">
        <f>S382*H382</f>
        <v>0</v>
      </c>
      <c r="U382" s="36"/>
      <c r="V382" s="36"/>
      <c r="W382" s="36"/>
      <c r="X382" s="36"/>
      <c r="Y382" s="36"/>
      <c r="Z382" s="36"/>
      <c r="AA382" s="36"/>
      <c r="AB382" s="36"/>
      <c r="AC382" s="36"/>
      <c r="AD382" s="36"/>
      <c r="AE382" s="36"/>
      <c r="AR382" s="187" t="s">
        <v>164</v>
      </c>
      <c r="AT382" s="187" t="s">
        <v>160</v>
      </c>
      <c r="AU382" s="187" t="s">
        <v>92</v>
      </c>
      <c r="AY382" s="18" t="s">
        <v>158</v>
      </c>
      <c r="BE382" s="188">
        <f>IF(N382="základní",J382,0)</f>
        <v>0</v>
      </c>
      <c r="BF382" s="188">
        <f>IF(N382="snížená",J382,0)</f>
        <v>0</v>
      </c>
      <c r="BG382" s="188">
        <f>IF(N382="zákl. přenesená",J382,0)</f>
        <v>0</v>
      </c>
      <c r="BH382" s="188">
        <f>IF(N382="sníž. přenesená",J382,0)</f>
        <v>0</v>
      </c>
      <c r="BI382" s="188">
        <f>IF(N382="nulová",J382,0)</f>
        <v>0</v>
      </c>
      <c r="BJ382" s="18" t="s">
        <v>90</v>
      </c>
      <c r="BK382" s="188">
        <f>ROUND(I382*H382,2)</f>
        <v>0</v>
      </c>
      <c r="BL382" s="18" t="s">
        <v>164</v>
      </c>
      <c r="BM382" s="187" t="s">
        <v>546</v>
      </c>
    </row>
    <row r="383" spans="1:47" s="2" customFormat="1" ht="29.25">
      <c r="A383" s="36"/>
      <c r="B383" s="37"/>
      <c r="C383" s="38"/>
      <c r="D383" s="189" t="s">
        <v>166</v>
      </c>
      <c r="E383" s="38"/>
      <c r="F383" s="190" t="s">
        <v>547</v>
      </c>
      <c r="G383" s="38"/>
      <c r="H383" s="38"/>
      <c r="I383" s="191"/>
      <c r="J383" s="38"/>
      <c r="K383" s="38"/>
      <c r="L383" s="41"/>
      <c r="M383" s="192"/>
      <c r="N383" s="193"/>
      <c r="O383" s="66"/>
      <c r="P383" s="66"/>
      <c r="Q383" s="66"/>
      <c r="R383" s="66"/>
      <c r="S383" s="66"/>
      <c r="T383" s="67"/>
      <c r="U383" s="36"/>
      <c r="V383" s="36"/>
      <c r="W383" s="36"/>
      <c r="X383" s="36"/>
      <c r="Y383" s="36"/>
      <c r="Z383" s="36"/>
      <c r="AA383" s="36"/>
      <c r="AB383" s="36"/>
      <c r="AC383" s="36"/>
      <c r="AD383" s="36"/>
      <c r="AE383" s="36"/>
      <c r="AT383" s="18" t="s">
        <v>166</v>
      </c>
      <c r="AU383" s="18" t="s">
        <v>92</v>
      </c>
    </row>
    <row r="384" spans="1:65" s="2" customFormat="1" ht="24.2" customHeight="1">
      <c r="A384" s="36"/>
      <c r="B384" s="37"/>
      <c r="C384" s="176" t="s">
        <v>548</v>
      </c>
      <c r="D384" s="176" t="s">
        <v>160</v>
      </c>
      <c r="E384" s="177" t="s">
        <v>549</v>
      </c>
      <c r="F384" s="178" t="s">
        <v>550</v>
      </c>
      <c r="G384" s="179" t="s">
        <v>124</v>
      </c>
      <c r="H384" s="180">
        <v>7797.332</v>
      </c>
      <c r="I384" s="181"/>
      <c r="J384" s="182">
        <f>ROUND(I384*H384,2)</f>
        <v>0</v>
      </c>
      <c r="K384" s="178" t="s">
        <v>163</v>
      </c>
      <c r="L384" s="41"/>
      <c r="M384" s="183" t="s">
        <v>44</v>
      </c>
      <c r="N384" s="184" t="s">
        <v>53</v>
      </c>
      <c r="O384" s="66"/>
      <c r="P384" s="185">
        <f>O384*H384</f>
        <v>0</v>
      </c>
      <c r="Q384" s="185">
        <v>0</v>
      </c>
      <c r="R384" s="185">
        <f>Q384*H384</f>
        <v>0</v>
      </c>
      <c r="S384" s="185">
        <v>0</v>
      </c>
      <c r="T384" s="186">
        <f>S384*H384</f>
        <v>0</v>
      </c>
      <c r="U384" s="36"/>
      <c r="V384" s="36"/>
      <c r="W384" s="36"/>
      <c r="X384" s="36"/>
      <c r="Y384" s="36"/>
      <c r="Z384" s="36"/>
      <c r="AA384" s="36"/>
      <c r="AB384" s="36"/>
      <c r="AC384" s="36"/>
      <c r="AD384" s="36"/>
      <c r="AE384" s="36"/>
      <c r="AR384" s="187" t="s">
        <v>164</v>
      </c>
      <c r="AT384" s="187" t="s">
        <v>160</v>
      </c>
      <c r="AU384" s="187" t="s">
        <v>92</v>
      </c>
      <c r="AY384" s="18" t="s">
        <v>158</v>
      </c>
      <c r="BE384" s="188">
        <f>IF(N384="základní",J384,0)</f>
        <v>0</v>
      </c>
      <c r="BF384" s="188">
        <f>IF(N384="snížená",J384,0)</f>
        <v>0</v>
      </c>
      <c r="BG384" s="188">
        <f>IF(N384="zákl. přenesená",J384,0)</f>
        <v>0</v>
      </c>
      <c r="BH384" s="188">
        <f>IF(N384="sníž. přenesená",J384,0)</f>
        <v>0</v>
      </c>
      <c r="BI384" s="188">
        <f>IF(N384="nulová",J384,0)</f>
        <v>0</v>
      </c>
      <c r="BJ384" s="18" t="s">
        <v>90</v>
      </c>
      <c r="BK384" s="188">
        <f>ROUND(I384*H384,2)</f>
        <v>0</v>
      </c>
      <c r="BL384" s="18" t="s">
        <v>164</v>
      </c>
      <c r="BM384" s="187" t="s">
        <v>551</v>
      </c>
    </row>
    <row r="385" spans="1:47" s="2" customFormat="1" ht="29.25">
      <c r="A385" s="36"/>
      <c r="B385" s="37"/>
      <c r="C385" s="38"/>
      <c r="D385" s="189" t="s">
        <v>166</v>
      </c>
      <c r="E385" s="38"/>
      <c r="F385" s="190" t="s">
        <v>547</v>
      </c>
      <c r="G385" s="38"/>
      <c r="H385" s="38"/>
      <c r="I385" s="191"/>
      <c r="J385" s="38"/>
      <c r="K385" s="38"/>
      <c r="L385" s="41"/>
      <c r="M385" s="192"/>
      <c r="N385" s="193"/>
      <c r="O385" s="66"/>
      <c r="P385" s="66"/>
      <c r="Q385" s="66"/>
      <c r="R385" s="66"/>
      <c r="S385" s="66"/>
      <c r="T385" s="67"/>
      <c r="U385" s="36"/>
      <c r="V385" s="36"/>
      <c r="W385" s="36"/>
      <c r="X385" s="36"/>
      <c r="Y385" s="36"/>
      <c r="Z385" s="36"/>
      <c r="AA385" s="36"/>
      <c r="AB385" s="36"/>
      <c r="AC385" s="36"/>
      <c r="AD385" s="36"/>
      <c r="AE385" s="36"/>
      <c r="AT385" s="18" t="s">
        <v>166</v>
      </c>
      <c r="AU385" s="18" t="s">
        <v>92</v>
      </c>
    </row>
    <row r="386" spans="1:65" s="2" customFormat="1" ht="24.2" customHeight="1">
      <c r="A386" s="36"/>
      <c r="B386" s="37"/>
      <c r="C386" s="176" t="s">
        <v>552</v>
      </c>
      <c r="D386" s="176" t="s">
        <v>160</v>
      </c>
      <c r="E386" s="177" t="s">
        <v>553</v>
      </c>
      <c r="F386" s="178" t="s">
        <v>554</v>
      </c>
      <c r="G386" s="179" t="s">
        <v>124</v>
      </c>
      <c r="H386" s="180">
        <v>7797.332</v>
      </c>
      <c r="I386" s="181"/>
      <c r="J386" s="182">
        <f>ROUND(I386*H386,2)</f>
        <v>0</v>
      </c>
      <c r="K386" s="178" t="s">
        <v>163</v>
      </c>
      <c r="L386" s="41"/>
      <c r="M386" s="183" t="s">
        <v>44</v>
      </c>
      <c r="N386" s="184" t="s">
        <v>53</v>
      </c>
      <c r="O386" s="66"/>
      <c r="P386" s="185">
        <f>O386*H386</f>
        <v>0</v>
      </c>
      <c r="Q386" s="185">
        <v>0</v>
      </c>
      <c r="R386" s="185">
        <f>Q386*H386</f>
        <v>0</v>
      </c>
      <c r="S386" s="185">
        <v>0</v>
      </c>
      <c r="T386" s="186">
        <f>S386*H386</f>
        <v>0</v>
      </c>
      <c r="U386" s="36"/>
      <c r="V386" s="36"/>
      <c r="W386" s="36"/>
      <c r="X386" s="36"/>
      <c r="Y386" s="36"/>
      <c r="Z386" s="36"/>
      <c r="AA386" s="36"/>
      <c r="AB386" s="36"/>
      <c r="AC386" s="36"/>
      <c r="AD386" s="36"/>
      <c r="AE386" s="36"/>
      <c r="AR386" s="187" t="s">
        <v>164</v>
      </c>
      <c r="AT386" s="187" t="s">
        <v>160</v>
      </c>
      <c r="AU386" s="187" t="s">
        <v>92</v>
      </c>
      <c r="AY386" s="18" t="s">
        <v>158</v>
      </c>
      <c r="BE386" s="188">
        <f>IF(N386="základní",J386,0)</f>
        <v>0</v>
      </c>
      <c r="BF386" s="188">
        <f>IF(N386="snížená",J386,0)</f>
        <v>0</v>
      </c>
      <c r="BG386" s="188">
        <f>IF(N386="zákl. přenesená",J386,0)</f>
        <v>0</v>
      </c>
      <c r="BH386" s="188">
        <f>IF(N386="sníž. přenesená",J386,0)</f>
        <v>0</v>
      </c>
      <c r="BI386" s="188">
        <f>IF(N386="nulová",J386,0)</f>
        <v>0</v>
      </c>
      <c r="BJ386" s="18" t="s">
        <v>90</v>
      </c>
      <c r="BK386" s="188">
        <f>ROUND(I386*H386,2)</f>
        <v>0</v>
      </c>
      <c r="BL386" s="18" t="s">
        <v>164</v>
      </c>
      <c r="BM386" s="187" t="s">
        <v>555</v>
      </c>
    </row>
    <row r="387" spans="1:47" s="2" customFormat="1" ht="29.25">
      <c r="A387" s="36"/>
      <c r="B387" s="37"/>
      <c r="C387" s="38"/>
      <c r="D387" s="189" t="s">
        <v>166</v>
      </c>
      <c r="E387" s="38"/>
      <c r="F387" s="190" t="s">
        <v>547</v>
      </c>
      <c r="G387" s="38"/>
      <c r="H387" s="38"/>
      <c r="I387" s="191"/>
      <c r="J387" s="38"/>
      <c r="K387" s="38"/>
      <c r="L387" s="41"/>
      <c r="M387" s="247"/>
      <c r="N387" s="248"/>
      <c r="O387" s="249"/>
      <c r="P387" s="249"/>
      <c r="Q387" s="249"/>
      <c r="R387" s="249"/>
      <c r="S387" s="249"/>
      <c r="T387" s="250"/>
      <c r="U387" s="36"/>
      <c r="V387" s="36"/>
      <c r="W387" s="36"/>
      <c r="X387" s="36"/>
      <c r="Y387" s="36"/>
      <c r="Z387" s="36"/>
      <c r="AA387" s="36"/>
      <c r="AB387" s="36"/>
      <c r="AC387" s="36"/>
      <c r="AD387" s="36"/>
      <c r="AE387" s="36"/>
      <c r="AT387" s="18" t="s">
        <v>166</v>
      </c>
      <c r="AU387" s="18" t="s">
        <v>92</v>
      </c>
    </row>
    <row r="388" spans="1:31" s="2" customFormat="1" ht="6.95" customHeight="1">
      <c r="A388" s="36"/>
      <c r="B388" s="49"/>
      <c r="C388" s="50"/>
      <c r="D388" s="50"/>
      <c r="E388" s="50"/>
      <c r="F388" s="50"/>
      <c r="G388" s="50"/>
      <c r="H388" s="50"/>
      <c r="I388" s="50"/>
      <c r="J388" s="50"/>
      <c r="K388" s="50"/>
      <c r="L388" s="41"/>
      <c r="M388" s="36"/>
      <c r="O388" s="36"/>
      <c r="P388" s="36"/>
      <c r="Q388" s="36"/>
      <c r="R388" s="36"/>
      <c r="S388" s="36"/>
      <c r="T388" s="36"/>
      <c r="U388" s="36"/>
      <c r="V388" s="36"/>
      <c r="W388" s="36"/>
      <c r="X388" s="36"/>
      <c r="Y388" s="36"/>
      <c r="Z388" s="36"/>
      <c r="AA388" s="36"/>
      <c r="AB388" s="36"/>
      <c r="AC388" s="36"/>
      <c r="AD388" s="36"/>
      <c r="AE388" s="36"/>
    </row>
  </sheetData>
  <sheetProtection algorithmName="SHA-512" hashValue="cIfZGviP5pCvxMNaiPs9La9jOqxEArw6W8Qqm6gxE0xV0ENbEr1S1Ky3g440YO4+pIzYdkTrBLTqh+EhbZJd+Q==" saltValue="8eHz4qYiIql9DeytU+tMg5E+vm035u2woYQgeQXkaA1z6jtKqbLT1KyFeXwntyuSK70k9CB+wuQ3I0mKyHHC5g==" spinCount="100000" sheet="1" objects="1" scenarios="1" formatColumns="0" formatRows="0" autoFilter="0"/>
  <autoFilter ref="C86:K387"/>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2.8515625" style="1" customWidth="1"/>
    <col min="9" max="9" width="18.8515625" style="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8" t="s">
        <v>95</v>
      </c>
    </row>
    <row r="3" spans="2:46" s="1" customFormat="1" ht="6.95" customHeight="1">
      <c r="B3" s="104"/>
      <c r="C3" s="105"/>
      <c r="D3" s="105"/>
      <c r="E3" s="105"/>
      <c r="F3" s="105"/>
      <c r="G3" s="105"/>
      <c r="H3" s="105"/>
      <c r="I3" s="105"/>
      <c r="J3" s="105"/>
      <c r="K3" s="105"/>
      <c r="L3" s="21"/>
      <c r="AT3" s="18" t="s">
        <v>92</v>
      </c>
    </row>
    <row r="4" spans="2:46" s="1" customFormat="1" ht="24.95" customHeight="1">
      <c r="B4" s="21"/>
      <c r="D4" s="106" t="s">
        <v>118</v>
      </c>
      <c r="L4" s="21"/>
      <c r="M4" s="107" t="s">
        <v>10</v>
      </c>
      <c r="AT4" s="18" t="s">
        <v>4</v>
      </c>
    </row>
    <row r="5" spans="2:12" s="1" customFormat="1" ht="6.95" customHeight="1">
      <c r="B5" s="21"/>
      <c r="L5" s="21"/>
    </row>
    <row r="6" spans="2:12" s="1" customFormat="1" ht="12" customHeight="1">
      <c r="B6" s="21"/>
      <c r="D6" s="108" t="s">
        <v>16</v>
      </c>
      <c r="L6" s="21"/>
    </row>
    <row r="7" spans="2:12" s="1" customFormat="1" ht="16.5" customHeight="1">
      <c r="B7" s="21"/>
      <c r="E7" s="312" t="str">
        <f>'Rekapitulace stavby'!K6</f>
        <v>III/11628 Voznice, PD</v>
      </c>
      <c r="F7" s="313"/>
      <c r="G7" s="313"/>
      <c r="H7" s="313"/>
      <c r="L7" s="21"/>
    </row>
    <row r="8" spans="1:31" s="2" customFormat="1" ht="12" customHeight="1">
      <c r="A8" s="36"/>
      <c r="B8" s="41"/>
      <c r="C8" s="36"/>
      <c r="D8" s="108" t="s">
        <v>129</v>
      </c>
      <c r="E8" s="36"/>
      <c r="F8" s="36"/>
      <c r="G8" s="36"/>
      <c r="H8" s="36"/>
      <c r="I8" s="36"/>
      <c r="J8" s="36"/>
      <c r="K8" s="36"/>
      <c r="L8" s="109"/>
      <c r="S8" s="36"/>
      <c r="T8" s="36"/>
      <c r="U8" s="36"/>
      <c r="V8" s="36"/>
      <c r="W8" s="36"/>
      <c r="X8" s="36"/>
      <c r="Y8" s="36"/>
      <c r="Z8" s="36"/>
      <c r="AA8" s="36"/>
      <c r="AB8" s="36"/>
      <c r="AC8" s="36"/>
      <c r="AD8" s="36"/>
      <c r="AE8" s="36"/>
    </row>
    <row r="9" spans="1:31" s="2" customFormat="1" ht="16.5" customHeight="1">
      <c r="A9" s="36"/>
      <c r="B9" s="41"/>
      <c r="C9" s="36"/>
      <c r="D9" s="36"/>
      <c r="E9" s="314" t="s">
        <v>556</v>
      </c>
      <c r="F9" s="315"/>
      <c r="G9" s="315"/>
      <c r="H9" s="315"/>
      <c r="I9" s="36"/>
      <c r="J9" s="36"/>
      <c r="K9" s="36"/>
      <c r="L9" s="109"/>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9"/>
      <c r="S10" s="36"/>
      <c r="T10" s="36"/>
      <c r="U10" s="36"/>
      <c r="V10" s="36"/>
      <c r="W10" s="36"/>
      <c r="X10" s="36"/>
      <c r="Y10" s="36"/>
      <c r="Z10" s="36"/>
      <c r="AA10" s="36"/>
      <c r="AB10" s="36"/>
      <c r="AC10" s="36"/>
      <c r="AD10" s="36"/>
      <c r="AE10" s="36"/>
    </row>
    <row r="11" spans="1:31" s="2" customFormat="1" ht="12" customHeight="1">
      <c r="A11" s="36"/>
      <c r="B11" s="41"/>
      <c r="C11" s="36"/>
      <c r="D11" s="108" t="s">
        <v>18</v>
      </c>
      <c r="E11" s="36"/>
      <c r="F11" s="110" t="s">
        <v>19</v>
      </c>
      <c r="G11" s="36"/>
      <c r="H11" s="36"/>
      <c r="I11" s="108" t="s">
        <v>20</v>
      </c>
      <c r="J11" s="110" t="s">
        <v>44</v>
      </c>
      <c r="K11" s="36"/>
      <c r="L11" s="109"/>
      <c r="S11" s="36"/>
      <c r="T11" s="36"/>
      <c r="U11" s="36"/>
      <c r="V11" s="36"/>
      <c r="W11" s="36"/>
      <c r="X11" s="36"/>
      <c r="Y11" s="36"/>
      <c r="Z11" s="36"/>
      <c r="AA11" s="36"/>
      <c r="AB11" s="36"/>
      <c r="AC11" s="36"/>
      <c r="AD11" s="36"/>
      <c r="AE11" s="36"/>
    </row>
    <row r="12" spans="1:31" s="2" customFormat="1" ht="12" customHeight="1">
      <c r="A12" s="36"/>
      <c r="B12" s="41"/>
      <c r="C12" s="36"/>
      <c r="D12" s="108" t="s">
        <v>22</v>
      </c>
      <c r="E12" s="36"/>
      <c r="F12" s="110" t="s">
        <v>23</v>
      </c>
      <c r="G12" s="36"/>
      <c r="H12" s="36"/>
      <c r="I12" s="108" t="s">
        <v>24</v>
      </c>
      <c r="J12" s="111" t="str">
        <f>'Rekapitulace stavby'!AN8</f>
        <v>7. 12. 2020</v>
      </c>
      <c r="K12" s="36"/>
      <c r="L12" s="109"/>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9"/>
      <c r="S13" s="36"/>
      <c r="T13" s="36"/>
      <c r="U13" s="36"/>
      <c r="V13" s="36"/>
      <c r="W13" s="36"/>
      <c r="X13" s="36"/>
      <c r="Y13" s="36"/>
      <c r="Z13" s="36"/>
      <c r="AA13" s="36"/>
      <c r="AB13" s="36"/>
      <c r="AC13" s="36"/>
      <c r="AD13" s="36"/>
      <c r="AE13" s="36"/>
    </row>
    <row r="14" spans="1:31" s="2" customFormat="1" ht="12" customHeight="1">
      <c r="A14" s="36"/>
      <c r="B14" s="41"/>
      <c r="C14" s="36"/>
      <c r="D14" s="108" t="s">
        <v>30</v>
      </c>
      <c r="E14" s="36"/>
      <c r="F14" s="36"/>
      <c r="G14" s="36"/>
      <c r="H14" s="36"/>
      <c r="I14" s="108" t="s">
        <v>31</v>
      </c>
      <c r="J14" s="110" t="s">
        <v>32</v>
      </c>
      <c r="K14" s="36"/>
      <c r="L14" s="109"/>
      <c r="S14" s="36"/>
      <c r="T14" s="36"/>
      <c r="U14" s="36"/>
      <c r="V14" s="36"/>
      <c r="W14" s="36"/>
      <c r="X14" s="36"/>
      <c r="Y14" s="36"/>
      <c r="Z14" s="36"/>
      <c r="AA14" s="36"/>
      <c r="AB14" s="36"/>
      <c r="AC14" s="36"/>
      <c r="AD14" s="36"/>
      <c r="AE14" s="36"/>
    </row>
    <row r="15" spans="1:31" s="2" customFormat="1" ht="18" customHeight="1">
      <c r="A15" s="36"/>
      <c r="B15" s="41"/>
      <c r="C15" s="36"/>
      <c r="D15" s="36"/>
      <c r="E15" s="110" t="s">
        <v>33</v>
      </c>
      <c r="F15" s="36"/>
      <c r="G15" s="36"/>
      <c r="H15" s="36"/>
      <c r="I15" s="108" t="s">
        <v>34</v>
      </c>
      <c r="J15" s="110" t="s">
        <v>35</v>
      </c>
      <c r="K15" s="36"/>
      <c r="L15" s="109"/>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9"/>
      <c r="S16" s="36"/>
      <c r="T16" s="36"/>
      <c r="U16" s="36"/>
      <c r="V16" s="36"/>
      <c r="W16" s="36"/>
      <c r="X16" s="36"/>
      <c r="Y16" s="36"/>
      <c r="Z16" s="36"/>
      <c r="AA16" s="36"/>
      <c r="AB16" s="36"/>
      <c r="AC16" s="36"/>
      <c r="AD16" s="36"/>
      <c r="AE16" s="36"/>
    </row>
    <row r="17" spans="1:31" s="2" customFormat="1" ht="12" customHeight="1">
      <c r="A17" s="36"/>
      <c r="B17" s="41"/>
      <c r="C17" s="36"/>
      <c r="D17" s="108" t="s">
        <v>36</v>
      </c>
      <c r="E17" s="36"/>
      <c r="F17" s="36"/>
      <c r="G17" s="36"/>
      <c r="H17" s="36"/>
      <c r="I17" s="108" t="s">
        <v>31</v>
      </c>
      <c r="J17" s="31" t="str">
        <f>'Rekapitulace stavby'!AN13</f>
        <v>Vyplň údaj</v>
      </c>
      <c r="K17" s="36"/>
      <c r="L17" s="109"/>
      <c r="S17" s="36"/>
      <c r="T17" s="36"/>
      <c r="U17" s="36"/>
      <c r="V17" s="36"/>
      <c r="W17" s="36"/>
      <c r="X17" s="36"/>
      <c r="Y17" s="36"/>
      <c r="Z17" s="36"/>
      <c r="AA17" s="36"/>
      <c r="AB17" s="36"/>
      <c r="AC17" s="36"/>
      <c r="AD17" s="36"/>
      <c r="AE17" s="36"/>
    </row>
    <row r="18" spans="1:31" s="2" customFormat="1" ht="18" customHeight="1">
      <c r="A18" s="36"/>
      <c r="B18" s="41"/>
      <c r="C18" s="36"/>
      <c r="D18" s="36"/>
      <c r="E18" s="316" t="str">
        <f>'Rekapitulace stavby'!E14</f>
        <v>Vyplň údaj</v>
      </c>
      <c r="F18" s="317"/>
      <c r="G18" s="317"/>
      <c r="H18" s="317"/>
      <c r="I18" s="108" t="s">
        <v>34</v>
      </c>
      <c r="J18" s="31" t="str">
        <f>'Rekapitulace stavby'!AN14</f>
        <v>Vyplň údaj</v>
      </c>
      <c r="K18" s="36"/>
      <c r="L18" s="109"/>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9"/>
      <c r="S19" s="36"/>
      <c r="T19" s="36"/>
      <c r="U19" s="36"/>
      <c r="V19" s="36"/>
      <c r="W19" s="36"/>
      <c r="X19" s="36"/>
      <c r="Y19" s="36"/>
      <c r="Z19" s="36"/>
      <c r="AA19" s="36"/>
      <c r="AB19" s="36"/>
      <c r="AC19" s="36"/>
      <c r="AD19" s="36"/>
      <c r="AE19" s="36"/>
    </row>
    <row r="20" spans="1:31" s="2" customFormat="1" ht="12" customHeight="1">
      <c r="A20" s="36"/>
      <c r="B20" s="41"/>
      <c r="C20" s="36"/>
      <c r="D20" s="108" t="s">
        <v>38</v>
      </c>
      <c r="E20" s="36"/>
      <c r="F20" s="36"/>
      <c r="G20" s="36"/>
      <c r="H20" s="36"/>
      <c r="I20" s="108" t="s">
        <v>31</v>
      </c>
      <c r="J20" s="110" t="s">
        <v>39</v>
      </c>
      <c r="K20" s="36"/>
      <c r="L20" s="109"/>
      <c r="S20" s="36"/>
      <c r="T20" s="36"/>
      <c r="U20" s="36"/>
      <c r="V20" s="36"/>
      <c r="W20" s="36"/>
      <c r="X20" s="36"/>
      <c r="Y20" s="36"/>
      <c r="Z20" s="36"/>
      <c r="AA20" s="36"/>
      <c r="AB20" s="36"/>
      <c r="AC20" s="36"/>
      <c r="AD20" s="36"/>
      <c r="AE20" s="36"/>
    </row>
    <row r="21" spans="1:31" s="2" customFormat="1" ht="18" customHeight="1">
      <c r="A21" s="36"/>
      <c r="B21" s="41"/>
      <c r="C21" s="36"/>
      <c r="D21" s="36"/>
      <c r="E21" s="110" t="s">
        <v>40</v>
      </c>
      <c r="F21" s="36"/>
      <c r="G21" s="36"/>
      <c r="H21" s="36"/>
      <c r="I21" s="108" t="s">
        <v>34</v>
      </c>
      <c r="J21" s="110" t="s">
        <v>41</v>
      </c>
      <c r="K21" s="36"/>
      <c r="L21" s="109"/>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9"/>
      <c r="S22" s="36"/>
      <c r="T22" s="36"/>
      <c r="U22" s="36"/>
      <c r="V22" s="36"/>
      <c r="W22" s="36"/>
      <c r="X22" s="36"/>
      <c r="Y22" s="36"/>
      <c r="Z22" s="36"/>
      <c r="AA22" s="36"/>
      <c r="AB22" s="36"/>
      <c r="AC22" s="36"/>
      <c r="AD22" s="36"/>
      <c r="AE22" s="36"/>
    </row>
    <row r="23" spans="1:31" s="2" customFormat="1" ht="12" customHeight="1">
      <c r="A23" s="36"/>
      <c r="B23" s="41"/>
      <c r="C23" s="36"/>
      <c r="D23" s="108" t="s">
        <v>43</v>
      </c>
      <c r="E23" s="36"/>
      <c r="F23" s="36"/>
      <c r="G23" s="36"/>
      <c r="H23" s="36"/>
      <c r="I23" s="108" t="s">
        <v>31</v>
      </c>
      <c r="J23" s="110" t="str">
        <f>IF('Rekapitulace stavby'!AN19="","",'Rekapitulace stavby'!AN19)</f>
        <v/>
      </c>
      <c r="K23" s="36"/>
      <c r="L23" s="109"/>
      <c r="S23" s="36"/>
      <c r="T23" s="36"/>
      <c r="U23" s="36"/>
      <c r="V23" s="36"/>
      <c r="W23" s="36"/>
      <c r="X23" s="36"/>
      <c r="Y23" s="36"/>
      <c r="Z23" s="36"/>
      <c r="AA23" s="36"/>
      <c r="AB23" s="36"/>
      <c r="AC23" s="36"/>
      <c r="AD23" s="36"/>
      <c r="AE23" s="36"/>
    </row>
    <row r="24" spans="1:31" s="2" customFormat="1" ht="18" customHeight="1">
      <c r="A24" s="36"/>
      <c r="B24" s="41"/>
      <c r="C24" s="36"/>
      <c r="D24" s="36"/>
      <c r="E24" s="110" t="str">
        <f>IF('Rekapitulace stavby'!E20="","",'Rekapitulace stavby'!E20)</f>
        <v xml:space="preserve"> </v>
      </c>
      <c r="F24" s="36"/>
      <c r="G24" s="36"/>
      <c r="H24" s="36"/>
      <c r="I24" s="108" t="s">
        <v>34</v>
      </c>
      <c r="J24" s="110" t="str">
        <f>IF('Rekapitulace stavby'!AN20="","",'Rekapitulace stavby'!AN20)</f>
        <v/>
      </c>
      <c r="K24" s="36"/>
      <c r="L24" s="109"/>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9"/>
      <c r="S25" s="36"/>
      <c r="T25" s="36"/>
      <c r="U25" s="36"/>
      <c r="V25" s="36"/>
      <c r="W25" s="36"/>
      <c r="X25" s="36"/>
      <c r="Y25" s="36"/>
      <c r="Z25" s="36"/>
      <c r="AA25" s="36"/>
      <c r="AB25" s="36"/>
      <c r="AC25" s="36"/>
      <c r="AD25" s="36"/>
      <c r="AE25" s="36"/>
    </row>
    <row r="26" spans="1:31" s="2" customFormat="1" ht="12" customHeight="1">
      <c r="A26" s="36"/>
      <c r="B26" s="41"/>
      <c r="C26" s="36"/>
      <c r="D26" s="108" t="s">
        <v>46</v>
      </c>
      <c r="E26" s="36"/>
      <c r="F26" s="36"/>
      <c r="G26" s="36"/>
      <c r="H26" s="36"/>
      <c r="I26" s="36"/>
      <c r="J26" s="36"/>
      <c r="K26" s="36"/>
      <c r="L26" s="109"/>
      <c r="S26" s="36"/>
      <c r="T26" s="36"/>
      <c r="U26" s="36"/>
      <c r="V26" s="36"/>
      <c r="W26" s="36"/>
      <c r="X26" s="36"/>
      <c r="Y26" s="36"/>
      <c r="Z26" s="36"/>
      <c r="AA26" s="36"/>
      <c r="AB26" s="36"/>
      <c r="AC26" s="36"/>
      <c r="AD26" s="36"/>
      <c r="AE26" s="36"/>
    </row>
    <row r="27" spans="1:31" s="8" customFormat="1" ht="16.5" customHeight="1">
      <c r="A27" s="112"/>
      <c r="B27" s="113"/>
      <c r="C27" s="112"/>
      <c r="D27" s="112"/>
      <c r="E27" s="318" t="s">
        <v>44</v>
      </c>
      <c r="F27" s="318"/>
      <c r="G27" s="318"/>
      <c r="H27" s="318"/>
      <c r="I27" s="112"/>
      <c r="J27" s="112"/>
      <c r="K27" s="112"/>
      <c r="L27" s="114"/>
      <c r="S27" s="112"/>
      <c r="T27" s="112"/>
      <c r="U27" s="112"/>
      <c r="V27" s="112"/>
      <c r="W27" s="112"/>
      <c r="X27" s="112"/>
      <c r="Y27" s="112"/>
      <c r="Z27" s="112"/>
      <c r="AA27" s="112"/>
      <c r="AB27" s="112"/>
      <c r="AC27" s="112"/>
      <c r="AD27" s="112"/>
      <c r="AE27" s="112"/>
    </row>
    <row r="28" spans="1:31" s="2" customFormat="1" ht="6.95" customHeight="1">
      <c r="A28" s="36"/>
      <c r="B28" s="41"/>
      <c r="C28" s="36"/>
      <c r="D28" s="36"/>
      <c r="E28" s="36"/>
      <c r="F28" s="36"/>
      <c r="G28" s="36"/>
      <c r="H28" s="36"/>
      <c r="I28" s="36"/>
      <c r="J28" s="36"/>
      <c r="K28" s="36"/>
      <c r="L28" s="109"/>
      <c r="S28" s="36"/>
      <c r="T28" s="36"/>
      <c r="U28" s="36"/>
      <c r="V28" s="36"/>
      <c r="W28" s="36"/>
      <c r="X28" s="36"/>
      <c r="Y28" s="36"/>
      <c r="Z28" s="36"/>
      <c r="AA28" s="36"/>
      <c r="AB28" s="36"/>
      <c r="AC28" s="36"/>
      <c r="AD28" s="36"/>
      <c r="AE28" s="36"/>
    </row>
    <row r="29" spans="1:31" s="2" customFormat="1" ht="6.95" customHeight="1">
      <c r="A29" s="36"/>
      <c r="B29" s="41"/>
      <c r="C29" s="36"/>
      <c r="D29" s="115"/>
      <c r="E29" s="115"/>
      <c r="F29" s="115"/>
      <c r="G29" s="115"/>
      <c r="H29" s="115"/>
      <c r="I29" s="115"/>
      <c r="J29" s="115"/>
      <c r="K29" s="115"/>
      <c r="L29" s="109"/>
      <c r="S29" s="36"/>
      <c r="T29" s="36"/>
      <c r="U29" s="36"/>
      <c r="V29" s="36"/>
      <c r="W29" s="36"/>
      <c r="X29" s="36"/>
      <c r="Y29" s="36"/>
      <c r="Z29" s="36"/>
      <c r="AA29" s="36"/>
      <c r="AB29" s="36"/>
      <c r="AC29" s="36"/>
      <c r="AD29" s="36"/>
      <c r="AE29" s="36"/>
    </row>
    <row r="30" spans="1:31" s="2" customFormat="1" ht="25.35" customHeight="1">
      <c r="A30" s="36"/>
      <c r="B30" s="41"/>
      <c r="C30" s="36"/>
      <c r="D30" s="116" t="s">
        <v>48</v>
      </c>
      <c r="E30" s="36"/>
      <c r="F30" s="36"/>
      <c r="G30" s="36"/>
      <c r="H30" s="36"/>
      <c r="I30" s="36"/>
      <c r="J30" s="117">
        <f>ROUND(J85,2)</f>
        <v>0</v>
      </c>
      <c r="K30" s="36"/>
      <c r="L30" s="109"/>
      <c r="S30" s="36"/>
      <c r="T30" s="36"/>
      <c r="U30" s="36"/>
      <c r="V30" s="36"/>
      <c r="W30" s="36"/>
      <c r="X30" s="36"/>
      <c r="Y30" s="36"/>
      <c r="Z30" s="36"/>
      <c r="AA30" s="36"/>
      <c r="AB30" s="36"/>
      <c r="AC30" s="36"/>
      <c r="AD30" s="36"/>
      <c r="AE30" s="36"/>
    </row>
    <row r="31" spans="1:31" s="2" customFormat="1" ht="6.95" customHeight="1">
      <c r="A31" s="36"/>
      <c r="B31" s="41"/>
      <c r="C31" s="36"/>
      <c r="D31" s="115"/>
      <c r="E31" s="115"/>
      <c r="F31" s="115"/>
      <c r="G31" s="115"/>
      <c r="H31" s="115"/>
      <c r="I31" s="115"/>
      <c r="J31" s="115"/>
      <c r="K31" s="115"/>
      <c r="L31" s="109"/>
      <c r="S31" s="36"/>
      <c r="T31" s="36"/>
      <c r="U31" s="36"/>
      <c r="V31" s="36"/>
      <c r="W31" s="36"/>
      <c r="X31" s="36"/>
      <c r="Y31" s="36"/>
      <c r="Z31" s="36"/>
      <c r="AA31" s="36"/>
      <c r="AB31" s="36"/>
      <c r="AC31" s="36"/>
      <c r="AD31" s="36"/>
      <c r="AE31" s="36"/>
    </row>
    <row r="32" spans="1:31" s="2" customFormat="1" ht="14.45" customHeight="1">
      <c r="A32" s="36"/>
      <c r="B32" s="41"/>
      <c r="C32" s="36"/>
      <c r="D32" s="36"/>
      <c r="E32" s="36"/>
      <c r="F32" s="118" t="s">
        <v>50</v>
      </c>
      <c r="G32" s="36"/>
      <c r="H32" s="36"/>
      <c r="I32" s="118" t="s">
        <v>49</v>
      </c>
      <c r="J32" s="118" t="s">
        <v>51</v>
      </c>
      <c r="K32" s="36"/>
      <c r="L32" s="109"/>
      <c r="S32" s="36"/>
      <c r="T32" s="36"/>
      <c r="U32" s="36"/>
      <c r="V32" s="36"/>
      <c r="W32" s="36"/>
      <c r="X32" s="36"/>
      <c r="Y32" s="36"/>
      <c r="Z32" s="36"/>
      <c r="AA32" s="36"/>
      <c r="AB32" s="36"/>
      <c r="AC32" s="36"/>
      <c r="AD32" s="36"/>
      <c r="AE32" s="36"/>
    </row>
    <row r="33" spans="1:31" s="2" customFormat="1" ht="14.45" customHeight="1">
      <c r="A33" s="36"/>
      <c r="B33" s="41"/>
      <c r="C33" s="36"/>
      <c r="D33" s="119" t="s">
        <v>52</v>
      </c>
      <c r="E33" s="108" t="s">
        <v>53</v>
      </c>
      <c r="F33" s="120">
        <f>ROUND((SUM(BE85:BE161)),2)</f>
        <v>0</v>
      </c>
      <c r="G33" s="36"/>
      <c r="H33" s="36"/>
      <c r="I33" s="121">
        <v>0.21</v>
      </c>
      <c r="J33" s="120">
        <f>ROUND(((SUM(BE85:BE161))*I33),2)</f>
        <v>0</v>
      </c>
      <c r="K33" s="36"/>
      <c r="L33" s="109"/>
      <c r="S33" s="36"/>
      <c r="T33" s="36"/>
      <c r="U33" s="36"/>
      <c r="V33" s="36"/>
      <c r="W33" s="36"/>
      <c r="X33" s="36"/>
      <c r="Y33" s="36"/>
      <c r="Z33" s="36"/>
      <c r="AA33" s="36"/>
      <c r="AB33" s="36"/>
      <c r="AC33" s="36"/>
      <c r="AD33" s="36"/>
      <c r="AE33" s="36"/>
    </row>
    <row r="34" spans="1:31" s="2" customFormat="1" ht="14.45" customHeight="1">
      <c r="A34" s="36"/>
      <c r="B34" s="41"/>
      <c r="C34" s="36"/>
      <c r="D34" s="36"/>
      <c r="E34" s="108" t="s">
        <v>54</v>
      </c>
      <c r="F34" s="120">
        <f>ROUND((SUM(BF85:BF161)),2)</f>
        <v>0</v>
      </c>
      <c r="G34" s="36"/>
      <c r="H34" s="36"/>
      <c r="I34" s="121">
        <v>0.15</v>
      </c>
      <c r="J34" s="120">
        <f>ROUND(((SUM(BF85:BF161))*I34),2)</f>
        <v>0</v>
      </c>
      <c r="K34" s="36"/>
      <c r="L34" s="109"/>
      <c r="S34" s="36"/>
      <c r="T34" s="36"/>
      <c r="U34" s="36"/>
      <c r="V34" s="36"/>
      <c r="W34" s="36"/>
      <c r="X34" s="36"/>
      <c r="Y34" s="36"/>
      <c r="Z34" s="36"/>
      <c r="AA34" s="36"/>
      <c r="AB34" s="36"/>
      <c r="AC34" s="36"/>
      <c r="AD34" s="36"/>
      <c r="AE34" s="36"/>
    </row>
    <row r="35" spans="1:31" s="2" customFormat="1" ht="14.45" customHeight="1" hidden="1">
      <c r="A35" s="36"/>
      <c r="B35" s="41"/>
      <c r="C35" s="36"/>
      <c r="D35" s="36"/>
      <c r="E35" s="108" t="s">
        <v>55</v>
      </c>
      <c r="F35" s="120">
        <f>ROUND((SUM(BG85:BG161)),2)</f>
        <v>0</v>
      </c>
      <c r="G35" s="36"/>
      <c r="H35" s="36"/>
      <c r="I35" s="121">
        <v>0.21</v>
      </c>
      <c r="J35" s="120">
        <f>0</f>
        <v>0</v>
      </c>
      <c r="K35" s="36"/>
      <c r="L35" s="109"/>
      <c r="S35" s="36"/>
      <c r="T35" s="36"/>
      <c r="U35" s="36"/>
      <c r="V35" s="36"/>
      <c r="W35" s="36"/>
      <c r="X35" s="36"/>
      <c r="Y35" s="36"/>
      <c r="Z35" s="36"/>
      <c r="AA35" s="36"/>
      <c r="AB35" s="36"/>
      <c r="AC35" s="36"/>
      <c r="AD35" s="36"/>
      <c r="AE35" s="36"/>
    </row>
    <row r="36" spans="1:31" s="2" customFormat="1" ht="14.45" customHeight="1" hidden="1">
      <c r="A36" s="36"/>
      <c r="B36" s="41"/>
      <c r="C36" s="36"/>
      <c r="D36" s="36"/>
      <c r="E36" s="108" t="s">
        <v>56</v>
      </c>
      <c r="F36" s="120">
        <f>ROUND((SUM(BH85:BH161)),2)</f>
        <v>0</v>
      </c>
      <c r="G36" s="36"/>
      <c r="H36" s="36"/>
      <c r="I36" s="121">
        <v>0.15</v>
      </c>
      <c r="J36" s="120">
        <f>0</f>
        <v>0</v>
      </c>
      <c r="K36" s="36"/>
      <c r="L36" s="109"/>
      <c r="S36" s="36"/>
      <c r="T36" s="36"/>
      <c r="U36" s="36"/>
      <c r="V36" s="36"/>
      <c r="W36" s="36"/>
      <c r="X36" s="36"/>
      <c r="Y36" s="36"/>
      <c r="Z36" s="36"/>
      <c r="AA36" s="36"/>
      <c r="AB36" s="36"/>
      <c r="AC36" s="36"/>
      <c r="AD36" s="36"/>
      <c r="AE36" s="36"/>
    </row>
    <row r="37" spans="1:31" s="2" customFormat="1" ht="14.45" customHeight="1" hidden="1">
      <c r="A37" s="36"/>
      <c r="B37" s="41"/>
      <c r="C37" s="36"/>
      <c r="D37" s="36"/>
      <c r="E37" s="108" t="s">
        <v>57</v>
      </c>
      <c r="F37" s="120">
        <f>ROUND((SUM(BI85:BI161)),2)</f>
        <v>0</v>
      </c>
      <c r="G37" s="36"/>
      <c r="H37" s="36"/>
      <c r="I37" s="121">
        <v>0</v>
      </c>
      <c r="J37" s="120">
        <f>0</f>
        <v>0</v>
      </c>
      <c r="K37" s="36"/>
      <c r="L37" s="109"/>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9"/>
      <c r="S38" s="36"/>
      <c r="T38" s="36"/>
      <c r="U38" s="36"/>
      <c r="V38" s="36"/>
      <c r="W38" s="36"/>
      <c r="X38" s="36"/>
      <c r="Y38" s="36"/>
      <c r="Z38" s="36"/>
      <c r="AA38" s="36"/>
      <c r="AB38" s="36"/>
      <c r="AC38" s="36"/>
      <c r="AD38" s="36"/>
      <c r="AE38" s="36"/>
    </row>
    <row r="39" spans="1:31" s="2" customFormat="1" ht="25.35" customHeight="1">
      <c r="A39" s="36"/>
      <c r="B39" s="41"/>
      <c r="C39" s="122"/>
      <c r="D39" s="123" t="s">
        <v>58</v>
      </c>
      <c r="E39" s="124"/>
      <c r="F39" s="124"/>
      <c r="G39" s="125" t="s">
        <v>59</v>
      </c>
      <c r="H39" s="126" t="s">
        <v>60</v>
      </c>
      <c r="I39" s="124"/>
      <c r="J39" s="127">
        <f>SUM(J30:J37)</f>
        <v>0</v>
      </c>
      <c r="K39" s="128"/>
      <c r="L39" s="109"/>
      <c r="S39" s="36"/>
      <c r="T39" s="36"/>
      <c r="U39" s="36"/>
      <c r="V39" s="36"/>
      <c r="W39" s="36"/>
      <c r="X39" s="36"/>
      <c r="Y39" s="36"/>
      <c r="Z39" s="36"/>
      <c r="AA39" s="36"/>
      <c r="AB39" s="36"/>
      <c r="AC39" s="36"/>
      <c r="AD39" s="36"/>
      <c r="AE39" s="36"/>
    </row>
    <row r="40" spans="1:31" s="2" customFormat="1" ht="14.45" customHeight="1">
      <c r="A40" s="36"/>
      <c r="B40" s="129"/>
      <c r="C40" s="130"/>
      <c r="D40" s="130"/>
      <c r="E40" s="130"/>
      <c r="F40" s="130"/>
      <c r="G40" s="130"/>
      <c r="H40" s="130"/>
      <c r="I40" s="130"/>
      <c r="J40" s="130"/>
      <c r="K40" s="130"/>
      <c r="L40" s="109"/>
      <c r="S40" s="36"/>
      <c r="T40" s="36"/>
      <c r="U40" s="36"/>
      <c r="V40" s="36"/>
      <c r="W40" s="36"/>
      <c r="X40" s="36"/>
      <c r="Y40" s="36"/>
      <c r="Z40" s="36"/>
      <c r="AA40" s="36"/>
      <c r="AB40" s="36"/>
      <c r="AC40" s="36"/>
      <c r="AD40" s="36"/>
      <c r="AE40" s="36"/>
    </row>
    <row r="44" spans="1:31" s="2" customFormat="1" ht="6.95" customHeight="1">
      <c r="A44" s="36"/>
      <c r="B44" s="131"/>
      <c r="C44" s="132"/>
      <c r="D44" s="132"/>
      <c r="E44" s="132"/>
      <c r="F44" s="132"/>
      <c r="G44" s="132"/>
      <c r="H44" s="132"/>
      <c r="I44" s="132"/>
      <c r="J44" s="132"/>
      <c r="K44" s="132"/>
      <c r="L44" s="109"/>
      <c r="S44" s="36"/>
      <c r="T44" s="36"/>
      <c r="U44" s="36"/>
      <c r="V44" s="36"/>
      <c r="W44" s="36"/>
      <c r="X44" s="36"/>
      <c r="Y44" s="36"/>
      <c r="Z44" s="36"/>
      <c r="AA44" s="36"/>
      <c r="AB44" s="36"/>
      <c r="AC44" s="36"/>
      <c r="AD44" s="36"/>
      <c r="AE44" s="36"/>
    </row>
    <row r="45" spans="1:31" s="2" customFormat="1" ht="24.95" customHeight="1">
      <c r="A45" s="36"/>
      <c r="B45" s="37"/>
      <c r="C45" s="24" t="s">
        <v>131</v>
      </c>
      <c r="D45" s="38"/>
      <c r="E45" s="38"/>
      <c r="F45" s="38"/>
      <c r="G45" s="38"/>
      <c r="H45" s="38"/>
      <c r="I45" s="38"/>
      <c r="J45" s="38"/>
      <c r="K45" s="38"/>
      <c r="L45" s="109"/>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9"/>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9"/>
      <c r="S47" s="36"/>
      <c r="T47" s="36"/>
      <c r="U47" s="36"/>
      <c r="V47" s="36"/>
      <c r="W47" s="36"/>
      <c r="X47" s="36"/>
      <c r="Y47" s="36"/>
      <c r="Z47" s="36"/>
      <c r="AA47" s="36"/>
      <c r="AB47" s="36"/>
      <c r="AC47" s="36"/>
      <c r="AD47" s="36"/>
      <c r="AE47" s="36"/>
    </row>
    <row r="48" spans="1:31" s="2" customFormat="1" ht="16.5" customHeight="1">
      <c r="A48" s="36"/>
      <c r="B48" s="37"/>
      <c r="C48" s="38"/>
      <c r="D48" s="38"/>
      <c r="E48" s="319" t="str">
        <f>E7</f>
        <v>III/11628 Voznice, PD</v>
      </c>
      <c r="F48" s="320"/>
      <c r="G48" s="320"/>
      <c r="H48" s="320"/>
      <c r="I48" s="38"/>
      <c r="J48" s="38"/>
      <c r="K48" s="38"/>
      <c r="L48" s="109"/>
      <c r="S48" s="36"/>
      <c r="T48" s="36"/>
      <c r="U48" s="36"/>
      <c r="V48" s="36"/>
      <c r="W48" s="36"/>
      <c r="X48" s="36"/>
      <c r="Y48" s="36"/>
      <c r="Z48" s="36"/>
      <c r="AA48" s="36"/>
      <c r="AB48" s="36"/>
      <c r="AC48" s="36"/>
      <c r="AD48" s="36"/>
      <c r="AE48" s="36"/>
    </row>
    <row r="49" spans="1:31" s="2" customFormat="1" ht="12" customHeight="1">
      <c r="A49" s="36"/>
      <c r="B49" s="37"/>
      <c r="C49" s="30" t="s">
        <v>129</v>
      </c>
      <c r="D49" s="38"/>
      <c r="E49" s="38"/>
      <c r="F49" s="38"/>
      <c r="G49" s="38"/>
      <c r="H49" s="38"/>
      <c r="I49" s="38"/>
      <c r="J49" s="38"/>
      <c r="K49" s="38"/>
      <c r="L49" s="109"/>
      <c r="S49" s="36"/>
      <c r="T49" s="36"/>
      <c r="U49" s="36"/>
      <c r="V49" s="36"/>
      <c r="W49" s="36"/>
      <c r="X49" s="36"/>
      <c r="Y49" s="36"/>
      <c r="Z49" s="36"/>
      <c r="AA49" s="36"/>
      <c r="AB49" s="36"/>
      <c r="AC49" s="36"/>
      <c r="AD49" s="36"/>
      <c r="AE49" s="36"/>
    </row>
    <row r="50" spans="1:31" s="2" customFormat="1" ht="16.5" customHeight="1">
      <c r="A50" s="36"/>
      <c r="B50" s="37"/>
      <c r="C50" s="38"/>
      <c r="D50" s="38"/>
      <c r="E50" s="272" t="str">
        <f>E9</f>
        <v>SO 102.1 - Oprava objízdných tras</v>
      </c>
      <c r="F50" s="321"/>
      <c r="G50" s="321"/>
      <c r="H50" s="321"/>
      <c r="I50" s="38"/>
      <c r="J50" s="38"/>
      <c r="K50" s="38"/>
      <c r="L50" s="109"/>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9"/>
      <c r="S51" s="36"/>
      <c r="T51" s="36"/>
      <c r="U51" s="36"/>
      <c r="V51" s="36"/>
      <c r="W51" s="36"/>
      <c r="X51" s="36"/>
      <c r="Y51" s="36"/>
      <c r="Z51" s="36"/>
      <c r="AA51" s="36"/>
      <c r="AB51" s="36"/>
      <c r="AC51" s="36"/>
      <c r="AD51" s="36"/>
      <c r="AE51" s="36"/>
    </row>
    <row r="52" spans="1:31" s="2" customFormat="1" ht="12" customHeight="1">
      <c r="A52" s="36"/>
      <c r="B52" s="37"/>
      <c r="C52" s="30" t="s">
        <v>22</v>
      </c>
      <c r="D52" s="38"/>
      <c r="E52" s="38"/>
      <c r="F52" s="28" t="str">
        <f>F12</f>
        <v>Voznice</v>
      </c>
      <c r="G52" s="38"/>
      <c r="H52" s="38"/>
      <c r="I52" s="30" t="s">
        <v>24</v>
      </c>
      <c r="J52" s="61" t="str">
        <f>IF(J12="","",J12)</f>
        <v>7. 12. 2020</v>
      </c>
      <c r="K52" s="38"/>
      <c r="L52" s="109"/>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9"/>
      <c r="S53" s="36"/>
      <c r="T53" s="36"/>
      <c r="U53" s="36"/>
      <c r="V53" s="36"/>
      <c r="W53" s="36"/>
      <c r="X53" s="36"/>
      <c r="Y53" s="36"/>
      <c r="Z53" s="36"/>
      <c r="AA53" s="36"/>
      <c r="AB53" s="36"/>
      <c r="AC53" s="36"/>
      <c r="AD53" s="36"/>
      <c r="AE53" s="36"/>
    </row>
    <row r="54" spans="1:31" s="2" customFormat="1" ht="25.7" customHeight="1">
      <c r="A54" s="36"/>
      <c r="B54" s="37"/>
      <c r="C54" s="30" t="s">
        <v>30</v>
      </c>
      <c r="D54" s="38"/>
      <c r="E54" s="38"/>
      <c r="F54" s="28" t="str">
        <f>E15</f>
        <v>Krajská správa a údržba silnic Středočeského kraje</v>
      </c>
      <c r="G54" s="38"/>
      <c r="H54" s="38"/>
      <c r="I54" s="30" t="s">
        <v>38</v>
      </c>
      <c r="J54" s="34" t="str">
        <f>E21</f>
        <v>METROPROJEKT Praha a.s.</v>
      </c>
      <c r="K54" s="38"/>
      <c r="L54" s="109"/>
      <c r="S54" s="36"/>
      <c r="T54" s="36"/>
      <c r="U54" s="36"/>
      <c r="V54" s="36"/>
      <c r="W54" s="36"/>
      <c r="X54" s="36"/>
      <c r="Y54" s="36"/>
      <c r="Z54" s="36"/>
      <c r="AA54" s="36"/>
      <c r="AB54" s="36"/>
      <c r="AC54" s="36"/>
      <c r="AD54" s="36"/>
      <c r="AE54" s="36"/>
    </row>
    <row r="55" spans="1:31" s="2" customFormat="1" ht="15.2" customHeight="1">
      <c r="A55" s="36"/>
      <c r="B55" s="37"/>
      <c r="C55" s="30" t="s">
        <v>36</v>
      </c>
      <c r="D55" s="38"/>
      <c r="E55" s="38"/>
      <c r="F55" s="28" t="str">
        <f>IF(E18="","",E18)</f>
        <v>Vyplň údaj</v>
      </c>
      <c r="G55" s="38"/>
      <c r="H55" s="38"/>
      <c r="I55" s="30" t="s">
        <v>43</v>
      </c>
      <c r="J55" s="34" t="str">
        <f>E24</f>
        <v xml:space="preserve"> </v>
      </c>
      <c r="K55" s="38"/>
      <c r="L55" s="109"/>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9"/>
      <c r="S56" s="36"/>
      <c r="T56" s="36"/>
      <c r="U56" s="36"/>
      <c r="V56" s="36"/>
      <c r="W56" s="36"/>
      <c r="X56" s="36"/>
      <c r="Y56" s="36"/>
      <c r="Z56" s="36"/>
      <c r="AA56" s="36"/>
      <c r="AB56" s="36"/>
      <c r="AC56" s="36"/>
      <c r="AD56" s="36"/>
      <c r="AE56" s="36"/>
    </row>
    <row r="57" spans="1:31" s="2" customFormat="1" ht="29.25" customHeight="1">
      <c r="A57" s="36"/>
      <c r="B57" s="37"/>
      <c r="C57" s="133" t="s">
        <v>132</v>
      </c>
      <c r="D57" s="134"/>
      <c r="E57" s="134"/>
      <c r="F57" s="134"/>
      <c r="G57" s="134"/>
      <c r="H57" s="134"/>
      <c r="I57" s="134"/>
      <c r="J57" s="135" t="s">
        <v>133</v>
      </c>
      <c r="K57" s="134"/>
      <c r="L57" s="109"/>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9"/>
      <c r="S58" s="36"/>
      <c r="T58" s="36"/>
      <c r="U58" s="36"/>
      <c r="V58" s="36"/>
      <c r="W58" s="36"/>
      <c r="X58" s="36"/>
      <c r="Y58" s="36"/>
      <c r="Z58" s="36"/>
      <c r="AA58" s="36"/>
      <c r="AB58" s="36"/>
      <c r="AC58" s="36"/>
      <c r="AD58" s="36"/>
      <c r="AE58" s="36"/>
    </row>
    <row r="59" spans="1:47" s="2" customFormat="1" ht="22.9" customHeight="1">
      <c r="A59" s="36"/>
      <c r="B59" s="37"/>
      <c r="C59" s="136" t="s">
        <v>80</v>
      </c>
      <c r="D59" s="38"/>
      <c r="E59" s="38"/>
      <c r="F59" s="38"/>
      <c r="G59" s="38"/>
      <c r="H59" s="38"/>
      <c r="I59" s="38"/>
      <c r="J59" s="79">
        <f>J85</f>
        <v>0</v>
      </c>
      <c r="K59" s="38"/>
      <c r="L59" s="109"/>
      <c r="S59" s="36"/>
      <c r="T59" s="36"/>
      <c r="U59" s="36"/>
      <c r="V59" s="36"/>
      <c r="W59" s="36"/>
      <c r="X59" s="36"/>
      <c r="Y59" s="36"/>
      <c r="Z59" s="36"/>
      <c r="AA59" s="36"/>
      <c r="AB59" s="36"/>
      <c r="AC59" s="36"/>
      <c r="AD59" s="36"/>
      <c r="AE59" s="36"/>
      <c r="AU59" s="18" t="s">
        <v>134</v>
      </c>
    </row>
    <row r="60" spans="2:12" s="9" customFormat="1" ht="24.95" customHeight="1">
      <c r="B60" s="137"/>
      <c r="C60" s="138"/>
      <c r="D60" s="139" t="s">
        <v>135</v>
      </c>
      <c r="E60" s="140"/>
      <c r="F60" s="140"/>
      <c r="G60" s="140"/>
      <c r="H60" s="140"/>
      <c r="I60" s="140"/>
      <c r="J60" s="141">
        <f>J86</f>
        <v>0</v>
      </c>
      <c r="K60" s="138"/>
      <c r="L60" s="142"/>
    </row>
    <row r="61" spans="2:12" s="10" customFormat="1" ht="19.9" customHeight="1">
      <c r="B61" s="143"/>
      <c r="C61" s="144"/>
      <c r="D61" s="145" t="s">
        <v>136</v>
      </c>
      <c r="E61" s="146"/>
      <c r="F61" s="146"/>
      <c r="G61" s="146"/>
      <c r="H61" s="146"/>
      <c r="I61" s="146"/>
      <c r="J61" s="147">
        <f>J87</f>
        <v>0</v>
      </c>
      <c r="K61" s="144"/>
      <c r="L61" s="148"/>
    </row>
    <row r="62" spans="2:12" s="10" customFormat="1" ht="19.9" customHeight="1">
      <c r="B62" s="143"/>
      <c r="C62" s="144"/>
      <c r="D62" s="145" t="s">
        <v>138</v>
      </c>
      <c r="E62" s="146"/>
      <c r="F62" s="146"/>
      <c r="G62" s="146"/>
      <c r="H62" s="146"/>
      <c r="I62" s="146"/>
      <c r="J62" s="147">
        <f>J104</f>
        <v>0</v>
      </c>
      <c r="K62" s="144"/>
      <c r="L62" s="148"/>
    </row>
    <row r="63" spans="2:12" s="10" customFormat="1" ht="19.9" customHeight="1">
      <c r="B63" s="143"/>
      <c r="C63" s="144"/>
      <c r="D63" s="145" t="s">
        <v>140</v>
      </c>
      <c r="E63" s="146"/>
      <c r="F63" s="146"/>
      <c r="G63" s="146"/>
      <c r="H63" s="146"/>
      <c r="I63" s="146"/>
      <c r="J63" s="147">
        <f>J126</f>
        <v>0</v>
      </c>
      <c r="K63" s="144"/>
      <c r="L63" s="148"/>
    </row>
    <row r="64" spans="2:12" s="10" customFormat="1" ht="19.9" customHeight="1">
      <c r="B64" s="143"/>
      <c r="C64" s="144"/>
      <c r="D64" s="145" t="s">
        <v>141</v>
      </c>
      <c r="E64" s="146"/>
      <c r="F64" s="146"/>
      <c r="G64" s="146"/>
      <c r="H64" s="146"/>
      <c r="I64" s="146"/>
      <c r="J64" s="147">
        <f>J143</f>
        <v>0</v>
      </c>
      <c r="K64" s="144"/>
      <c r="L64" s="148"/>
    </row>
    <row r="65" spans="2:12" s="10" customFormat="1" ht="19.9" customHeight="1">
      <c r="B65" s="143"/>
      <c r="C65" s="144"/>
      <c r="D65" s="145" t="s">
        <v>142</v>
      </c>
      <c r="E65" s="146"/>
      <c r="F65" s="146"/>
      <c r="G65" s="146"/>
      <c r="H65" s="146"/>
      <c r="I65" s="146"/>
      <c r="J65" s="147">
        <f>J157</f>
        <v>0</v>
      </c>
      <c r="K65" s="144"/>
      <c r="L65" s="148"/>
    </row>
    <row r="66" spans="1:31" s="2" customFormat="1" ht="21.75" customHeight="1">
      <c r="A66" s="36"/>
      <c r="B66" s="37"/>
      <c r="C66" s="38"/>
      <c r="D66" s="38"/>
      <c r="E66" s="38"/>
      <c r="F66" s="38"/>
      <c r="G66" s="38"/>
      <c r="H66" s="38"/>
      <c r="I66" s="38"/>
      <c r="J66" s="38"/>
      <c r="K66" s="38"/>
      <c r="L66" s="109"/>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09"/>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09"/>
      <c r="S71" s="36"/>
      <c r="T71" s="36"/>
      <c r="U71" s="36"/>
      <c r="V71" s="36"/>
      <c r="W71" s="36"/>
      <c r="X71" s="36"/>
      <c r="Y71" s="36"/>
      <c r="Z71" s="36"/>
      <c r="AA71" s="36"/>
      <c r="AB71" s="36"/>
      <c r="AC71" s="36"/>
      <c r="AD71" s="36"/>
      <c r="AE71" s="36"/>
    </row>
    <row r="72" spans="1:31" s="2" customFormat="1" ht="24.95" customHeight="1">
      <c r="A72" s="36"/>
      <c r="B72" s="37"/>
      <c r="C72" s="24" t="s">
        <v>143</v>
      </c>
      <c r="D72" s="38"/>
      <c r="E72" s="38"/>
      <c r="F72" s="38"/>
      <c r="G72" s="38"/>
      <c r="H72" s="38"/>
      <c r="I72" s="38"/>
      <c r="J72" s="38"/>
      <c r="K72" s="38"/>
      <c r="L72" s="109"/>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9"/>
      <c r="S73" s="36"/>
      <c r="T73" s="36"/>
      <c r="U73" s="36"/>
      <c r="V73" s="36"/>
      <c r="W73" s="36"/>
      <c r="X73" s="36"/>
      <c r="Y73" s="36"/>
      <c r="Z73" s="36"/>
      <c r="AA73" s="36"/>
      <c r="AB73" s="36"/>
      <c r="AC73" s="36"/>
      <c r="AD73" s="36"/>
      <c r="AE73" s="36"/>
    </row>
    <row r="74" spans="1:31" s="2" customFormat="1" ht="12" customHeight="1">
      <c r="A74" s="36"/>
      <c r="B74" s="37"/>
      <c r="C74" s="30" t="s">
        <v>16</v>
      </c>
      <c r="D74" s="38"/>
      <c r="E74" s="38"/>
      <c r="F74" s="38"/>
      <c r="G74" s="38"/>
      <c r="H74" s="38"/>
      <c r="I74" s="38"/>
      <c r="J74" s="38"/>
      <c r="K74" s="38"/>
      <c r="L74" s="109"/>
      <c r="S74" s="36"/>
      <c r="T74" s="36"/>
      <c r="U74" s="36"/>
      <c r="V74" s="36"/>
      <c r="W74" s="36"/>
      <c r="X74" s="36"/>
      <c r="Y74" s="36"/>
      <c r="Z74" s="36"/>
      <c r="AA74" s="36"/>
      <c r="AB74" s="36"/>
      <c r="AC74" s="36"/>
      <c r="AD74" s="36"/>
      <c r="AE74" s="36"/>
    </row>
    <row r="75" spans="1:31" s="2" customFormat="1" ht="16.5" customHeight="1">
      <c r="A75" s="36"/>
      <c r="B75" s="37"/>
      <c r="C75" s="38"/>
      <c r="D75" s="38"/>
      <c r="E75" s="319" t="str">
        <f>E7</f>
        <v>III/11628 Voznice, PD</v>
      </c>
      <c r="F75" s="320"/>
      <c r="G75" s="320"/>
      <c r="H75" s="320"/>
      <c r="I75" s="38"/>
      <c r="J75" s="38"/>
      <c r="K75" s="38"/>
      <c r="L75" s="109"/>
      <c r="S75" s="36"/>
      <c r="T75" s="36"/>
      <c r="U75" s="36"/>
      <c r="V75" s="36"/>
      <c r="W75" s="36"/>
      <c r="X75" s="36"/>
      <c r="Y75" s="36"/>
      <c r="Z75" s="36"/>
      <c r="AA75" s="36"/>
      <c r="AB75" s="36"/>
      <c r="AC75" s="36"/>
      <c r="AD75" s="36"/>
      <c r="AE75" s="36"/>
    </row>
    <row r="76" spans="1:31" s="2" customFormat="1" ht="12" customHeight="1">
      <c r="A76" s="36"/>
      <c r="B76" s="37"/>
      <c r="C76" s="30" t="s">
        <v>129</v>
      </c>
      <c r="D76" s="38"/>
      <c r="E76" s="38"/>
      <c r="F76" s="38"/>
      <c r="G76" s="38"/>
      <c r="H76" s="38"/>
      <c r="I76" s="38"/>
      <c r="J76" s="38"/>
      <c r="K76" s="38"/>
      <c r="L76" s="109"/>
      <c r="S76" s="36"/>
      <c r="T76" s="36"/>
      <c r="U76" s="36"/>
      <c r="V76" s="36"/>
      <c r="W76" s="36"/>
      <c r="X76" s="36"/>
      <c r="Y76" s="36"/>
      <c r="Z76" s="36"/>
      <c r="AA76" s="36"/>
      <c r="AB76" s="36"/>
      <c r="AC76" s="36"/>
      <c r="AD76" s="36"/>
      <c r="AE76" s="36"/>
    </row>
    <row r="77" spans="1:31" s="2" customFormat="1" ht="16.5" customHeight="1">
      <c r="A77" s="36"/>
      <c r="B77" s="37"/>
      <c r="C77" s="38"/>
      <c r="D77" s="38"/>
      <c r="E77" s="272" t="str">
        <f>E9</f>
        <v>SO 102.1 - Oprava objízdných tras</v>
      </c>
      <c r="F77" s="321"/>
      <c r="G77" s="321"/>
      <c r="H77" s="321"/>
      <c r="I77" s="38"/>
      <c r="J77" s="38"/>
      <c r="K77" s="38"/>
      <c r="L77" s="109"/>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9"/>
      <c r="S78" s="36"/>
      <c r="T78" s="36"/>
      <c r="U78" s="36"/>
      <c r="V78" s="36"/>
      <c r="W78" s="36"/>
      <c r="X78" s="36"/>
      <c r="Y78" s="36"/>
      <c r="Z78" s="36"/>
      <c r="AA78" s="36"/>
      <c r="AB78" s="36"/>
      <c r="AC78" s="36"/>
      <c r="AD78" s="36"/>
      <c r="AE78" s="36"/>
    </row>
    <row r="79" spans="1:31" s="2" customFormat="1" ht="12" customHeight="1">
      <c r="A79" s="36"/>
      <c r="B79" s="37"/>
      <c r="C79" s="30" t="s">
        <v>22</v>
      </c>
      <c r="D79" s="38"/>
      <c r="E79" s="38"/>
      <c r="F79" s="28" t="str">
        <f>F12</f>
        <v>Voznice</v>
      </c>
      <c r="G79" s="38"/>
      <c r="H79" s="38"/>
      <c r="I79" s="30" t="s">
        <v>24</v>
      </c>
      <c r="J79" s="61" t="str">
        <f>IF(J12="","",J12)</f>
        <v>7. 12. 2020</v>
      </c>
      <c r="K79" s="38"/>
      <c r="L79" s="109"/>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9"/>
      <c r="S80" s="36"/>
      <c r="T80" s="36"/>
      <c r="U80" s="36"/>
      <c r="V80" s="36"/>
      <c r="W80" s="36"/>
      <c r="X80" s="36"/>
      <c r="Y80" s="36"/>
      <c r="Z80" s="36"/>
      <c r="AA80" s="36"/>
      <c r="AB80" s="36"/>
      <c r="AC80" s="36"/>
      <c r="AD80" s="36"/>
      <c r="AE80" s="36"/>
    </row>
    <row r="81" spans="1:31" s="2" customFormat="1" ht="25.7" customHeight="1">
      <c r="A81" s="36"/>
      <c r="B81" s="37"/>
      <c r="C81" s="30" t="s">
        <v>30</v>
      </c>
      <c r="D81" s="38"/>
      <c r="E81" s="38"/>
      <c r="F81" s="28" t="str">
        <f>E15</f>
        <v>Krajská správa a údržba silnic Středočeského kraje</v>
      </c>
      <c r="G81" s="38"/>
      <c r="H81" s="38"/>
      <c r="I81" s="30" t="s">
        <v>38</v>
      </c>
      <c r="J81" s="34" t="str">
        <f>E21</f>
        <v>METROPROJEKT Praha a.s.</v>
      </c>
      <c r="K81" s="38"/>
      <c r="L81" s="109"/>
      <c r="S81" s="36"/>
      <c r="T81" s="36"/>
      <c r="U81" s="36"/>
      <c r="V81" s="36"/>
      <c r="W81" s="36"/>
      <c r="X81" s="36"/>
      <c r="Y81" s="36"/>
      <c r="Z81" s="36"/>
      <c r="AA81" s="36"/>
      <c r="AB81" s="36"/>
      <c r="AC81" s="36"/>
      <c r="AD81" s="36"/>
      <c r="AE81" s="36"/>
    </row>
    <row r="82" spans="1:31" s="2" customFormat="1" ht="15.2" customHeight="1">
      <c r="A82" s="36"/>
      <c r="B82" s="37"/>
      <c r="C82" s="30" t="s">
        <v>36</v>
      </c>
      <c r="D82" s="38"/>
      <c r="E82" s="38"/>
      <c r="F82" s="28" t="str">
        <f>IF(E18="","",E18)</f>
        <v>Vyplň údaj</v>
      </c>
      <c r="G82" s="38"/>
      <c r="H82" s="38"/>
      <c r="I82" s="30" t="s">
        <v>43</v>
      </c>
      <c r="J82" s="34" t="str">
        <f>E24</f>
        <v xml:space="preserve"> </v>
      </c>
      <c r="K82" s="38"/>
      <c r="L82" s="109"/>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38"/>
      <c r="J83" s="38"/>
      <c r="K83" s="38"/>
      <c r="L83" s="109"/>
      <c r="S83" s="36"/>
      <c r="T83" s="36"/>
      <c r="U83" s="36"/>
      <c r="V83" s="36"/>
      <c r="W83" s="36"/>
      <c r="X83" s="36"/>
      <c r="Y83" s="36"/>
      <c r="Z83" s="36"/>
      <c r="AA83" s="36"/>
      <c r="AB83" s="36"/>
      <c r="AC83" s="36"/>
      <c r="AD83" s="36"/>
      <c r="AE83" s="36"/>
    </row>
    <row r="84" spans="1:31" s="11" customFormat="1" ht="29.25" customHeight="1">
      <c r="A84" s="149"/>
      <c r="B84" s="150"/>
      <c r="C84" s="151" t="s">
        <v>144</v>
      </c>
      <c r="D84" s="152" t="s">
        <v>67</v>
      </c>
      <c r="E84" s="152" t="s">
        <v>63</v>
      </c>
      <c r="F84" s="152" t="s">
        <v>64</v>
      </c>
      <c r="G84" s="152" t="s">
        <v>145</v>
      </c>
      <c r="H84" s="152" t="s">
        <v>146</v>
      </c>
      <c r="I84" s="152" t="s">
        <v>147</v>
      </c>
      <c r="J84" s="152" t="s">
        <v>133</v>
      </c>
      <c r="K84" s="153" t="s">
        <v>148</v>
      </c>
      <c r="L84" s="154"/>
      <c r="M84" s="70" t="s">
        <v>44</v>
      </c>
      <c r="N84" s="71" t="s">
        <v>52</v>
      </c>
      <c r="O84" s="71" t="s">
        <v>149</v>
      </c>
      <c r="P84" s="71" t="s">
        <v>150</v>
      </c>
      <c r="Q84" s="71" t="s">
        <v>151</v>
      </c>
      <c r="R84" s="71" t="s">
        <v>152</v>
      </c>
      <c r="S84" s="71" t="s">
        <v>153</v>
      </c>
      <c r="T84" s="72" t="s">
        <v>154</v>
      </c>
      <c r="U84" s="149"/>
      <c r="V84" s="149"/>
      <c r="W84" s="149"/>
      <c r="X84" s="149"/>
      <c r="Y84" s="149"/>
      <c r="Z84" s="149"/>
      <c r="AA84" s="149"/>
      <c r="AB84" s="149"/>
      <c r="AC84" s="149"/>
      <c r="AD84" s="149"/>
      <c r="AE84" s="149"/>
    </row>
    <row r="85" spans="1:63" s="2" customFormat="1" ht="22.9" customHeight="1">
      <c r="A85" s="36"/>
      <c r="B85" s="37"/>
      <c r="C85" s="77" t="s">
        <v>155</v>
      </c>
      <c r="D85" s="38"/>
      <c r="E85" s="38"/>
      <c r="F85" s="38"/>
      <c r="G85" s="38"/>
      <c r="H85" s="38"/>
      <c r="I85" s="38"/>
      <c r="J85" s="155">
        <f>BK85</f>
        <v>0</v>
      </c>
      <c r="K85" s="38"/>
      <c r="L85" s="41"/>
      <c r="M85" s="73"/>
      <c r="N85" s="156"/>
      <c r="O85" s="74"/>
      <c r="P85" s="157">
        <f>P86</f>
        <v>0</v>
      </c>
      <c r="Q85" s="74"/>
      <c r="R85" s="157">
        <f>R86</f>
        <v>173.84483</v>
      </c>
      <c r="S85" s="74"/>
      <c r="T85" s="158">
        <f>T86</f>
        <v>1954.54</v>
      </c>
      <c r="U85" s="36"/>
      <c r="V85" s="36"/>
      <c r="W85" s="36"/>
      <c r="X85" s="36"/>
      <c r="Y85" s="36"/>
      <c r="Z85" s="36"/>
      <c r="AA85" s="36"/>
      <c r="AB85" s="36"/>
      <c r="AC85" s="36"/>
      <c r="AD85" s="36"/>
      <c r="AE85" s="36"/>
      <c r="AT85" s="18" t="s">
        <v>81</v>
      </c>
      <c r="AU85" s="18" t="s">
        <v>134</v>
      </c>
      <c r="BK85" s="159">
        <f>BK86</f>
        <v>0</v>
      </c>
    </row>
    <row r="86" spans="2:63" s="12" customFormat="1" ht="25.9" customHeight="1">
      <c r="B86" s="160"/>
      <c r="C86" s="161"/>
      <c r="D86" s="162" t="s">
        <v>81</v>
      </c>
      <c r="E86" s="163" t="s">
        <v>156</v>
      </c>
      <c r="F86" s="163" t="s">
        <v>157</v>
      </c>
      <c r="G86" s="161"/>
      <c r="H86" s="161"/>
      <c r="I86" s="164"/>
      <c r="J86" s="165">
        <f>BK86</f>
        <v>0</v>
      </c>
      <c r="K86" s="161"/>
      <c r="L86" s="166"/>
      <c r="M86" s="167"/>
      <c r="N86" s="168"/>
      <c r="O86" s="168"/>
      <c r="P86" s="169">
        <f>P87+P104+P126+P143+P157</f>
        <v>0</v>
      </c>
      <c r="Q86" s="168"/>
      <c r="R86" s="169">
        <f>R87+R104+R126+R143+R157</f>
        <v>173.84483</v>
      </c>
      <c r="S86" s="168"/>
      <c r="T86" s="170">
        <f>T87+T104+T126+T143+T157</f>
        <v>1954.54</v>
      </c>
      <c r="AR86" s="171" t="s">
        <v>90</v>
      </c>
      <c r="AT86" s="172" t="s">
        <v>81</v>
      </c>
      <c r="AU86" s="172" t="s">
        <v>82</v>
      </c>
      <c r="AY86" s="171" t="s">
        <v>158</v>
      </c>
      <c r="BK86" s="173">
        <f>BK87+BK104+BK126+BK143+BK157</f>
        <v>0</v>
      </c>
    </row>
    <row r="87" spans="2:63" s="12" customFormat="1" ht="22.9" customHeight="1">
      <c r="B87" s="160"/>
      <c r="C87" s="161"/>
      <c r="D87" s="162" t="s">
        <v>81</v>
      </c>
      <c r="E87" s="174" t="s">
        <v>90</v>
      </c>
      <c r="F87" s="174" t="s">
        <v>159</v>
      </c>
      <c r="G87" s="161"/>
      <c r="H87" s="161"/>
      <c r="I87" s="164"/>
      <c r="J87" s="175">
        <f>BK87</f>
        <v>0</v>
      </c>
      <c r="K87" s="161"/>
      <c r="L87" s="166"/>
      <c r="M87" s="167"/>
      <c r="N87" s="168"/>
      <c r="O87" s="168"/>
      <c r="P87" s="169">
        <f>SUM(P88:P103)</f>
        <v>0</v>
      </c>
      <c r="Q87" s="168"/>
      <c r="R87" s="169">
        <f>SUM(R88:R103)</f>
        <v>0.13608</v>
      </c>
      <c r="S87" s="168"/>
      <c r="T87" s="170">
        <f>SUM(T88:T103)</f>
        <v>1615.6</v>
      </c>
      <c r="AR87" s="171" t="s">
        <v>90</v>
      </c>
      <c r="AT87" s="172" t="s">
        <v>81</v>
      </c>
      <c r="AU87" s="172" t="s">
        <v>90</v>
      </c>
      <c r="AY87" s="171" t="s">
        <v>158</v>
      </c>
      <c r="BK87" s="173">
        <f>SUM(BK88:BK103)</f>
        <v>0</v>
      </c>
    </row>
    <row r="88" spans="1:65" s="2" customFormat="1" ht="37.9" customHeight="1">
      <c r="A88" s="36"/>
      <c r="B88" s="37"/>
      <c r="C88" s="176" t="s">
        <v>90</v>
      </c>
      <c r="D88" s="176" t="s">
        <v>160</v>
      </c>
      <c r="E88" s="177" t="s">
        <v>557</v>
      </c>
      <c r="F88" s="178" t="s">
        <v>558</v>
      </c>
      <c r="G88" s="179" t="s">
        <v>113</v>
      </c>
      <c r="H88" s="180">
        <v>1799</v>
      </c>
      <c r="I88" s="181"/>
      <c r="J88" s="182">
        <f>ROUND(I88*H88,2)</f>
        <v>0</v>
      </c>
      <c r="K88" s="178" t="s">
        <v>163</v>
      </c>
      <c r="L88" s="41"/>
      <c r="M88" s="183" t="s">
        <v>44</v>
      </c>
      <c r="N88" s="184" t="s">
        <v>53</v>
      </c>
      <c r="O88" s="66"/>
      <c r="P88" s="185">
        <f>O88*H88</f>
        <v>0</v>
      </c>
      <c r="Q88" s="185">
        <v>0</v>
      </c>
      <c r="R88" s="185">
        <f>Q88*H88</f>
        <v>0</v>
      </c>
      <c r="S88" s="185">
        <v>0.4</v>
      </c>
      <c r="T88" s="186">
        <f>S88*H88</f>
        <v>719.6</v>
      </c>
      <c r="U88" s="36"/>
      <c r="V88" s="36"/>
      <c r="W88" s="36"/>
      <c r="X88" s="36"/>
      <c r="Y88" s="36"/>
      <c r="Z88" s="36"/>
      <c r="AA88" s="36"/>
      <c r="AB88" s="36"/>
      <c r="AC88" s="36"/>
      <c r="AD88" s="36"/>
      <c r="AE88" s="36"/>
      <c r="AR88" s="187" t="s">
        <v>164</v>
      </c>
      <c r="AT88" s="187" t="s">
        <v>160</v>
      </c>
      <c r="AU88" s="187" t="s">
        <v>92</v>
      </c>
      <c r="AY88" s="18" t="s">
        <v>158</v>
      </c>
      <c r="BE88" s="188">
        <f>IF(N88="základní",J88,0)</f>
        <v>0</v>
      </c>
      <c r="BF88" s="188">
        <f>IF(N88="snížená",J88,0)</f>
        <v>0</v>
      </c>
      <c r="BG88" s="188">
        <f>IF(N88="zákl. přenesená",J88,0)</f>
        <v>0</v>
      </c>
      <c r="BH88" s="188">
        <f>IF(N88="sníž. přenesená",J88,0)</f>
        <v>0</v>
      </c>
      <c r="BI88" s="188">
        <f>IF(N88="nulová",J88,0)</f>
        <v>0</v>
      </c>
      <c r="BJ88" s="18" t="s">
        <v>90</v>
      </c>
      <c r="BK88" s="188">
        <f>ROUND(I88*H88,2)</f>
        <v>0</v>
      </c>
      <c r="BL88" s="18" t="s">
        <v>164</v>
      </c>
      <c r="BM88" s="187" t="s">
        <v>559</v>
      </c>
    </row>
    <row r="89" spans="1:47" s="2" customFormat="1" ht="175.5">
      <c r="A89" s="36"/>
      <c r="B89" s="37"/>
      <c r="C89" s="38"/>
      <c r="D89" s="189" t="s">
        <v>166</v>
      </c>
      <c r="E89" s="38"/>
      <c r="F89" s="190" t="s">
        <v>167</v>
      </c>
      <c r="G89" s="38"/>
      <c r="H89" s="38"/>
      <c r="I89" s="191"/>
      <c r="J89" s="38"/>
      <c r="K89" s="38"/>
      <c r="L89" s="41"/>
      <c r="M89" s="192"/>
      <c r="N89" s="193"/>
      <c r="O89" s="66"/>
      <c r="P89" s="66"/>
      <c r="Q89" s="66"/>
      <c r="R89" s="66"/>
      <c r="S89" s="66"/>
      <c r="T89" s="67"/>
      <c r="U89" s="36"/>
      <c r="V89" s="36"/>
      <c r="W89" s="36"/>
      <c r="X89" s="36"/>
      <c r="Y89" s="36"/>
      <c r="Z89" s="36"/>
      <c r="AA89" s="36"/>
      <c r="AB89" s="36"/>
      <c r="AC89" s="36"/>
      <c r="AD89" s="36"/>
      <c r="AE89" s="36"/>
      <c r="AT89" s="18" t="s">
        <v>166</v>
      </c>
      <c r="AU89" s="18" t="s">
        <v>92</v>
      </c>
    </row>
    <row r="90" spans="2:51" s="13" customFormat="1" ht="11.25">
      <c r="B90" s="194"/>
      <c r="C90" s="195"/>
      <c r="D90" s="189" t="s">
        <v>168</v>
      </c>
      <c r="E90" s="196" t="s">
        <v>44</v>
      </c>
      <c r="F90" s="197" t="s">
        <v>560</v>
      </c>
      <c r="G90" s="195"/>
      <c r="H90" s="196" t="s">
        <v>44</v>
      </c>
      <c r="I90" s="198"/>
      <c r="J90" s="195"/>
      <c r="K90" s="195"/>
      <c r="L90" s="199"/>
      <c r="M90" s="200"/>
      <c r="N90" s="201"/>
      <c r="O90" s="201"/>
      <c r="P90" s="201"/>
      <c r="Q90" s="201"/>
      <c r="R90" s="201"/>
      <c r="S90" s="201"/>
      <c r="T90" s="202"/>
      <c r="AT90" s="203" t="s">
        <v>168</v>
      </c>
      <c r="AU90" s="203" t="s">
        <v>92</v>
      </c>
      <c r="AV90" s="13" t="s">
        <v>90</v>
      </c>
      <c r="AW90" s="13" t="s">
        <v>42</v>
      </c>
      <c r="AX90" s="13" t="s">
        <v>82</v>
      </c>
      <c r="AY90" s="203" t="s">
        <v>158</v>
      </c>
    </row>
    <row r="91" spans="2:51" s="14" customFormat="1" ht="11.25">
      <c r="B91" s="204"/>
      <c r="C91" s="205"/>
      <c r="D91" s="189" t="s">
        <v>168</v>
      </c>
      <c r="E91" s="206" t="s">
        <v>44</v>
      </c>
      <c r="F91" s="207" t="s">
        <v>561</v>
      </c>
      <c r="G91" s="205"/>
      <c r="H91" s="208">
        <v>1799</v>
      </c>
      <c r="I91" s="209"/>
      <c r="J91" s="205"/>
      <c r="K91" s="205"/>
      <c r="L91" s="210"/>
      <c r="M91" s="211"/>
      <c r="N91" s="212"/>
      <c r="O91" s="212"/>
      <c r="P91" s="212"/>
      <c r="Q91" s="212"/>
      <c r="R91" s="212"/>
      <c r="S91" s="212"/>
      <c r="T91" s="213"/>
      <c r="AT91" s="214" t="s">
        <v>168</v>
      </c>
      <c r="AU91" s="214" t="s">
        <v>92</v>
      </c>
      <c r="AV91" s="14" t="s">
        <v>92</v>
      </c>
      <c r="AW91" s="14" t="s">
        <v>42</v>
      </c>
      <c r="AX91" s="14" t="s">
        <v>90</v>
      </c>
      <c r="AY91" s="214" t="s">
        <v>158</v>
      </c>
    </row>
    <row r="92" spans="1:65" s="2" customFormat="1" ht="24.2" customHeight="1">
      <c r="A92" s="36"/>
      <c r="B92" s="37"/>
      <c r="C92" s="176" t="s">
        <v>92</v>
      </c>
      <c r="D92" s="176" t="s">
        <v>160</v>
      </c>
      <c r="E92" s="177" t="s">
        <v>562</v>
      </c>
      <c r="F92" s="178" t="s">
        <v>563</v>
      </c>
      <c r="G92" s="179" t="s">
        <v>113</v>
      </c>
      <c r="H92" s="180">
        <v>1799</v>
      </c>
      <c r="I92" s="181"/>
      <c r="J92" s="182">
        <f>ROUND(I92*H92,2)</f>
        <v>0</v>
      </c>
      <c r="K92" s="178" t="s">
        <v>163</v>
      </c>
      <c r="L92" s="41"/>
      <c r="M92" s="183" t="s">
        <v>44</v>
      </c>
      <c r="N92" s="184" t="s">
        <v>53</v>
      </c>
      <c r="O92" s="66"/>
      <c r="P92" s="185">
        <f>O92*H92</f>
        <v>0</v>
      </c>
      <c r="Q92" s="185">
        <v>0</v>
      </c>
      <c r="R92" s="185">
        <f>Q92*H92</f>
        <v>0</v>
      </c>
      <c r="S92" s="185">
        <v>0.256</v>
      </c>
      <c r="T92" s="186">
        <f>S92*H92</f>
        <v>460.544</v>
      </c>
      <c r="U92" s="36"/>
      <c r="V92" s="36"/>
      <c r="W92" s="36"/>
      <c r="X92" s="36"/>
      <c r="Y92" s="36"/>
      <c r="Z92" s="36"/>
      <c r="AA92" s="36"/>
      <c r="AB92" s="36"/>
      <c r="AC92" s="36"/>
      <c r="AD92" s="36"/>
      <c r="AE92" s="36"/>
      <c r="AR92" s="187" t="s">
        <v>164</v>
      </c>
      <c r="AT92" s="187" t="s">
        <v>160</v>
      </c>
      <c r="AU92" s="187" t="s">
        <v>92</v>
      </c>
      <c r="AY92" s="18" t="s">
        <v>158</v>
      </c>
      <c r="BE92" s="188">
        <f>IF(N92="základní",J92,0)</f>
        <v>0</v>
      </c>
      <c r="BF92" s="188">
        <f>IF(N92="snížená",J92,0)</f>
        <v>0</v>
      </c>
      <c r="BG92" s="188">
        <f>IF(N92="zákl. přenesená",J92,0)</f>
        <v>0</v>
      </c>
      <c r="BH92" s="188">
        <f>IF(N92="sníž. přenesená",J92,0)</f>
        <v>0</v>
      </c>
      <c r="BI92" s="188">
        <f>IF(N92="nulová",J92,0)</f>
        <v>0</v>
      </c>
      <c r="BJ92" s="18" t="s">
        <v>90</v>
      </c>
      <c r="BK92" s="188">
        <f>ROUND(I92*H92,2)</f>
        <v>0</v>
      </c>
      <c r="BL92" s="18" t="s">
        <v>164</v>
      </c>
      <c r="BM92" s="187" t="s">
        <v>564</v>
      </c>
    </row>
    <row r="93" spans="1:47" s="2" customFormat="1" ht="175.5">
      <c r="A93" s="36"/>
      <c r="B93" s="37"/>
      <c r="C93" s="38"/>
      <c r="D93" s="189" t="s">
        <v>166</v>
      </c>
      <c r="E93" s="38"/>
      <c r="F93" s="190" t="s">
        <v>167</v>
      </c>
      <c r="G93" s="38"/>
      <c r="H93" s="38"/>
      <c r="I93" s="191"/>
      <c r="J93" s="38"/>
      <c r="K93" s="38"/>
      <c r="L93" s="41"/>
      <c r="M93" s="192"/>
      <c r="N93" s="193"/>
      <c r="O93" s="66"/>
      <c r="P93" s="66"/>
      <c r="Q93" s="66"/>
      <c r="R93" s="66"/>
      <c r="S93" s="66"/>
      <c r="T93" s="67"/>
      <c r="U93" s="36"/>
      <c r="V93" s="36"/>
      <c r="W93" s="36"/>
      <c r="X93" s="36"/>
      <c r="Y93" s="36"/>
      <c r="Z93" s="36"/>
      <c r="AA93" s="36"/>
      <c r="AB93" s="36"/>
      <c r="AC93" s="36"/>
      <c r="AD93" s="36"/>
      <c r="AE93" s="36"/>
      <c r="AT93" s="18" t="s">
        <v>166</v>
      </c>
      <c r="AU93" s="18" t="s">
        <v>92</v>
      </c>
    </row>
    <row r="94" spans="2:51" s="13" customFormat="1" ht="11.25">
      <c r="B94" s="194"/>
      <c r="C94" s="195"/>
      <c r="D94" s="189" t="s">
        <v>168</v>
      </c>
      <c r="E94" s="196" t="s">
        <v>44</v>
      </c>
      <c r="F94" s="197" t="s">
        <v>560</v>
      </c>
      <c r="G94" s="195"/>
      <c r="H94" s="196" t="s">
        <v>44</v>
      </c>
      <c r="I94" s="198"/>
      <c r="J94" s="195"/>
      <c r="K94" s="195"/>
      <c r="L94" s="199"/>
      <c r="M94" s="200"/>
      <c r="N94" s="201"/>
      <c r="O94" s="201"/>
      <c r="P94" s="201"/>
      <c r="Q94" s="201"/>
      <c r="R94" s="201"/>
      <c r="S94" s="201"/>
      <c r="T94" s="202"/>
      <c r="AT94" s="203" t="s">
        <v>168</v>
      </c>
      <c r="AU94" s="203" t="s">
        <v>92</v>
      </c>
      <c r="AV94" s="13" t="s">
        <v>90</v>
      </c>
      <c r="AW94" s="13" t="s">
        <v>42</v>
      </c>
      <c r="AX94" s="13" t="s">
        <v>82</v>
      </c>
      <c r="AY94" s="203" t="s">
        <v>158</v>
      </c>
    </row>
    <row r="95" spans="2:51" s="14" customFormat="1" ht="11.25">
      <c r="B95" s="204"/>
      <c r="C95" s="205"/>
      <c r="D95" s="189" t="s">
        <v>168</v>
      </c>
      <c r="E95" s="206" t="s">
        <v>44</v>
      </c>
      <c r="F95" s="207" t="s">
        <v>561</v>
      </c>
      <c r="G95" s="205"/>
      <c r="H95" s="208">
        <v>1799</v>
      </c>
      <c r="I95" s="209"/>
      <c r="J95" s="205"/>
      <c r="K95" s="205"/>
      <c r="L95" s="210"/>
      <c r="M95" s="211"/>
      <c r="N95" s="212"/>
      <c r="O95" s="212"/>
      <c r="P95" s="212"/>
      <c r="Q95" s="212"/>
      <c r="R95" s="212"/>
      <c r="S95" s="212"/>
      <c r="T95" s="213"/>
      <c r="AT95" s="214" t="s">
        <v>168</v>
      </c>
      <c r="AU95" s="214" t="s">
        <v>92</v>
      </c>
      <c r="AV95" s="14" t="s">
        <v>92</v>
      </c>
      <c r="AW95" s="14" t="s">
        <v>42</v>
      </c>
      <c r="AX95" s="14" t="s">
        <v>90</v>
      </c>
      <c r="AY95" s="214" t="s">
        <v>158</v>
      </c>
    </row>
    <row r="96" spans="1:65" s="2" customFormat="1" ht="24.2" customHeight="1">
      <c r="A96" s="36"/>
      <c r="B96" s="37"/>
      <c r="C96" s="176" t="s">
        <v>178</v>
      </c>
      <c r="D96" s="176" t="s">
        <v>160</v>
      </c>
      <c r="E96" s="177" t="s">
        <v>565</v>
      </c>
      <c r="F96" s="178" t="s">
        <v>566</v>
      </c>
      <c r="G96" s="179" t="s">
        <v>113</v>
      </c>
      <c r="H96" s="180">
        <v>1701</v>
      </c>
      <c r="I96" s="181"/>
      <c r="J96" s="182">
        <f>ROUND(I96*H96,2)</f>
        <v>0</v>
      </c>
      <c r="K96" s="178" t="s">
        <v>163</v>
      </c>
      <c r="L96" s="41"/>
      <c r="M96" s="183" t="s">
        <v>44</v>
      </c>
      <c r="N96" s="184" t="s">
        <v>53</v>
      </c>
      <c r="O96" s="66"/>
      <c r="P96" s="185">
        <f>O96*H96</f>
        <v>0</v>
      </c>
      <c r="Q96" s="185">
        <v>8E-05</v>
      </c>
      <c r="R96" s="185">
        <f>Q96*H96</f>
        <v>0.13608</v>
      </c>
      <c r="S96" s="185">
        <v>0.256</v>
      </c>
      <c r="T96" s="186">
        <f>S96*H96</f>
        <v>435.456</v>
      </c>
      <c r="U96" s="36"/>
      <c r="V96" s="36"/>
      <c r="W96" s="36"/>
      <c r="X96" s="36"/>
      <c r="Y96" s="36"/>
      <c r="Z96" s="36"/>
      <c r="AA96" s="36"/>
      <c r="AB96" s="36"/>
      <c r="AC96" s="36"/>
      <c r="AD96" s="36"/>
      <c r="AE96" s="36"/>
      <c r="AR96" s="187" t="s">
        <v>164</v>
      </c>
      <c r="AT96" s="187" t="s">
        <v>160</v>
      </c>
      <c r="AU96" s="187" t="s">
        <v>92</v>
      </c>
      <c r="AY96" s="18" t="s">
        <v>158</v>
      </c>
      <c r="BE96" s="188">
        <f>IF(N96="základní",J96,0)</f>
        <v>0</v>
      </c>
      <c r="BF96" s="188">
        <f>IF(N96="snížená",J96,0)</f>
        <v>0</v>
      </c>
      <c r="BG96" s="188">
        <f>IF(N96="zákl. přenesená",J96,0)</f>
        <v>0</v>
      </c>
      <c r="BH96" s="188">
        <f>IF(N96="sníž. přenesená",J96,0)</f>
        <v>0</v>
      </c>
      <c r="BI96" s="188">
        <f>IF(N96="nulová",J96,0)</f>
        <v>0</v>
      </c>
      <c r="BJ96" s="18" t="s">
        <v>90</v>
      </c>
      <c r="BK96" s="188">
        <f>ROUND(I96*H96,2)</f>
        <v>0</v>
      </c>
      <c r="BL96" s="18" t="s">
        <v>164</v>
      </c>
      <c r="BM96" s="187" t="s">
        <v>567</v>
      </c>
    </row>
    <row r="97" spans="1:47" s="2" customFormat="1" ht="195">
      <c r="A97" s="36"/>
      <c r="B97" s="37"/>
      <c r="C97" s="38"/>
      <c r="D97" s="189" t="s">
        <v>166</v>
      </c>
      <c r="E97" s="38"/>
      <c r="F97" s="190" t="s">
        <v>175</v>
      </c>
      <c r="G97" s="38"/>
      <c r="H97" s="38"/>
      <c r="I97" s="191"/>
      <c r="J97" s="38"/>
      <c r="K97" s="38"/>
      <c r="L97" s="41"/>
      <c r="M97" s="192"/>
      <c r="N97" s="193"/>
      <c r="O97" s="66"/>
      <c r="P97" s="66"/>
      <c r="Q97" s="66"/>
      <c r="R97" s="66"/>
      <c r="S97" s="66"/>
      <c r="T97" s="67"/>
      <c r="U97" s="36"/>
      <c r="V97" s="36"/>
      <c r="W97" s="36"/>
      <c r="X97" s="36"/>
      <c r="Y97" s="36"/>
      <c r="Z97" s="36"/>
      <c r="AA97" s="36"/>
      <c r="AB97" s="36"/>
      <c r="AC97" s="36"/>
      <c r="AD97" s="36"/>
      <c r="AE97" s="36"/>
      <c r="AT97" s="18" t="s">
        <v>166</v>
      </c>
      <c r="AU97" s="18" t="s">
        <v>92</v>
      </c>
    </row>
    <row r="98" spans="2:51" s="13" customFormat="1" ht="11.25">
      <c r="B98" s="194"/>
      <c r="C98" s="195"/>
      <c r="D98" s="189" t="s">
        <v>168</v>
      </c>
      <c r="E98" s="196" t="s">
        <v>44</v>
      </c>
      <c r="F98" s="197" t="s">
        <v>560</v>
      </c>
      <c r="G98" s="195"/>
      <c r="H98" s="196" t="s">
        <v>44</v>
      </c>
      <c r="I98" s="198"/>
      <c r="J98" s="195"/>
      <c r="K98" s="195"/>
      <c r="L98" s="199"/>
      <c r="M98" s="200"/>
      <c r="N98" s="201"/>
      <c r="O98" s="201"/>
      <c r="P98" s="201"/>
      <c r="Q98" s="201"/>
      <c r="R98" s="201"/>
      <c r="S98" s="201"/>
      <c r="T98" s="202"/>
      <c r="AT98" s="203" t="s">
        <v>168</v>
      </c>
      <c r="AU98" s="203" t="s">
        <v>92</v>
      </c>
      <c r="AV98" s="13" t="s">
        <v>90</v>
      </c>
      <c r="AW98" s="13" t="s">
        <v>42</v>
      </c>
      <c r="AX98" s="13" t="s">
        <v>82</v>
      </c>
      <c r="AY98" s="203" t="s">
        <v>158</v>
      </c>
    </row>
    <row r="99" spans="2:51" s="14" customFormat="1" ht="11.25">
      <c r="B99" s="204"/>
      <c r="C99" s="205"/>
      <c r="D99" s="189" t="s">
        <v>168</v>
      </c>
      <c r="E99" s="206" t="s">
        <v>44</v>
      </c>
      <c r="F99" s="207" t="s">
        <v>568</v>
      </c>
      <c r="G99" s="205"/>
      <c r="H99" s="208">
        <v>1701</v>
      </c>
      <c r="I99" s="209"/>
      <c r="J99" s="205"/>
      <c r="K99" s="205"/>
      <c r="L99" s="210"/>
      <c r="M99" s="211"/>
      <c r="N99" s="212"/>
      <c r="O99" s="212"/>
      <c r="P99" s="212"/>
      <c r="Q99" s="212"/>
      <c r="R99" s="212"/>
      <c r="S99" s="212"/>
      <c r="T99" s="213"/>
      <c r="AT99" s="214" t="s">
        <v>168</v>
      </c>
      <c r="AU99" s="214" t="s">
        <v>92</v>
      </c>
      <c r="AV99" s="14" t="s">
        <v>92</v>
      </c>
      <c r="AW99" s="14" t="s">
        <v>42</v>
      </c>
      <c r="AX99" s="14" t="s">
        <v>90</v>
      </c>
      <c r="AY99" s="214" t="s">
        <v>158</v>
      </c>
    </row>
    <row r="100" spans="1:65" s="2" customFormat="1" ht="14.45" customHeight="1">
      <c r="A100" s="36"/>
      <c r="B100" s="37"/>
      <c r="C100" s="176" t="s">
        <v>164</v>
      </c>
      <c r="D100" s="176" t="s">
        <v>160</v>
      </c>
      <c r="E100" s="177" t="s">
        <v>273</v>
      </c>
      <c r="F100" s="178" t="s">
        <v>274</v>
      </c>
      <c r="G100" s="179" t="s">
        <v>113</v>
      </c>
      <c r="H100" s="180">
        <v>2702</v>
      </c>
      <c r="I100" s="181"/>
      <c r="J100" s="182">
        <f>ROUND(I100*H100,2)</f>
        <v>0</v>
      </c>
      <c r="K100" s="178" t="s">
        <v>163</v>
      </c>
      <c r="L100" s="41"/>
      <c r="M100" s="183" t="s">
        <v>44</v>
      </c>
      <c r="N100" s="184" t="s">
        <v>53</v>
      </c>
      <c r="O100" s="66"/>
      <c r="P100" s="185">
        <f>O100*H100</f>
        <v>0</v>
      </c>
      <c r="Q100" s="185">
        <v>0</v>
      </c>
      <c r="R100" s="185">
        <f>Q100*H100</f>
        <v>0</v>
      </c>
      <c r="S100" s="185">
        <v>0</v>
      </c>
      <c r="T100" s="186">
        <f>S100*H100</f>
        <v>0</v>
      </c>
      <c r="U100" s="36"/>
      <c r="V100" s="36"/>
      <c r="W100" s="36"/>
      <c r="X100" s="36"/>
      <c r="Y100" s="36"/>
      <c r="Z100" s="36"/>
      <c r="AA100" s="36"/>
      <c r="AB100" s="36"/>
      <c r="AC100" s="36"/>
      <c r="AD100" s="36"/>
      <c r="AE100" s="36"/>
      <c r="AR100" s="187" t="s">
        <v>164</v>
      </c>
      <c r="AT100" s="187" t="s">
        <v>160</v>
      </c>
      <c r="AU100" s="187" t="s">
        <v>92</v>
      </c>
      <c r="AY100" s="18" t="s">
        <v>158</v>
      </c>
      <c r="BE100" s="188">
        <f>IF(N100="základní",J100,0)</f>
        <v>0</v>
      </c>
      <c r="BF100" s="188">
        <f>IF(N100="snížená",J100,0)</f>
        <v>0</v>
      </c>
      <c r="BG100" s="188">
        <f>IF(N100="zákl. přenesená",J100,0)</f>
        <v>0</v>
      </c>
      <c r="BH100" s="188">
        <f>IF(N100="sníž. přenesená",J100,0)</f>
        <v>0</v>
      </c>
      <c r="BI100" s="188">
        <f>IF(N100="nulová",J100,0)</f>
        <v>0</v>
      </c>
      <c r="BJ100" s="18" t="s">
        <v>90</v>
      </c>
      <c r="BK100" s="188">
        <f>ROUND(I100*H100,2)</f>
        <v>0</v>
      </c>
      <c r="BL100" s="18" t="s">
        <v>164</v>
      </c>
      <c r="BM100" s="187" t="s">
        <v>569</v>
      </c>
    </row>
    <row r="101" spans="1:47" s="2" customFormat="1" ht="87.75">
      <c r="A101" s="36"/>
      <c r="B101" s="37"/>
      <c r="C101" s="38"/>
      <c r="D101" s="189" t="s">
        <v>166</v>
      </c>
      <c r="E101" s="38"/>
      <c r="F101" s="190" t="s">
        <v>271</v>
      </c>
      <c r="G101" s="38"/>
      <c r="H101" s="38"/>
      <c r="I101" s="191"/>
      <c r="J101" s="38"/>
      <c r="K101" s="38"/>
      <c r="L101" s="41"/>
      <c r="M101" s="192"/>
      <c r="N101" s="193"/>
      <c r="O101" s="66"/>
      <c r="P101" s="66"/>
      <c r="Q101" s="66"/>
      <c r="R101" s="66"/>
      <c r="S101" s="66"/>
      <c r="T101" s="67"/>
      <c r="U101" s="36"/>
      <c r="V101" s="36"/>
      <c r="W101" s="36"/>
      <c r="X101" s="36"/>
      <c r="Y101" s="36"/>
      <c r="Z101" s="36"/>
      <c r="AA101" s="36"/>
      <c r="AB101" s="36"/>
      <c r="AC101" s="36"/>
      <c r="AD101" s="36"/>
      <c r="AE101" s="36"/>
      <c r="AT101" s="18" t="s">
        <v>166</v>
      </c>
      <c r="AU101" s="18" t="s">
        <v>92</v>
      </c>
    </row>
    <row r="102" spans="2:51" s="13" customFormat="1" ht="11.25">
      <c r="B102" s="194"/>
      <c r="C102" s="195"/>
      <c r="D102" s="189" t="s">
        <v>168</v>
      </c>
      <c r="E102" s="196" t="s">
        <v>44</v>
      </c>
      <c r="F102" s="197" t="s">
        <v>560</v>
      </c>
      <c r="G102" s="195"/>
      <c r="H102" s="196" t="s">
        <v>44</v>
      </c>
      <c r="I102" s="198"/>
      <c r="J102" s="195"/>
      <c r="K102" s="195"/>
      <c r="L102" s="199"/>
      <c r="M102" s="200"/>
      <c r="N102" s="201"/>
      <c r="O102" s="201"/>
      <c r="P102" s="201"/>
      <c r="Q102" s="201"/>
      <c r="R102" s="201"/>
      <c r="S102" s="201"/>
      <c r="T102" s="202"/>
      <c r="AT102" s="203" t="s">
        <v>168</v>
      </c>
      <c r="AU102" s="203" t="s">
        <v>92</v>
      </c>
      <c r="AV102" s="13" t="s">
        <v>90</v>
      </c>
      <c r="AW102" s="13" t="s">
        <v>42</v>
      </c>
      <c r="AX102" s="13" t="s">
        <v>82</v>
      </c>
      <c r="AY102" s="203" t="s">
        <v>158</v>
      </c>
    </row>
    <row r="103" spans="2:51" s="14" customFormat="1" ht="11.25">
      <c r="B103" s="204"/>
      <c r="C103" s="205"/>
      <c r="D103" s="189" t="s">
        <v>168</v>
      </c>
      <c r="E103" s="206" t="s">
        <v>44</v>
      </c>
      <c r="F103" s="207" t="s">
        <v>570</v>
      </c>
      <c r="G103" s="205"/>
      <c r="H103" s="208">
        <v>2702</v>
      </c>
      <c r="I103" s="209"/>
      <c r="J103" s="205"/>
      <c r="K103" s="205"/>
      <c r="L103" s="210"/>
      <c r="M103" s="211"/>
      <c r="N103" s="212"/>
      <c r="O103" s="212"/>
      <c r="P103" s="212"/>
      <c r="Q103" s="212"/>
      <c r="R103" s="212"/>
      <c r="S103" s="212"/>
      <c r="T103" s="213"/>
      <c r="AT103" s="214" t="s">
        <v>168</v>
      </c>
      <c r="AU103" s="214" t="s">
        <v>92</v>
      </c>
      <c r="AV103" s="14" t="s">
        <v>92</v>
      </c>
      <c r="AW103" s="14" t="s">
        <v>42</v>
      </c>
      <c r="AX103" s="14" t="s">
        <v>90</v>
      </c>
      <c r="AY103" s="214" t="s">
        <v>158</v>
      </c>
    </row>
    <row r="104" spans="2:63" s="12" customFormat="1" ht="22.9" customHeight="1">
      <c r="B104" s="160"/>
      <c r="C104" s="161"/>
      <c r="D104" s="162" t="s">
        <v>81</v>
      </c>
      <c r="E104" s="174" t="s">
        <v>190</v>
      </c>
      <c r="F104" s="174" t="s">
        <v>322</v>
      </c>
      <c r="G104" s="161"/>
      <c r="H104" s="161"/>
      <c r="I104" s="164"/>
      <c r="J104" s="175">
        <f>BK104</f>
        <v>0</v>
      </c>
      <c r="K104" s="161"/>
      <c r="L104" s="166"/>
      <c r="M104" s="167"/>
      <c r="N104" s="168"/>
      <c r="O104" s="168"/>
      <c r="P104" s="169">
        <f>SUM(P105:P125)</f>
        <v>0</v>
      </c>
      <c r="Q104" s="168"/>
      <c r="R104" s="169">
        <f>SUM(R105:R125)</f>
        <v>173.53</v>
      </c>
      <c r="S104" s="168"/>
      <c r="T104" s="170">
        <f>SUM(T105:T125)</f>
        <v>0</v>
      </c>
      <c r="AR104" s="171" t="s">
        <v>90</v>
      </c>
      <c r="AT104" s="172" t="s">
        <v>81</v>
      </c>
      <c r="AU104" s="172" t="s">
        <v>90</v>
      </c>
      <c r="AY104" s="171" t="s">
        <v>158</v>
      </c>
      <c r="BK104" s="173">
        <f>SUM(BK105:BK125)</f>
        <v>0</v>
      </c>
    </row>
    <row r="105" spans="1:65" s="2" customFormat="1" ht="14.45" customHeight="1">
      <c r="A105" s="36"/>
      <c r="B105" s="37"/>
      <c r="C105" s="176" t="s">
        <v>190</v>
      </c>
      <c r="D105" s="176" t="s">
        <v>160</v>
      </c>
      <c r="E105" s="177" t="s">
        <v>571</v>
      </c>
      <c r="F105" s="178" t="s">
        <v>572</v>
      </c>
      <c r="G105" s="179" t="s">
        <v>113</v>
      </c>
      <c r="H105" s="180">
        <v>1799</v>
      </c>
      <c r="I105" s="181"/>
      <c r="J105" s="182">
        <f>ROUND(I105*H105,2)</f>
        <v>0</v>
      </c>
      <c r="K105" s="178" t="s">
        <v>163</v>
      </c>
      <c r="L105" s="41"/>
      <c r="M105" s="183" t="s">
        <v>44</v>
      </c>
      <c r="N105" s="184" t="s">
        <v>53</v>
      </c>
      <c r="O105" s="66"/>
      <c r="P105" s="185">
        <f>O105*H105</f>
        <v>0</v>
      </c>
      <c r="Q105" s="185">
        <v>0</v>
      </c>
      <c r="R105" s="185">
        <f>Q105*H105</f>
        <v>0</v>
      </c>
      <c r="S105" s="185">
        <v>0</v>
      </c>
      <c r="T105" s="186">
        <f>S105*H105</f>
        <v>0</v>
      </c>
      <c r="U105" s="36"/>
      <c r="V105" s="36"/>
      <c r="W105" s="36"/>
      <c r="X105" s="36"/>
      <c r="Y105" s="36"/>
      <c r="Z105" s="36"/>
      <c r="AA105" s="36"/>
      <c r="AB105" s="36"/>
      <c r="AC105" s="36"/>
      <c r="AD105" s="36"/>
      <c r="AE105" s="36"/>
      <c r="AR105" s="187" t="s">
        <v>164</v>
      </c>
      <c r="AT105" s="187" t="s">
        <v>160</v>
      </c>
      <c r="AU105" s="187" t="s">
        <v>92</v>
      </c>
      <c r="AY105" s="18" t="s">
        <v>158</v>
      </c>
      <c r="BE105" s="188">
        <f>IF(N105="základní",J105,0)</f>
        <v>0</v>
      </c>
      <c r="BF105" s="188">
        <f>IF(N105="snížená",J105,0)</f>
        <v>0</v>
      </c>
      <c r="BG105" s="188">
        <f>IF(N105="zákl. přenesená",J105,0)</f>
        <v>0</v>
      </c>
      <c r="BH105" s="188">
        <f>IF(N105="sníž. přenesená",J105,0)</f>
        <v>0</v>
      </c>
      <c r="BI105" s="188">
        <f>IF(N105="nulová",J105,0)</f>
        <v>0</v>
      </c>
      <c r="BJ105" s="18" t="s">
        <v>90</v>
      </c>
      <c r="BK105" s="188">
        <f>ROUND(I105*H105,2)</f>
        <v>0</v>
      </c>
      <c r="BL105" s="18" t="s">
        <v>164</v>
      </c>
      <c r="BM105" s="187" t="s">
        <v>573</v>
      </c>
    </row>
    <row r="106" spans="2:51" s="13" customFormat="1" ht="11.25">
      <c r="B106" s="194"/>
      <c r="C106" s="195"/>
      <c r="D106" s="189" t="s">
        <v>168</v>
      </c>
      <c r="E106" s="196" t="s">
        <v>44</v>
      </c>
      <c r="F106" s="197" t="s">
        <v>560</v>
      </c>
      <c r="G106" s="195"/>
      <c r="H106" s="196" t="s">
        <v>44</v>
      </c>
      <c r="I106" s="198"/>
      <c r="J106" s="195"/>
      <c r="K106" s="195"/>
      <c r="L106" s="199"/>
      <c r="M106" s="200"/>
      <c r="N106" s="201"/>
      <c r="O106" s="201"/>
      <c r="P106" s="201"/>
      <c r="Q106" s="201"/>
      <c r="R106" s="201"/>
      <c r="S106" s="201"/>
      <c r="T106" s="202"/>
      <c r="AT106" s="203" t="s">
        <v>168</v>
      </c>
      <c r="AU106" s="203" t="s">
        <v>92</v>
      </c>
      <c r="AV106" s="13" t="s">
        <v>90</v>
      </c>
      <c r="AW106" s="13" t="s">
        <v>42</v>
      </c>
      <c r="AX106" s="13" t="s">
        <v>82</v>
      </c>
      <c r="AY106" s="203" t="s">
        <v>158</v>
      </c>
    </row>
    <row r="107" spans="2:51" s="14" customFormat="1" ht="11.25">
      <c r="B107" s="204"/>
      <c r="C107" s="205"/>
      <c r="D107" s="189" t="s">
        <v>168</v>
      </c>
      <c r="E107" s="206" t="s">
        <v>44</v>
      </c>
      <c r="F107" s="207" t="s">
        <v>561</v>
      </c>
      <c r="G107" s="205"/>
      <c r="H107" s="208">
        <v>1799</v>
      </c>
      <c r="I107" s="209"/>
      <c r="J107" s="205"/>
      <c r="K107" s="205"/>
      <c r="L107" s="210"/>
      <c r="M107" s="211"/>
      <c r="N107" s="212"/>
      <c r="O107" s="212"/>
      <c r="P107" s="212"/>
      <c r="Q107" s="212"/>
      <c r="R107" s="212"/>
      <c r="S107" s="212"/>
      <c r="T107" s="213"/>
      <c r="AT107" s="214" t="s">
        <v>168</v>
      </c>
      <c r="AU107" s="214" t="s">
        <v>92</v>
      </c>
      <c r="AV107" s="14" t="s">
        <v>92</v>
      </c>
      <c r="AW107" s="14" t="s">
        <v>42</v>
      </c>
      <c r="AX107" s="14" t="s">
        <v>90</v>
      </c>
      <c r="AY107" s="214" t="s">
        <v>158</v>
      </c>
    </row>
    <row r="108" spans="1:65" s="2" customFormat="1" ht="14.45" customHeight="1">
      <c r="A108" s="36"/>
      <c r="B108" s="37"/>
      <c r="C108" s="176" t="s">
        <v>197</v>
      </c>
      <c r="D108" s="176" t="s">
        <v>160</v>
      </c>
      <c r="E108" s="177" t="s">
        <v>574</v>
      </c>
      <c r="F108" s="178" t="s">
        <v>575</v>
      </c>
      <c r="G108" s="179" t="s">
        <v>113</v>
      </c>
      <c r="H108" s="180">
        <v>3500</v>
      </c>
      <c r="I108" s="181"/>
      <c r="J108" s="182">
        <f>ROUND(I108*H108,2)</f>
        <v>0</v>
      </c>
      <c r="K108" s="178" t="s">
        <v>163</v>
      </c>
      <c r="L108" s="41"/>
      <c r="M108" s="183" t="s">
        <v>44</v>
      </c>
      <c r="N108" s="184" t="s">
        <v>53</v>
      </c>
      <c r="O108" s="66"/>
      <c r="P108" s="185">
        <f>O108*H108</f>
        <v>0</v>
      </c>
      <c r="Q108" s="185">
        <v>0</v>
      </c>
      <c r="R108" s="185">
        <f>Q108*H108</f>
        <v>0</v>
      </c>
      <c r="S108" s="185">
        <v>0</v>
      </c>
      <c r="T108" s="186">
        <f>S108*H108</f>
        <v>0</v>
      </c>
      <c r="U108" s="36"/>
      <c r="V108" s="36"/>
      <c r="W108" s="36"/>
      <c r="X108" s="36"/>
      <c r="Y108" s="36"/>
      <c r="Z108" s="36"/>
      <c r="AA108" s="36"/>
      <c r="AB108" s="36"/>
      <c r="AC108" s="36"/>
      <c r="AD108" s="36"/>
      <c r="AE108" s="36"/>
      <c r="AR108" s="187" t="s">
        <v>164</v>
      </c>
      <c r="AT108" s="187" t="s">
        <v>160</v>
      </c>
      <c r="AU108" s="187" t="s">
        <v>92</v>
      </c>
      <c r="AY108" s="18" t="s">
        <v>158</v>
      </c>
      <c r="BE108" s="188">
        <f>IF(N108="základní",J108,0)</f>
        <v>0</v>
      </c>
      <c r="BF108" s="188">
        <f>IF(N108="snížená",J108,0)</f>
        <v>0</v>
      </c>
      <c r="BG108" s="188">
        <f>IF(N108="zákl. přenesená",J108,0)</f>
        <v>0</v>
      </c>
      <c r="BH108" s="188">
        <f>IF(N108="sníž. přenesená",J108,0)</f>
        <v>0</v>
      </c>
      <c r="BI108" s="188">
        <f>IF(N108="nulová",J108,0)</f>
        <v>0</v>
      </c>
      <c r="BJ108" s="18" t="s">
        <v>90</v>
      </c>
      <c r="BK108" s="188">
        <f>ROUND(I108*H108,2)</f>
        <v>0</v>
      </c>
      <c r="BL108" s="18" t="s">
        <v>164</v>
      </c>
      <c r="BM108" s="187" t="s">
        <v>576</v>
      </c>
    </row>
    <row r="109" spans="2:51" s="13" customFormat="1" ht="11.25">
      <c r="B109" s="194"/>
      <c r="C109" s="195"/>
      <c r="D109" s="189" t="s">
        <v>168</v>
      </c>
      <c r="E109" s="196" t="s">
        <v>44</v>
      </c>
      <c r="F109" s="197" t="s">
        <v>560</v>
      </c>
      <c r="G109" s="195"/>
      <c r="H109" s="196" t="s">
        <v>44</v>
      </c>
      <c r="I109" s="198"/>
      <c r="J109" s="195"/>
      <c r="K109" s="195"/>
      <c r="L109" s="199"/>
      <c r="M109" s="200"/>
      <c r="N109" s="201"/>
      <c r="O109" s="201"/>
      <c r="P109" s="201"/>
      <c r="Q109" s="201"/>
      <c r="R109" s="201"/>
      <c r="S109" s="201"/>
      <c r="T109" s="202"/>
      <c r="AT109" s="203" t="s">
        <v>168</v>
      </c>
      <c r="AU109" s="203" t="s">
        <v>92</v>
      </c>
      <c r="AV109" s="13" t="s">
        <v>90</v>
      </c>
      <c r="AW109" s="13" t="s">
        <v>42</v>
      </c>
      <c r="AX109" s="13" t="s">
        <v>82</v>
      </c>
      <c r="AY109" s="203" t="s">
        <v>158</v>
      </c>
    </row>
    <row r="110" spans="2:51" s="14" customFormat="1" ht="11.25">
      <c r="B110" s="204"/>
      <c r="C110" s="205"/>
      <c r="D110" s="189" t="s">
        <v>168</v>
      </c>
      <c r="E110" s="206" t="s">
        <v>44</v>
      </c>
      <c r="F110" s="207" t="s">
        <v>577</v>
      </c>
      <c r="G110" s="205"/>
      <c r="H110" s="208">
        <v>3500</v>
      </c>
      <c r="I110" s="209"/>
      <c r="J110" s="205"/>
      <c r="K110" s="205"/>
      <c r="L110" s="210"/>
      <c r="M110" s="211"/>
      <c r="N110" s="212"/>
      <c r="O110" s="212"/>
      <c r="P110" s="212"/>
      <c r="Q110" s="212"/>
      <c r="R110" s="212"/>
      <c r="S110" s="212"/>
      <c r="T110" s="213"/>
      <c r="AT110" s="214" t="s">
        <v>168</v>
      </c>
      <c r="AU110" s="214" t="s">
        <v>92</v>
      </c>
      <c r="AV110" s="14" t="s">
        <v>92</v>
      </c>
      <c r="AW110" s="14" t="s">
        <v>42</v>
      </c>
      <c r="AX110" s="14" t="s">
        <v>90</v>
      </c>
      <c r="AY110" s="214" t="s">
        <v>158</v>
      </c>
    </row>
    <row r="111" spans="1:65" s="2" customFormat="1" ht="14.45" customHeight="1">
      <c r="A111" s="36"/>
      <c r="B111" s="37"/>
      <c r="C111" s="176" t="s">
        <v>205</v>
      </c>
      <c r="D111" s="176" t="s">
        <v>160</v>
      </c>
      <c r="E111" s="177" t="s">
        <v>578</v>
      </c>
      <c r="F111" s="178" t="s">
        <v>579</v>
      </c>
      <c r="G111" s="179" t="s">
        <v>216</v>
      </c>
      <c r="H111" s="180">
        <v>93.8</v>
      </c>
      <c r="I111" s="181"/>
      <c r="J111" s="182">
        <f>ROUND(I111*H111,2)</f>
        <v>0</v>
      </c>
      <c r="K111" s="178" t="s">
        <v>163</v>
      </c>
      <c r="L111" s="41"/>
      <c r="M111" s="183" t="s">
        <v>44</v>
      </c>
      <c r="N111" s="184" t="s">
        <v>53</v>
      </c>
      <c r="O111" s="66"/>
      <c r="P111" s="185">
        <f>O111*H111</f>
        <v>0</v>
      </c>
      <c r="Q111" s="185">
        <v>1.85</v>
      </c>
      <c r="R111" s="185">
        <f>Q111*H111</f>
        <v>173.53</v>
      </c>
      <c r="S111" s="185">
        <v>0</v>
      </c>
      <c r="T111" s="186">
        <f>S111*H111</f>
        <v>0</v>
      </c>
      <c r="U111" s="36"/>
      <c r="V111" s="36"/>
      <c r="W111" s="36"/>
      <c r="X111" s="36"/>
      <c r="Y111" s="36"/>
      <c r="Z111" s="36"/>
      <c r="AA111" s="36"/>
      <c r="AB111" s="36"/>
      <c r="AC111" s="36"/>
      <c r="AD111" s="36"/>
      <c r="AE111" s="36"/>
      <c r="AR111" s="187" t="s">
        <v>164</v>
      </c>
      <c r="AT111" s="187" t="s">
        <v>160</v>
      </c>
      <c r="AU111" s="187" t="s">
        <v>92</v>
      </c>
      <c r="AY111" s="18" t="s">
        <v>158</v>
      </c>
      <c r="BE111" s="188">
        <f>IF(N111="základní",J111,0)</f>
        <v>0</v>
      </c>
      <c r="BF111" s="188">
        <f>IF(N111="snížená",J111,0)</f>
        <v>0</v>
      </c>
      <c r="BG111" s="188">
        <f>IF(N111="zákl. přenesená",J111,0)</f>
        <v>0</v>
      </c>
      <c r="BH111" s="188">
        <f>IF(N111="sníž. přenesená",J111,0)</f>
        <v>0</v>
      </c>
      <c r="BI111" s="188">
        <f>IF(N111="nulová",J111,0)</f>
        <v>0</v>
      </c>
      <c r="BJ111" s="18" t="s">
        <v>90</v>
      </c>
      <c r="BK111" s="188">
        <f>ROUND(I111*H111,2)</f>
        <v>0</v>
      </c>
      <c r="BL111" s="18" t="s">
        <v>164</v>
      </c>
      <c r="BM111" s="187" t="s">
        <v>580</v>
      </c>
    </row>
    <row r="112" spans="1:47" s="2" customFormat="1" ht="29.25">
      <c r="A112" s="36"/>
      <c r="B112" s="37"/>
      <c r="C112" s="38"/>
      <c r="D112" s="189" t="s">
        <v>166</v>
      </c>
      <c r="E112" s="38"/>
      <c r="F112" s="190" t="s">
        <v>581</v>
      </c>
      <c r="G112" s="38"/>
      <c r="H112" s="38"/>
      <c r="I112" s="191"/>
      <c r="J112" s="38"/>
      <c r="K112" s="38"/>
      <c r="L112" s="41"/>
      <c r="M112" s="192"/>
      <c r="N112" s="193"/>
      <c r="O112" s="66"/>
      <c r="P112" s="66"/>
      <c r="Q112" s="66"/>
      <c r="R112" s="66"/>
      <c r="S112" s="66"/>
      <c r="T112" s="67"/>
      <c r="U112" s="36"/>
      <c r="V112" s="36"/>
      <c r="W112" s="36"/>
      <c r="X112" s="36"/>
      <c r="Y112" s="36"/>
      <c r="Z112" s="36"/>
      <c r="AA112" s="36"/>
      <c r="AB112" s="36"/>
      <c r="AC112" s="36"/>
      <c r="AD112" s="36"/>
      <c r="AE112" s="36"/>
      <c r="AT112" s="18" t="s">
        <v>166</v>
      </c>
      <c r="AU112" s="18" t="s">
        <v>92</v>
      </c>
    </row>
    <row r="113" spans="2:51" s="13" customFormat="1" ht="11.25">
      <c r="B113" s="194"/>
      <c r="C113" s="195"/>
      <c r="D113" s="189" t="s">
        <v>168</v>
      </c>
      <c r="E113" s="196" t="s">
        <v>44</v>
      </c>
      <c r="F113" s="197" t="s">
        <v>560</v>
      </c>
      <c r="G113" s="195"/>
      <c r="H113" s="196" t="s">
        <v>44</v>
      </c>
      <c r="I113" s="198"/>
      <c r="J113" s="195"/>
      <c r="K113" s="195"/>
      <c r="L113" s="199"/>
      <c r="M113" s="200"/>
      <c r="N113" s="201"/>
      <c r="O113" s="201"/>
      <c r="P113" s="201"/>
      <c r="Q113" s="201"/>
      <c r="R113" s="201"/>
      <c r="S113" s="201"/>
      <c r="T113" s="202"/>
      <c r="AT113" s="203" t="s">
        <v>168</v>
      </c>
      <c r="AU113" s="203" t="s">
        <v>92</v>
      </c>
      <c r="AV113" s="13" t="s">
        <v>90</v>
      </c>
      <c r="AW113" s="13" t="s">
        <v>42</v>
      </c>
      <c r="AX113" s="13" t="s">
        <v>82</v>
      </c>
      <c r="AY113" s="203" t="s">
        <v>158</v>
      </c>
    </row>
    <row r="114" spans="2:51" s="14" customFormat="1" ht="11.25">
      <c r="B114" s="204"/>
      <c r="C114" s="205"/>
      <c r="D114" s="189" t="s">
        <v>168</v>
      </c>
      <c r="E114" s="206" t="s">
        <v>44</v>
      </c>
      <c r="F114" s="207" t="s">
        <v>582</v>
      </c>
      <c r="G114" s="205"/>
      <c r="H114" s="208">
        <v>93.8</v>
      </c>
      <c r="I114" s="209"/>
      <c r="J114" s="205"/>
      <c r="K114" s="205"/>
      <c r="L114" s="210"/>
      <c r="M114" s="211"/>
      <c r="N114" s="212"/>
      <c r="O114" s="212"/>
      <c r="P114" s="212"/>
      <c r="Q114" s="212"/>
      <c r="R114" s="212"/>
      <c r="S114" s="212"/>
      <c r="T114" s="213"/>
      <c r="AT114" s="214" t="s">
        <v>168</v>
      </c>
      <c r="AU114" s="214" t="s">
        <v>92</v>
      </c>
      <c r="AV114" s="14" t="s">
        <v>92</v>
      </c>
      <c r="AW114" s="14" t="s">
        <v>42</v>
      </c>
      <c r="AX114" s="14" t="s">
        <v>90</v>
      </c>
      <c r="AY114" s="214" t="s">
        <v>158</v>
      </c>
    </row>
    <row r="115" spans="1:65" s="2" customFormat="1" ht="14.45" customHeight="1">
      <c r="A115" s="36"/>
      <c r="B115" s="37"/>
      <c r="C115" s="176" t="s">
        <v>213</v>
      </c>
      <c r="D115" s="176" t="s">
        <v>160</v>
      </c>
      <c r="E115" s="177" t="s">
        <v>362</v>
      </c>
      <c r="F115" s="178" t="s">
        <v>363</v>
      </c>
      <c r="G115" s="179" t="s">
        <v>113</v>
      </c>
      <c r="H115" s="180">
        <v>1799</v>
      </c>
      <c r="I115" s="181"/>
      <c r="J115" s="182">
        <f>ROUND(I115*H115,2)</f>
        <v>0</v>
      </c>
      <c r="K115" s="178" t="s">
        <v>163</v>
      </c>
      <c r="L115" s="41"/>
      <c r="M115" s="183" t="s">
        <v>44</v>
      </c>
      <c r="N115" s="184" t="s">
        <v>53</v>
      </c>
      <c r="O115" s="66"/>
      <c r="P115" s="185">
        <f>O115*H115</f>
        <v>0</v>
      </c>
      <c r="Q115" s="185">
        <v>0</v>
      </c>
      <c r="R115" s="185">
        <f>Q115*H115</f>
        <v>0</v>
      </c>
      <c r="S115" s="185">
        <v>0</v>
      </c>
      <c r="T115" s="186">
        <f>S115*H115</f>
        <v>0</v>
      </c>
      <c r="U115" s="36"/>
      <c r="V115" s="36"/>
      <c r="W115" s="36"/>
      <c r="X115" s="36"/>
      <c r="Y115" s="36"/>
      <c r="Z115" s="36"/>
      <c r="AA115" s="36"/>
      <c r="AB115" s="36"/>
      <c r="AC115" s="36"/>
      <c r="AD115" s="36"/>
      <c r="AE115" s="36"/>
      <c r="AR115" s="187" t="s">
        <v>164</v>
      </c>
      <c r="AT115" s="187" t="s">
        <v>160</v>
      </c>
      <c r="AU115" s="187" t="s">
        <v>92</v>
      </c>
      <c r="AY115" s="18" t="s">
        <v>158</v>
      </c>
      <c r="BE115" s="188">
        <f>IF(N115="základní",J115,0)</f>
        <v>0</v>
      </c>
      <c r="BF115" s="188">
        <f>IF(N115="snížená",J115,0)</f>
        <v>0</v>
      </c>
      <c r="BG115" s="188">
        <f>IF(N115="zákl. přenesená",J115,0)</f>
        <v>0</v>
      </c>
      <c r="BH115" s="188">
        <f>IF(N115="sníž. přenesená",J115,0)</f>
        <v>0</v>
      </c>
      <c r="BI115" s="188">
        <f>IF(N115="nulová",J115,0)</f>
        <v>0</v>
      </c>
      <c r="BJ115" s="18" t="s">
        <v>90</v>
      </c>
      <c r="BK115" s="188">
        <f>ROUND(I115*H115,2)</f>
        <v>0</v>
      </c>
      <c r="BL115" s="18" t="s">
        <v>164</v>
      </c>
      <c r="BM115" s="187" t="s">
        <v>583</v>
      </c>
    </row>
    <row r="116" spans="1:47" s="2" customFormat="1" ht="39">
      <c r="A116" s="36"/>
      <c r="B116" s="37"/>
      <c r="C116" s="38"/>
      <c r="D116" s="189" t="s">
        <v>166</v>
      </c>
      <c r="E116" s="38"/>
      <c r="F116" s="190" t="s">
        <v>365</v>
      </c>
      <c r="G116" s="38"/>
      <c r="H116" s="38"/>
      <c r="I116" s="191"/>
      <c r="J116" s="38"/>
      <c r="K116" s="38"/>
      <c r="L116" s="41"/>
      <c r="M116" s="192"/>
      <c r="N116" s="193"/>
      <c r="O116" s="66"/>
      <c r="P116" s="66"/>
      <c r="Q116" s="66"/>
      <c r="R116" s="66"/>
      <c r="S116" s="66"/>
      <c r="T116" s="67"/>
      <c r="U116" s="36"/>
      <c r="V116" s="36"/>
      <c r="W116" s="36"/>
      <c r="X116" s="36"/>
      <c r="Y116" s="36"/>
      <c r="Z116" s="36"/>
      <c r="AA116" s="36"/>
      <c r="AB116" s="36"/>
      <c r="AC116" s="36"/>
      <c r="AD116" s="36"/>
      <c r="AE116" s="36"/>
      <c r="AT116" s="18" t="s">
        <v>166</v>
      </c>
      <c r="AU116" s="18" t="s">
        <v>92</v>
      </c>
    </row>
    <row r="117" spans="2:51" s="13" customFormat="1" ht="11.25">
      <c r="B117" s="194"/>
      <c r="C117" s="195"/>
      <c r="D117" s="189" t="s">
        <v>168</v>
      </c>
      <c r="E117" s="196" t="s">
        <v>44</v>
      </c>
      <c r="F117" s="197" t="s">
        <v>560</v>
      </c>
      <c r="G117" s="195"/>
      <c r="H117" s="196" t="s">
        <v>44</v>
      </c>
      <c r="I117" s="198"/>
      <c r="J117" s="195"/>
      <c r="K117" s="195"/>
      <c r="L117" s="199"/>
      <c r="M117" s="200"/>
      <c r="N117" s="201"/>
      <c r="O117" s="201"/>
      <c r="P117" s="201"/>
      <c r="Q117" s="201"/>
      <c r="R117" s="201"/>
      <c r="S117" s="201"/>
      <c r="T117" s="202"/>
      <c r="AT117" s="203" t="s">
        <v>168</v>
      </c>
      <c r="AU117" s="203" t="s">
        <v>92</v>
      </c>
      <c r="AV117" s="13" t="s">
        <v>90</v>
      </c>
      <c r="AW117" s="13" t="s">
        <v>42</v>
      </c>
      <c r="AX117" s="13" t="s">
        <v>82</v>
      </c>
      <c r="AY117" s="203" t="s">
        <v>158</v>
      </c>
    </row>
    <row r="118" spans="2:51" s="14" customFormat="1" ht="11.25">
      <c r="B118" s="204"/>
      <c r="C118" s="205"/>
      <c r="D118" s="189" t="s">
        <v>168</v>
      </c>
      <c r="E118" s="206" t="s">
        <v>44</v>
      </c>
      <c r="F118" s="207" t="s">
        <v>561</v>
      </c>
      <c r="G118" s="205"/>
      <c r="H118" s="208">
        <v>1799</v>
      </c>
      <c r="I118" s="209"/>
      <c r="J118" s="205"/>
      <c r="K118" s="205"/>
      <c r="L118" s="210"/>
      <c r="M118" s="211"/>
      <c r="N118" s="212"/>
      <c r="O118" s="212"/>
      <c r="P118" s="212"/>
      <c r="Q118" s="212"/>
      <c r="R118" s="212"/>
      <c r="S118" s="212"/>
      <c r="T118" s="213"/>
      <c r="AT118" s="214" t="s">
        <v>168</v>
      </c>
      <c r="AU118" s="214" t="s">
        <v>92</v>
      </c>
      <c r="AV118" s="14" t="s">
        <v>92</v>
      </c>
      <c r="AW118" s="14" t="s">
        <v>42</v>
      </c>
      <c r="AX118" s="14" t="s">
        <v>90</v>
      </c>
      <c r="AY118" s="214" t="s">
        <v>158</v>
      </c>
    </row>
    <row r="119" spans="1:65" s="2" customFormat="1" ht="14.45" customHeight="1">
      <c r="A119" s="36"/>
      <c r="B119" s="37"/>
      <c r="C119" s="176" t="s">
        <v>225</v>
      </c>
      <c r="D119" s="176" t="s">
        <v>160</v>
      </c>
      <c r="E119" s="177" t="s">
        <v>584</v>
      </c>
      <c r="F119" s="178" t="s">
        <v>585</v>
      </c>
      <c r="G119" s="179" t="s">
        <v>113</v>
      </c>
      <c r="H119" s="180">
        <v>5201</v>
      </c>
      <c r="I119" s="181"/>
      <c r="J119" s="182">
        <f>ROUND(I119*H119,2)</f>
        <v>0</v>
      </c>
      <c r="K119" s="178" t="s">
        <v>163</v>
      </c>
      <c r="L119" s="41"/>
      <c r="M119" s="183" t="s">
        <v>44</v>
      </c>
      <c r="N119" s="184" t="s">
        <v>53</v>
      </c>
      <c r="O119" s="66"/>
      <c r="P119" s="185">
        <f>O119*H119</f>
        <v>0</v>
      </c>
      <c r="Q119" s="185">
        <v>0</v>
      </c>
      <c r="R119" s="185">
        <f>Q119*H119</f>
        <v>0</v>
      </c>
      <c r="S119" s="185">
        <v>0</v>
      </c>
      <c r="T119" s="186">
        <f>S119*H119</f>
        <v>0</v>
      </c>
      <c r="U119" s="36"/>
      <c r="V119" s="36"/>
      <c r="W119" s="36"/>
      <c r="X119" s="36"/>
      <c r="Y119" s="36"/>
      <c r="Z119" s="36"/>
      <c r="AA119" s="36"/>
      <c r="AB119" s="36"/>
      <c r="AC119" s="36"/>
      <c r="AD119" s="36"/>
      <c r="AE119" s="36"/>
      <c r="AR119" s="187" t="s">
        <v>164</v>
      </c>
      <c r="AT119" s="187" t="s">
        <v>160</v>
      </c>
      <c r="AU119" s="187" t="s">
        <v>92</v>
      </c>
      <c r="AY119" s="18" t="s">
        <v>158</v>
      </c>
      <c r="BE119" s="188">
        <f>IF(N119="základní",J119,0)</f>
        <v>0</v>
      </c>
      <c r="BF119" s="188">
        <f>IF(N119="snížená",J119,0)</f>
        <v>0</v>
      </c>
      <c r="BG119" s="188">
        <f>IF(N119="zákl. přenesená",J119,0)</f>
        <v>0</v>
      </c>
      <c r="BH119" s="188">
        <f>IF(N119="sníž. přenesená",J119,0)</f>
        <v>0</v>
      </c>
      <c r="BI119" s="188">
        <f>IF(N119="nulová",J119,0)</f>
        <v>0</v>
      </c>
      <c r="BJ119" s="18" t="s">
        <v>90</v>
      </c>
      <c r="BK119" s="188">
        <f>ROUND(I119*H119,2)</f>
        <v>0</v>
      </c>
      <c r="BL119" s="18" t="s">
        <v>164</v>
      </c>
      <c r="BM119" s="187" t="s">
        <v>586</v>
      </c>
    </row>
    <row r="120" spans="2:51" s="13" customFormat="1" ht="11.25">
      <c r="B120" s="194"/>
      <c r="C120" s="195"/>
      <c r="D120" s="189" t="s">
        <v>168</v>
      </c>
      <c r="E120" s="196" t="s">
        <v>44</v>
      </c>
      <c r="F120" s="197" t="s">
        <v>560</v>
      </c>
      <c r="G120" s="195"/>
      <c r="H120" s="196" t="s">
        <v>44</v>
      </c>
      <c r="I120" s="198"/>
      <c r="J120" s="195"/>
      <c r="K120" s="195"/>
      <c r="L120" s="199"/>
      <c r="M120" s="200"/>
      <c r="N120" s="201"/>
      <c r="O120" s="201"/>
      <c r="P120" s="201"/>
      <c r="Q120" s="201"/>
      <c r="R120" s="201"/>
      <c r="S120" s="201"/>
      <c r="T120" s="202"/>
      <c r="AT120" s="203" t="s">
        <v>168</v>
      </c>
      <c r="AU120" s="203" t="s">
        <v>92</v>
      </c>
      <c r="AV120" s="13" t="s">
        <v>90</v>
      </c>
      <c r="AW120" s="13" t="s">
        <v>42</v>
      </c>
      <c r="AX120" s="13" t="s">
        <v>82</v>
      </c>
      <c r="AY120" s="203" t="s">
        <v>158</v>
      </c>
    </row>
    <row r="121" spans="2:51" s="14" customFormat="1" ht="11.25">
      <c r="B121" s="204"/>
      <c r="C121" s="205"/>
      <c r="D121" s="189" t="s">
        <v>168</v>
      </c>
      <c r="E121" s="206" t="s">
        <v>44</v>
      </c>
      <c r="F121" s="207" t="s">
        <v>587</v>
      </c>
      <c r="G121" s="205"/>
      <c r="H121" s="208">
        <v>5201</v>
      </c>
      <c r="I121" s="209"/>
      <c r="J121" s="205"/>
      <c r="K121" s="205"/>
      <c r="L121" s="210"/>
      <c r="M121" s="211"/>
      <c r="N121" s="212"/>
      <c r="O121" s="212"/>
      <c r="P121" s="212"/>
      <c r="Q121" s="212"/>
      <c r="R121" s="212"/>
      <c r="S121" s="212"/>
      <c r="T121" s="213"/>
      <c r="AT121" s="214" t="s">
        <v>168</v>
      </c>
      <c r="AU121" s="214" t="s">
        <v>92</v>
      </c>
      <c r="AV121" s="14" t="s">
        <v>92</v>
      </c>
      <c r="AW121" s="14" t="s">
        <v>42</v>
      </c>
      <c r="AX121" s="14" t="s">
        <v>90</v>
      </c>
      <c r="AY121" s="214" t="s">
        <v>158</v>
      </c>
    </row>
    <row r="122" spans="1:65" s="2" customFormat="1" ht="24.2" customHeight="1">
      <c r="A122" s="36"/>
      <c r="B122" s="37"/>
      <c r="C122" s="176" t="s">
        <v>233</v>
      </c>
      <c r="D122" s="176" t="s">
        <v>160</v>
      </c>
      <c r="E122" s="177" t="s">
        <v>588</v>
      </c>
      <c r="F122" s="178" t="s">
        <v>589</v>
      </c>
      <c r="G122" s="179" t="s">
        <v>113</v>
      </c>
      <c r="H122" s="180">
        <v>3500</v>
      </c>
      <c r="I122" s="181"/>
      <c r="J122" s="182">
        <f>ROUND(I122*H122,2)</f>
        <v>0</v>
      </c>
      <c r="K122" s="178" t="s">
        <v>163</v>
      </c>
      <c r="L122" s="41"/>
      <c r="M122" s="183" t="s">
        <v>44</v>
      </c>
      <c r="N122" s="184" t="s">
        <v>53</v>
      </c>
      <c r="O122" s="66"/>
      <c r="P122" s="185">
        <f>O122*H122</f>
        <v>0</v>
      </c>
      <c r="Q122" s="185">
        <v>0</v>
      </c>
      <c r="R122" s="185">
        <f>Q122*H122</f>
        <v>0</v>
      </c>
      <c r="S122" s="185">
        <v>0</v>
      </c>
      <c r="T122" s="186">
        <f>S122*H122</f>
        <v>0</v>
      </c>
      <c r="U122" s="36"/>
      <c r="V122" s="36"/>
      <c r="W122" s="36"/>
      <c r="X122" s="36"/>
      <c r="Y122" s="36"/>
      <c r="Z122" s="36"/>
      <c r="AA122" s="36"/>
      <c r="AB122" s="36"/>
      <c r="AC122" s="36"/>
      <c r="AD122" s="36"/>
      <c r="AE122" s="36"/>
      <c r="AR122" s="187" t="s">
        <v>164</v>
      </c>
      <c r="AT122" s="187" t="s">
        <v>160</v>
      </c>
      <c r="AU122" s="187" t="s">
        <v>92</v>
      </c>
      <c r="AY122" s="18" t="s">
        <v>158</v>
      </c>
      <c r="BE122" s="188">
        <f>IF(N122="základní",J122,0)</f>
        <v>0</v>
      </c>
      <c r="BF122" s="188">
        <f>IF(N122="snížená",J122,0)</f>
        <v>0</v>
      </c>
      <c r="BG122" s="188">
        <f>IF(N122="zákl. přenesená",J122,0)</f>
        <v>0</v>
      </c>
      <c r="BH122" s="188">
        <f>IF(N122="sníž. přenesená",J122,0)</f>
        <v>0</v>
      </c>
      <c r="BI122" s="188">
        <f>IF(N122="nulová",J122,0)</f>
        <v>0</v>
      </c>
      <c r="BJ122" s="18" t="s">
        <v>90</v>
      </c>
      <c r="BK122" s="188">
        <f>ROUND(I122*H122,2)</f>
        <v>0</v>
      </c>
      <c r="BL122" s="18" t="s">
        <v>164</v>
      </c>
      <c r="BM122" s="187" t="s">
        <v>590</v>
      </c>
    </row>
    <row r="123" spans="1:47" s="2" customFormat="1" ht="48.75">
      <c r="A123" s="36"/>
      <c r="B123" s="37"/>
      <c r="C123" s="38"/>
      <c r="D123" s="189" t="s">
        <v>166</v>
      </c>
      <c r="E123" s="38"/>
      <c r="F123" s="190" t="s">
        <v>383</v>
      </c>
      <c r="G123" s="38"/>
      <c r="H123" s="38"/>
      <c r="I123" s="191"/>
      <c r="J123" s="38"/>
      <c r="K123" s="38"/>
      <c r="L123" s="41"/>
      <c r="M123" s="192"/>
      <c r="N123" s="193"/>
      <c r="O123" s="66"/>
      <c r="P123" s="66"/>
      <c r="Q123" s="66"/>
      <c r="R123" s="66"/>
      <c r="S123" s="66"/>
      <c r="T123" s="67"/>
      <c r="U123" s="36"/>
      <c r="V123" s="36"/>
      <c r="W123" s="36"/>
      <c r="X123" s="36"/>
      <c r="Y123" s="36"/>
      <c r="Z123" s="36"/>
      <c r="AA123" s="36"/>
      <c r="AB123" s="36"/>
      <c r="AC123" s="36"/>
      <c r="AD123" s="36"/>
      <c r="AE123" s="36"/>
      <c r="AT123" s="18" t="s">
        <v>166</v>
      </c>
      <c r="AU123" s="18" t="s">
        <v>92</v>
      </c>
    </row>
    <row r="124" spans="2:51" s="13" customFormat="1" ht="11.25">
      <c r="B124" s="194"/>
      <c r="C124" s="195"/>
      <c r="D124" s="189" t="s">
        <v>168</v>
      </c>
      <c r="E124" s="196" t="s">
        <v>44</v>
      </c>
      <c r="F124" s="197" t="s">
        <v>560</v>
      </c>
      <c r="G124" s="195"/>
      <c r="H124" s="196" t="s">
        <v>44</v>
      </c>
      <c r="I124" s="198"/>
      <c r="J124" s="195"/>
      <c r="K124" s="195"/>
      <c r="L124" s="199"/>
      <c r="M124" s="200"/>
      <c r="N124" s="201"/>
      <c r="O124" s="201"/>
      <c r="P124" s="201"/>
      <c r="Q124" s="201"/>
      <c r="R124" s="201"/>
      <c r="S124" s="201"/>
      <c r="T124" s="202"/>
      <c r="AT124" s="203" t="s">
        <v>168</v>
      </c>
      <c r="AU124" s="203" t="s">
        <v>92</v>
      </c>
      <c r="AV124" s="13" t="s">
        <v>90</v>
      </c>
      <c r="AW124" s="13" t="s">
        <v>42</v>
      </c>
      <c r="AX124" s="13" t="s">
        <v>82</v>
      </c>
      <c r="AY124" s="203" t="s">
        <v>158</v>
      </c>
    </row>
    <row r="125" spans="2:51" s="14" customFormat="1" ht="11.25">
      <c r="B125" s="204"/>
      <c r="C125" s="205"/>
      <c r="D125" s="189" t="s">
        <v>168</v>
      </c>
      <c r="E125" s="206" t="s">
        <v>44</v>
      </c>
      <c r="F125" s="207" t="s">
        <v>577</v>
      </c>
      <c r="G125" s="205"/>
      <c r="H125" s="208">
        <v>3500</v>
      </c>
      <c r="I125" s="209"/>
      <c r="J125" s="205"/>
      <c r="K125" s="205"/>
      <c r="L125" s="210"/>
      <c r="M125" s="211"/>
      <c r="N125" s="212"/>
      <c r="O125" s="212"/>
      <c r="P125" s="212"/>
      <c r="Q125" s="212"/>
      <c r="R125" s="212"/>
      <c r="S125" s="212"/>
      <c r="T125" s="213"/>
      <c r="AT125" s="214" t="s">
        <v>168</v>
      </c>
      <c r="AU125" s="214" t="s">
        <v>92</v>
      </c>
      <c r="AV125" s="14" t="s">
        <v>92</v>
      </c>
      <c r="AW125" s="14" t="s">
        <v>42</v>
      </c>
      <c r="AX125" s="14" t="s">
        <v>90</v>
      </c>
      <c r="AY125" s="214" t="s">
        <v>158</v>
      </c>
    </row>
    <row r="126" spans="2:63" s="12" customFormat="1" ht="22.9" customHeight="1">
      <c r="B126" s="160"/>
      <c r="C126" s="161"/>
      <c r="D126" s="162" t="s">
        <v>81</v>
      </c>
      <c r="E126" s="174" t="s">
        <v>225</v>
      </c>
      <c r="F126" s="174" t="s">
        <v>426</v>
      </c>
      <c r="G126" s="161"/>
      <c r="H126" s="161"/>
      <c r="I126" s="164"/>
      <c r="J126" s="175">
        <f>BK126</f>
        <v>0</v>
      </c>
      <c r="K126" s="161"/>
      <c r="L126" s="166"/>
      <c r="M126" s="167"/>
      <c r="N126" s="168"/>
      <c r="O126" s="168"/>
      <c r="P126" s="169">
        <f>SUM(P127:P142)</f>
        <v>0</v>
      </c>
      <c r="Q126" s="168"/>
      <c r="R126" s="169">
        <f>SUM(R127:R142)</f>
        <v>0.17875000000000002</v>
      </c>
      <c r="S126" s="168"/>
      <c r="T126" s="170">
        <f>SUM(T127:T142)</f>
        <v>338.94</v>
      </c>
      <c r="AR126" s="171" t="s">
        <v>90</v>
      </c>
      <c r="AT126" s="172" t="s">
        <v>81</v>
      </c>
      <c r="AU126" s="172" t="s">
        <v>90</v>
      </c>
      <c r="AY126" s="171" t="s">
        <v>158</v>
      </c>
      <c r="BK126" s="173">
        <f>SUM(BK127:BK142)</f>
        <v>0</v>
      </c>
    </row>
    <row r="127" spans="1:65" s="2" customFormat="1" ht="14.45" customHeight="1">
      <c r="A127" s="36"/>
      <c r="B127" s="37"/>
      <c r="C127" s="176" t="s">
        <v>240</v>
      </c>
      <c r="D127" s="176" t="s">
        <v>160</v>
      </c>
      <c r="E127" s="177" t="s">
        <v>591</v>
      </c>
      <c r="F127" s="178" t="s">
        <v>592</v>
      </c>
      <c r="G127" s="179" t="s">
        <v>312</v>
      </c>
      <c r="H127" s="180">
        <v>1375</v>
      </c>
      <c r="I127" s="181"/>
      <c r="J127" s="182">
        <f>ROUND(I127*H127,2)</f>
        <v>0</v>
      </c>
      <c r="K127" s="178" t="s">
        <v>163</v>
      </c>
      <c r="L127" s="41"/>
      <c r="M127" s="183" t="s">
        <v>44</v>
      </c>
      <c r="N127" s="184" t="s">
        <v>53</v>
      </c>
      <c r="O127" s="66"/>
      <c r="P127" s="185">
        <f>O127*H127</f>
        <v>0</v>
      </c>
      <c r="Q127" s="185">
        <v>0</v>
      </c>
      <c r="R127" s="185">
        <f>Q127*H127</f>
        <v>0</v>
      </c>
      <c r="S127" s="185">
        <v>0</v>
      </c>
      <c r="T127" s="186">
        <f>S127*H127</f>
        <v>0</v>
      </c>
      <c r="U127" s="36"/>
      <c r="V127" s="36"/>
      <c r="W127" s="36"/>
      <c r="X127" s="36"/>
      <c r="Y127" s="36"/>
      <c r="Z127" s="36"/>
      <c r="AA127" s="36"/>
      <c r="AB127" s="36"/>
      <c r="AC127" s="36"/>
      <c r="AD127" s="36"/>
      <c r="AE127" s="36"/>
      <c r="AR127" s="187" t="s">
        <v>164</v>
      </c>
      <c r="AT127" s="187" t="s">
        <v>160</v>
      </c>
      <c r="AU127" s="187" t="s">
        <v>92</v>
      </c>
      <c r="AY127" s="18" t="s">
        <v>158</v>
      </c>
      <c r="BE127" s="188">
        <f>IF(N127="základní",J127,0)</f>
        <v>0</v>
      </c>
      <c r="BF127" s="188">
        <f>IF(N127="snížená",J127,0)</f>
        <v>0</v>
      </c>
      <c r="BG127" s="188">
        <f>IF(N127="zákl. přenesená",J127,0)</f>
        <v>0</v>
      </c>
      <c r="BH127" s="188">
        <f>IF(N127="sníž. přenesená",J127,0)</f>
        <v>0</v>
      </c>
      <c r="BI127" s="188">
        <f>IF(N127="nulová",J127,0)</f>
        <v>0</v>
      </c>
      <c r="BJ127" s="18" t="s">
        <v>90</v>
      </c>
      <c r="BK127" s="188">
        <f>ROUND(I127*H127,2)</f>
        <v>0</v>
      </c>
      <c r="BL127" s="18" t="s">
        <v>164</v>
      </c>
      <c r="BM127" s="187" t="s">
        <v>593</v>
      </c>
    </row>
    <row r="128" spans="1:47" s="2" customFormat="1" ht="29.25">
      <c r="A128" s="36"/>
      <c r="B128" s="37"/>
      <c r="C128" s="38"/>
      <c r="D128" s="189" t="s">
        <v>166</v>
      </c>
      <c r="E128" s="38"/>
      <c r="F128" s="190" t="s">
        <v>447</v>
      </c>
      <c r="G128" s="38"/>
      <c r="H128" s="38"/>
      <c r="I128" s="191"/>
      <c r="J128" s="38"/>
      <c r="K128" s="38"/>
      <c r="L128" s="41"/>
      <c r="M128" s="192"/>
      <c r="N128" s="193"/>
      <c r="O128" s="66"/>
      <c r="P128" s="66"/>
      <c r="Q128" s="66"/>
      <c r="R128" s="66"/>
      <c r="S128" s="66"/>
      <c r="T128" s="67"/>
      <c r="U128" s="36"/>
      <c r="V128" s="36"/>
      <c r="W128" s="36"/>
      <c r="X128" s="36"/>
      <c r="Y128" s="36"/>
      <c r="Z128" s="36"/>
      <c r="AA128" s="36"/>
      <c r="AB128" s="36"/>
      <c r="AC128" s="36"/>
      <c r="AD128" s="36"/>
      <c r="AE128" s="36"/>
      <c r="AT128" s="18" t="s">
        <v>166</v>
      </c>
      <c r="AU128" s="18" t="s">
        <v>92</v>
      </c>
    </row>
    <row r="129" spans="2:51" s="14" customFormat="1" ht="11.25">
      <c r="B129" s="204"/>
      <c r="C129" s="205"/>
      <c r="D129" s="189" t="s">
        <v>168</v>
      </c>
      <c r="E129" s="206" t="s">
        <v>44</v>
      </c>
      <c r="F129" s="207" t="s">
        <v>594</v>
      </c>
      <c r="G129" s="205"/>
      <c r="H129" s="208">
        <v>1375</v>
      </c>
      <c r="I129" s="209"/>
      <c r="J129" s="205"/>
      <c r="K129" s="205"/>
      <c r="L129" s="210"/>
      <c r="M129" s="211"/>
      <c r="N129" s="212"/>
      <c r="O129" s="212"/>
      <c r="P129" s="212"/>
      <c r="Q129" s="212"/>
      <c r="R129" s="212"/>
      <c r="S129" s="212"/>
      <c r="T129" s="213"/>
      <c r="AT129" s="214" t="s">
        <v>168</v>
      </c>
      <c r="AU129" s="214" t="s">
        <v>92</v>
      </c>
      <c r="AV129" s="14" t="s">
        <v>92</v>
      </c>
      <c r="AW129" s="14" t="s">
        <v>42</v>
      </c>
      <c r="AX129" s="14" t="s">
        <v>90</v>
      </c>
      <c r="AY129" s="214" t="s">
        <v>158</v>
      </c>
    </row>
    <row r="130" spans="1:65" s="2" customFormat="1" ht="14.45" customHeight="1">
      <c r="A130" s="36"/>
      <c r="B130" s="37"/>
      <c r="C130" s="176" t="s">
        <v>245</v>
      </c>
      <c r="D130" s="176" t="s">
        <v>160</v>
      </c>
      <c r="E130" s="177" t="s">
        <v>595</v>
      </c>
      <c r="F130" s="178" t="s">
        <v>596</v>
      </c>
      <c r="G130" s="179" t="s">
        <v>312</v>
      </c>
      <c r="H130" s="180">
        <v>1375</v>
      </c>
      <c r="I130" s="181"/>
      <c r="J130" s="182">
        <f>ROUND(I130*H130,2)</f>
        <v>0</v>
      </c>
      <c r="K130" s="178" t="s">
        <v>163</v>
      </c>
      <c r="L130" s="41"/>
      <c r="M130" s="183" t="s">
        <v>44</v>
      </c>
      <c r="N130" s="184" t="s">
        <v>53</v>
      </c>
      <c r="O130" s="66"/>
      <c r="P130" s="185">
        <f>O130*H130</f>
        <v>0</v>
      </c>
      <c r="Q130" s="185">
        <v>1E-05</v>
      </c>
      <c r="R130" s="185">
        <f>Q130*H130</f>
        <v>0.013750000000000002</v>
      </c>
      <c r="S130" s="185">
        <v>0</v>
      </c>
      <c r="T130" s="186">
        <f>S130*H130</f>
        <v>0</v>
      </c>
      <c r="U130" s="36"/>
      <c r="V130" s="36"/>
      <c r="W130" s="36"/>
      <c r="X130" s="36"/>
      <c r="Y130" s="36"/>
      <c r="Z130" s="36"/>
      <c r="AA130" s="36"/>
      <c r="AB130" s="36"/>
      <c r="AC130" s="36"/>
      <c r="AD130" s="36"/>
      <c r="AE130" s="36"/>
      <c r="AR130" s="187" t="s">
        <v>164</v>
      </c>
      <c r="AT130" s="187" t="s">
        <v>160</v>
      </c>
      <c r="AU130" s="187" t="s">
        <v>92</v>
      </c>
      <c r="AY130" s="18" t="s">
        <v>158</v>
      </c>
      <c r="BE130" s="188">
        <f>IF(N130="základní",J130,0)</f>
        <v>0</v>
      </c>
      <c r="BF130" s="188">
        <f>IF(N130="snížená",J130,0)</f>
        <v>0</v>
      </c>
      <c r="BG130" s="188">
        <f>IF(N130="zákl. přenesená",J130,0)</f>
        <v>0</v>
      </c>
      <c r="BH130" s="188">
        <f>IF(N130="sníž. přenesená",J130,0)</f>
        <v>0</v>
      </c>
      <c r="BI130" s="188">
        <f>IF(N130="nulová",J130,0)</f>
        <v>0</v>
      </c>
      <c r="BJ130" s="18" t="s">
        <v>90</v>
      </c>
      <c r="BK130" s="188">
        <f>ROUND(I130*H130,2)</f>
        <v>0</v>
      </c>
      <c r="BL130" s="18" t="s">
        <v>164</v>
      </c>
      <c r="BM130" s="187" t="s">
        <v>597</v>
      </c>
    </row>
    <row r="131" spans="1:47" s="2" customFormat="1" ht="29.25">
      <c r="A131" s="36"/>
      <c r="B131" s="37"/>
      <c r="C131" s="38"/>
      <c r="D131" s="189" t="s">
        <v>166</v>
      </c>
      <c r="E131" s="38"/>
      <c r="F131" s="190" t="s">
        <v>447</v>
      </c>
      <c r="G131" s="38"/>
      <c r="H131" s="38"/>
      <c r="I131" s="191"/>
      <c r="J131" s="38"/>
      <c r="K131" s="38"/>
      <c r="L131" s="41"/>
      <c r="M131" s="192"/>
      <c r="N131" s="193"/>
      <c r="O131" s="66"/>
      <c r="P131" s="66"/>
      <c r="Q131" s="66"/>
      <c r="R131" s="66"/>
      <c r="S131" s="66"/>
      <c r="T131" s="67"/>
      <c r="U131" s="36"/>
      <c r="V131" s="36"/>
      <c r="W131" s="36"/>
      <c r="X131" s="36"/>
      <c r="Y131" s="36"/>
      <c r="Z131" s="36"/>
      <c r="AA131" s="36"/>
      <c r="AB131" s="36"/>
      <c r="AC131" s="36"/>
      <c r="AD131" s="36"/>
      <c r="AE131" s="36"/>
      <c r="AT131" s="18" t="s">
        <v>166</v>
      </c>
      <c r="AU131" s="18" t="s">
        <v>92</v>
      </c>
    </row>
    <row r="132" spans="2:51" s="14" customFormat="1" ht="11.25">
      <c r="B132" s="204"/>
      <c r="C132" s="205"/>
      <c r="D132" s="189" t="s">
        <v>168</v>
      </c>
      <c r="E132" s="206" t="s">
        <v>44</v>
      </c>
      <c r="F132" s="207" t="s">
        <v>598</v>
      </c>
      <c r="G132" s="205"/>
      <c r="H132" s="208">
        <v>1375</v>
      </c>
      <c r="I132" s="209"/>
      <c r="J132" s="205"/>
      <c r="K132" s="205"/>
      <c r="L132" s="210"/>
      <c r="M132" s="211"/>
      <c r="N132" s="212"/>
      <c r="O132" s="212"/>
      <c r="P132" s="212"/>
      <c r="Q132" s="212"/>
      <c r="R132" s="212"/>
      <c r="S132" s="212"/>
      <c r="T132" s="213"/>
      <c r="AT132" s="214" t="s">
        <v>168</v>
      </c>
      <c r="AU132" s="214" t="s">
        <v>92</v>
      </c>
      <c r="AV132" s="14" t="s">
        <v>92</v>
      </c>
      <c r="AW132" s="14" t="s">
        <v>42</v>
      </c>
      <c r="AX132" s="14" t="s">
        <v>90</v>
      </c>
      <c r="AY132" s="214" t="s">
        <v>158</v>
      </c>
    </row>
    <row r="133" spans="1:65" s="2" customFormat="1" ht="24.2" customHeight="1">
      <c r="A133" s="36"/>
      <c r="B133" s="37"/>
      <c r="C133" s="176" t="s">
        <v>250</v>
      </c>
      <c r="D133" s="176" t="s">
        <v>160</v>
      </c>
      <c r="E133" s="177" t="s">
        <v>599</v>
      </c>
      <c r="F133" s="178" t="s">
        <v>600</v>
      </c>
      <c r="G133" s="179" t="s">
        <v>312</v>
      </c>
      <c r="H133" s="180">
        <v>1375</v>
      </c>
      <c r="I133" s="181"/>
      <c r="J133" s="182">
        <f>ROUND(I133*H133,2)</f>
        <v>0</v>
      </c>
      <c r="K133" s="178" t="s">
        <v>163</v>
      </c>
      <c r="L133" s="41"/>
      <c r="M133" s="183" t="s">
        <v>44</v>
      </c>
      <c r="N133" s="184" t="s">
        <v>53</v>
      </c>
      <c r="O133" s="66"/>
      <c r="P133" s="185">
        <f>O133*H133</f>
        <v>0</v>
      </c>
      <c r="Q133" s="185">
        <v>0.00012</v>
      </c>
      <c r="R133" s="185">
        <f>Q133*H133</f>
        <v>0.165</v>
      </c>
      <c r="S133" s="185">
        <v>0</v>
      </c>
      <c r="T133" s="186">
        <f>S133*H133</f>
        <v>0</v>
      </c>
      <c r="U133" s="36"/>
      <c r="V133" s="36"/>
      <c r="W133" s="36"/>
      <c r="X133" s="36"/>
      <c r="Y133" s="36"/>
      <c r="Z133" s="36"/>
      <c r="AA133" s="36"/>
      <c r="AB133" s="36"/>
      <c r="AC133" s="36"/>
      <c r="AD133" s="36"/>
      <c r="AE133" s="36"/>
      <c r="AR133" s="187" t="s">
        <v>164</v>
      </c>
      <c r="AT133" s="187" t="s">
        <v>160</v>
      </c>
      <c r="AU133" s="187" t="s">
        <v>92</v>
      </c>
      <c r="AY133" s="18" t="s">
        <v>158</v>
      </c>
      <c r="BE133" s="188">
        <f>IF(N133="základní",J133,0)</f>
        <v>0</v>
      </c>
      <c r="BF133" s="188">
        <f>IF(N133="snížená",J133,0)</f>
        <v>0</v>
      </c>
      <c r="BG133" s="188">
        <f>IF(N133="zákl. přenesená",J133,0)</f>
        <v>0</v>
      </c>
      <c r="BH133" s="188">
        <f>IF(N133="sníž. přenesená",J133,0)</f>
        <v>0</v>
      </c>
      <c r="BI133" s="188">
        <f>IF(N133="nulová",J133,0)</f>
        <v>0</v>
      </c>
      <c r="BJ133" s="18" t="s">
        <v>90</v>
      </c>
      <c r="BK133" s="188">
        <f>ROUND(I133*H133,2)</f>
        <v>0</v>
      </c>
      <c r="BL133" s="18" t="s">
        <v>164</v>
      </c>
      <c r="BM133" s="187" t="s">
        <v>601</v>
      </c>
    </row>
    <row r="134" spans="1:47" s="2" customFormat="1" ht="39">
      <c r="A134" s="36"/>
      <c r="B134" s="37"/>
      <c r="C134" s="38"/>
      <c r="D134" s="189" t="s">
        <v>166</v>
      </c>
      <c r="E134" s="38"/>
      <c r="F134" s="190" t="s">
        <v>460</v>
      </c>
      <c r="G134" s="38"/>
      <c r="H134" s="38"/>
      <c r="I134" s="191"/>
      <c r="J134" s="38"/>
      <c r="K134" s="38"/>
      <c r="L134" s="41"/>
      <c r="M134" s="192"/>
      <c r="N134" s="193"/>
      <c r="O134" s="66"/>
      <c r="P134" s="66"/>
      <c r="Q134" s="66"/>
      <c r="R134" s="66"/>
      <c r="S134" s="66"/>
      <c r="T134" s="67"/>
      <c r="U134" s="36"/>
      <c r="V134" s="36"/>
      <c r="W134" s="36"/>
      <c r="X134" s="36"/>
      <c r="Y134" s="36"/>
      <c r="Z134" s="36"/>
      <c r="AA134" s="36"/>
      <c r="AB134" s="36"/>
      <c r="AC134" s="36"/>
      <c r="AD134" s="36"/>
      <c r="AE134" s="36"/>
      <c r="AT134" s="18" t="s">
        <v>166</v>
      </c>
      <c r="AU134" s="18" t="s">
        <v>92</v>
      </c>
    </row>
    <row r="135" spans="2:51" s="14" customFormat="1" ht="11.25">
      <c r="B135" s="204"/>
      <c r="C135" s="205"/>
      <c r="D135" s="189" t="s">
        <v>168</v>
      </c>
      <c r="E135" s="206" t="s">
        <v>44</v>
      </c>
      <c r="F135" s="207" t="s">
        <v>598</v>
      </c>
      <c r="G135" s="205"/>
      <c r="H135" s="208">
        <v>1375</v>
      </c>
      <c r="I135" s="209"/>
      <c r="J135" s="205"/>
      <c r="K135" s="205"/>
      <c r="L135" s="210"/>
      <c r="M135" s="211"/>
      <c r="N135" s="212"/>
      <c r="O135" s="212"/>
      <c r="P135" s="212"/>
      <c r="Q135" s="212"/>
      <c r="R135" s="212"/>
      <c r="S135" s="212"/>
      <c r="T135" s="213"/>
      <c r="AT135" s="214" t="s">
        <v>168</v>
      </c>
      <c r="AU135" s="214" t="s">
        <v>92</v>
      </c>
      <c r="AV135" s="14" t="s">
        <v>92</v>
      </c>
      <c r="AW135" s="14" t="s">
        <v>42</v>
      </c>
      <c r="AX135" s="14" t="s">
        <v>90</v>
      </c>
      <c r="AY135" s="214" t="s">
        <v>158</v>
      </c>
    </row>
    <row r="136" spans="1:65" s="2" customFormat="1" ht="14.45" customHeight="1">
      <c r="A136" s="36"/>
      <c r="B136" s="37"/>
      <c r="C136" s="176" t="s">
        <v>261</v>
      </c>
      <c r="D136" s="176" t="s">
        <v>160</v>
      </c>
      <c r="E136" s="177" t="s">
        <v>602</v>
      </c>
      <c r="F136" s="178" t="s">
        <v>603</v>
      </c>
      <c r="G136" s="179" t="s">
        <v>312</v>
      </c>
      <c r="H136" s="180">
        <v>1375</v>
      </c>
      <c r="I136" s="181"/>
      <c r="J136" s="182">
        <f>ROUND(I136*H136,2)</f>
        <v>0</v>
      </c>
      <c r="K136" s="178" t="s">
        <v>163</v>
      </c>
      <c r="L136" s="41"/>
      <c r="M136" s="183" t="s">
        <v>44</v>
      </c>
      <c r="N136" s="184" t="s">
        <v>53</v>
      </c>
      <c r="O136" s="66"/>
      <c r="P136" s="185">
        <f>O136*H136</f>
        <v>0</v>
      </c>
      <c r="Q136" s="185">
        <v>0</v>
      </c>
      <c r="R136" s="185">
        <f>Q136*H136</f>
        <v>0</v>
      </c>
      <c r="S136" s="185">
        <v>0</v>
      </c>
      <c r="T136" s="186">
        <f>S136*H136</f>
        <v>0</v>
      </c>
      <c r="U136" s="36"/>
      <c r="V136" s="36"/>
      <c r="W136" s="36"/>
      <c r="X136" s="36"/>
      <c r="Y136" s="36"/>
      <c r="Z136" s="36"/>
      <c r="AA136" s="36"/>
      <c r="AB136" s="36"/>
      <c r="AC136" s="36"/>
      <c r="AD136" s="36"/>
      <c r="AE136" s="36"/>
      <c r="AR136" s="187" t="s">
        <v>164</v>
      </c>
      <c r="AT136" s="187" t="s">
        <v>160</v>
      </c>
      <c r="AU136" s="187" t="s">
        <v>92</v>
      </c>
      <c r="AY136" s="18" t="s">
        <v>158</v>
      </c>
      <c r="BE136" s="188">
        <f>IF(N136="základní",J136,0)</f>
        <v>0</v>
      </c>
      <c r="BF136" s="188">
        <f>IF(N136="snížená",J136,0)</f>
        <v>0</v>
      </c>
      <c r="BG136" s="188">
        <f>IF(N136="zákl. přenesená",J136,0)</f>
        <v>0</v>
      </c>
      <c r="BH136" s="188">
        <f>IF(N136="sníž. přenesená",J136,0)</f>
        <v>0</v>
      </c>
      <c r="BI136" s="188">
        <f>IF(N136="nulová",J136,0)</f>
        <v>0</v>
      </c>
      <c r="BJ136" s="18" t="s">
        <v>90</v>
      </c>
      <c r="BK136" s="188">
        <f>ROUND(I136*H136,2)</f>
        <v>0</v>
      </c>
      <c r="BL136" s="18" t="s">
        <v>164</v>
      </c>
      <c r="BM136" s="187" t="s">
        <v>604</v>
      </c>
    </row>
    <row r="137" spans="1:47" s="2" customFormat="1" ht="29.25">
      <c r="A137" s="36"/>
      <c r="B137" s="37"/>
      <c r="C137" s="38"/>
      <c r="D137" s="189" t="s">
        <v>166</v>
      </c>
      <c r="E137" s="38"/>
      <c r="F137" s="190" t="s">
        <v>465</v>
      </c>
      <c r="G137" s="38"/>
      <c r="H137" s="38"/>
      <c r="I137" s="191"/>
      <c r="J137" s="38"/>
      <c r="K137" s="38"/>
      <c r="L137" s="41"/>
      <c r="M137" s="192"/>
      <c r="N137" s="193"/>
      <c r="O137" s="66"/>
      <c r="P137" s="66"/>
      <c r="Q137" s="66"/>
      <c r="R137" s="66"/>
      <c r="S137" s="66"/>
      <c r="T137" s="67"/>
      <c r="U137" s="36"/>
      <c r="V137" s="36"/>
      <c r="W137" s="36"/>
      <c r="X137" s="36"/>
      <c r="Y137" s="36"/>
      <c r="Z137" s="36"/>
      <c r="AA137" s="36"/>
      <c r="AB137" s="36"/>
      <c r="AC137" s="36"/>
      <c r="AD137" s="36"/>
      <c r="AE137" s="36"/>
      <c r="AT137" s="18" t="s">
        <v>166</v>
      </c>
      <c r="AU137" s="18" t="s">
        <v>92</v>
      </c>
    </row>
    <row r="138" spans="2:51" s="14" customFormat="1" ht="11.25">
      <c r="B138" s="204"/>
      <c r="C138" s="205"/>
      <c r="D138" s="189" t="s">
        <v>168</v>
      </c>
      <c r="E138" s="206" t="s">
        <v>44</v>
      </c>
      <c r="F138" s="207" t="s">
        <v>598</v>
      </c>
      <c r="G138" s="205"/>
      <c r="H138" s="208">
        <v>1375</v>
      </c>
      <c r="I138" s="209"/>
      <c r="J138" s="205"/>
      <c r="K138" s="205"/>
      <c r="L138" s="210"/>
      <c r="M138" s="211"/>
      <c r="N138" s="212"/>
      <c r="O138" s="212"/>
      <c r="P138" s="212"/>
      <c r="Q138" s="212"/>
      <c r="R138" s="212"/>
      <c r="S138" s="212"/>
      <c r="T138" s="213"/>
      <c r="AT138" s="214" t="s">
        <v>168</v>
      </c>
      <c r="AU138" s="214" t="s">
        <v>92</v>
      </c>
      <c r="AV138" s="14" t="s">
        <v>92</v>
      </c>
      <c r="AW138" s="14" t="s">
        <v>42</v>
      </c>
      <c r="AX138" s="14" t="s">
        <v>90</v>
      </c>
      <c r="AY138" s="214" t="s">
        <v>158</v>
      </c>
    </row>
    <row r="139" spans="1:65" s="2" customFormat="1" ht="37.9" customHeight="1">
      <c r="A139" s="36"/>
      <c r="B139" s="37"/>
      <c r="C139" s="176" t="s">
        <v>8</v>
      </c>
      <c r="D139" s="176" t="s">
        <v>160</v>
      </c>
      <c r="E139" s="177" t="s">
        <v>605</v>
      </c>
      <c r="F139" s="178" t="s">
        <v>606</v>
      </c>
      <c r="G139" s="179" t="s">
        <v>113</v>
      </c>
      <c r="H139" s="180">
        <v>1345</v>
      </c>
      <c r="I139" s="181"/>
      <c r="J139" s="182">
        <f>ROUND(I139*H139,2)</f>
        <v>0</v>
      </c>
      <c r="K139" s="178" t="s">
        <v>163</v>
      </c>
      <c r="L139" s="41"/>
      <c r="M139" s="183" t="s">
        <v>44</v>
      </c>
      <c r="N139" s="184" t="s">
        <v>53</v>
      </c>
      <c r="O139" s="66"/>
      <c r="P139" s="185">
        <f>O139*H139</f>
        <v>0</v>
      </c>
      <c r="Q139" s="185">
        <v>0</v>
      </c>
      <c r="R139" s="185">
        <f>Q139*H139</f>
        <v>0</v>
      </c>
      <c r="S139" s="185">
        <v>0.252</v>
      </c>
      <c r="T139" s="186">
        <f>S139*H139</f>
        <v>338.94</v>
      </c>
      <c r="U139" s="36"/>
      <c r="V139" s="36"/>
      <c r="W139" s="36"/>
      <c r="X139" s="36"/>
      <c r="Y139" s="36"/>
      <c r="Z139" s="36"/>
      <c r="AA139" s="36"/>
      <c r="AB139" s="36"/>
      <c r="AC139" s="36"/>
      <c r="AD139" s="36"/>
      <c r="AE139" s="36"/>
      <c r="AR139" s="187" t="s">
        <v>164</v>
      </c>
      <c r="AT139" s="187" t="s">
        <v>160</v>
      </c>
      <c r="AU139" s="187" t="s">
        <v>92</v>
      </c>
      <c r="AY139" s="18" t="s">
        <v>158</v>
      </c>
      <c r="BE139" s="188">
        <f>IF(N139="základní",J139,0)</f>
        <v>0</v>
      </c>
      <c r="BF139" s="188">
        <f>IF(N139="snížená",J139,0)</f>
        <v>0</v>
      </c>
      <c r="BG139" s="188">
        <f>IF(N139="zákl. přenesená",J139,0)</f>
        <v>0</v>
      </c>
      <c r="BH139" s="188">
        <f>IF(N139="sníž. přenesená",J139,0)</f>
        <v>0</v>
      </c>
      <c r="BI139" s="188">
        <f>IF(N139="nulová",J139,0)</f>
        <v>0</v>
      </c>
      <c r="BJ139" s="18" t="s">
        <v>90</v>
      </c>
      <c r="BK139" s="188">
        <f>ROUND(I139*H139,2)</f>
        <v>0</v>
      </c>
      <c r="BL139" s="18" t="s">
        <v>164</v>
      </c>
      <c r="BM139" s="187" t="s">
        <v>607</v>
      </c>
    </row>
    <row r="140" spans="1:47" s="2" customFormat="1" ht="39">
      <c r="A140" s="36"/>
      <c r="B140" s="37"/>
      <c r="C140" s="38"/>
      <c r="D140" s="189" t="s">
        <v>166</v>
      </c>
      <c r="E140" s="38"/>
      <c r="F140" s="190" t="s">
        <v>608</v>
      </c>
      <c r="G140" s="38"/>
      <c r="H140" s="38"/>
      <c r="I140" s="191"/>
      <c r="J140" s="38"/>
      <c r="K140" s="38"/>
      <c r="L140" s="41"/>
      <c r="M140" s="192"/>
      <c r="N140" s="193"/>
      <c r="O140" s="66"/>
      <c r="P140" s="66"/>
      <c r="Q140" s="66"/>
      <c r="R140" s="66"/>
      <c r="S140" s="66"/>
      <c r="T140" s="67"/>
      <c r="U140" s="36"/>
      <c r="V140" s="36"/>
      <c r="W140" s="36"/>
      <c r="X140" s="36"/>
      <c r="Y140" s="36"/>
      <c r="Z140" s="36"/>
      <c r="AA140" s="36"/>
      <c r="AB140" s="36"/>
      <c r="AC140" s="36"/>
      <c r="AD140" s="36"/>
      <c r="AE140" s="36"/>
      <c r="AT140" s="18" t="s">
        <v>166</v>
      </c>
      <c r="AU140" s="18" t="s">
        <v>92</v>
      </c>
    </row>
    <row r="141" spans="2:51" s="14" customFormat="1" ht="11.25">
      <c r="B141" s="204"/>
      <c r="C141" s="205"/>
      <c r="D141" s="189" t="s">
        <v>168</v>
      </c>
      <c r="E141" s="206" t="s">
        <v>44</v>
      </c>
      <c r="F141" s="207" t="s">
        <v>609</v>
      </c>
      <c r="G141" s="205"/>
      <c r="H141" s="208">
        <v>1345</v>
      </c>
      <c r="I141" s="209"/>
      <c r="J141" s="205"/>
      <c r="K141" s="205"/>
      <c r="L141" s="210"/>
      <c r="M141" s="211"/>
      <c r="N141" s="212"/>
      <c r="O141" s="212"/>
      <c r="P141" s="212"/>
      <c r="Q141" s="212"/>
      <c r="R141" s="212"/>
      <c r="S141" s="212"/>
      <c r="T141" s="213"/>
      <c r="AT141" s="214" t="s">
        <v>168</v>
      </c>
      <c r="AU141" s="214" t="s">
        <v>92</v>
      </c>
      <c r="AV141" s="14" t="s">
        <v>92</v>
      </c>
      <c r="AW141" s="14" t="s">
        <v>42</v>
      </c>
      <c r="AX141" s="14" t="s">
        <v>90</v>
      </c>
      <c r="AY141" s="214" t="s">
        <v>158</v>
      </c>
    </row>
    <row r="142" spans="1:65" s="2" customFormat="1" ht="14.45" customHeight="1">
      <c r="A142" s="36"/>
      <c r="B142" s="37"/>
      <c r="C142" s="176" t="s">
        <v>272</v>
      </c>
      <c r="D142" s="176" t="s">
        <v>160</v>
      </c>
      <c r="E142" s="177" t="s">
        <v>610</v>
      </c>
      <c r="F142" s="178" t="s">
        <v>611</v>
      </c>
      <c r="G142" s="179" t="s">
        <v>612</v>
      </c>
      <c r="H142" s="180">
        <v>1</v>
      </c>
      <c r="I142" s="181"/>
      <c r="J142" s="182">
        <f>ROUND(I142*H142,2)</f>
        <v>0</v>
      </c>
      <c r="K142" s="178" t="s">
        <v>44</v>
      </c>
      <c r="L142" s="41"/>
      <c r="M142" s="183" t="s">
        <v>44</v>
      </c>
      <c r="N142" s="184" t="s">
        <v>53</v>
      </c>
      <c r="O142" s="66"/>
      <c r="P142" s="185">
        <f>O142*H142</f>
        <v>0</v>
      </c>
      <c r="Q142" s="185">
        <v>0</v>
      </c>
      <c r="R142" s="185">
        <f>Q142*H142</f>
        <v>0</v>
      </c>
      <c r="S142" s="185">
        <v>0</v>
      </c>
      <c r="T142" s="186">
        <f>S142*H142</f>
        <v>0</v>
      </c>
      <c r="U142" s="36"/>
      <c r="V142" s="36"/>
      <c r="W142" s="36"/>
      <c r="X142" s="36"/>
      <c r="Y142" s="36"/>
      <c r="Z142" s="36"/>
      <c r="AA142" s="36"/>
      <c r="AB142" s="36"/>
      <c r="AC142" s="36"/>
      <c r="AD142" s="36"/>
      <c r="AE142" s="36"/>
      <c r="AR142" s="187" t="s">
        <v>164</v>
      </c>
      <c r="AT142" s="187" t="s">
        <v>160</v>
      </c>
      <c r="AU142" s="187" t="s">
        <v>92</v>
      </c>
      <c r="AY142" s="18" t="s">
        <v>158</v>
      </c>
      <c r="BE142" s="188">
        <f>IF(N142="základní",J142,0)</f>
        <v>0</v>
      </c>
      <c r="BF142" s="188">
        <f>IF(N142="snížená",J142,0)</f>
        <v>0</v>
      </c>
      <c r="BG142" s="188">
        <f>IF(N142="zákl. přenesená",J142,0)</f>
        <v>0</v>
      </c>
      <c r="BH142" s="188">
        <f>IF(N142="sníž. přenesená",J142,0)</f>
        <v>0</v>
      </c>
      <c r="BI142" s="188">
        <f>IF(N142="nulová",J142,0)</f>
        <v>0</v>
      </c>
      <c r="BJ142" s="18" t="s">
        <v>90</v>
      </c>
      <c r="BK142" s="188">
        <f>ROUND(I142*H142,2)</f>
        <v>0</v>
      </c>
      <c r="BL142" s="18" t="s">
        <v>164</v>
      </c>
      <c r="BM142" s="187" t="s">
        <v>613</v>
      </c>
    </row>
    <row r="143" spans="2:63" s="12" customFormat="1" ht="22.9" customHeight="1">
      <c r="B143" s="160"/>
      <c r="C143" s="161"/>
      <c r="D143" s="162" t="s">
        <v>81</v>
      </c>
      <c r="E143" s="174" t="s">
        <v>490</v>
      </c>
      <c r="F143" s="174" t="s">
        <v>491</v>
      </c>
      <c r="G143" s="161"/>
      <c r="H143" s="161"/>
      <c r="I143" s="164"/>
      <c r="J143" s="175">
        <f>BK143</f>
        <v>0</v>
      </c>
      <c r="K143" s="161"/>
      <c r="L143" s="166"/>
      <c r="M143" s="167"/>
      <c r="N143" s="168"/>
      <c r="O143" s="168"/>
      <c r="P143" s="169">
        <f>SUM(P144:P156)</f>
        <v>0</v>
      </c>
      <c r="Q143" s="168"/>
      <c r="R143" s="169">
        <f>SUM(R144:R156)</f>
        <v>0</v>
      </c>
      <c r="S143" s="168"/>
      <c r="T143" s="170">
        <f>SUM(T144:T156)</f>
        <v>0</v>
      </c>
      <c r="AR143" s="171" t="s">
        <v>90</v>
      </c>
      <c r="AT143" s="172" t="s">
        <v>81</v>
      </c>
      <c r="AU143" s="172" t="s">
        <v>90</v>
      </c>
      <c r="AY143" s="171" t="s">
        <v>158</v>
      </c>
      <c r="BK143" s="173">
        <f>SUM(BK144:BK156)</f>
        <v>0</v>
      </c>
    </row>
    <row r="144" spans="1:65" s="2" customFormat="1" ht="24.2" customHeight="1">
      <c r="A144" s="36"/>
      <c r="B144" s="37"/>
      <c r="C144" s="176" t="s">
        <v>278</v>
      </c>
      <c r="D144" s="176" t="s">
        <v>160</v>
      </c>
      <c r="E144" s="177" t="s">
        <v>501</v>
      </c>
      <c r="F144" s="178" t="s">
        <v>502</v>
      </c>
      <c r="G144" s="179" t="s">
        <v>124</v>
      </c>
      <c r="H144" s="180">
        <v>1954.54</v>
      </c>
      <c r="I144" s="181"/>
      <c r="J144" s="182">
        <f>ROUND(I144*H144,2)</f>
        <v>0</v>
      </c>
      <c r="K144" s="178" t="s">
        <v>163</v>
      </c>
      <c r="L144" s="41"/>
      <c r="M144" s="183" t="s">
        <v>44</v>
      </c>
      <c r="N144" s="184" t="s">
        <v>53</v>
      </c>
      <c r="O144" s="66"/>
      <c r="P144" s="185">
        <f>O144*H144</f>
        <v>0</v>
      </c>
      <c r="Q144" s="185">
        <v>0</v>
      </c>
      <c r="R144" s="185">
        <f>Q144*H144</f>
        <v>0</v>
      </c>
      <c r="S144" s="185">
        <v>0</v>
      </c>
      <c r="T144" s="186">
        <f>S144*H144</f>
        <v>0</v>
      </c>
      <c r="U144" s="36"/>
      <c r="V144" s="36"/>
      <c r="W144" s="36"/>
      <c r="X144" s="36"/>
      <c r="Y144" s="36"/>
      <c r="Z144" s="36"/>
      <c r="AA144" s="36"/>
      <c r="AB144" s="36"/>
      <c r="AC144" s="36"/>
      <c r="AD144" s="36"/>
      <c r="AE144" s="36"/>
      <c r="AR144" s="187" t="s">
        <v>164</v>
      </c>
      <c r="AT144" s="187" t="s">
        <v>160</v>
      </c>
      <c r="AU144" s="187" t="s">
        <v>92</v>
      </c>
      <c r="AY144" s="18" t="s">
        <v>158</v>
      </c>
      <c r="BE144" s="188">
        <f>IF(N144="základní",J144,0)</f>
        <v>0</v>
      </c>
      <c r="BF144" s="188">
        <f>IF(N144="snížená",J144,0)</f>
        <v>0</v>
      </c>
      <c r="BG144" s="188">
        <f>IF(N144="zákl. přenesená",J144,0)</f>
        <v>0</v>
      </c>
      <c r="BH144" s="188">
        <f>IF(N144="sníž. přenesená",J144,0)</f>
        <v>0</v>
      </c>
      <c r="BI144" s="188">
        <f>IF(N144="nulová",J144,0)</f>
        <v>0</v>
      </c>
      <c r="BJ144" s="18" t="s">
        <v>90</v>
      </c>
      <c r="BK144" s="188">
        <f>ROUND(I144*H144,2)</f>
        <v>0</v>
      </c>
      <c r="BL144" s="18" t="s">
        <v>164</v>
      </c>
      <c r="BM144" s="187" t="s">
        <v>614</v>
      </c>
    </row>
    <row r="145" spans="1:47" s="2" customFormat="1" ht="78">
      <c r="A145" s="36"/>
      <c r="B145" s="37"/>
      <c r="C145" s="38"/>
      <c r="D145" s="189" t="s">
        <v>166</v>
      </c>
      <c r="E145" s="38"/>
      <c r="F145" s="190" t="s">
        <v>496</v>
      </c>
      <c r="G145" s="38"/>
      <c r="H145" s="38"/>
      <c r="I145" s="191"/>
      <c r="J145" s="38"/>
      <c r="K145" s="38"/>
      <c r="L145" s="41"/>
      <c r="M145" s="192"/>
      <c r="N145" s="193"/>
      <c r="O145" s="66"/>
      <c r="P145" s="66"/>
      <c r="Q145" s="66"/>
      <c r="R145" s="66"/>
      <c r="S145" s="66"/>
      <c r="T145" s="67"/>
      <c r="U145" s="36"/>
      <c r="V145" s="36"/>
      <c r="W145" s="36"/>
      <c r="X145" s="36"/>
      <c r="Y145" s="36"/>
      <c r="Z145" s="36"/>
      <c r="AA145" s="36"/>
      <c r="AB145" s="36"/>
      <c r="AC145" s="36"/>
      <c r="AD145" s="36"/>
      <c r="AE145" s="36"/>
      <c r="AT145" s="18" t="s">
        <v>166</v>
      </c>
      <c r="AU145" s="18" t="s">
        <v>92</v>
      </c>
    </row>
    <row r="146" spans="1:65" s="2" customFormat="1" ht="24.2" customHeight="1">
      <c r="A146" s="36"/>
      <c r="B146" s="37"/>
      <c r="C146" s="176" t="s">
        <v>283</v>
      </c>
      <c r="D146" s="176" t="s">
        <v>160</v>
      </c>
      <c r="E146" s="177" t="s">
        <v>509</v>
      </c>
      <c r="F146" s="178" t="s">
        <v>510</v>
      </c>
      <c r="G146" s="179" t="s">
        <v>124</v>
      </c>
      <c r="H146" s="180">
        <v>46908.96</v>
      </c>
      <c r="I146" s="181"/>
      <c r="J146" s="182">
        <f>ROUND(I146*H146,2)</f>
        <v>0</v>
      </c>
      <c r="K146" s="178" t="s">
        <v>163</v>
      </c>
      <c r="L146" s="41"/>
      <c r="M146" s="183" t="s">
        <v>44</v>
      </c>
      <c r="N146" s="184" t="s">
        <v>53</v>
      </c>
      <c r="O146" s="66"/>
      <c r="P146" s="185">
        <f>O146*H146</f>
        <v>0</v>
      </c>
      <c r="Q146" s="185">
        <v>0</v>
      </c>
      <c r="R146" s="185">
        <f>Q146*H146</f>
        <v>0</v>
      </c>
      <c r="S146" s="185">
        <v>0</v>
      </c>
      <c r="T146" s="186">
        <f>S146*H146</f>
        <v>0</v>
      </c>
      <c r="U146" s="36"/>
      <c r="V146" s="36"/>
      <c r="W146" s="36"/>
      <c r="X146" s="36"/>
      <c r="Y146" s="36"/>
      <c r="Z146" s="36"/>
      <c r="AA146" s="36"/>
      <c r="AB146" s="36"/>
      <c r="AC146" s="36"/>
      <c r="AD146" s="36"/>
      <c r="AE146" s="36"/>
      <c r="AR146" s="187" t="s">
        <v>164</v>
      </c>
      <c r="AT146" s="187" t="s">
        <v>160</v>
      </c>
      <c r="AU146" s="187" t="s">
        <v>92</v>
      </c>
      <c r="AY146" s="18" t="s">
        <v>158</v>
      </c>
      <c r="BE146" s="188">
        <f>IF(N146="základní",J146,0)</f>
        <v>0</v>
      </c>
      <c r="BF146" s="188">
        <f>IF(N146="snížená",J146,0)</f>
        <v>0</v>
      </c>
      <c r="BG146" s="188">
        <f>IF(N146="zákl. přenesená",J146,0)</f>
        <v>0</v>
      </c>
      <c r="BH146" s="188">
        <f>IF(N146="sníž. přenesená",J146,0)</f>
        <v>0</v>
      </c>
      <c r="BI146" s="188">
        <f>IF(N146="nulová",J146,0)</f>
        <v>0</v>
      </c>
      <c r="BJ146" s="18" t="s">
        <v>90</v>
      </c>
      <c r="BK146" s="188">
        <f>ROUND(I146*H146,2)</f>
        <v>0</v>
      </c>
      <c r="BL146" s="18" t="s">
        <v>164</v>
      </c>
      <c r="BM146" s="187" t="s">
        <v>615</v>
      </c>
    </row>
    <row r="147" spans="1:47" s="2" customFormat="1" ht="78">
      <c r="A147" s="36"/>
      <c r="B147" s="37"/>
      <c r="C147" s="38"/>
      <c r="D147" s="189" t="s">
        <v>166</v>
      </c>
      <c r="E147" s="38"/>
      <c r="F147" s="190" t="s">
        <v>496</v>
      </c>
      <c r="G147" s="38"/>
      <c r="H147" s="38"/>
      <c r="I147" s="191"/>
      <c r="J147" s="38"/>
      <c r="K147" s="38"/>
      <c r="L147" s="41"/>
      <c r="M147" s="192"/>
      <c r="N147" s="193"/>
      <c r="O147" s="66"/>
      <c r="P147" s="66"/>
      <c r="Q147" s="66"/>
      <c r="R147" s="66"/>
      <c r="S147" s="66"/>
      <c r="T147" s="67"/>
      <c r="U147" s="36"/>
      <c r="V147" s="36"/>
      <c r="W147" s="36"/>
      <c r="X147" s="36"/>
      <c r="Y147" s="36"/>
      <c r="Z147" s="36"/>
      <c r="AA147" s="36"/>
      <c r="AB147" s="36"/>
      <c r="AC147" s="36"/>
      <c r="AD147" s="36"/>
      <c r="AE147" s="36"/>
      <c r="AT147" s="18" t="s">
        <v>166</v>
      </c>
      <c r="AU147" s="18" t="s">
        <v>92</v>
      </c>
    </row>
    <row r="148" spans="2:51" s="14" customFormat="1" ht="11.25">
      <c r="B148" s="204"/>
      <c r="C148" s="205"/>
      <c r="D148" s="189" t="s">
        <v>168</v>
      </c>
      <c r="E148" s="205"/>
      <c r="F148" s="207" t="s">
        <v>616</v>
      </c>
      <c r="G148" s="205"/>
      <c r="H148" s="208">
        <v>46908.96</v>
      </c>
      <c r="I148" s="209"/>
      <c r="J148" s="205"/>
      <c r="K148" s="205"/>
      <c r="L148" s="210"/>
      <c r="M148" s="211"/>
      <c r="N148" s="212"/>
      <c r="O148" s="212"/>
      <c r="P148" s="212"/>
      <c r="Q148" s="212"/>
      <c r="R148" s="212"/>
      <c r="S148" s="212"/>
      <c r="T148" s="213"/>
      <c r="AT148" s="214" t="s">
        <v>168</v>
      </c>
      <c r="AU148" s="214" t="s">
        <v>92</v>
      </c>
      <c r="AV148" s="14" t="s">
        <v>92</v>
      </c>
      <c r="AW148" s="14" t="s">
        <v>4</v>
      </c>
      <c r="AX148" s="14" t="s">
        <v>90</v>
      </c>
      <c r="AY148" s="214" t="s">
        <v>158</v>
      </c>
    </row>
    <row r="149" spans="1:65" s="2" customFormat="1" ht="24.2" customHeight="1">
      <c r="A149" s="36"/>
      <c r="B149" s="37"/>
      <c r="C149" s="176" t="s">
        <v>288</v>
      </c>
      <c r="D149" s="176" t="s">
        <v>160</v>
      </c>
      <c r="E149" s="177" t="s">
        <v>532</v>
      </c>
      <c r="F149" s="178" t="s">
        <v>533</v>
      </c>
      <c r="G149" s="179" t="s">
        <v>124</v>
      </c>
      <c r="H149" s="180">
        <v>896</v>
      </c>
      <c r="I149" s="181"/>
      <c r="J149" s="182">
        <f>ROUND(I149*H149,2)</f>
        <v>0</v>
      </c>
      <c r="K149" s="178" t="s">
        <v>163</v>
      </c>
      <c r="L149" s="41"/>
      <c r="M149" s="183" t="s">
        <v>44</v>
      </c>
      <c r="N149" s="184" t="s">
        <v>53</v>
      </c>
      <c r="O149" s="66"/>
      <c r="P149" s="185">
        <f>O149*H149</f>
        <v>0</v>
      </c>
      <c r="Q149" s="185">
        <v>0</v>
      </c>
      <c r="R149" s="185">
        <f>Q149*H149</f>
        <v>0</v>
      </c>
      <c r="S149" s="185">
        <v>0</v>
      </c>
      <c r="T149" s="186">
        <f>S149*H149</f>
        <v>0</v>
      </c>
      <c r="U149" s="36"/>
      <c r="V149" s="36"/>
      <c r="W149" s="36"/>
      <c r="X149" s="36"/>
      <c r="Y149" s="36"/>
      <c r="Z149" s="36"/>
      <c r="AA149" s="36"/>
      <c r="AB149" s="36"/>
      <c r="AC149" s="36"/>
      <c r="AD149" s="36"/>
      <c r="AE149" s="36"/>
      <c r="AR149" s="187" t="s">
        <v>164</v>
      </c>
      <c r="AT149" s="187" t="s">
        <v>160</v>
      </c>
      <c r="AU149" s="187" t="s">
        <v>92</v>
      </c>
      <c r="AY149" s="18" t="s">
        <v>158</v>
      </c>
      <c r="BE149" s="188">
        <f>IF(N149="základní",J149,0)</f>
        <v>0</v>
      </c>
      <c r="BF149" s="188">
        <f>IF(N149="snížená",J149,0)</f>
        <v>0</v>
      </c>
      <c r="BG149" s="188">
        <f>IF(N149="zákl. přenesená",J149,0)</f>
        <v>0</v>
      </c>
      <c r="BH149" s="188">
        <f>IF(N149="sníž. přenesená",J149,0)</f>
        <v>0</v>
      </c>
      <c r="BI149" s="188">
        <f>IF(N149="nulová",J149,0)</f>
        <v>0</v>
      </c>
      <c r="BJ149" s="18" t="s">
        <v>90</v>
      </c>
      <c r="BK149" s="188">
        <f>ROUND(I149*H149,2)</f>
        <v>0</v>
      </c>
      <c r="BL149" s="18" t="s">
        <v>164</v>
      </c>
      <c r="BM149" s="187" t="s">
        <v>617</v>
      </c>
    </row>
    <row r="150" spans="2:51" s="14" customFormat="1" ht="11.25">
      <c r="B150" s="204"/>
      <c r="C150" s="205"/>
      <c r="D150" s="189" t="s">
        <v>168</v>
      </c>
      <c r="E150" s="206" t="s">
        <v>44</v>
      </c>
      <c r="F150" s="207" t="s">
        <v>618</v>
      </c>
      <c r="G150" s="205"/>
      <c r="H150" s="208">
        <v>460.544</v>
      </c>
      <c r="I150" s="209"/>
      <c r="J150" s="205"/>
      <c r="K150" s="205"/>
      <c r="L150" s="210"/>
      <c r="M150" s="211"/>
      <c r="N150" s="212"/>
      <c r="O150" s="212"/>
      <c r="P150" s="212"/>
      <c r="Q150" s="212"/>
      <c r="R150" s="212"/>
      <c r="S150" s="212"/>
      <c r="T150" s="213"/>
      <c r="AT150" s="214" t="s">
        <v>168</v>
      </c>
      <c r="AU150" s="214" t="s">
        <v>92</v>
      </c>
      <c r="AV150" s="14" t="s">
        <v>92</v>
      </c>
      <c r="AW150" s="14" t="s">
        <v>42</v>
      </c>
      <c r="AX150" s="14" t="s">
        <v>82</v>
      </c>
      <c r="AY150" s="214" t="s">
        <v>158</v>
      </c>
    </row>
    <row r="151" spans="2:51" s="14" customFormat="1" ht="11.25">
      <c r="B151" s="204"/>
      <c r="C151" s="205"/>
      <c r="D151" s="189" t="s">
        <v>168</v>
      </c>
      <c r="E151" s="206" t="s">
        <v>44</v>
      </c>
      <c r="F151" s="207" t="s">
        <v>619</v>
      </c>
      <c r="G151" s="205"/>
      <c r="H151" s="208">
        <v>435.456</v>
      </c>
      <c r="I151" s="209"/>
      <c r="J151" s="205"/>
      <c r="K151" s="205"/>
      <c r="L151" s="210"/>
      <c r="M151" s="211"/>
      <c r="N151" s="212"/>
      <c r="O151" s="212"/>
      <c r="P151" s="212"/>
      <c r="Q151" s="212"/>
      <c r="R151" s="212"/>
      <c r="S151" s="212"/>
      <c r="T151" s="213"/>
      <c r="AT151" s="214" t="s">
        <v>168</v>
      </c>
      <c r="AU151" s="214" t="s">
        <v>92</v>
      </c>
      <c r="AV151" s="14" t="s">
        <v>92</v>
      </c>
      <c r="AW151" s="14" t="s">
        <v>42</v>
      </c>
      <c r="AX151" s="14" t="s">
        <v>82</v>
      </c>
      <c r="AY151" s="214" t="s">
        <v>158</v>
      </c>
    </row>
    <row r="152" spans="2:51" s="15" customFormat="1" ht="11.25">
      <c r="B152" s="215"/>
      <c r="C152" s="216"/>
      <c r="D152" s="189" t="s">
        <v>168</v>
      </c>
      <c r="E152" s="217" t="s">
        <v>44</v>
      </c>
      <c r="F152" s="218" t="s">
        <v>171</v>
      </c>
      <c r="G152" s="216"/>
      <c r="H152" s="219">
        <v>896</v>
      </c>
      <c r="I152" s="220"/>
      <c r="J152" s="216"/>
      <c r="K152" s="216"/>
      <c r="L152" s="221"/>
      <c r="M152" s="222"/>
      <c r="N152" s="223"/>
      <c r="O152" s="223"/>
      <c r="P152" s="223"/>
      <c r="Q152" s="223"/>
      <c r="R152" s="223"/>
      <c r="S152" s="223"/>
      <c r="T152" s="224"/>
      <c r="AT152" s="225" t="s">
        <v>168</v>
      </c>
      <c r="AU152" s="225" t="s">
        <v>92</v>
      </c>
      <c r="AV152" s="15" t="s">
        <v>164</v>
      </c>
      <c r="AW152" s="15" t="s">
        <v>42</v>
      </c>
      <c r="AX152" s="15" t="s">
        <v>90</v>
      </c>
      <c r="AY152" s="225" t="s">
        <v>158</v>
      </c>
    </row>
    <row r="153" spans="1:65" s="2" customFormat="1" ht="24.2" customHeight="1">
      <c r="A153" s="36"/>
      <c r="B153" s="37"/>
      <c r="C153" s="176" t="s">
        <v>293</v>
      </c>
      <c r="D153" s="176" t="s">
        <v>160</v>
      </c>
      <c r="E153" s="177" t="s">
        <v>528</v>
      </c>
      <c r="F153" s="178" t="s">
        <v>247</v>
      </c>
      <c r="G153" s="179" t="s">
        <v>124</v>
      </c>
      <c r="H153" s="180">
        <v>1058.54</v>
      </c>
      <c r="I153" s="181"/>
      <c r="J153" s="182">
        <f>ROUND(I153*H153,2)</f>
        <v>0</v>
      </c>
      <c r="K153" s="178" t="s">
        <v>163</v>
      </c>
      <c r="L153" s="41"/>
      <c r="M153" s="183" t="s">
        <v>44</v>
      </c>
      <c r="N153" s="184" t="s">
        <v>53</v>
      </c>
      <c r="O153" s="66"/>
      <c r="P153" s="185">
        <f>O153*H153</f>
        <v>0</v>
      </c>
      <c r="Q153" s="185">
        <v>0</v>
      </c>
      <c r="R153" s="185">
        <f>Q153*H153</f>
        <v>0</v>
      </c>
      <c r="S153" s="185">
        <v>0</v>
      </c>
      <c r="T153" s="186">
        <f>S153*H153</f>
        <v>0</v>
      </c>
      <c r="U153" s="36"/>
      <c r="V153" s="36"/>
      <c r="W153" s="36"/>
      <c r="X153" s="36"/>
      <c r="Y153" s="36"/>
      <c r="Z153" s="36"/>
      <c r="AA153" s="36"/>
      <c r="AB153" s="36"/>
      <c r="AC153" s="36"/>
      <c r="AD153" s="36"/>
      <c r="AE153" s="36"/>
      <c r="AR153" s="187" t="s">
        <v>164</v>
      </c>
      <c r="AT153" s="187" t="s">
        <v>160</v>
      </c>
      <c r="AU153" s="187" t="s">
        <v>92</v>
      </c>
      <c r="AY153" s="18" t="s">
        <v>158</v>
      </c>
      <c r="BE153" s="188">
        <f>IF(N153="základní",J153,0)</f>
        <v>0</v>
      </c>
      <c r="BF153" s="188">
        <f>IF(N153="snížená",J153,0)</f>
        <v>0</v>
      </c>
      <c r="BG153" s="188">
        <f>IF(N153="zákl. přenesená",J153,0)</f>
        <v>0</v>
      </c>
      <c r="BH153" s="188">
        <f>IF(N153="sníž. přenesená",J153,0)</f>
        <v>0</v>
      </c>
      <c r="BI153" s="188">
        <f>IF(N153="nulová",J153,0)</f>
        <v>0</v>
      </c>
      <c r="BJ153" s="18" t="s">
        <v>90</v>
      </c>
      <c r="BK153" s="188">
        <f>ROUND(I153*H153,2)</f>
        <v>0</v>
      </c>
      <c r="BL153" s="18" t="s">
        <v>164</v>
      </c>
      <c r="BM153" s="187" t="s">
        <v>620</v>
      </c>
    </row>
    <row r="154" spans="2:51" s="14" customFormat="1" ht="11.25">
      <c r="B154" s="204"/>
      <c r="C154" s="205"/>
      <c r="D154" s="189" t="s">
        <v>168</v>
      </c>
      <c r="E154" s="206" t="s">
        <v>44</v>
      </c>
      <c r="F154" s="207" t="s">
        <v>621</v>
      </c>
      <c r="G154" s="205"/>
      <c r="H154" s="208">
        <v>719.6</v>
      </c>
      <c r="I154" s="209"/>
      <c r="J154" s="205"/>
      <c r="K154" s="205"/>
      <c r="L154" s="210"/>
      <c r="M154" s="211"/>
      <c r="N154" s="212"/>
      <c r="O154" s="212"/>
      <c r="P154" s="212"/>
      <c r="Q154" s="212"/>
      <c r="R154" s="212"/>
      <c r="S154" s="212"/>
      <c r="T154" s="213"/>
      <c r="AT154" s="214" t="s">
        <v>168</v>
      </c>
      <c r="AU154" s="214" t="s">
        <v>92</v>
      </c>
      <c r="AV154" s="14" t="s">
        <v>92</v>
      </c>
      <c r="AW154" s="14" t="s">
        <v>42</v>
      </c>
      <c r="AX154" s="14" t="s">
        <v>82</v>
      </c>
      <c r="AY154" s="214" t="s">
        <v>158</v>
      </c>
    </row>
    <row r="155" spans="2:51" s="14" customFormat="1" ht="11.25">
      <c r="B155" s="204"/>
      <c r="C155" s="205"/>
      <c r="D155" s="189" t="s">
        <v>168</v>
      </c>
      <c r="E155" s="206" t="s">
        <v>44</v>
      </c>
      <c r="F155" s="207" t="s">
        <v>622</v>
      </c>
      <c r="G155" s="205"/>
      <c r="H155" s="208">
        <v>338.94</v>
      </c>
      <c r="I155" s="209"/>
      <c r="J155" s="205"/>
      <c r="K155" s="205"/>
      <c r="L155" s="210"/>
      <c r="M155" s="211"/>
      <c r="N155" s="212"/>
      <c r="O155" s="212"/>
      <c r="P155" s="212"/>
      <c r="Q155" s="212"/>
      <c r="R155" s="212"/>
      <c r="S155" s="212"/>
      <c r="T155" s="213"/>
      <c r="AT155" s="214" t="s">
        <v>168</v>
      </c>
      <c r="AU155" s="214" t="s">
        <v>92</v>
      </c>
      <c r="AV155" s="14" t="s">
        <v>92</v>
      </c>
      <c r="AW155" s="14" t="s">
        <v>42</v>
      </c>
      <c r="AX155" s="14" t="s">
        <v>82</v>
      </c>
      <c r="AY155" s="214" t="s">
        <v>158</v>
      </c>
    </row>
    <row r="156" spans="2:51" s="15" customFormat="1" ht="11.25">
      <c r="B156" s="215"/>
      <c r="C156" s="216"/>
      <c r="D156" s="189" t="s">
        <v>168</v>
      </c>
      <c r="E156" s="217" t="s">
        <v>44</v>
      </c>
      <c r="F156" s="218" t="s">
        <v>171</v>
      </c>
      <c r="G156" s="216"/>
      <c r="H156" s="219">
        <v>1058.54</v>
      </c>
      <c r="I156" s="220"/>
      <c r="J156" s="216"/>
      <c r="K156" s="216"/>
      <c r="L156" s="221"/>
      <c r="M156" s="222"/>
      <c r="N156" s="223"/>
      <c r="O156" s="223"/>
      <c r="P156" s="223"/>
      <c r="Q156" s="223"/>
      <c r="R156" s="223"/>
      <c r="S156" s="223"/>
      <c r="T156" s="224"/>
      <c r="AT156" s="225" t="s">
        <v>168</v>
      </c>
      <c r="AU156" s="225" t="s">
        <v>92</v>
      </c>
      <c r="AV156" s="15" t="s">
        <v>164</v>
      </c>
      <c r="AW156" s="15" t="s">
        <v>42</v>
      </c>
      <c r="AX156" s="15" t="s">
        <v>90</v>
      </c>
      <c r="AY156" s="225" t="s">
        <v>158</v>
      </c>
    </row>
    <row r="157" spans="2:63" s="12" customFormat="1" ht="22.9" customHeight="1">
      <c r="B157" s="160"/>
      <c r="C157" s="161"/>
      <c r="D157" s="162" t="s">
        <v>81</v>
      </c>
      <c r="E157" s="174" t="s">
        <v>541</v>
      </c>
      <c r="F157" s="174" t="s">
        <v>542</v>
      </c>
      <c r="G157" s="161"/>
      <c r="H157" s="161"/>
      <c r="I157" s="164"/>
      <c r="J157" s="175">
        <f>BK157</f>
        <v>0</v>
      </c>
      <c r="K157" s="161"/>
      <c r="L157" s="166"/>
      <c r="M157" s="167"/>
      <c r="N157" s="168"/>
      <c r="O157" s="168"/>
      <c r="P157" s="169">
        <f>SUM(P158:P161)</f>
        <v>0</v>
      </c>
      <c r="Q157" s="168"/>
      <c r="R157" s="169">
        <f>SUM(R158:R161)</f>
        <v>0</v>
      </c>
      <c r="S157" s="168"/>
      <c r="T157" s="170">
        <f>SUM(T158:T161)</f>
        <v>0</v>
      </c>
      <c r="AR157" s="171" t="s">
        <v>90</v>
      </c>
      <c r="AT157" s="172" t="s">
        <v>81</v>
      </c>
      <c r="AU157" s="172" t="s">
        <v>90</v>
      </c>
      <c r="AY157" s="171" t="s">
        <v>158</v>
      </c>
      <c r="BK157" s="173">
        <f>SUM(BK158:BK161)</f>
        <v>0</v>
      </c>
    </row>
    <row r="158" spans="1:65" s="2" customFormat="1" ht="24.2" customHeight="1">
      <c r="A158" s="36"/>
      <c r="B158" s="37"/>
      <c r="C158" s="176" t="s">
        <v>7</v>
      </c>
      <c r="D158" s="176" t="s">
        <v>160</v>
      </c>
      <c r="E158" s="177" t="s">
        <v>544</v>
      </c>
      <c r="F158" s="178" t="s">
        <v>545</v>
      </c>
      <c r="G158" s="179" t="s">
        <v>124</v>
      </c>
      <c r="H158" s="180">
        <v>173.845</v>
      </c>
      <c r="I158" s="181"/>
      <c r="J158" s="182">
        <f>ROUND(I158*H158,2)</f>
        <v>0</v>
      </c>
      <c r="K158" s="178" t="s">
        <v>163</v>
      </c>
      <c r="L158" s="41"/>
      <c r="M158" s="183" t="s">
        <v>44</v>
      </c>
      <c r="N158" s="184" t="s">
        <v>53</v>
      </c>
      <c r="O158" s="66"/>
      <c r="P158" s="185">
        <f>O158*H158</f>
        <v>0</v>
      </c>
      <c r="Q158" s="185">
        <v>0</v>
      </c>
      <c r="R158" s="185">
        <f>Q158*H158</f>
        <v>0</v>
      </c>
      <c r="S158" s="185">
        <v>0</v>
      </c>
      <c r="T158" s="186">
        <f>S158*H158</f>
        <v>0</v>
      </c>
      <c r="U158" s="36"/>
      <c r="V158" s="36"/>
      <c r="W158" s="36"/>
      <c r="X158" s="36"/>
      <c r="Y158" s="36"/>
      <c r="Z158" s="36"/>
      <c r="AA158" s="36"/>
      <c r="AB158" s="36"/>
      <c r="AC158" s="36"/>
      <c r="AD158" s="36"/>
      <c r="AE158" s="36"/>
      <c r="AR158" s="187" t="s">
        <v>164</v>
      </c>
      <c r="AT158" s="187" t="s">
        <v>160</v>
      </c>
      <c r="AU158" s="187" t="s">
        <v>92</v>
      </c>
      <c r="AY158" s="18" t="s">
        <v>158</v>
      </c>
      <c r="BE158" s="188">
        <f>IF(N158="základní",J158,0)</f>
        <v>0</v>
      </c>
      <c r="BF158" s="188">
        <f>IF(N158="snížená",J158,0)</f>
        <v>0</v>
      </c>
      <c r="BG158" s="188">
        <f>IF(N158="zákl. přenesená",J158,0)</f>
        <v>0</v>
      </c>
      <c r="BH158" s="188">
        <f>IF(N158="sníž. přenesená",J158,0)</f>
        <v>0</v>
      </c>
      <c r="BI158" s="188">
        <f>IF(N158="nulová",J158,0)</f>
        <v>0</v>
      </c>
      <c r="BJ158" s="18" t="s">
        <v>90</v>
      </c>
      <c r="BK158" s="188">
        <f>ROUND(I158*H158,2)</f>
        <v>0</v>
      </c>
      <c r="BL158" s="18" t="s">
        <v>164</v>
      </c>
      <c r="BM158" s="187" t="s">
        <v>623</v>
      </c>
    </row>
    <row r="159" spans="1:47" s="2" customFormat="1" ht="29.25">
      <c r="A159" s="36"/>
      <c r="B159" s="37"/>
      <c r="C159" s="38"/>
      <c r="D159" s="189" t="s">
        <v>166</v>
      </c>
      <c r="E159" s="38"/>
      <c r="F159" s="190" t="s">
        <v>547</v>
      </c>
      <c r="G159" s="38"/>
      <c r="H159" s="38"/>
      <c r="I159" s="191"/>
      <c r="J159" s="38"/>
      <c r="K159" s="38"/>
      <c r="L159" s="41"/>
      <c r="M159" s="192"/>
      <c r="N159" s="193"/>
      <c r="O159" s="66"/>
      <c r="P159" s="66"/>
      <c r="Q159" s="66"/>
      <c r="R159" s="66"/>
      <c r="S159" s="66"/>
      <c r="T159" s="67"/>
      <c r="U159" s="36"/>
      <c r="V159" s="36"/>
      <c r="W159" s="36"/>
      <c r="X159" s="36"/>
      <c r="Y159" s="36"/>
      <c r="Z159" s="36"/>
      <c r="AA159" s="36"/>
      <c r="AB159" s="36"/>
      <c r="AC159" s="36"/>
      <c r="AD159" s="36"/>
      <c r="AE159" s="36"/>
      <c r="AT159" s="18" t="s">
        <v>166</v>
      </c>
      <c r="AU159" s="18" t="s">
        <v>92</v>
      </c>
    </row>
    <row r="160" spans="1:65" s="2" customFormat="1" ht="24.2" customHeight="1">
      <c r="A160" s="36"/>
      <c r="B160" s="37"/>
      <c r="C160" s="176" t="s">
        <v>304</v>
      </c>
      <c r="D160" s="176" t="s">
        <v>160</v>
      </c>
      <c r="E160" s="177" t="s">
        <v>549</v>
      </c>
      <c r="F160" s="178" t="s">
        <v>550</v>
      </c>
      <c r="G160" s="179" t="s">
        <v>124</v>
      </c>
      <c r="H160" s="180">
        <v>173.845</v>
      </c>
      <c r="I160" s="181"/>
      <c r="J160" s="182">
        <f>ROUND(I160*H160,2)</f>
        <v>0</v>
      </c>
      <c r="K160" s="178" t="s">
        <v>163</v>
      </c>
      <c r="L160" s="41"/>
      <c r="M160" s="183" t="s">
        <v>44</v>
      </c>
      <c r="N160" s="184" t="s">
        <v>53</v>
      </c>
      <c r="O160" s="66"/>
      <c r="P160" s="185">
        <f>O160*H160</f>
        <v>0</v>
      </c>
      <c r="Q160" s="185">
        <v>0</v>
      </c>
      <c r="R160" s="185">
        <f>Q160*H160</f>
        <v>0</v>
      </c>
      <c r="S160" s="185">
        <v>0</v>
      </c>
      <c r="T160" s="186">
        <f>S160*H160</f>
        <v>0</v>
      </c>
      <c r="U160" s="36"/>
      <c r="V160" s="36"/>
      <c r="W160" s="36"/>
      <c r="X160" s="36"/>
      <c r="Y160" s="36"/>
      <c r="Z160" s="36"/>
      <c r="AA160" s="36"/>
      <c r="AB160" s="36"/>
      <c r="AC160" s="36"/>
      <c r="AD160" s="36"/>
      <c r="AE160" s="36"/>
      <c r="AR160" s="187" t="s">
        <v>164</v>
      </c>
      <c r="AT160" s="187" t="s">
        <v>160</v>
      </c>
      <c r="AU160" s="187" t="s">
        <v>92</v>
      </c>
      <c r="AY160" s="18" t="s">
        <v>158</v>
      </c>
      <c r="BE160" s="188">
        <f>IF(N160="základní",J160,0)</f>
        <v>0</v>
      </c>
      <c r="BF160" s="188">
        <f>IF(N160="snížená",J160,0)</f>
        <v>0</v>
      </c>
      <c r="BG160" s="188">
        <f>IF(N160="zákl. přenesená",J160,0)</f>
        <v>0</v>
      </c>
      <c r="BH160" s="188">
        <f>IF(N160="sníž. přenesená",J160,0)</f>
        <v>0</v>
      </c>
      <c r="BI160" s="188">
        <f>IF(N160="nulová",J160,0)</f>
        <v>0</v>
      </c>
      <c r="BJ160" s="18" t="s">
        <v>90</v>
      </c>
      <c r="BK160" s="188">
        <f>ROUND(I160*H160,2)</f>
        <v>0</v>
      </c>
      <c r="BL160" s="18" t="s">
        <v>164</v>
      </c>
      <c r="BM160" s="187" t="s">
        <v>624</v>
      </c>
    </row>
    <row r="161" spans="1:47" s="2" customFormat="1" ht="29.25">
      <c r="A161" s="36"/>
      <c r="B161" s="37"/>
      <c r="C161" s="38"/>
      <c r="D161" s="189" t="s">
        <v>166</v>
      </c>
      <c r="E161" s="38"/>
      <c r="F161" s="190" t="s">
        <v>547</v>
      </c>
      <c r="G161" s="38"/>
      <c r="H161" s="38"/>
      <c r="I161" s="191"/>
      <c r="J161" s="38"/>
      <c r="K161" s="38"/>
      <c r="L161" s="41"/>
      <c r="M161" s="247"/>
      <c r="N161" s="248"/>
      <c r="O161" s="249"/>
      <c r="P161" s="249"/>
      <c r="Q161" s="249"/>
      <c r="R161" s="249"/>
      <c r="S161" s="249"/>
      <c r="T161" s="250"/>
      <c r="U161" s="36"/>
      <c r="V161" s="36"/>
      <c r="W161" s="36"/>
      <c r="X161" s="36"/>
      <c r="Y161" s="36"/>
      <c r="Z161" s="36"/>
      <c r="AA161" s="36"/>
      <c r="AB161" s="36"/>
      <c r="AC161" s="36"/>
      <c r="AD161" s="36"/>
      <c r="AE161" s="36"/>
      <c r="AT161" s="18" t="s">
        <v>166</v>
      </c>
      <c r="AU161" s="18" t="s">
        <v>92</v>
      </c>
    </row>
    <row r="162" spans="1:31" s="2" customFormat="1" ht="6.95" customHeight="1">
      <c r="A162" s="36"/>
      <c r="B162" s="49"/>
      <c r="C162" s="50"/>
      <c r="D162" s="50"/>
      <c r="E162" s="50"/>
      <c r="F162" s="50"/>
      <c r="G162" s="50"/>
      <c r="H162" s="50"/>
      <c r="I162" s="50"/>
      <c r="J162" s="50"/>
      <c r="K162" s="50"/>
      <c r="L162" s="41"/>
      <c r="M162" s="36"/>
      <c r="O162" s="36"/>
      <c r="P162" s="36"/>
      <c r="Q162" s="36"/>
      <c r="R162" s="36"/>
      <c r="S162" s="36"/>
      <c r="T162" s="36"/>
      <c r="U162" s="36"/>
      <c r="V162" s="36"/>
      <c r="W162" s="36"/>
      <c r="X162" s="36"/>
      <c r="Y162" s="36"/>
      <c r="Z162" s="36"/>
      <c r="AA162" s="36"/>
      <c r="AB162" s="36"/>
      <c r="AC162" s="36"/>
      <c r="AD162" s="36"/>
      <c r="AE162" s="36"/>
    </row>
  </sheetData>
  <sheetProtection algorithmName="SHA-512" hashValue="ftmrvWNddMOGtg2o9SrfW/YRJWmOqJ7bmuyoFLoPF3nxCvTGE6RM/1wUWVHiiN9V/+RzZBCsStzG2yXi/pjElA==" saltValue="3jrVUbxLQUEPt+SFX8sLiwYbeu71ncKudwIPwsmrganJSP60/t3duxaeWPt0ic3kz+5+8Q6Uuc0L28P+hi2KUg==" spinCount="100000" sheet="1" objects="1" scenarios="1" formatColumns="0" formatRows="0" autoFilter="0"/>
  <autoFilter ref="C84:K161"/>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8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2.8515625" style="1" customWidth="1"/>
    <col min="9" max="9" width="18.8515625" style="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8" t="s">
        <v>98</v>
      </c>
    </row>
    <row r="3" spans="2:46" s="1" customFormat="1" ht="6.95" customHeight="1">
      <c r="B3" s="104"/>
      <c r="C3" s="105"/>
      <c r="D3" s="105"/>
      <c r="E3" s="105"/>
      <c r="F3" s="105"/>
      <c r="G3" s="105"/>
      <c r="H3" s="105"/>
      <c r="I3" s="105"/>
      <c r="J3" s="105"/>
      <c r="K3" s="105"/>
      <c r="L3" s="21"/>
      <c r="AT3" s="18" t="s">
        <v>92</v>
      </c>
    </row>
    <row r="4" spans="2:46" s="1" customFormat="1" ht="24.95" customHeight="1">
      <c r="B4" s="21"/>
      <c r="D4" s="106" t="s">
        <v>118</v>
      </c>
      <c r="L4" s="21"/>
      <c r="M4" s="107" t="s">
        <v>10</v>
      </c>
      <c r="AT4" s="18" t="s">
        <v>4</v>
      </c>
    </row>
    <row r="5" spans="2:12" s="1" customFormat="1" ht="6.95" customHeight="1">
      <c r="B5" s="21"/>
      <c r="L5" s="21"/>
    </row>
    <row r="6" spans="2:12" s="1" customFormat="1" ht="12" customHeight="1">
      <c r="B6" s="21"/>
      <c r="D6" s="108" t="s">
        <v>16</v>
      </c>
      <c r="L6" s="21"/>
    </row>
    <row r="7" spans="2:12" s="1" customFormat="1" ht="16.5" customHeight="1">
      <c r="B7" s="21"/>
      <c r="E7" s="312" t="str">
        <f>'Rekapitulace stavby'!K6</f>
        <v>III/11628 Voznice, PD</v>
      </c>
      <c r="F7" s="313"/>
      <c r="G7" s="313"/>
      <c r="H7" s="313"/>
      <c r="L7" s="21"/>
    </row>
    <row r="8" spans="1:31" s="2" customFormat="1" ht="12" customHeight="1">
      <c r="A8" s="36"/>
      <c r="B8" s="41"/>
      <c r="C8" s="36"/>
      <c r="D8" s="108" t="s">
        <v>129</v>
      </c>
      <c r="E8" s="36"/>
      <c r="F8" s="36"/>
      <c r="G8" s="36"/>
      <c r="H8" s="36"/>
      <c r="I8" s="36"/>
      <c r="J8" s="36"/>
      <c r="K8" s="36"/>
      <c r="L8" s="109"/>
      <c r="S8" s="36"/>
      <c r="T8" s="36"/>
      <c r="U8" s="36"/>
      <c r="V8" s="36"/>
      <c r="W8" s="36"/>
      <c r="X8" s="36"/>
      <c r="Y8" s="36"/>
      <c r="Z8" s="36"/>
      <c r="AA8" s="36"/>
      <c r="AB8" s="36"/>
      <c r="AC8" s="36"/>
      <c r="AD8" s="36"/>
      <c r="AE8" s="36"/>
    </row>
    <row r="9" spans="1:31" s="2" customFormat="1" ht="16.5" customHeight="1">
      <c r="A9" s="36"/>
      <c r="B9" s="41"/>
      <c r="C9" s="36"/>
      <c r="D9" s="36"/>
      <c r="E9" s="314" t="s">
        <v>625</v>
      </c>
      <c r="F9" s="315"/>
      <c r="G9" s="315"/>
      <c r="H9" s="315"/>
      <c r="I9" s="36"/>
      <c r="J9" s="36"/>
      <c r="K9" s="36"/>
      <c r="L9" s="109"/>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9"/>
      <c r="S10" s="36"/>
      <c r="T10" s="36"/>
      <c r="U10" s="36"/>
      <c r="V10" s="36"/>
      <c r="W10" s="36"/>
      <c r="X10" s="36"/>
      <c r="Y10" s="36"/>
      <c r="Z10" s="36"/>
      <c r="AA10" s="36"/>
      <c r="AB10" s="36"/>
      <c r="AC10" s="36"/>
      <c r="AD10" s="36"/>
      <c r="AE10" s="36"/>
    </row>
    <row r="11" spans="1:31" s="2" customFormat="1" ht="12" customHeight="1">
      <c r="A11" s="36"/>
      <c r="B11" s="41"/>
      <c r="C11" s="36"/>
      <c r="D11" s="108" t="s">
        <v>18</v>
      </c>
      <c r="E11" s="36"/>
      <c r="F11" s="110" t="s">
        <v>19</v>
      </c>
      <c r="G11" s="36"/>
      <c r="H11" s="36"/>
      <c r="I11" s="108" t="s">
        <v>20</v>
      </c>
      <c r="J11" s="110" t="s">
        <v>44</v>
      </c>
      <c r="K11" s="36"/>
      <c r="L11" s="109"/>
      <c r="S11" s="36"/>
      <c r="T11" s="36"/>
      <c r="U11" s="36"/>
      <c r="V11" s="36"/>
      <c r="W11" s="36"/>
      <c r="X11" s="36"/>
      <c r="Y11" s="36"/>
      <c r="Z11" s="36"/>
      <c r="AA11" s="36"/>
      <c r="AB11" s="36"/>
      <c r="AC11" s="36"/>
      <c r="AD11" s="36"/>
      <c r="AE11" s="36"/>
    </row>
    <row r="12" spans="1:31" s="2" customFormat="1" ht="12" customHeight="1">
      <c r="A12" s="36"/>
      <c r="B12" s="41"/>
      <c r="C12" s="36"/>
      <c r="D12" s="108" t="s">
        <v>22</v>
      </c>
      <c r="E12" s="36"/>
      <c r="F12" s="110" t="s">
        <v>23</v>
      </c>
      <c r="G12" s="36"/>
      <c r="H12" s="36"/>
      <c r="I12" s="108" t="s">
        <v>24</v>
      </c>
      <c r="J12" s="111" t="str">
        <f>'Rekapitulace stavby'!AN8</f>
        <v>7. 12. 2020</v>
      </c>
      <c r="K12" s="36"/>
      <c r="L12" s="109"/>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9"/>
      <c r="S13" s="36"/>
      <c r="T13" s="36"/>
      <c r="U13" s="36"/>
      <c r="V13" s="36"/>
      <c r="W13" s="36"/>
      <c r="X13" s="36"/>
      <c r="Y13" s="36"/>
      <c r="Z13" s="36"/>
      <c r="AA13" s="36"/>
      <c r="AB13" s="36"/>
      <c r="AC13" s="36"/>
      <c r="AD13" s="36"/>
      <c r="AE13" s="36"/>
    </row>
    <row r="14" spans="1:31" s="2" customFormat="1" ht="12" customHeight="1">
      <c r="A14" s="36"/>
      <c r="B14" s="41"/>
      <c r="C14" s="36"/>
      <c r="D14" s="108" t="s">
        <v>30</v>
      </c>
      <c r="E14" s="36"/>
      <c r="F14" s="36"/>
      <c r="G14" s="36"/>
      <c r="H14" s="36"/>
      <c r="I14" s="108" t="s">
        <v>31</v>
      </c>
      <c r="J14" s="110" t="s">
        <v>32</v>
      </c>
      <c r="K14" s="36"/>
      <c r="L14" s="109"/>
      <c r="S14" s="36"/>
      <c r="T14" s="36"/>
      <c r="U14" s="36"/>
      <c r="V14" s="36"/>
      <c r="W14" s="36"/>
      <c r="X14" s="36"/>
      <c r="Y14" s="36"/>
      <c r="Z14" s="36"/>
      <c r="AA14" s="36"/>
      <c r="AB14" s="36"/>
      <c r="AC14" s="36"/>
      <c r="AD14" s="36"/>
      <c r="AE14" s="36"/>
    </row>
    <row r="15" spans="1:31" s="2" customFormat="1" ht="18" customHeight="1">
      <c r="A15" s="36"/>
      <c r="B15" s="41"/>
      <c r="C15" s="36"/>
      <c r="D15" s="36"/>
      <c r="E15" s="110" t="s">
        <v>33</v>
      </c>
      <c r="F15" s="36"/>
      <c r="G15" s="36"/>
      <c r="H15" s="36"/>
      <c r="I15" s="108" t="s">
        <v>34</v>
      </c>
      <c r="J15" s="110" t="s">
        <v>35</v>
      </c>
      <c r="K15" s="36"/>
      <c r="L15" s="109"/>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9"/>
      <c r="S16" s="36"/>
      <c r="T16" s="36"/>
      <c r="U16" s="36"/>
      <c r="V16" s="36"/>
      <c r="W16" s="36"/>
      <c r="X16" s="36"/>
      <c r="Y16" s="36"/>
      <c r="Z16" s="36"/>
      <c r="AA16" s="36"/>
      <c r="AB16" s="36"/>
      <c r="AC16" s="36"/>
      <c r="AD16" s="36"/>
      <c r="AE16" s="36"/>
    </row>
    <row r="17" spans="1:31" s="2" customFormat="1" ht="12" customHeight="1">
      <c r="A17" s="36"/>
      <c r="B17" s="41"/>
      <c r="C17" s="36"/>
      <c r="D17" s="108" t="s">
        <v>36</v>
      </c>
      <c r="E17" s="36"/>
      <c r="F17" s="36"/>
      <c r="G17" s="36"/>
      <c r="H17" s="36"/>
      <c r="I17" s="108" t="s">
        <v>31</v>
      </c>
      <c r="J17" s="31" t="str">
        <f>'Rekapitulace stavby'!AN13</f>
        <v>Vyplň údaj</v>
      </c>
      <c r="K17" s="36"/>
      <c r="L17" s="109"/>
      <c r="S17" s="36"/>
      <c r="T17" s="36"/>
      <c r="U17" s="36"/>
      <c r="V17" s="36"/>
      <c r="W17" s="36"/>
      <c r="X17" s="36"/>
      <c r="Y17" s="36"/>
      <c r="Z17" s="36"/>
      <c r="AA17" s="36"/>
      <c r="AB17" s="36"/>
      <c r="AC17" s="36"/>
      <c r="AD17" s="36"/>
      <c r="AE17" s="36"/>
    </row>
    <row r="18" spans="1:31" s="2" customFormat="1" ht="18" customHeight="1">
      <c r="A18" s="36"/>
      <c r="B18" s="41"/>
      <c r="C18" s="36"/>
      <c r="D18" s="36"/>
      <c r="E18" s="316" t="str">
        <f>'Rekapitulace stavby'!E14</f>
        <v>Vyplň údaj</v>
      </c>
      <c r="F18" s="317"/>
      <c r="G18" s="317"/>
      <c r="H18" s="317"/>
      <c r="I18" s="108" t="s">
        <v>34</v>
      </c>
      <c r="J18" s="31" t="str">
        <f>'Rekapitulace stavby'!AN14</f>
        <v>Vyplň údaj</v>
      </c>
      <c r="K18" s="36"/>
      <c r="L18" s="109"/>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9"/>
      <c r="S19" s="36"/>
      <c r="T19" s="36"/>
      <c r="U19" s="36"/>
      <c r="V19" s="36"/>
      <c r="W19" s="36"/>
      <c r="X19" s="36"/>
      <c r="Y19" s="36"/>
      <c r="Z19" s="36"/>
      <c r="AA19" s="36"/>
      <c r="AB19" s="36"/>
      <c r="AC19" s="36"/>
      <c r="AD19" s="36"/>
      <c r="AE19" s="36"/>
    </row>
    <row r="20" spans="1:31" s="2" customFormat="1" ht="12" customHeight="1">
      <c r="A20" s="36"/>
      <c r="B20" s="41"/>
      <c r="C20" s="36"/>
      <c r="D20" s="108" t="s">
        <v>38</v>
      </c>
      <c r="E20" s="36"/>
      <c r="F20" s="36"/>
      <c r="G20" s="36"/>
      <c r="H20" s="36"/>
      <c r="I20" s="108" t="s">
        <v>31</v>
      </c>
      <c r="J20" s="110" t="s">
        <v>39</v>
      </c>
      <c r="K20" s="36"/>
      <c r="L20" s="109"/>
      <c r="S20" s="36"/>
      <c r="T20" s="36"/>
      <c r="U20" s="36"/>
      <c r="V20" s="36"/>
      <c r="W20" s="36"/>
      <c r="X20" s="36"/>
      <c r="Y20" s="36"/>
      <c r="Z20" s="36"/>
      <c r="AA20" s="36"/>
      <c r="AB20" s="36"/>
      <c r="AC20" s="36"/>
      <c r="AD20" s="36"/>
      <c r="AE20" s="36"/>
    </row>
    <row r="21" spans="1:31" s="2" customFormat="1" ht="18" customHeight="1">
      <c r="A21" s="36"/>
      <c r="B21" s="41"/>
      <c r="C21" s="36"/>
      <c r="D21" s="36"/>
      <c r="E21" s="110" t="s">
        <v>40</v>
      </c>
      <c r="F21" s="36"/>
      <c r="G21" s="36"/>
      <c r="H21" s="36"/>
      <c r="I21" s="108" t="s">
        <v>34</v>
      </c>
      <c r="J21" s="110" t="s">
        <v>41</v>
      </c>
      <c r="K21" s="36"/>
      <c r="L21" s="109"/>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9"/>
      <c r="S22" s="36"/>
      <c r="T22" s="36"/>
      <c r="U22" s="36"/>
      <c r="V22" s="36"/>
      <c r="W22" s="36"/>
      <c r="X22" s="36"/>
      <c r="Y22" s="36"/>
      <c r="Z22" s="36"/>
      <c r="AA22" s="36"/>
      <c r="AB22" s="36"/>
      <c r="AC22" s="36"/>
      <c r="AD22" s="36"/>
      <c r="AE22" s="36"/>
    </row>
    <row r="23" spans="1:31" s="2" customFormat="1" ht="12" customHeight="1">
      <c r="A23" s="36"/>
      <c r="B23" s="41"/>
      <c r="C23" s="36"/>
      <c r="D23" s="108" t="s">
        <v>43</v>
      </c>
      <c r="E23" s="36"/>
      <c r="F23" s="36"/>
      <c r="G23" s="36"/>
      <c r="H23" s="36"/>
      <c r="I23" s="108" t="s">
        <v>31</v>
      </c>
      <c r="J23" s="110" t="str">
        <f>IF('Rekapitulace stavby'!AN19="","",'Rekapitulace stavby'!AN19)</f>
        <v/>
      </c>
      <c r="K23" s="36"/>
      <c r="L23" s="109"/>
      <c r="S23" s="36"/>
      <c r="T23" s="36"/>
      <c r="U23" s="36"/>
      <c r="V23" s="36"/>
      <c r="W23" s="36"/>
      <c r="X23" s="36"/>
      <c r="Y23" s="36"/>
      <c r="Z23" s="36"/>
      <c r="AA23" s="36"/>
      <c r="AB23" s="36"/>
      <c r="AC23" s="36"/>
      <c r="AD23" s="36"/>
      <c r="AE23" s="36"/>
    </row>
    <row r="24" spans="1:31" s="2" customFormat="1" ht="18" customHeight="1">
      <c r="A24" s="36"/>
      <c r="B24" s="41"/>
      <c r="C24" s="36"/>
      <c r="D24" s="36"/>
      <c r="E24" s="110" t="str">
        <f>IF('Rekapitulace stavby'!E20="","",'Rekapitulace stavby'!E20)</f>
        <v xml:space="preserve"> </v>
      </c>
      <c r="F24" s="36"/>
      <c r="G24" s="36"/>
      <c r="H24" s="36"/>
      <c r="I24" s="108" t="s">
        <v>34</v>
      </c>
      <c r="J24" s="110" t="str">
        <f>IF('Rekapitulace stavby'!AN20="","",'Rekapitulace stavby'!AN20)</f>
        <v/>
      </c>
      <c r="K24" s="36"/>
      <c r="L24" s="109"/>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9"/>
      <c r="S25" s="36"/>
      <c r="T25" s="36"/>
      <c r="U25" s="36"/>
      <c r="V25" s="36"/>
      <c r="W25" s="36"/>
      <c r="X25" s="36"/>
      <c r="Y25" s="36"/>
      <c r="Z25" s="36"/>
      <c r="AA25" s="36"/>
      <c r="AB25" s="36"/>
      <c r="AC25" s="36"/>
      <c r="AD25" s="36"/>
      <c r="AE25" s="36"/>
    </row>
    <row r="26" spans="1:31" s="2" customFormat="1" ht="12" customHeight="1">
      <c r="A26" s="36"/>
      <c r="B26" s="41"/>
      <c r="C26" s="36"/>
      <c r="D26" s="108" t="s">
        <v>46</v>
      </c>
      <c r="E26" s="36"/>
      <c r="F26" s="36"/>
      <c r="G26" s="36"/>
      <c r="H26" s="36"/>
      <c r="I26" s="36"/>
      <c r="J26" s="36"/>
      <c r="K26" s="36"/>
      <c r="L26" s="109"/>
      <c r="S26" s="36"/>
      <c r="T26" s="36"/>
      <c r="U26" s="36"/>
      <c r="V26" s="36"/>
      <c r="W26" s="36"/>
      <c r="X26" s="36"/>
      <c r="Y26" s="36"/>
      <c r="Z26" s="36"/>
      <c r="AA26" s="36"/>
      <c r="AB26" s="36"/>
      <c r="AC26" s="36"/>
      <c r="AD26" s="36"/>
      <c r="AE26" s="36"/>
    </row>
    <row r="27" spans="1:31" s="8" customFormat="1" ht="16.5" customHeight="1">
      <c r="A27" s="112"/>
      <c r="B27" s="113"/>
      <c r="C27" s="112"/>
      <c r="D27" s="112"/>
      <c r="E27" s="318" t="s">
        <v>44</v>
      </c>
      <c r="F27" s="318"/>
      <c r="G27" s="318"/>
      <c r="H27" s="318"/>
      <c r="I27" s="112"/>
      <c r="J27" s="112"/>
      <c r="K27" s="112"/>
      <c r="L27" s="114"/>
      <c r="S27" s="112"/>
      <c r="T27" s="112"/>
      <c r="U27" s="112"/>
      <c r="V27" s="112"/>
      <c r="W27" s="112"/>
      <c r="X27" s="112"/>
      <c r="Y27" s="112"/>
      <c r="Z27" s="112"/>
      <c r="AA27" s="112"/>
      <c r="AB27" s="112"/>
      <c r="AC27" s="112"/>
      <c r="AD27" s="112"/>
      <c r="AE27" s="112"/>
    </row>
    <row r="28" spans="1:31" s="2" customFormat="1" ht="6.95" customHeight="1">
      <c r="A28" s="36"/>
      <c r="B28" s="41"/>
      <c r="C28" s="36"/>
      <c r="D28" s="36"/>
      <c r="E28" s="36"/>
      <c r="F28" s="36"/>
      <c r="G28" s="36"/>
      <c r="H28" s="36"/>
      <c r="I28" s="36"/>
      <c r="J28" s="36"/>
      <c r="K28" s="36"/>
      <c r="L28" s="109"/>
      <c r="S28" s="36"/>
      <c r="T28" s="36"/>
      <c r="U28" s="36"/>
      <c r="V28" s="36"/>
      <c r="W28" s="36"/>
      <c r="X28" s="36"/>
      <c r="Y28" s="36"/>
      <c r="Z28" s="36"/>
      <c r="AA28" s="36"/>
      <c r="AB28" s="36"/>
      <c r="AC28" s="36"/>
      <c r="AD28" s="36"/>
      <c r="AE28" s="36"/>
    </row>
    <row r="29" spans="1:31" s="2" customFormat="1" ht="6.95" customHeight="1">
      <c r="A29" s="36"/>
      <c r="B29" s="41"/>
      <c r="C29" s="36"/>
      <c r="D29" s="115"/>
      <c r="E29" s="115"/>
      <c r="F29" s="115"/>
      <c r="G29" s="115"/>
      <c r="H29" s="115"/>
      <c r="I29" s="115"/>
      <c r="J29" s="115"/>
      <c r="K29" s="115"/>
      <c r="L29" s="109"/>
      <c r="S29" s="36"/>
      <c r="T29" s="36"/>
      <c r="U29" s="36"/>
      <c r="V29" s="36"/>
      <c r="W29" s="36"/>
      <c r="X29" s="36"/>
      <c r="Y29" s="36"/>
      <c r="Z29" s="36"/>
      <c r="AA29" s="36"/>
      <c r="AB29" s="36"/>
      <c r="AC29" s="36"/>
      <c r="AD29" s="36"/>
      <c r="AE29" s="36"/>
    </row>
    <row r="30" spans="1:31" s="2" customFormat="1" ht="25.35" customHeight="1">
      <c r="A30" s="36"/>
      <c r="B30" s="41"/>
      <c r="C30" s="36"/>
      <c r="D30" s="116" t="s">
        <v>48</v>
      </c>
      <c r="E30" s="36"/>
      <c r="F30" s="36"/>
      <c r="G30" s="36"/>
      <c r="H30" s="36"/>
      <c r="I30" s="36"/>
      <c r="J30" s="117">
        <f>ROUND(J89,2)</f>
        <v>0</v>
      </c>
      <c r="K30" s="36"/>
      <c r="L30" s="109"/>
      <c r="S30" s="36"/>
      <c r="T30" s="36"/>
      <c r="U30" s="36"/>
      <c r="V30" s="36"/>
      <c r="W30" s="36"/>
      <c r="X30" s="36"/>
      <c r="Y30" s="36"/>
      <c r="Z30" s="36"/>
      <c r="AA30" s="36"/>
      <c r="AB30" s="36"/>
      <c r="AC30" s="36"/>
      <c r="AD30" s="36"/>
      <c r="AE30" s="36"/>
    </row>
    <row r="31" spans="1:31" s="2" customFormat="1" ht="6.95" customHeight="1">
      <c r="A31" s="36"/>
      <c r="B31" s="41"/>
      <c r="C31" s="36"/>
      <c r="D31" s="115"/>
      <c r="E31" s="115"/>
      <c r="F31" s="115"/>
      <c r="G31" s="115"/>
      <c r="H31" s="115"/>
      <c r="I31" s="115"/>
      <c r="J31" s="115"/>
      <c r="K31" s="115"/>
      <c r="L31" s="109"/>
      <c r="S31" s="36"/>
      <c r="T31" s="36"/>
      <c r="U31" s="36"/>
      <c r="V31" s="36"/>
      <c r="W31" s="36"/>
      <c r="X31" s="36"/>
      <c r="Y31" s="36"/>
      <c r="Z31" s="36"/>
      <c r="AA31" s="36"/>
      <c r="AB31" s="36"/>
      <c r="AC31" s="36"/>
      <c r="AD31" s="36"/>
      <c r="AE31" s="36"/>
    </row>
    <row r="32" spans="1:31" s="2" customFormat="1" ht="14.45" customHeight="1">
      <c r="A32" s="36"/>
      <c r="B32" s="41"/>
      <c r="C32" s="36"/>
      <c r="D32" s="36"/>
      <c r="E32" s="36"/>
      <c r="F32" s="118" t="s">
        <v>50</v>
      </c>
      <c r="G32" s="36"/>
      <c r="H32" s="36"/>
      <c r="I32" s="118" t="s">
        <v>49</v>
      </c>
      <c r="J32" s="118" t="s">
        <v>51</v>
      </c>
      <c r="K32" s="36"/>
      <c r="L32" s="109"/>
      <c r="S32" s="36"/>
      <c r="T32" s="36"/>
      <c r="U32" s="36"/>
      <c r="V32" s="36"/>
      <c r="W32" s="36"/>
      <c r="X32" s="36"/>
      <c r="Y32" s="36"/>
      <c r="Z32" s="36"/>
      <c r="AA32" s="36"/>
      <c r="AB32" s="36"/>
      <c r="AC32" s="36"/>
      <c r="AD32" s="36"/>
      <c r="AE32" s="36"/>
    </row>
    <row r="33" spans="1:31" s="2" customFormat="1" ht="14.45" customHeight="1">
      <c r="A33" s="36"/>
      <c r="B33" s="41"/>
      <c r="C33" s="36"/>
      <c r="D33" s="119" t="s">
        <v>52</v>
      </c>
      <c r="E33" s="108" t="s">
        <v>53</v>
      </c>
      <c r="F33" s="120">
        <f>ROUND((SUM(BE89:BE180)),2)</f>
        <v>0</v>
      </c>
      <c r="G33" s="36"/>
      <c r="H33" s="36"/>
      <c r="I33" s="121">
        <v>0.21</v>
      </c>
      <c r="J33" s="120">
        <f>ROUND(((SUM(BE89:BE180))*I33),2)</f>
        <v>0</v>
      </c>
      <c r="K33" s="36"/>
      <c r="L33" s="109"/>
      <c r="S33" s="36"/>
      <c r="T33" s="36"/>
      <c r="U33" s="36"/>
      <c r="V33" s="36"/>
      <c r="W33" s="36"/>
      <c r="X33" s="36"/>
      <c r="Y33" s="36"/>
      <c r="Z33" s="36"/>
      <c r="AA33" s="36"/>
      <c r="AB33" s="36"/>
      <c r="AC33" s="36"/>
      <c r="AD33" s="36"/>
      <c r="AE33" s="36"/>
    </row>
    <row r="34" spans="1:31" s="2" customFormat="1" ht="14.45" customHeight="1">
      <c r="A34" s="36"/>
      <c r="B34" s="41"/>
      <c r="C34" s="36"/>
      <c r="D34" s="36"/>
      <c r="E34" s="108" t="s">
        <v>54</v>
      </c>
      <c r="F34" s="120">
        <f>ROUND((SUM(BF89:BF180)),2)</f>
        <v>0</v>
      </c>
      <c r="G34" s="36"/>
      <c r="H34" s="36"/>
      <c r="I34" s="121">
        <v>0.15</v>
      </c>
      <c r="J34" s="120">
        <f>ROUND(((SUM(BF89:BF180))*I34),2)</f>
        <v>0</v>
      </c>
      <c r="K34" s="36"/>
      <c r="L34" s="109"/>
      <c r="S34" s="36"/>
      <c r="T34" s="36"/>
      <c r="U34" s="36"/>
      <c r="V34" s="36"/>
      <c r="W34" s="36"/>
      <c r="X34" s="36"/>
      <c r="Y34" s="36"/>
      <c r="Z34" s="36"/>
      <c r="AA34" s="36"/>
      <c r="AB34" s="36"/>
      <c r="AC34" s="36"/>
      <c r="AD34" s="36"/>
      <c r="AE34" s="36"/>
    </row>
    <row r="35" spans="1:31" s="2" customFormat="1" ht="14.45" customHeight="1" hidden="1">
      <c r="A35" s="36"/>
      <c r="B35" s="41"/>
      <c r="C35" s="36"/>
      <c r="D35" s="36"/>
      <c r="E35" s="108" t="s">
        <v>55</v>
      </c>
      <c r="F35" s="120">
        <f>ROUND((SUM(BG89:BG180)),2)</f>
        <v>0</v>
      </c>
      <c r="G35" s="36"/>
      <c r="H35" s="36"/>
      <c r="I35" s="121">
        <v>0.21</v>
      </c>
      <c r="J35" s="120">
        <f>0</f>
        <v>0</v>
      </c>
      <c r="K35" s="36"/>
      <c r="L35" s="109"/>
      <c r="S35" s="36"/>
      <c r="T35" s="36"/>
      <c r="U35" s="36"/>
      <c r="V35" s="36"/>
      <c r="W35" s="36"/>
      <c r="X35" s="36"/>
      <c r="Y35" s="36"/>
      <c r="Z35" s="36"/>
      <c r="AA35" s="36"/>
      <c r="AB35" s="36"/>
      <c r="AC35" s="36"/>
      <c r="AD35" s="36"/>
      <c r="AE35" s="36"/>
    </row>
    <row r="36" spans="1:31" s="2" customFormat="1" ht="14.45" customHeight="1" hidden="1">
      <c r="A36" s="36"/>
      <c r="B36" s="41"/>
      <c r="C36" s="36"/>
      <c r="D36" s="36"/>
      <c r="E36" s="108" t="s">
        <v>56</v>
      </c>
      <c r="F36" s="120">
        <f>ROUND((SUM(BH89:BH180)),2)</f>
        <v>0</v>
      </c>
      <c r="G36" s="36"/>
      <c r="H36" s="36"/>
      <c r="I36" s="121">
        <v>0.15</v>
      </c>
      <c r="J36" s="120">
        <f>0</f>
        <v>0</v>
      </c>
      <c r="K36" s="36"/>
      <c r="L36" s="109"/>
      <c r="S36" s="36"/>
      <c r="T36" s="36"/>
      <c r="U36" s="36"/>
      <c r="V36" s="36"/>
      <c r="W36" s="36"/>
      <c r="X36" s="36"/>
      <c r="Y36" s="36"/>
      <c r="Z36" s="36"/>
      <c r="AA36" s="36"/>
      <c r="AB36" s="36"/>
      <c r="AC36" s="36"/>
      <c r="AD36" s="36"/>
      <c r="AE36" s="36"/>
    </row>
    <row r="37" spans="1:31" s="2" customFormat="1" ht="14.45" customHeight="1" hidden="1">
      <c r="A37" s="36"/>
      <c r="B37" s="41"/>
      <c r="C37" s="36"/>
      <c r="D37" s="36"/>
      <c r="E37" s="108" t="s">
        <v>57</v>
      </c>
      <c r="F37" s="120">
        <f>ROUND((SUM(BI89:BI180)),2)</f>
        <v>0</v>
      </c>
      <c r="G37" s="36"/>
      <c r="H37" s="36"/>
      <c r="I37" s="121">
        <v>0</v>
      </c>
      <c r="J37" s="120">
        <f>0</f>
        <v>0</v>
      </c>
      <c r="K37" s="36"/>
      <c r="L37" s="109"/>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9"/>
      <c r="S38" s="36"/>
      <c r="T38" s="36"/>
      <c r="U38" s="36"/>
      <c r="V38" s="36"/>
      <c r="W38" s="36"/>
      <c r="X38" s="36"/>
      <c r="Y38" s="36"/>
      <c r="Z38" s="36"/>
      <c r="AA38" s="36"/>
      <c r="AB38" s="36"/>
      <c r="AC38" s="36"/>
      <c r="AD38" s="36"/>
      <c r="AE38" s="36"/>
    </row>
    <row r="39" spans="1:31" s="2" customFormat="1" ht="25.35" customHeight="1">
      <c r="A39" s="36"/>
      <c r="B39" s="41"/>
      <c r="C39" s="122"/>
      <c r="D39" s="123" t="s">
        <v>58</v>
      </c>
      <c r="E39" s="124"/>
      <c r="F39" s="124"/>
      <c r="G39" s="125" t="s">
        <v>59</v>
      </c>
      <c r="H39" s="126" t="s">
        <v>60</v>
      </c>
      <c r="I39" s="124"/>
      <c r="J39" s="127">
        <f>SUM(J30:J37)</f>
        <v>0</v>
      </c>
      <c r="K39" s="128"/>
      <c r="L39" s="109"/>
      <c r="S39" s="36"/>
      <c r="T39" s="36"/>
      <c r="U39" s="36"/>
      <c r="V39" s="36"/>
      <c r="W39" s="36"/>
      <c r="X39" s="36"/>
      <c r="Y39" s="36"/>
      <c r="Z39" s="36"/>
      <c r="AA39" s="36"/>
      <c r="AB39" s="36"/>
      <c r="AC39" s="36"/>
      <c r="AD39" s="36"/>
      <c r="AE39" s="36"/>
    </row>
    <row r="40" spans="1:31" s="2" customFormat="1" ht="14.45" customHeight="1">
      <c r="A40" s="36"/>
      <c r="B40" s="129"/>
      <c r="C40" s="130"/>
      <c r="D40" s="130"/>
      <c r="E40" s="130"/>
      <c r="F40" s="130"/>
      <c r="G40" s="130"/>
      <c r="H40" s="130"/>
      <c r="I40" s="130"/>
      <c r="J40" s="130"/>
      <c r="K40" s="130"/>
      <c r="L40" s="109"/>
      <c r="S40" s="36"/>
      <c r="T40" s="36"/>
      <c r="U40" s="36"/>
      <c r="V40" s="36"/>
      <c r="W40" s="36"/>
      <c r="X40" s="36"/>
      <c r="Y40" s="36"/>
      <c r="Z40" s="36"/>
      <c r="AA40" s="36"/>
      <c r="AB40" s="36"/>
      <c r="AC40" s="36"/>
      <c r="AD40" s="36"/>
      <c r="AE40" s="36"/>
    </row>
    <row r="44" spans="1:31" s="2" customFormat="1" ht="6.95" customHeight="1">
      <c r="A44" s="36"/>
      <c r="B44" s="131"/>
      <c r="C44" s="132"/>
      <c r="D44" s="132"/>
      <c r="E44" s="132"/>
      <c r="F44" s="132"/>
      <c r="G44" s="132"/>
      <c r="H44" s="132"/>
      <c r="I44" s="132"/>
      <c r="J44" s="132"/>
      <c r="K44" s="132"/>
      <c r="L44" s="109"/>
      <c r="S44" s="36"/>
      <c r="T44" s="36"/>
      <c r="U44" s="36"/>
      <c r="V44" s="36"/>
      <c r="W44" s="36"/>
      <c r="X44" s="36"/>
      <c r="Y44" s="36"/>
      <c r="Z44" s="36"/>
      <c r="AA44" s="36"/>
      <c r="AB44" s="36"/>
      <c r="AC44" s="36"/>
      <c r="AD44" s="36"/>
      <c r="AE44" s="36"/>
    </row>
    <row r="45" spans="1:31" s="2" customFormat="1" ht="24.95" customHeight="1">
      <c r="A45" s="36"/>
      <c r="B45" s="37"/>
      <c r="C45" s="24" t="s">
        <v>131</v>
      </c>
      <c r="D45" s="38"/>
      <c r="E45" s="38"/>
      <c r="F45" s="38"/>
      <c r="G45" s="38"/>
      <c r="H45" s="38"/>
      <c r="I45" s="38"/>
      <c r="J45" s="38"/>
      <c r="K45" s="38"/>
      <c r="L45" s="109"/>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9"/>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9"/>
      <c r="S47" s="36"/>
      <c r="T47" s="36"/>
      <c r="U47" s="36"/>
      <c r="V47" s="36"/>
      <c r="W47" s="36"/>
      <c r="X47" s="36"/>
      <c r="Y47" s="36"/>
      <c r="Z47" s="36"/>
      <c r="AA47" s="36"/>
      <c r="AB47" s="36"/>
      <c r="AC47" s="36"/>
      <c r="AD47" s="36"/>
      <c r="AE47" s="36"/>
    </row>
    <row r="48" spans="1:31" s="2" customFormat="1" ht="16.5" customHeight="1">
      <c r="A48" s="36"/>
      <c r="B48" s="37"/>
      <c r="C48" s="38"/>
      <c r="D48" s="38"/>
      <c r="E48" s="319" t="str">
        <f>E7</f>
        <v>III/11628 Voznice, PD</v>
      </c>
      <c r="F48" s="320"/>
      <c r="G48" s="320"/>
      <c r="H48" s="320"/>
      <c r="I48" s="38"/>
      <c r="J48" s="38"/>
      <c r="K48" s="38"/>
      <c r="L48" s="109"/>
      <c r="S48" s="36"/>
      <c r="T48" s="36"/>
      <c r="U48" s="36"/>
      <c r="V48" s="36"/>
      <c r="W48" s="36"/>
      <c r="X48" s="36"/>
      <c r="Y48" s="36"/>
      <c r="Z48" s="36"/>
      <c r="AA48" s="36"/>
      <c r="AB48" s="36"/>
      <c r="AC48" s="36"/>
      <c r="AD48" s="36"/>
      <c r="AE48" s="36"/>
    </row>
    <row r="49" spans="1:31" s="2" customFormat="1" ht="12" customHeight="1">
      <c r="A49" s="36"/>
      <c r="B49" s="37"/>
      <c r="C49" s="30" t="s">
        <v>129</v>
      </c>
      <c r="D49" s="38"/>
      <c r="E49" s="38"/>
      <c r="F49" s="38"/>
      <c r="G49" s="38"/>
      <c r="H49" s="38"/>
      <c r="I49" s="38"/>
      <c r="J49" s="38"/>
      <c r="K49" s="38"/>
      <c r="L49" s="109"/>
      <c r="S49" s="36"/>
      <c r="T49" s="36"/>
      <c r="U49" s="36"/>
      <c r="V49" s="36"/>
      <c r="W49" s="36"/>
      <c r="X49" s="36"/>
      <c r="Y49" s="36"/>
      <c r="Z49" s="36"/>
      <c r="AA49" s="36"/>
      <c r="AB49" s="36"/>
      <c r="AC49" s="36"/>
      <c r="AD49" s="36"/>
      <c r="AE49" s="36"/>
    </row>
    <row r="50" spans="1:31" s="2" customFormat="1" ht="16.5" customHeight="1">
      <c r="A50" s="36"/>
      <c r="B50" s="37"/>
      <c r="C50" s="38"/>
      <c r="D50" s="38"/>
      <c r="E50" s="272" t="str">
        <f>E9</f>
        <v>SO 104 - Propustky na III/11628</v>
      </c>
      <c r="F50" s="321"/>
      <c r="G50" s="321"/>
      <c r="H50" s="321"/>
      <c r="I50" s="38"/>
      <c r="J50" s="38"/>
      <c r="K50" s="38"/>
      <c r="L50" s="109"/>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9"/>
      <c r="S51" s="36"/>
      <c r="T51" s="36"/>
      <c r="U51" s="36"/>
      <c r="V51" s="36"/>
      <c r="W51" s="36"/>
      <c r="X51" s="36"/>
      <c r="Y51" s="36"/>
      <c r="Z51" s="36"/>
      <c r="AA51" s="36"/>
      <c r="AB51" s="36"/>
      <c r="AC51" s="36"/>
      <c r="AD51" s="36"/>
      <c r="AE51" s="36"/>
    </row>
    <row r="52" spans="1:31" s="2" customFormat="1" ht="12" customHeight="1">
      <c r="A52" s="36"/>
      <c r="B52" s="37"/>
      <c r="C52" s="30" t="s">
        <v>22</v>
      </c>
      <c r="D52" s="38"/>
      <c r="E52" s="38"/>
      <c r="F52" s="28" t="str">
        <f>F12</f>
        <v>Voznice</v>
      </c>
      <c r="G52" s="38"/>
      <c r="H52" s="38"/>
      <c r="I52" s="30" t="s">
        <v>24</v>
      </c>
      <c r="J52" s="61" t="str">
        <f>IF(J12="","",J12)</f>
        <v>7. 12. 2020</v>
      </c>
      <c r="K52" s="38"/>
      <c r="L52" s="109"/>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9"/>
      <c r="S53" s="36"/>
      <c r="T53" s="36"/>
      <c r="U53" s="36"/>
      <c r="V53" s="36"/>
      <c r="W53" s="36"/>
      <c r="X53" s="36"/>
      <c r="Y53" s="36"/>
      <c r="Z53" s="36"/>
      <c r="AA53" s="36"/>
      <c r="AB53" s="36"/>
      <c r="AC53" s="36"/>
      <c r="AD53" s="36"/>
      <c r="AE53" s="36"/>
    </row>
    <row r="54" spans="1:31" s="2" customFormat="1" ht="25.7" customHeight="1">
      <c r="A54" s="36"/>
      <c r="B54" s="37"/>
      <c r="C54" s="30" t="s">
        <v>30</v>
      </c>
      <c r="D54" s="38"/>
      <c r="E54" s="38"/>
      <c r="F54" s="28" t="str">
        <f>E15</f>
        <v>Krajská správa a údržba silnic Středočeského kraje</v>
      </c>
      <c r="G54" s="38"/>
      <c r="H54" s="38"/>
      <c r="I54" s="30" t="s">
        <v>38</v>
      </c>
      <c r="J54" s="34" t="str">
        <f>E21</f>
        <v>METROPROJEKT Praha a.s.</v>
      </c>
      <c r="K54" s="38"/>
      <c r="L54" s="109"/>
      <c r="S54" s="36"/>
      <c r="T54" s="36"/>
      <c r="U54" s="36"/>
      <c r="V54" s="36"/>
      <c r="W54" s="36"/>
      <c r="X54" s="36"/>
      <c r="Y54" s="36"/>
      <c r="Z54" s="36"/>
      <c r="AA54" s="36"/>
      <c r="AB54" s="36"/>
      <c r="AC54" s="36"/>
      <c r="AD54" s="36"/>
      <c r="AE54" s="36"/>
    </row>
    <row r="55" spans="1:31" s="2" customFormat="1" ht="15.2" customHeight="1">
      <c r="A55" s="36"/>
      <c r="B55" s="37"/>
      <c r="C55" s="30" t="s">
        <v>36</v>
      </c>
      <c r="D55" s="38"/>
      <c r="E55" s="38"/>
      <c r="F55" s="28" t="str">
        <f>IF(E18="","",E18)</f>
        <v>Vyplň údaj</v>
      </c>
      <c r="G55" s="38"/>
      <c r="H55" s="38"/>
      <c r="I55" s="30" t="s">
        <v>43</v>
      </c>
      <c r="J55" s="34" t="str">
        <f>E24</f>
        <v xml:space="preserve"> </v>
      </c>
      <c r="K55" s="38"/>
      <c r="L55" s="109"/>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9"/>
      <c r="S56" s="36"/>
      <c r="T56" s="36"/>
      <c r="U56" s="36"/>
      <c r="V56" s="36"/>
      <c r="W56" s="36"/>
      <c r="X56" s="36"/>
      <c r="Y56" s="36"/>
      <c r="Z56" s="36"/>
      <c r="AA56" s="36"/>
      <c r="AB56" s="36"/>
      <c r="AC56" s="36"/>
      <c r="AD56" s="36"/>
      <c r="AE56" s="36"/>
    </row>
    <row r="57" spans="1:31" s="2" customFormat="1" ht="29.25" customHeight="1">
      <c r="A57" s="36"/>
      <c r="B57" s="37"/>
      <c r="C57" s="133" t="s">
        <v>132</v>
      </c>
      <c r="D57" s="134"/>
      <c r="E57" s="134"/>
      <c r="F57" s="134"/>
      <c r="G57" s="134"/>
      <c r="H57" s="134"/>
      <c r="I57" s="134"/>
      <c r="J57" s="135" t="s">
        <v>133</v>
      </c>
      <c r="K57" s="134"/>
      <c r="L57" s="109"/>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9"/>
      <c r="S58" s="36"/>
      <c r="T58" s="36"/>
      <c r="U58" s="36"/>
      <c r="V58" s="36"/>
      <c r="W58" s="36"/>
      <c r="X58" s="36"/>
      <c r="Y58" s="36"/>
      <c r="Z58" s="36"/>
      <c r="AA58" s="36"/>
      <c r="AB58" s="36"/>
      <c r="AC58" s="36"/>
      <c r="AD58" s="36"/>
      <c r="AE58" s="36"/>
    </row>
    <row r="59" spans="1:47" s="2" customFormat="1" ht="22.9" customHeight="1">
      <c r="A59" s="36"/>
      <c r="B59" s="37"/>
      <c r="C59" s="136" t="s">
        <v>80</v>
      </c>
      <c r="D59" s="38"/>
      <c r="E59" s="38"/>
      <c r="F59" s="38"/>
      <c r="G59" s="38"/>
      <c r="H59" s="38"/>
      <c r="I59" s="38"/>
      <c r="J59" s="79">
        <f>J89</f>
        <v>0</v>
      </c>
      <c r="K59" s="38"/>
      <c r="L59" s="109"/>
      <c r="S59" s="36"/>
      <c r="T59" s="36"/>
      <c r="U59" s="36"/>
      <c r="V59" s="36"/>
      <c r="W59" s="36"/>
      <c r="X59" s="36"/>
      <c r="Y59" s="36"/>
      <c r="Z59" s="36"/>
      <c r="AA59" s="36"/>
      <c r="AB59" s="36"/>
      <c r="AC59" s="36"/>
      <c r="AD59" s="36"/>
      <c r="AE59" s="36"/>
      <c r="AU59" s="18" t="s">
        <v>134</v>
      </c>
    </row>
    <row r="60" spans="2:12" s="9" customFormat="1" ht="24.95" customHeight="1">
      <c r="B60" s="137"/>
      <c r="C60" s="138"/>
      <c r="D60" s="139" t="s">
        <v>135</v>
      </c>
      <c r="E60" s="140"/>
      <c r="F60" s="140"/>
      <c r="G60" s="140"/>
      <c r="H60" s="140"/>
      <c r="I60" s="140"/>
      <c r="J60" s="141">
        <f>J90</f>
        <v>0</v>
      </c>
      <c r="K60" s="138"/>
      <c r="L60" s="142"/>
    </row>
    <row r="61" spans="2:12" s="10" customFormat="1" ht="19.9" customHeight="1">
      <c r="B61" s="143"/>
      <c r="C61" s="144"/>
      <c r="D61" s="145" t="s">
        <v>136</v>
      </c>
      <c r="E61" s="146"/>
      <c r="F61" s="146"/>
      <c r="G61" s="146"/>
      <c r="H61" s="146"/>
      <c r="I61" s="146"/>
      <c r="J61" s="147">
        <f>J91</f>
        <v>0</v>
      </c>
      <c r="K61" s="144"/>
      <c r="L61" s="148"/>
    </row>
    <row r="62" spans="2:12" s="10" customFormat="1" ht="19.9" customHeight="1">
      <c r="B62" s="143"/>
      <c r="C62" s="144"/>
      <c r="D62" s="145" t="s">
        <v>137</v>
      </c>
      <c r="E62" s="146"/>
      <c r="F62" s="146"/>
      <c r="G62" s="146"/>
      <c r="H62" s="146"/>
      <c r="I62" s="146"/>
      <c r="J62" s="147">
        <f>J108</f>
        <v>0</v>
      </c>
      <c r="K62" s="144"/>
      <c r="L62" s="148"/>
    </row>
    <row r="63" spans="2:12" s="10" customFormat="1" ht="19.9" customHeight="1">
      <c r="B63" s="143"/>
      <c r="C63" s="144"/>
      <c r="D63" s="145" t="s">
        <v>626</v>
      </c>
      <c r="E63" s="146"/>
      <c r="F63" s="146"/>
      <c r="G63" s="146"/>
      <c r="H63" s="146"/>
      <c r="I63" s="146"/>
      <c r="J63" s="147">
        <f>J113</f>
        <v>0</v>
      </c>
      <c r="K63" s="144"/>
      <c r="L63" s="148"/>
    </row>
    <row r="64" spans="2:12" s="10" customFormat="1" ht="19.9" customHeight="1">
      <c r="B64" s="143"/>
      <c r="C64" s="144"/>
      <c r="D64" s="145" t="s">
        <v>627</v>
      </c>
      <c r="E64" s="146"/>
      <c r="F64" s="146"/>
      <c r="G64" s="146"/>
      <c r="H64" s="146"/>
      <c r="I64" s="146"/>
      <c r="J64" s="147">
        <f>J122</f>
        <v>0</v>
      </c>
      <c r="K64" s="144"/>
      <c r="L64" s="148"/>
    </row>
    <row r="65" spans="2:12" s="10" customFormat="1" ht="19.9" customHeight="1">
      <c r="B65" s="143"/>
      <c r="C65" s="144"/>
      <c r="D65" s="145" t="s">
        <v>140</v>
      </c>
      <c r="E65" s="146"/>
      <c r="F65" s="146"/>
      <c r="G65" s="146"/>
      <c r="H65" s="146"/>
      <c r="I65" s="146"/>
      <c r="J65" s="147">
        <f>J125</f>
        <v>0</v>
      </c>
      <c r="K65" s="144"/>
      <c r="L65" s="148"/>
    </row>
    <row r="66" spans="2:12" s="10" customFormat="1" ht="19.9" customHeight="1">
      <c r="B66" s="143"/>
      <c r="C66" s="144"/>
      <c r="D66" s="145" t="s">
        <v>141</v>
      </c>
      <c r="E66" s="146"/>
      <c r="F66" s="146"/>
      <c r="G66" s="146"/>
      <c r="H66" s="146"/>
      <c r="I66" s="146"/>
      <c r="J66" s="147">
        <f>J154</f>
        <v>0</v>
      </c>
      <c r="K66" s="144"/>
      <c r="L66" s="148"/>
    </row>
    <row r="67" spans="2:12" s="10" customFormat="1" ht="19.9" customHeight="1">
      <c r="B67" s="143"/>
      <c r="C67" s="144"/>
      <c r="D67" s="145" t="s">
        <v>142</v>
      </c>
      <c r="E67" s="146"/>
      <c r="F67" s="146"/>
      <c r="G67" s="146"/>
      <c r="H67" s="146"/>
      <c r="I67" s="146"/>
      <c r="J67" s="147">
        <f>J162</f>
        <v>0</v>
      </c>
      <c r="K67" s="144"/>
      <c r="L67" s="148"/>
    </row>
    <row r="68" spans="2:12" s="9" customFormat="1" ht="24.95" customHeight="1">
      <c r="B68" s="137"/>
      <c r="C68" s="138"/>
      <c r="D68" s="139" t="s">
        <v>628</v>
      </c>
      <c r="E68" s="140"/>
      <c r="F68" s="140"/>
      <c r="G68" s="140"/>
      <c r="H68" s="140"/>
      <c r="I68" s="140"/>
      <c r="J68" s="141">
        <f>J165</f>
        <v>0</v>
      </c>
      <c r="K68" s="138"/>
      <c r="L68" s="142"/>
    </row>
    <row r="69" spans="2:12" s="10" customFormat="1" ht="19.9" customHeight="1">
      <c r="B69" s="143"/>
      <c r="C69" s="144"/>
      <c r="D69" s="145" t="s">
        <v>629</v>
      </c>
      <c r="E69" s="146"/>
      <c r="F69" s="146"/>
      <c r="G69" s="146"/>
      <c r="H69" s="146"/>
      <c r="I69" s="146"/>
      <c r="J69" s="147">
        <f>J166</f>
        <v>0</v>
      </c>
      <c r="K69" s="144"/>
      <c r="L69" s="148"/>
    </row>
    <row r="70" spans="1:31" s="2" customFormat="1" ht="21.75" customHeight="1">
      <c r="A70" s="36"/>
      <c r="B70" s="37"/>
      <c r="C70" s="38"/>
      <c r="D70" s="38"/>
      <c r="E70" s="38"/>
      <c r="F70" s="38"/>
      <c r="G70" s="38"/>
      <c r="H70" s="38"/>
      <c r="I70" s="38"/>
      <c r="J70" s="38"/>
      <c r="K70" s="38"/>
      <c r="L70" s="109"/>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50"/>
      <c r="J71" s="50"/>
      <c r="K71" s="50"/>
      <c r="L71" s="109"/>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52"/>
      <c r="J75" s="52"/>
      <c r="K75" s="52"/>
      <c r="L75" s="109"/>
      <c r="S75" s="36"/>
      <c r="T75" s="36"/>
      <c r="U75" s="36"/>
      <c r="V75" s="36"/>
      <c r="W75" s="36"/>
      <c r="X75" s="36"/>
      <c r="Y75" s="36"/>
      <c r="Z75" s="36"/>
      <c r="AA75" s="36"/>
      <c r="AB75" s="36"/>
      <c r="AC75" s="36"/>
      <c r="AD75" s="36"/>
      <c r="AE75" s="36"/>
    </row>
    <row r="76" spans="1:31" s="2" customFormat="1" ht="24.95" customHeight="1">
      <c r="A76" s="36"/>
      <c r="B76" s="37"/>
      <c r="C76" s="24" t="s">
        <v>143</v>
      </c>
      <c r="D76" s="38"/>
      <c r="E76" s="38"/>
      <c r="F76" s="38"/>
      <c r="G76" s="38"/>
      <c r="H76" s="38"/>
      <c r="I76" s="38"/>
      <c r="J76" s="38"/>
      <c r="K76" s="38"/>
      <c r="L76" s="109"/>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09"/>
      <c r="S77" s="36"/>
      <c r="T77" s="36"/>
      <c r="U77" s="36"/>
      <c r="V77" s="36"/>
      <c r="W77" s="36"/>
      <c r="X77" s="36"/>
      <c r="Y77" s="36"/>
      <c r="Z77" s="36"/>
      <c r="AA77" s="36"/>
      <c r="AB77" s="36"/>
      <c r="AC77" s="36"/>
      <c r="AD77" s="36"/>
      <c r="AE77" s="36"/>
    </row>
    <row r="78" spans="1:31" s="2" customFormat="1" ht="12" customHeight="1">
      <c r="A78" s="36"/>
      <c r="B78" s="37"/>
      <c r="C78" s="30" t="s">
        <v>16</v>
      </c>
      <c r="D78" s="38"/>
      <c r="E78" s="38"/>
      <c r="F78" s="38"/>
      <c r="G78" s="38"/>
      <c r="H78" s="38"/>
      <c r="I78" s="38"/>
      <c r="J78" s="38"/>
      <c r="K78" s="38"/>
      <c r="L78" s="109"/>
      <c r="S78" s="36"/>
      <c r="T78" s="36"/>
      <c r="U78" s="36"/>
      <c r="V78" s="36"/>
      <c r="W78" s="36"/>
      <c r="X78" s="36"/>
      <c r="Y78" s="36"/>
      <c r="Z78" s="36"/>
      <c r="AA78" s="36"/>
      <c r="AB78" s="36"/>
      <c r="AC78" s="36"/>
      <c r="AD78" s="36"/>
      <c r="AE78" s="36"/>
    </row>
    <row r="79" spans="1:31" s="2" customFormat="1" ht="16.5" customHeight="1">
      <c r="A79" s="36"/>
      <c r="B79" s="37"/>
      <c r="C79" s="38"/>
      <c r="D79" s="38"/>
      <c r="E79" s="319" t="str">
        <f>E7</f>
        <v>III/11628 Voznice, PD</v>
      </c>
      <c r="F79" s="320"/>
      <c r="G79" s="320"/>
      <c r="H79" s="320"/>
      <c r="I79" s="38"/>
      <c r="J79" s="38"/>
      <c r="K79" s="38"/>
      <c r="L79" s="109"/>
      <c r="S79" s="36"/>
      <c r="T79" s="36"/>
      <c r="U79" s="36"/>
      <c r="V79" s="36"/>
      <c r="W79" s="36"/>
      <c r="X79" s="36"/>
      <c r="Y79" s="36"/>
      <c r="Z79" s="36"/>
      <c r="AA79" s="36"/>
      <c r="AB79" s="36"/>
      <c r="AC79" s="36"/>
      <c r="AD79" s="36"/>
      <c r="AE79" s="36"/>
    </row>
    <row r="80" spans="1:31" s="2" customFormat="1" ht="12" customHeight="1">
      <c r="A80" s="36"/>
      <c r="B80" s="37"/>
      <c r="C80" s="30" t="s">
        <v>129</v>
      </c>
      <c r="D80" s="38"/>
      <c r="E80" s="38"/>
      <c r="F80" s="38"/>
      <c r="G80" s="38"/>
      <c r="H80" s="38"/>
      <c r="I80" s="38"/>
      <c r="J80" s="38"/>
      <c r="K80" s="38"/>
      <c r="L80" s="109"/>
      <c r="S80" s="36"/>
      <c r="T80" s="36"/>
      <c r="U80" s="36"/>
      <c r="V80" s="36"/>
      <c r="W80" s="36"/>
      <c r="X80" s="36"/>
      <c r="Y80" s="36"/>
      <c r="Z80" s="36"/>
      <c r="AA80" s="36"/>
      <c r="AB80" s="36"/>
      <c r="AC80" s="36"/>
      <c r="AD80" s="36"/>
      <c r="AE80" s="36"/>
    </row>
    <row r="81" spans="1:31" s="2" customFormat="1" ht="16.5" customHeight="1">
      <c r="A81" s="36"/>
      <c r="B81" s="37"/>
      <c r="C81" s="38"/>
      <c r="D81" s="38"/>
      <c r="E81" s="272" t="str">
        <f>E9</f>
        <v>SO 104 - Propustky na III/11628</v>
      </c>
      <c r="F81" s="321"/>
      <c r="G81" s="321"/>
      <c r="H81" s="321"/>
      <c r="I81" s="38"/>
      <c r="J81" s="38"/>
      <c r="K81" s="38"/>
      <c r="L81" s="109"/>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09"/>
      <c r="S82" s="36"/>
      <c r="T82" s="36"/>
      <c r="U82" s="36"/>
      <c r="V82" s="36"/>
      <c r="W82" s="36"/>
      <c r="X82" s="36"/>
      <c r="Y82" s="36"/>
      <c r="Z82" s="36"/>
      <c r="AA82" s="36"/>
      <c r="AB82" s="36"/>
      <c r="AC82" s="36"/>
      <c r="AD82" s="36"/>
      <c r="AE82" s="36"/>
    </row>
    <row r="83" spans="1:31" s="2" customFormat="1" ht="12" customHeight="1">
      <c r="A83" s="36"/>
      <c r="B83" s="37"/>
      <c r="C83" s="30" t="s">
        <v>22</v>
      </c>
      <c r="D83" s="38"/>
      <c r="E83" s="38"/>
      <c r="F83" s="28" t="str">
        <f>F12</f>
        <v>Voznice</v>
      </c>
      <c r="G83" s="38"/>
      <c r="H83" s="38"/>
      <c r="I83" s="30" t="s">
        <v>24</v>
      </c>
      <c r="J83" s="61" t="str">
        <f>IF(J12="","",J12)</f>
        <v>7. 12. 2020</v>
      </c>
      <c r="K83" s="38"/>
      <c r="L83" s="109"/>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09"/>
      <c r="S84" s="36"/>
      <c r="T84" s="36"/>
      <c r="U84" s="36"/>
      <c r="V84" s="36"/>
      <c r="W84" s="36"/>
      <c r="X84" s="36"/>
      <c r="Y84" s="36"/>
      <c r="Z84" s="36"/>
      <c r="AA84" s="36"/>
      <c r="AB84" s="36"/>
      <c r="AC84" s="36"/>
      <c r="AD84" s="36"/>
      <c r="AE84" s="36"/>
    </row>
    <row r="85" spans="1:31" s="2" customFormat="1" ht="25.7" customHeight="1">
      <c r="A85" s="36"/>
      <c r="B85" s="37"/>
      <c r="C85" s="30" t="s">
        <v>30</v>
      </c>
      <c r="D85" s="38"/>
      <c r="E85" s="38"/>
      <c r="F85" s="28" t="str">
        <f>E15</f>
        <v>Krajská správa a údržba silnic Středočeského kraje</v>
      </c>
      <c r="G85" s="38"/>
      <c r="H85" s="38"/>
      <c r="I85" s="30" t="s">
        <v>38</v>
      </c>
      <c r="J85" s="34" t="str">
        <f>E21</f>
        <v>METROPROJEKT Praha a.s.</v>
      </c>
      <c r="K85" s="38"/>
      <c r="L85" s="109"/>
      <c r="S85" s="36"/>
      <c r="T85" s="36"/>
      <c r="U85" s="36"/>
      <c r="V85" s="36"/>
      <c r="W85" s="36"/>
      <c r="X85" s="36"/>
      <c r="Y85" s="36"/>
      <c r="Z85" s="36"/>
      <c r="AA85" s="36"/>
      <c r="AB85" s="36"/>
      <c r="AC85" s="36"/>
      <c r="AD85" s="36"/>
      <c r="AE85" s="36"/>
    </row>
    <row r="86" spans="1:31" s="2" customFormat="1" ht="15.2" customHeight="1">
      <c r="A86" s="36"/>
      <c r="B86" s="37"/>
      <c r="C86" s="30" t="s">
        <v>36</v>
      </c>
      <c r="D86" s="38"/>
      <c r="E86" s="38"/>
      <c r="F86" s="28" t="str">
        <f>IF(E18="","",E18)</f>
        <v>Vyplň údaj</v>
      </c>
      <c r="G86" s="38"/>
      <c r="H86" s="38"/>
      <c r="I86" s="30" t="s">
        <v>43</v>
      </c>
      <c r="J86" s="34" t="str">
        <f>E24</f>
        <v xml:space="preserve"> </v>
      </c>
      <c r="K86" s="38"/>
      <c r="L86" s="109"/>
      <c r="S86" s="36"/>
      <c r="T86" s="36"/>
      <c r="U86" s="36"/>
      <c r="V86" s="36"/>
      <c r="W86" s="36"/>
      <c r="X86" s="36"/>
      <c r="Y86" s="36"/>
      <c r="Z86" s="36"/>
      <c r="AA86" s="36"/>
      <c r="AB86" s="36"/>
      <c r="AC86" s="36"/>
      <c r="AD86" s="36"/>
      <c r="AE86" s="36"/>
    </row>
    <row r="87" spans="1:31" s="2" customFormat="1" ht="10.35" customHeight="1">
      <c r="A87" s="36"/>
      <c r="B87" s="37"/>
      <c r="C87" s="38"/>
      <c r="D87" s="38"/>
      <c r="E87" s="38"/>
      <c r="F87" s="38"/>
      <c r="G87" s="38"/>
      <c r="H87" s="38"/>
      <c r="I87" s="38"/>
      <c r="J87" s="38"/>
      <c r="K87" s="38"/>
      <c r="L87" s="109"/>
      <c r="S87" s="36"/>
      <c r="T87" s="36"/>
      <c r="U87" s="36"/>
      <c r="V87" s="36"/>
      <c r="W87" s="36"/>
      <c r="X87" s="36"/>
      <c r="Y87" s="36"/>
      <c r="Z87" s="36"/>
      <c r="AA87" s="36"/>
      <c r="AB87" s="36"/>
      <c r="AC87" s="36"/>
      <c r="AD87" s="36"/>
      <c r="AE87" s="36"/>
    </row>
    <row r="88" spans="1:31" s="11" customFormat="1" ht="29.25" customHeight="1">
      <c r="A88" s="149"/>
      <c r="B88" s="150"/>
      <c r="C88" s="151" t="s">
        <v>144</v>
      </c>
      <c r="D88" s="152" t="s">
        <v>67</v>
      </c>
      <c r="E88" s="152" t="s">
        <v>63</v>
      </c>
      <c r="F88" s="152" t="s">
        <v>64</v>
      </c>
      <c r="G88" s="152" t="s">
        <v>145</v>
      </c>
      <c r="H88" s="152" t="s">
        <v>146</v>
      </c>
      <c r="I88" s="152" t="s">
        <v>147</v>
      </c>
      <c r="J88" s="152" t="s">
        <v>133</v>
      </c>
      <c r="K88" s="153" t="s">
        <v>148</v>
      </c>
      <c r="L88" s="154"/>
      <c r="M88" s="70" t="s">
        <v>44</v>
      </c>
      <c r="N88" s="71" t="s">
        <v>52</v>
      </c>
      <c r="O88" s="71" t="s">
        <v>149</v>
      </c>
      <c r="P88" s="71" t="s">
        <v>150</v>
      </c>
      <c r="Q88" s="71" t="s">
        <v>151</v>
      </c>
      <c r="R88" s="71" t="s">
        <v>152</v>
      </c>
      <c r="S88" s="71" t="s">
        <v>153</v>
      </c>
      <c r="T88" s="72" t="s">
        <v>154</v>
      </c>
      <c r="U88" s="149"/>
      <c r="V88" s="149"/>
      <c r="W88" s="149"/>
      <c r="X88" s="149"/>
      <c r="Y88" s="149"/>
      <c r="Z88" s="149"/>
      <c r="AA88" s="149"/>
      <c r="AB88" s="149"/>
      <c r="AC88" s="149"/>
      <c r="AD88" s="149"/>
      <c r="AE88" s="149"/>
    </row>
    <row r="89" spans="1:63" s="2" customFormat="1" ht="22.9" customHeight="1">
      <c r="A89" s="36"/>
      <c r="B89" s="37"/>
      <c r="C89" s="77" t="s">
        <v>155</v>
      </c>
      <c r="D89" s="38"/>
      <c r="E89" s="38"/>
      <c r="F89" s="38"/>
      <c r="G89" s="38"/>
      <c r="H89" s="38"/>
      <c r="I89" s="38"/>
      <c r="J89" s="155">
        <f>BK89</f>
        <v>0</v>
      </c>
      <c r="K89" s="38"/>
      <c r="L89" s="41"/>
      <c r="M89" s="73"/>
      <c r="N89" s="156"/>
      <c r="O89" s="74"/>
      <c r="P89" s="157">
        <f>P90+P165</f>
        <v>0</v>
      </c>
      <c r="Q89" s="74"/>
      <c r="R89" s="157">
        <f>R90+R165</f>
        <v>1010.7681339999998</v>
      </c>
      <c r="S89" s="74"/>
      <c r="T89" s="158">
        <f>T90+T165</f>
        <v>334.3195</v>
      </c>
      <c r="U89" s="36"/>
      <c r="V89" s="36"/>
      <c r="W89" s="36"/>
      <c r="X89" s="36"/>
      <c r="Y89" s="36"/>
      <c r="Z89" s="36"/>
      <c r="AA89" s="36"/>
      <c r="AB89" s="36"/>
      <c r="AC89" s="36"/>
      <c r="AD89" s="36"/>
      <c r="AE89" s="36"/>
      <c r="AT89" s="18" t="s">
        <v>81</v>
      </c>
      <c r="AU89" s="18" t="s">
        <v>134</v>
      </c>
      <c r="BK89" s="159">
        <f>BK90+BK165</f>
        <v>0</v>
      </c>
    </row>
    <row r="90" spans="2:63" s="12" customFormat="1" ht="25.9" customHeight="1">
      <c r="B90" s="160"/>
      <c r="C90" s="161"/>
      <c r="D90" s="162" t="s">
        <v>81</v>
      </c>
      <c r="E90" s="163" t="s">
        <v>156</v>
      </c>
      <c r="F90" s="163" t="s">
        <v>157</v>
      </c>
      <c r="G90" s="161"/>
      <c r="H90" s="161"/>
      <c r="I90" s="164"/>
      <c r="J90" s="165">
        <f>BK90</f>
        <v>0</v>
      </c>
      <c r="K90" s="161"/>
      <c r="L90" s="166"/>
      <c r="M90" s="167"/>
      <c r="N90" s="168"/>
      <c r="O90" s="168"/>
      <c r="P90" s="169">
        <f>P91+P108+P113+P122+P125+P154+P162</f>
        <v>0</v>
      </c>
      <c r="Q90" s="168"/>
      <c r="R90" s="169">
        <f>R91+R108+R113+R122+R125+R154+R162</f>
        <v>1010.7570419999998</v>
      </c>
      <c r="S90" s="168"/>
      <c r="T90" s="170">
        <f>T91+T108+T113+T122+T125+T154+T162</f>
        <v>334.3195</v>
      </c>
      <c r="AR90" s="171" t="s">
        <v>90</v>
      </c>
      <c r="AT90" s="172" t="s">
        <v>81</v>
      </c>
      <c r="AU90" s="172" t="s">
        <v>82</v>
      </c>
      <c r="AY90" s="171" t="s">
        <v>158</v>
      </c>
      <c r="BK90" s="173">
        <f>BK91+BK108+BK113+BK122+BK125+BK154+BK162</f>
        <v>0</v>
      </c>
    </row>
    <row r="91" spans="2:63" s="12" customFormat="1" ht="22.9" customHeight="1">
      <c r="B91" s="160"/>
      <c r="C91" s="161"/>
      <c r="D91" s="162" t="s">
        <v>81</v>
      </c>
      <c r="E91" s="174" t="s">
        <v>90</v>
      </c>
      <c r="F91" s="174" t="s">
        <v>159</v>
      </c>
      <c r="G91" s="161"/>
      <c r="H91" s="161"/>
      <c r="I91" s="164"/>
      <c r="J91" s="175">
        <f>BK91</f>
        <v>0</v>
      </c>
      <c r="K91" s="161"/>
      <c r="L91" s="166"/>
      <c r="M91" s="167"/>
      <c r="N91" s="168"/>
      <c r="O91" s="168"/>
      <c r="P91" s="169">
        <f>SUM(P92:P107)</f>
        <v>0</v>
      </c>
      <c r="Q91" s="168"/>
      <c r="R91" s="169">
        <f>SUM(R92:R107)</f>
        <v>876.06</v>
      </c>
      <c r="S91" s="168"/>
      <c r="T91" s="170">
        <f>SUM(T92:T107)</f>
        <v>0</v>
      </c>
      <c r="AR91" s="171" t="s">
        <v>90</v>
      </c>
      <c r="AT91" s="172" t="s">
        <v>81</v>
      </c>
      <c r="AU91" s="172" t="s">
        <v>90</v>
      </c>
      <c r="AY91" s="171" t="s">
        <v>158</v>
      </c>
      <c r="BK91" s="173">
        <f>SUM(BK92:BK107)</f>
        <v>0</v>
      </c>
    </row>
    <row r="92" spans="1:65" s="2" customFormat="1" ht="37.9" customHeight="1">
      <c r="A92" s="36"/>
      <c r="B92" s="37"/>
      <c r="C92" s="176" t="s">
        <v>90</v>
      </c>
      <c r="D92" s="176" t="s">
        <v>160</v>
      </c>
      <c r="E92" s="177" t="s">
        <v>630</v>
      </c>
      <c r="F92" s="178" t="s">
        <v>631</v>
      </c>
      <c r="G92" s="179" t="s">
        <v>216</v>
      </c>
      <c r="H92" s="180">
        <v>108.5</v>
      </c>
      <c r="I92" s="181"/>
      <c r="J92" s="182">
        <f>ROUND(I92*H92,2)</f>
        <v>0</v>
      </c>
      <c r="K92" s="178" t="s">
        <v>163</v>
      </c>
      <c r="L92" s="41"/>
      <c r="M92" s="183" t="s">
        <v>44</v>
      </c>
      <c r="N92" s="184" t="s">
        <v>53</v>
      </c>
      <c r="O92" s="66"/>
      <c r="P92" s="185">
        <f>O92*H92</f>
        <v>0</v>
      </c>
      <c r="Q92" s="185">
        <v>0</v>
      </c>
      <c r="R92" s="185">
        <f>Q92*H92</f>
        <v>0</v>
      </c>
      <c r="S92" s="185">
        <v>0</v>
      </c>
      <c r="T92" s="186">
        <f>S92*H92</f>
        <v>0</v>
      </c>
      <c r="U92" s="36"/>
      <c r="V92" s="36"/>
      <c r="W92" s="36"/>
      <c r="X92" s="36"/>
      <c r="Y92" s="36"/>
      <c r="Z92" s="36"/>
      <c r="AA92" s="36"/>
      <c r="AB92" s="36"/>
      <c r="AC92" s="36"/>
      <c r="AD92" s="36"/>
      <c r="AE92" s="36"/>
      <c r="AR92" s="187" t="s">
        <v>164</v>
      </c>
      <c r="AT92" s="187" t="s">
        <v>160</v>
      </c>
      <c r="AU92" s="187" t="s">
        <v>92</v>
      </c>
      <c r="AY92" s="18" t="s">
        <v>158</v>
      </c>
      <c r="BE92" s="188">
        <f>IF(N92="základní",J92,0)</f>
        <v>0</v>
      </c>
      <c r="BF92" s="188">
        <f>IF(N92="snížená",J92,0)</f>
        <v>0</v>
      </c>
      <c r="BG92" s="188">
        <f>IF(N92="zákl. přenesená",J92,0)</f>
        <v>0</v>
      </c>
      <c r="BH92" s="188">
        <f>IF(N92="sníž. přenesená",J92,0)</f>
        <v>0</v>
      </c>
      <c r="BI92" s="188">
        <f>IF(N92="nulová",J92,0)</f>
        <v>0</v>
      </c>
      <c r="BJ92" s="18" t="s">
        <v>90</v>
      </c>
      <c r="BK92" s="188">
        <f>ROUND(I92*H92,2)</f>
        <v>0</v>
      </c>
      <c r="BL92" s="18" t="s">
        <v>164</v>
      </c>
      <c r="BM92" s="187" t="s">
        <v>632</v>
      </c>
    </row>
    <row r="93" spans="1:47" s="2" customFormat="1" ht="195">
      <c r="A93" s="36"/>
      <c r="B93" s="37"/>
      <c r="C93" s="38"/>
      <c r="D93" s="189" t="s">
        <v>166</v>
      </c>
      <c r="E93" s="38"/>
      <c r="F93" s="190" t="s">
        <v>633</v>
      </c>
      <c r="G93" s="38"/>
      <c r="H93" s="38"/>
      <c r="I93" s="191"/>
      <c r="J93" s="38"/>
      <c r="K93" s="38"/>
      <c r="L93" s="41"/>
      <c r="M93" s="192"/>
      <c r="N93" s="193"/>
      <c r="O93" s="66"/>
      <c r="P93" s="66"/>
      <c r="Q93" s="66"/>
      <c r="R93" s="66"/>
      <c r="S93" s="66"/>
      <c r="T93" s="67"/>
      <c r="U93" s="36"/>
      <c r="V93" s="36"/>
      <c r="W93" s="36"/>
      <c r="X93" s="36"/>
      <c r="Y93" s="36"/>
      <c r="Z93" s="36"/>
      <c r="AA93" s="36"/>
      <c r="AB93" s="36"/>
      <c r="AC93" s="36"/>
      <c r="AD93" s="36"/>
      <c r="AE93" s="36"/>
      <c r="AT93" s="18" t="s">
        <v>166</v>
      </c>
      <c r="AU93" s="18" t="s">
        <v>92</v>
      </c>
    </row>
    <row r="94" spans="2:51" s="14" customFormat="1" ht="11.25">
      <c r="B94" s="204"/>
      <c r="C94" s="205"/>
      <c r="D94" s="189" t="s">
        <v>168</v>
      </c>
      <c r="E94" s="206" t="s">
        <v>44</v>
      </c>
      <c r="F94" s="207" t="s">
        <v>634</v>
      </c>
      <c r="G94" s="205"/>
      <c r="H94" s="208">
        <v>108.5</v>
      </c>
      <c r="I94" s="209"/>
      <c r="J94" s="205"/>
      <c r="K94" s="205"/>
      <c r="L94" s="210"/>
      <c r="M94" s="211"/>
      <c r="N94" s="212"/>
      <c r="O94" s="212"/>
      <c r="P94" s="212"/>
      <c r="Q94" s="212"/>
      <c r="R94" s="212"/>
      <c r="S94" s="212"/>
      <c r="T94" s="213"/>
      <c r="AT94" s="214" t="s">
        <v>168</v>
      </c>
      <c r="AU94" s="214" t="s">
        <v>92</v>
      </c>
      <c r="AV94" s="14" t="s">
        <v>92</v>
      </c>
      <c r="AW94" s="14" t="s">
        <v>42</v>
      </c>
      <c r="AX94" s="14" t="s">
        <v>90</v>
      </c>
      <c r="AY94" s="214" t="s">
        <v>158</v>
      </c>
    </row>
    <row r="95" spans="1:65" s="2" customFormat="1" ht="24.2" customHeight="1">
      <c r="A95" s="36"/>
      <c r="B95" s="37"/>
      <c r="C95" s="176" t="s">
        <v>92</v>
      </c>
      <c r="D95" s="176" t="s">
        <v>160</v>
      </c>
      <c r="E95" s="177" t="s">
        <v>635</v>
      </c>
      <c r="F95" s="178" t="s">
        <v>636</v>
      </c>
      <c r="G95" s="179" t="s">
        <v>216</v>
      </c>
      <c r="H95" s="180">
        <v>486.7</v>
      </c>
      <c r="I95" s="181"/>
      <c r="J95" s="182">
        <f>ROUND(I95*H95,2)</f>
        <v>0</v>
      </c>
      <c r="K95" s="178" t="s">
        <v>163</v>
      </c>
      <c r="L95" s="41"/>
      <c r="M95" s="183" t="s">
        <v>44</v>
      </c>
      <c r="N95" s="184" t="s">
        <v>53</v>
      </c>
      <c r="O95" s="66"/>
      <c r="P95" s="185">
        <f>O95*H95</f>
        <v>0</v>
      </c>
      <c r="Q95" s="185">
        <v>0</v>
      </c>
      <c r="R95" s="185">
        <f>Q95*H95</f>
        <v>0</v>
      </c>
      <c r="S95" s="185">
        <v>0</v>
      </c>
      <c r="T95" s="186">
        <f>S95*H95</f>
        <v>0</v>
      </c>
      <c r="U95" s="36"/>
      <c r="V95" s="36"/>
      <c r="W95" s="36"/>
      <c r="X95" s="36"/>
      <c r="Y95" s="36"/>
      <c r="Z95" s="36"/>
      <c r="AA95" s="36"/>
      <c r="AB95" s="36"/>
      <c r="AC95" s="36"/>
      <c r="AD95" s="36"/>
      <c r="AE95" s="36"/>
      <c r="AR95" s="187" t="s">
        <v>164</v>
      </c>
      <c r="AT95" s="187" t="s">
        <v>160</v>
      </c>
      <c r="AU95" s="187" t="s">
        <v>92</v>
      </c>
      <c r="AY95" s="18" t="s">
        <v>158</v>
      </c>
      <c r="BE95" s="188">
        <f>IF(N95="základní",J95,0)</f>
        <v>0</v>
      </c>
      <c r="BF95" s="188">
        <f>IF(N95="snížená",J95,0)</f>
        <v>0</v>
      </c>
      <c r="BG95" s="188">
        <f>IF(N95="zákl. přenesená",J95,0)</f>
        <v>0</v>
      </c>
      <c r="BH95" s="188">
        <f>IF(N95="sníž. přenesená",J95,0)</f>
        <v>0</v>
      </c>
      <c r="BI95" s="188">
        <f>IF(N95="nulová",J95,0)</f>
        <v>0</v>
      </c>
      <c r="BJ95" s="18" t="s">
        <v>90</v>
      </c>
      <c r="BK95" s="188">
        <f>ROUND(I95*H95,2)</f>
        <v>0</v>
      </c>
      <c r="BL95" s="18" t="s">
        <v>164</v>
      </c>
      <c r="BM95" s="187" t="s">
        <v>637</v>
      </c>
    </row>
    <row r="96" spans="1:47" s="2" customFormat="1" ht="48.75">
      <c r="A96" s="36"/>
      <c r="B96" s="37"/>
      <c r="C96" s="38"/>
      <c r="D96" s="189" t="s">
        <v>166</v>
      </c>
      <c r="E96" s="38"/>
      <c r="F96" s="190" t="s">
        <v>638</v>
      </c>
      <c r="G96" s="38"/>
      <c r="H96" s="38"/>
      <c r="I96" s="191"/>
      <c r="J96" s="38"/>
      <c r="K96" s="38"/>
      <c r="L96" s="41"/>
      <c r="M96" s="192"/>
      <c r="N96" s="193"/>
      <c r="O96" s="66"/>
      <c r="P96" s="66"/>
      <c r="Q96" s="66"/>
      <c r="R96" s="66"/>
      <c r="S96" s="66"/>
      <c r="T96" s="67"/>
      <c r="U96" s="36"/>
      <c r="V96" s="36"/>
      <c r="W96" s="36"/>
      <c r="X96" s="36"/>
      <c r="Y96" s="36"/>
      <c r="Z96" s="36"/>
      <c r="AA96" s="36"/>
      <c r="AB96" s="36"/>
      <c r="AC96" s="36"/>
      <c r="AD96" s="36"/>
      <c r="AE96" s="36"/>
      <c r="AT96" s="18" t="s">
        <v>166</v>
      </c>
      <c r="AU96" s="18" t="s">
        <v>92</v>
      </c>
    </row>
    <row r="97" spans="1:65" s="2" customFormat="1" ht="37.9" customHeight="1">
      <c r="A97" s="36"/>
      <c r="B97" s="37"/>
      <c r="C97" s="176" t="s">
        <v>178</v>
      </c>
      <c r="D97" s="176" t="s">
        <v>160</v>
      </c>
      <c r="E97" s="177" t="s">
        <v>234</v>
      </c>
      <c r="F97" s="178" t="s">
        <v>235</v>
      </c>
      <c r="G97" s="179" t="s">
        <v>216</v>
      </c>
      <c r="H97" s="180">
        <v>486.7</v>
      </c>
      <c r="I97" s="181"/>
      <c r="J97" s="182">
        <f>ROUND(I97*H97,2)</f>
        <v>0</v>
      </c>
      <c r="K97" s="178" t="s">
        <v>163</v>
      </c>
      <c r="L97" s="41"/>
      <c r="M97" s="183" t="s">
        <v>44</v>
      </c>
      <c r="N97" s="184" t="s">
        <v>53</v>
      </c>
      <c r="O97" s="66"/>
      <c r="P97" s="185">
        <f>O97*H97</f>
        <v>0</v>
      </c>
      <c r="Q97" s="185">
        <v>0</v>
      </c>
      <c r="R97" s="185">
        <f>Q97*H97</f>
        <v>0</v>
      </c>
      <c r="S97" s="185">
        <v>0</v>
      </c>
      <c r="T97" s="186">
        <f>S97*H97</f>
        <v>0</v>
      </c>
      <c r="U97" s="36"/>
      <c r="V97" s="36"/>
      <c r="W97" s="36"/>
      <c r="X97" s="36"/>
      <c r="Y97" s="36"/>
      <c r="Z97" s="36"/>
      <c r="AA97" s="36"/>
      <c r="AB97" s="36"/>
      <c r="AC97" s="36"/>
      <c r="AD97" s="36"/>
      <c r="AE97" s="36"/>
      <c r="AR97" s="187" t="s">
        <v>164</v>
      </c>
      <c r="AT97" s="187" t="s">
        <v>160</v>
      </c>
      <c r="AU97" s="187" t="s">
        <v>92</v>
      </c>
      <c r="AY97" s="18" t="s">
        <v>158</v>
      </c>
      <c r="BE97" s="188">
        <f>IF(N97="základní",J97,0)</f>
        <v>0</v>
      </c>
      <c r="BF97" s="188">
        <f>IF(N97="snížená",J97,0)</f>
        <v>0</v>
      </c>
      <c r="BG97" s="188">
        <f>IF(N97="zákl. přenesená",J97,0)</f>
        <v>0</v>
      </c>
      <c r="BH97" s="188">
        <f>IF(N97="sníž. přenesená",J97,0)</f>
        <v>0</v>
      </c>
      <c r="BI97" s="188">
        <f>IF(N97="nulová",J97,0)</f>
        <v>0</v>
      </c>
      <c r="BJ97" s="18" t="s">
        <v>90</v>
      </c>
      <c r="BK97" s="188">
        <f>ROUND(I97*H97,2)</f>
        <v>0</v>
      </c>
      <c r="BL97" s="18" t="s">
        <v>164</v>
      </c>
      <c r="BM97" s="187" t="s">
        <v>639</v>
      </c>
    </row>
    <row r="98" spans="1:47" s="2" customFormat="1" ht="58.5">
      <c r="A98" s="36"/>
      <c r="B98" s="37"/>
      <c r="C98" s="38"/>
      <c r="D98" s="189" t="s">
        <v>166</v>
      </c>
      <c r="E98" s="38"/>
      <c r="F98" s="190" t="s">
        <v>237</v>
      </c>
      <c r="G98" s="38"/>
      <c r="H98" s="38"/>
      <c r="I98" s="191"/>
      <c r="J98" s="38"/>
      <c r="K98" s="38"/>
      <c r="L98" s="41"/>
      <c r="M98" s="192"/>
      <c r="N98" s="193"/>
      <c r="O98" s="66"/>
      <c r="P98" s="66"/>
      <c r="Q98" s="66"/>
      <c r="R98" s="66"/>
      <c r="S98" s="66"/>
      <c r="T98" s="67"/>
      <c r="U98" s="36"/>
      <c r="V98" s="36"/>
      <c r="W98" s="36"/>
      <c r="X98" s="36"/>
      <c r="Y98" s="36"/>
      <c r="Z98" s="36"/>
      <c r="AA98" s="36"/>
      <c r="AB98" s="36"/>
      <c r="AC98" s="36"/>
      <c r="AD98" s="36"/>
      <c r="AE98" s="36"/>
      <c r="AT98" s="18" t="s">
        <v>166</v>
      </c>
      <c r="AU98" s="18" t="s">
        <v>92</v>
      </c>
    </row>
    <row r="99" spans="1:65" s="2" customFormat="1" ht="37.9" customHeight="1">
      <c r="A99" s="36"/>
      <c r="B99" s="37"/>
      <c r="C99" s="176" t="s">
        <v>164</v>
      </c>
      <c r="D99" s="176" t="s">
        <v>160</v>
      </c>
      <c r="E99" s="177" t="s">
        <v>241</v>
      </c>
      <c r="F99" s="178" t="s">
        <v>242</v>
      </c>
      <c r="G99" s="179" t="s">
        <v>216</v>
      </c>
      <c r="H99" s="180">
        <v>7300.5</v>
      </c>
      <c r="I99" s="181"/>
      <c r="J99" s="182">
        <f>ROUND(I99*H99,2)</f>
        <v>0</v>
      </c>
      <c r="K99" s="178" t="s">
        <v>163</v>
      </c>
      <c r="L99" s="41"/>
      <c r="M99" s="183" t="s">
        <v>44</v>
      </c>
      <c r="N99" s="184" t="s">
        <v>53</v>
      </c>
      <c r="O99" s="66"/>
      <c r="P99" s="185">
        <f>O99*H99</f>
        <v>0</v>
      </c>
      <c r="Q99" s="185">
        <v>0</v>
      </c>
      <c r="R99" s="185">
        <f>Q99*H99</f>
        <v>0</v>
      </c>
      <c r="S99" s="185">
        <v>0</v>
      </c>
      <c r="T99" s="186">
        <f>S99*H99</f>
        <v>0</v>
      </c>
      <c r="U99" s="36"/>
      <c r="V99" s="36"/>
      <c r="W99" s="36"/>
      <c r="X99" s="36"/>
      <c r="Y99" s="36"/>
      <c r="Z99" s="36"/>
      <c r="AA99" s="36"/>
      <c r="AB99" s="36"/>
      <c r="AC99" s="36"/>
      <c r="AD99" s="36"/>
      <c r="AE99" s="36"/>
      <c r="AR99" s="187" t="s">
        <v>164</v>
      </c>
      <c r="AT99" s="187" t="s">
        <v>160</v>
      </c>
      <c r="AU99" s="187" t="s">
        <v>92</v>
      </c>
      <c r="AY99" s="18" t="s">
        <v>158</v>
      </c>
      <c r="BE99" s="188">
        <f>IF(N99="základní",J99,0)</f>
        <v>0</v>
      </c>
      <c r="BF99" s="188">
        <f>IF(N99="snížená",J99,0)</f>
        <v>0</v>
      </c>
      <c r="BG99" s="188">
        <f>IF(N99="zákl. přenesená",J99,0)</f>
        <v>0</v>
      </c>
      <c r="BH99" s="188">
        <f>IF(N99="sníž. přenesená",J99,0)</f>
        <v>0</v>
      </c>
      <c r="BI99" s="188">
        <f>IF(N99="nulová",J99,0)</f>
        <v>0</v>
      </c>
      <c r="BJ99" s="18" t="s">
        <v>90</v>
      </c>
      <c r="BK99" s="188">
        <f>ROUND(I99*H99,2)</f>
        <v>0</v>
      </c>
      <c r="BL99" s="18" t="s">
        <v>164</v>
      </c>
      <c r="BM99" s="187" t="s">
        <v>640</v>
      </c>
    </row>
    <row r="100" spans="1:47" s="2" customFormat="1" ht="58.5">
      <c r="A100" s="36"/>
      <c r="B100" s="37"/>
      <c r="C100" s="38"/>
      <c r="D100" s="189" t="s">
        <v>166</v>
      </c>
      <c r="E100" s="38"/>
      <c r="F100" s="190" t="s">
        <v>237</v>
      </c>
      <c r="G100" s="38"/>
      <c r="H100" s="38"/>
      <c r="I100" s="191"/>
      <c r="J100" s="38"/>
      <c r="K100" s="38"/>
      <c r="L100" s="41"/>
      <c r="M100" s="192"/>
      <c r="N100" s="193"/>
      <c r="O100" s="66"/>
      <c r="P100" s="66"/>
      <c r="Q100" s="66"/>
      <c r="R100" s="66"/>
      <c r="S100" s="66"/>
      <c r="T100" s="67"/>
      <c r="U100" s="36"/>
      <c r="V100" s="36"/>
      <c r="W100" s="36"/>
      <c r="X100" s="36"/>
      <c r="Y100" s="36"/>
      <c r="Z100" s="36"/>
      <c r="AA100" s="36"/>
      <c r="AB100" s="36"/>
      <c r="AC100" s="36"/>
      <c r="AD100" s="36"/>
      <c r="AE100" s="36"/>
      <c r="AT100" s="18" t="s">
        <v>166</v>
      </c>
      <c r="AU100" s="18" t="s">
        <v>92</v>
      </c>
    </row>
    <row r="101" spans="2:51" s="14" customFormat="1" ht="11.25">
      <c r="B101" s="204"/>
      <c r="C101" s="205"/>
      <c r="D101" s="189" t="s">
        <v>168</v>
      </c>
      <c r="E101" s="205"/>
      <c r="F101" s="207" t="s">
        <v>641</v>
      </c>
      <c r="G101" s="205"/>
      <c r="H101" s="208">
        <v>7300.5</v>
      </c>
      <c r="I101" s="209"/>
      <c r="J101" s="205"/>
      <c r="K101" s="205"/>
      <c r="L101" s="210"/>
      <c r="M101" s="211"/>
      <c r="N101" s="212"/>
      <c r="O101" s="212"/>
      <c r="P101" s="212"/>
      <c r="Q101" s="212"/>
      <c r="R101" s="212"/>
      <c r="S101" s="212"/>
      <c r="T101" s="213"/>
      <c r="AT101" s="214" t="s">
        <v>168</v>
      </c>
      <c r="AU101" s="214" t="s">
        <v>92</v>
      </c>
      <c r="AV101" s="14" t="s">
        <v>92</v>
      </c>
      <c r="AW101" s="14" t="s">
        <v>4</v>
      </c>
      <c r="AX101" s="14" t="s">
        <v>90</v>
      </c>
      <c r="AY101" s="214" t="s">
        <v>158</v>
      </c>
    </row>
    <row r="102" spans="1:65" s="2" customFormat="1" ht="24.2" customHeight="1">
      <c r="A102" s="36"/>
      <c r="B102" s="37"/>
      <c r="C102" s="176" t="s">
        <v>190</v>
      </c>
      <c r="D102" s="176" t="s">
        <v>160</v>
      </c>
      <c r="E102" s="177" t="s">
        <v>246</v>
      </c>
      <c r="F102" s="178" t="s">
        <v>247</v>
      </c>
      <c r="G102" s="179" t="s">
        <v>124</v>
      </c>
      <c r="H102" s="180">
        <v>876.06</v>
      </c>
      <c r="I102" s="181"/>
      <c r="J102" s="182">
        <f>ROUND(I102*H102,2)</f>
        <v>0</v>
      </c>
      <c r="K102" s="178" t="s">
        <v>163</v>
      </c>
      <c r="L102" s="41"/>
      <c r="M102" s="183" t="s">
        <v>44</v>
      </c>
      <c r="N102" s="184" t="s">
        <v>53</v>
      </c>
      <c r="O102" s="66"/>
      <c r="P102" s="185">
        <f>O102*H102</f>
        <v>0</v>
      </c>
      <c r="Q102" s="185">
        <v>0</v>
      </c>
      <c r="R102" s="185">
        <f>Q102*H102</f>
        <v>0</v>
      </c>
      <c r="S102" s="185">
        <v>0</v>
      </c>
      <c r="T102" s="186">
        <f>S102*H102</f>
        <v>0</v>
      </c>
      <c r="U102" s="36"/>
      <c r="V102" s="36"/>
      <c r="W102" s="36"/>
      <c r="X102" s="36"/>
      <c r="Y102" s="36"/>
      <c r="Z102" s="36"/>
      <c r="AA102" s="36"/>
      <c r="AB102" s="36"/>
      <c r="AC102" s="36"/>
      <c r="AD102" s="36"/>
      <c r="AE102" s="36"/>
      <c r="AR102" s="187" t="s">
        <v>164</v>
      </c>
      <c r="AT102" s="187" t="s">
        <v>160</v>
      </c>
      <c r="AU102" s="187" t="s">
        <v>92</v>
      </c>
      <c r="AY102" s="18" t="s">
        <v>158</v>
      </c>
      <c r="BE102" s="188">
        <f>IF(N102="základní",J102,0)</f>
        <v>0</v>
      </c>
      <c r="BF102" s="188">
        <f>IF(N102="snížená",J102,0)</f>
        <v>0</v>
      </c>
      <c r="BG102" s="188">
        <f>IF(N102="zákl. přenesená",J102,0)</f>
        <v>0</v>
      </c>
      <c r="BH102" s="188">
        <f>IF(N102="sníž. přenesená",J102,0)</f>
        <v>0</v>
      </c>
      <c r="BI102" s="188">
        <f>IF(N102="nulová",J102,0)</f>
        <v>0</v>
      </c>
      <c r="BJ102" s="18" t="s">
        <v>90</v>
      </c>
      <c r="BK102" s="188">
        <f>ROUND(I102*H102,2)</f>
        <v>0</v>
      </c>
      <c r="BL102" s="18" t="s">
        <v>164</v>
      </c>
      <c r="BM102" s="187" t="s">
        <v>642</v>
      </c>
    </row>
    <row r="103" spans="2:51" s="14" customFormat="1" ht="11.25">
      <c r="B103" s="204"/>
      <c r="C103" s="205"/>
      <c r="D103" s="189" t="s">
        <v>168</v>
      </c>
      <c r="E103" s="206" t="s">
        <v>44</v>
      </c>
      <c r="F103" s="207" t="s">
        <v>643</v>
      </c>
      <c r="G103" s="205"/>
      <c r="H103" s="208">
        <v>876.06</v>
      </c>
      <c r="I103" s="209"/>
      <c r="J103" s="205"/>
      <c r="K103" s="205"/>
      <c r="L103" s="210"/>
      <c r="M103" s="211"/>
      <c r="N103" s="212"/>
      <c r="O103" s="212"/>
      <c r="P103" s="212"/>
      <c r="Q103" s="212"/>
      <c r="R103" s="212"/>
      <c r="S103" s="212"/>
      <c r="T103" s="213"/>
      <c r="AT103" s="214" t="s">
        <v>168</v>
      </c>
      <c r="AU103" s="214" t="s">
        <v>92</v>
      </c>
      <c r="AV103" s="14" t="s">
        <v>92</v>
      </c>
      <c r="AW103" s="14" t="s">
        <v>42</v>
      </c>
      <c r="AX103" s="14" t="s">
        <v>90</v>
      </c>
      <c r="AY103" s="214" t="s">
        <v>158</v>
      </c>
    </row>
    <row r="104" spans="1:65" s="2" customFormat="1" ht="37.9" customHeight="1">
      <c r="A104" s="36"/>
      <c r="B104" s="37"/>
      <c r="C104" s="176" t="s">
        <v>197</v>
      </c>
      <c r="D104" s="176" t="s">
        <v>160</v>
      </c>
      <c r="E104" s="177" t="s">
        <v>644</v>
      </c>
      <c r="F104" s="178" t="s">
        <v>645</v>
      </c>
      <c r="G104" s="179" t="s">
        <v>216</v>
      </c>
      <c r="H104" s="180">
        <v>486.7</v>
      </c>
      <c r="I104" s="181"/>
      <c r="J104" s="182">
        <f>ROUND(I104*H104,2)</f>
        <v>0</v>
      </c>
      <c r="K104" s="178" t="s">
        <v>163</v>
      </c>
      <c r="L104" s="41"/>
      <c r="M104" s="183" t="s">
        <v>44</v>
      </c>
      <c r="N104" s="184" t="s">
        <v>53</v>
      </c>
      <c r="O104" s="66"/>
      <c r="P104" s="185">
        <f>O104*H104</f>
        <v>0</v>
      </c>
      <c r="Q104" s="185">
        <v>0</v>
      </c>
      <c r="R104" s="185">
        <f>Q104*H104</f>
        <v>0</v>
      </c>
      <c r="S104" s="185">
        <v>0</v>
      </c>
      <c r="T104" s="186">
        <f>S104*H104</f>
        <v>0</v>
      </c>
      <c r="U104" s="36"/>
      <c r="V104" s="36"/>
      <c r="W104" s="36"/>
      <c r="X104" s="36"/>
      <c r="Y104" s="36"/>
      <c r="Z104" s="36"/>
      <c r="AA104" s="36"/>
      <c r="AB104" s="36"/>
      <c r="AC104" s="36"/>
      <c r="AD104" s="36"/>
      <c r="AE104" s="36"/>
      <c r="AR104" s="187" t="s">
        <v>164</v>
      </c>
      <c r="AT104" s="187" t="s">
        <v>160</v>
      </c>
      <c r="AU104" s="187" t="s">
        <v>92</v>
      </c>
      <c r="AY104" s="18" t="s">
        <v>158</v>
      </c>
      <c r="BE104" s="188">
        <f>IF(N104="základní",J104,0)</f>
        <v>0</v>
      </c>
      <c r="BF104" s="188">
        <f>IF(N104="snížená",J104,0)</f>
        <v>0</v>
      </c>
      <c r="BG104" s="188">
        <f>IF(N104="zákl. přenesená",J104,0)</f>
        <v>0</v>
      </c>
      <c r="BH104" s="188">
        <f>IF(N104="sníž. přenesená",J104,0)</f>
        <v>0</v>
      </c>
      <c r="BI104" s="188">
        <f>IF(N104="nulová",J104,0)</f>
        <v>0</v>
      </c>
      <c r="BJ104" s="18" t="s">
        <v>90</v>
      </c>
      <c r="BK104" s="188">
        <f>ROUND(I104*H104,2)</f>
        <v>0</v>
      </c>
      <c r="BL104" s="18" t="s">
        <v>164</v>
      </c>
      <c r="BM104" s="187" t="s">
        <v>646</v>
      </c>
    </row>
    <row r="105" spans="1:47" s="2" customFormat="1" ht="87.75">
      <c r="A105" s="36"/>
      <c r="B105" s="37"/>
      <c r="C105" s="38"/>
      <c r="D105" s="189" t="s">
        <v>166</v>
      </c>
      <c r="E105" s="38"/>
      <c r="F105" s="190" t="s">
        <v>647</v>
      </c>
      <c r="G105" s="38"/>
      <c r="H105" s="38"/>
      <c r="I105" s="191"/>
      <c r="J105" s="38"/>
      <c r="K105" s="38"/>
      <c r="L105" s="41"/>
      <c r="M105" s="192"/>
      <c r="N105" s="193"/>
      <c r="O105" s="66"/>
      <c r="P105" s="66"/>
      <c r="Q105" s="66"/>
      <c r="R105" s="66"/>
      <c r="S105" s="66"/>
      <c r="T105" s="67"/>
      <c r="U105" s="36"/>
      <c r="V105" s="36"/>
      <c r="W105" s="36"/>
      <c r="X105" s="36"/>
      <c r="Y105" s="36"/>
      <c r="Z105" s="36"/>
      <c r="AA105" s="36"/>
      <c r="AB105" s="36"/>
      <c r="AC105" s="36"/>
      <c r="AD105" s="36"/>
      <c r="AE105" s="36"/>
      <c r="AT105" s="18" t="s">
        <v>166</v>
      </c>
      <c r="AU105" s="18" t="s">
        <v>92</v>
      </c>
    </row>
    <row r="106" spans="1:65" s="2" customFormat="1" ht="14.45" customHeight="1">
      <c r="A106" s="36"/>
      <c r="B106" s="37"/>
      <c r="C106" s="237" t="s">
        <v>205</v>
      </c>
      <c r="D106" s="237" t="s">
        <v>262</v>
      </c>
      <c r="E106" s="238" t="s">
        <v>648</v>
      </c>
      <c r="F106" s="239" t="s">
        <v>649</v>
      </c>
      <c r="G106" s="240" t="s">
        <v>124</v>
      </c>
      <c r="H106" s="241">
        <v>876.06</v>
      </c>
      <c r="I106" s="242"/>
      <c r="J106" s="243">
        <f>ROUND(I106*H106,2)</f>
        <v>0</v>
      </c>
      <c r="K106" s="239" t="s">
        <v>163</v>
      </c>
      <c r="L106" s="244"/>
      <c r="M106" s="245" t="s">
        <v>44</v>
      </c>
      <c r="N106" s="246" t="s">
        <v>53</v>
      </c>
      <c r="O106" s="66"/>
      <c r="P106" s="185">
        <f>O106*H106</f>
        <v>0</v>
      </c>
      <c r="Q106" s="185">
        <v>1</v>
      </c>
      <c r="R106" s="185">
        <f>Q106*H106</f>
        <v>876.06</v>
      </c>
      <c r="S106" s="185">
        <v>0</v>
      </c>
      <c r="T106" s="186">
        <f>S106*H106</f>
        <v>0</v>
      </c>
      <c r="U106" s="36"/>
      <c r="V106" s="36"/>
      <c r="W106" s="36"/>
      <c r="X106" s="36"/>
      <c r="Y106" s="36"/>
      <c r="Z106" s="36"/>
      <c r="AA106" s="36"/>
      <c r="AB106" s="36"/>
      <c r="AC106" s="36"/>
      <c r="AD106" s="36"/>
      <c r="AE106" s="36"/>
      <c r="AR106" s="187" t="s">
        <v>213</v>
      </c>
      <c r="AT106" s="187" t="s">
        <v>262</v>
      </c>
      <c r="AU106" s="187" t="s">
        <v>92</v>
      </c>
      <c r="AY106" s="18" t="s">
        <v>158</v>
      </c>
      <c r="BE106" s="188">
        <f>IF(N106="základní",J106,0)</f>
        <v>0</v>
      </c>
      <c r="BF106" s="188">
        <f>IF(N106="snížená",J106,0)</f>
        <v>0</v>
      </c>
      <c r="BG106" s="188">
        <f>IF(N106="zákl. přenesená",J106,0)</f>
        <v>0</v>
      </c>
      <c r="BH106" s="188">
        <f>IF(N106="sníž. přenesená",J106,0)</f>
        <v>0</v>
      </c>
      <c r="BI106" s="188">
        <f>IF(N106="nulová",J106,0)</f>
        <v>0</v>
      </c>
      <c r="BJ106" s="18" t="s">
        <v>90</v>
      </c>
      <c r="BK106" s="188">
        <f>ROUND(I106*H106,2)</f>
        <v>0</v>
      </c>
      <c r="BL106" s="18" t="s">
        <v>164</v>
      </c>
      <c r="BM106" s="187" t="s">
        <v>650</v>
      </c>
    </row>
    <row r="107" spans="2:51" s="14" customFormat="1" ht="11.25">
      <c r="B107" s="204"/>
      <c r="C107" s="205"/>
      <c r="D107" s="189" t="s">
        <v>168</v>
      </c>
      <c r="E107" s="206" t="s">
        <v>44</v>
      </c>
      <c r="F107" s="207" t="s">
        <v>643</v>
      </c>
      <c r="G107" s="205"/>
      <c r="H107" s="208">
        <v>876.06</v>
      </c>
      <c r="I107" s="209"/>
      <c r="J107" s="205"/>
      <c r="K107" s="205"/>
      <c r="L107" s="210"/>
      <c r="M107" s="211"/>
      <c r="N107" s="212"/>
      <c r="O107" s="212"/>
      <c r="P107" s="212"/>
      <c r="Q107" s="212"/>
      <c r="R107" s="212"/>
      <c r="S107" s="212"/>
      <c r="T107" s="213"/>
      <c r="AT107" s="214" t="s">
        <v>168</v>
      </c>
      <c r="AU107" s="214" t="s">
        <v>92</v>
      </c>
      <c r="AV107" s="14" t="s">
        <v>92</v>
      </c>
      <c r="AW107" s="14" t="s">
        <v>42</v>
      </c>
      <c r="AX107" s="14" t="s">
        <v>90</v>
      </c>
      <c r="AY107" s="214" t="s">
        <v>158</v>
      </c>
    </row>
    <row r="108" spans="2:63" s="12" customFormat="1" ht="22.9" customHeight="1">
      <c r="B108" s="160"/>
      <c r="C108" s="161"/>
      <c r="D108" s="162" t="s">
        <v>81</v>
      </c>
      <c r="E108" s="174" t="s">
        <v>92</v>
      </c>
      <c r="F108" s="174" t="s">
        <v>298</v>
      </c>
      <c r="G108" s="161"/>
      <c r="H108" s="161"/>
      <c r="I108" s="164"/>
      <c r="J108" s="175">
        <f>BK108</f>
        <v>0</v>
      </c>
      <c r="K108" s="161"/>
      <c r="L108" s="166"/>
      <c r="M108" s="167"/>
      <c r="N108" s="168"/>
      <c r="O108" s="168"/>
      <c r="P108" s="169">
        <f>SUM(P109:P112)</f>
        <v>0</v>
      </c>
      <c r="Q108" s="168"/>
      <c r="R108" s="169">
        <f>SUM(R109:R112)</f>
        <v>44.352</v>
      </c>
      <c r="S108" s="168"/>
      <c r="T108" s="170">
        <f>SUM(T109:T112)</f>
        <v>0</v>
      </c>
      <c r="AR108" s="171" t="s">
        <v>90</v>
      </c>
      <c r="AT108" s="172" t="s">
        <v>81</v>
      </c>
      <c r="AU108" s="172" t="s">
        <v>90</v>
      </c>
      <c r="AY108" s="171" t="s">
        <v>158</v>
      </c>
      <c r="BK108" s="173">
        <f>SUM(BK109:BK112)</f>
        <v>0</v>
      </c>
    </row>
    <row r="109" spans="1:65" s="2" customFormat="1" ht="14.45" customHeight="1">
      <c r="A109" s="36"/>
      <c r="B109" s="37"/>
      <c r="C109" s="176" t="s">
        <v>213</v>
      </c>
      <c r="D109" s="176" t="s">
        <v>160</v>
      </c>
      <c r="E109" s="177" t="s">
        <v>651</v>
      </c>
      <c r="F109" s="178" t="s">
        <v>652</v>
      </c>
      <c r="G109" s="179" t="s">
        <v>216</v>
      </c>
      <c r="H109" s="180">
        <v>22.4</v>
      </c>
      <c r="I109" s="181"/>
      <c r="J109" s="182">
        <f>ROUND(I109*H109,2)</f>
        <v>0</v>
      </c>
      <c r="K109" s="178" t="s">
        <v>163</v>
      </c>
      <c r="L109" s="41"/>
      <c r="M109" s="183" t="s">
        <v>44</v>
      </c>
      <c r="N109" s="184" t="s">
        <v>53</v>
      </c>
      <c r="O109" s="66"/>
      <c r="P109" s="185">
        <f>O109*H109</f>
        <v>0</v>
      </c>
      <c r="Q109" s="185">
        <v>1.98</v>
      </c>
      <c r="R109" s="185">
        <f>Q109*H109</f>
        <v>44.352</v>
      </c>
      <c r="S109" s="185">
        <v>0</v>
      </c>
      <c r="T109" s="186">
        <f>S109*H109</f>
        <v>0</v>
      </c>
      <c r="U109" s="36"/>
      <c r="V109" s="36"/>
      <c r="W109" s="36"/>
      <c r="X109" s="36"/>
      <c r="Y109" s="36"/>
      <c r="Z109" s="36"/>
      <c r="AA109" s="36"/>
      <c r="AB109" s="36"/>
      <c r="AC109" s="36"/>
      <c r="AD109" s="36"/>
      <c r="AE109" s="36"/>
      <c r="AR109" s="187" t="s">
        <v>164</v>
      </c>
      <c r="AT109" s="187" t="s">
        <v>160</v>
      </c>
      <c r="AU109" s="187" t="s">
        <v>92</v>
      </c>
      <c r="AY109" s="18" t="s">
        <v>158</v>
      </c>
      <c r="BE109" s="188">
        <f>IF(N109="základní",J109,0)</f>
        <v>0</v>
      </c>
      <c r="BF109" s="188">
        <f>IF(N109="snížená",J109,0)</f>
        <v>0</v>
      </c>
      <c r="BG109" s="188">
        <f>IF(N109="zákl. přenesená",J109,0)</f>
        <v>0</v>
      </c>
      <c r="BH109" s="188">
        <f>IF(N109="sníž. přenesená",J109,0)</f>
        <v>0</v>
      </c>
      <c r="BI109" s="188">
        <f>IF(N109="nulová",J109,0)</f>
        <v>0</v>
      </c>
      <c r="BJ109" s="18" t="s">
        <v>90</v>
      </c>
      <c r="BK109" s="188">
        <f>ROUND(I109*H109,2)</f>
        <v>0</v>
      </c>
      <c r="BL109" s="18" t="s">
        <v>164</v>
      </c>
      <c r="BM109" s="187" t="s">
        <v>653</v>
      </c>
    </row>
    <row r="110" spans="1:47" s="2" customFormat="1" ht="39">
      <c r="A110" s="36"/>
      <c r="B110" s="37"/>
      <c r="C110" s="38"/>
      <c r="D110" s="189" t="s">
        <v>166</v>
      </c>
      <c r="E110" s="38"/>
      <c r="F110" s="190" t="s">
        <v>654</v>
      </c>
      <c r="G110" s="38"/>
      <c r="H110" s="38"/>
      <c r="I110" s="191"/>
      <c r="J110" s="38"/>
      <c r="K110" s="38"/>
      <c r="L110" s="41"/>
      <c r="M110" s="192"/>
      <c r="N110" s="193"/>
      <c r="O110" s="66"/>
      <c r="P110" s="66"/>
      <c r="Q110" s="66"/>
      <c r="R110" s="66"/>
      <c r="S110" s="66"/>
      <c r="T110" s="67"/>
      <c r="U110" s="36"/>
      <c r="V110" s="36"/>
      <c r="W110" s="36"/>
      <c r="X110" s="36"/>
      <c r="Y110" s="36"/>
      <c r="Z110" s="36"/>
      <c r="AA110" s="36"/>
      <c r="AB110" s="36"/>
      <c r="AC110" s="36"/>
      <c r="AD110" s="36"/>
      <c r="AE110" s="36"/>
      <c r="AT110" s="18" t="s">
        <v>166</v>
      </c>
      <c r="AU110" s="18" t="s">
        <v>92</v>
      </c>
    </row>
    <row r="111" spans="1:65" s="2" customFormat="1" ht="14.45" customHeight="1">
      <c r="A111" s="36"/>
      <c r="B111" s="37"/>
      <c r="C111" s="176" t="s">
        <v>225</v>
      </c>
      <c r="D111" s="176" t="s">
        <v>160</v>
      </c>
      <c r="E111" s="177" t="s">
        <v>655</v>
      </c>
      <c r="F111" s="178" t="s">
        <v>656</v>
      </c>
      <c r="G111" s="179" t="s">
        <v>216</v>
      </c>
      <c r="H111" s="180">
        <v>2.4</v>
      </c>
      <c r="I111" s="181"/>
      <c r="J111" s="182">
        <f>ROUND(I111*H111,2)</f>
        <v>0</v>
      </c>
      <c r="K111" s="178" t="s">
        <v>163</v>
      </c>
      <c r="L111" s="41"/>
      <c r="M111" s="183" t="s">
        <v>44</v>
      </c>
      <c r="N111" s="184" t="s">
        <v>53</v>
      </c>
      <c r="O111" s="66"/>
      <c r="P111" s="185">
        <f>O111*H111</f>
        <v>0</v>
      </c>
      <c r="Q111" s="185">
        <v>0</v>
      </c>
      <c r="R111" s="185">
        <f>Q111*H111</f>
        <v>0</v>
      </c>
      <c r="S111" s="185">
        <v>0</v>
      </c>
      <c r="T111" s="186">
        <f>S111*H111</f>
        <v>0</v>
      </c>
      <c r="U111" s="36"/>
      <c r="V111" s="36"/>
      <c r="W111" s="36"/>
      <c r="X111" s="36"/>
      <c r="Y111" s="36"/>
      <c r="Z111" s="36"/>
      <c r="AA111" s="36"/>
      <c r="AB111" s="36"/>
      <c r="AC111" s="36"/>
      <c r="AD111" s="36"/>
      <c r="AE111" s="36"/>
      <c r="AR111" s="187" t="s">
        <v>164</v>
      </c>
      <c r="AT111" s="187" t="s">
        <v>160</v>
      </c>
      <c r="AU111" s="187" t="s">
        <v>92</v>
      </c>
      <c r="AY111" s="18" t="s">
        <v>158</v>
      </c>
      <c r="BE111" s="188">
        <f>IF(N111="základní",J111,0)</f>
        <v>0</v>
      </c>
      <c r="BF111" s="188">
        <f>IF(N111="snížená",J111,0)</f>
        <v>0</v>
      </c>
      <c r="BG111" s="188">
        <f>IF(N111="zákl. přenesená",J111,0)</f>
        <v>0</v>
      </c>
      <c r="BH111" s="188">
        <f>IF(N111="sníž. přenesená",J111,0)</f>
        <v>0</v>
      </c>
      <c r="BI111" s="188">
        <f>IF(N111="nulová",J111,0)</f>
        <v>0</v>
      </c>
      <c r="BJ111" s="18" t="s">
        <v>90</v>
      </c>
      <c r="BK111" s="188">
        <f>ROUND(I111*H111,2)</f>
        <v>0</v>
      </c>
      <c r="BL111" s="18" t="s">
        <v>164</v>
      </c>
      <c r="BM111" s="187" t="s">
        <v>657</v>
      </c>
    </row>
    <row r="112" spans="1:47" s="2" customFormat="1" ht="87.75">
      <c r="A112" s="36"/>
      <c r="B112" s="37"/>
      <c r="C112" s="38"/>
      <c r="D112" s="189" t="s">
        <v>166</v>
      </c>
      <c r="E112" s="38"/>
      <c r="F112" s="190" t="s">
        <v>658</v>
      </c>
      <c r="G112" s="38"/>
      <c r="H112" s="38"/>
      <c r="I112" s="191"/>
      <c r="J112" s="38"/>
      <c r="K112" s="38"/>
      <c r="L112" s="41"/>
      <c r="M112" s="192"/>
      <c r="N112" s="193"/>
      <c r="O112" s="66"/>
      <c r="P112" s="66"/>
      <c r="Q112" s="66"/>
      <c r="R112" s="66"/>
      <c r="S112" s="66"/>
      <c r="T112" s="67"/>
      <c r="U112" s="36"/>
      <c r="V112" s="36"/>
      <c r="W112" s="36"/>
      <c r="X112" s="36"/>
      <c r="Y112" s="36"/>
      <c r="Z112" s="36"/>
      <c r="AA112" s="36"/>
      <c r="AB112" s="36"/>
      <c r="AC112" s="36"/>
      <c r="AD112" s="36"/>
      <c r="AE112" s="36"/>
      <c r="AT112" s="18" t="s">
        <v>166</v>
      </c>
      <c r="AU112" s="18" t="s">
        <v>92</v>
      </c>
    </row>
    <row r="113" spans="2:63" s="12" customFormat="1" ht="22.9" customHeight="1">
      <c r="B113" s="160"/>
      <c r="C113" s="161"/>
      <c r="D113" s="162" t="s">
        <v>81</v>
      </c>
      <c r="E113" s="174" t="s">
        <v>178</v>
      </c>
      <c r="F113" s="174" t="s">
        <v>659</v>
      </c>
      <c r="G113" s="161"/>
      <c r="H113" s="161"/>
      <c r="I113" s="164"/>
      <c r="J113" s="175">
        <f>BK113</f>
        <v>0</v>
      </c>
      <c r="K113" s="161"/>
      <c r="L113" s="166"/>
      <c r="M113" s="167"/>
      <c r="N113" s="168"/>
      <c r="O113" s="168"/>
      <c r="P113" s="169">
        <f>SUM(P114:P121)</f>
        <v>0</v>
      </c>
      <c r="Q113" s="168"/>
      <c r="R113" s="169">
        <f>SUM(R114:R121)</f>
        <v>0.247782</v>
      </c>
      <c r="S113" s="168"/>
      <c r="T113" s="170">
        <f>SUM(T114:T121)</f>
        <v>0</v>
      </c>
      <c r="AR113" s="171" t="s">
        <v>90</v>
      </c>
      <c r="AT113" s="172" t="s">
        <v>81</v>
      </c>
      <c r="AU113" s="172" t="s">
        <v>90</v>
      </c>
      <c r="AY113" s="171" t="s">
        <v>158</v>
      </c>
      <c r="BK113" s="173">
        <f>SUM(BK114:BK121)</f>
        <v>0</v>
      </c>
    </row>
    <row r="114" spans="1:65" s="2" customFormat="1" ht="14.45" customHeight="1">
      <c r="A114" s="36"/>
      <c r="B114" s="37"/>
      <c r="C114" s="176" t="s">
        <v>233</v>
      </c>
      <c r="D114" s="176" t="s">
        <v>160</v>
      </c>
      <c r="E114" s="177" t="s">
        <v>660</v>
      </c>
      <c r="F114" s="178" t="s">
        <v>661</v>
      </c>
      <c r="G114" s="179" t="s">
        <v>216</v>
      </c>
      <c r="H114" s="180">
        <v>1.4</v>
      </c>
      <c r="I114" s="181"/>
      <c r="J114" s="182">
        <f>ROUND(I114*H114,2)</f>
        <v>0</v>
      </c>
      <c r="K114" s="178" t="s">
        <v>163</v>
      </c>
      <c r="L114" s="41"/>
      <c r="M114" s="183" t="s">
        <v>44</v>
      </c>
      <c r="N114" s="184" t="s">
        <v>53</v>
      </c>
      <c r="O114" s="66"/>
      <c r="P114" s="185">
        <f>O114*H114</f>
        <v>0</v>
      </c>
      <c r="Q114" s="185">
        <v>0</v>
      </c>
      <c r="R114" s="185">
        <f>Q114*H114</f>
        <v>0</v>
      </c>
      <c r="S114" s="185">
        <v>0</v>
      </c>
      <c r="T114" s="186">
        <f>S114*H114</f>
        <v>0</v>
      </c>
      <c r="U114" s="36"/>
      <c r="V114" s="36"/>
      <c r="W114" s="36"/>
      <c r="X114" s="36"/>
      <c r="Y114" s="36"/>
      <c r="Z114" s="36"/>
      <c r="AA114" s="36"/>
      <c r="AB114" s="36"/>
      <c r="AC114" s="36"/>
      <c r="AD114" s="36"/>
      <c r="AE114" s="36"/>
      <c r="AR114" s="187" t="s">
        <v>164</v>
      </c>
      <c r="AT114" s="187" t="s">
        <v>160</v>
      </c>
      <c r="AU114" s="187" t="s">
        <v>92</v>
      </c>
      <c r="AY114" s="18" t="s">
        <v>158</v>
      </c>
      <c r="BE114" s="188">
        <f>IF(N114="základní",J114,0)</f>
        <v>0</v>
      </c>
      <c r="BF114" s="188">
        <f>IF(N114="snížená",J114,0)</f>
        <v>0</v>
      </c>
      <c r="BG114" s="188">
        <f>IF(N114="zákl. přenesená",J114,0)</f>
        <v>0</v>
      </c>
      <c r="BH114" s="188">
        <f>IF(N114="sníž. přenesená",J114,0)</f>
        <v>0</v>
      </c>
      <c r="BI114" s="188">
        <f>IF(N114="nulová",J114,0)</f>
        <v>0</v>
      </c>
      <c r="BJ114" s="18" t="s">
        <v>90</v>
      </c>
      <c r="BK114" s="188">
        <f>ROUND(I114*H114,2)</f>
        <v>0</v>
      </c>
      <c r="BL114" s="18" t="s">
        <v>164</v>
      </c>
      <c r="BM114" s="187" t="s">
        <v>662</v>
      </c>
    </row>
    <row r="115" spans="1:47" s="2" customFormat="1" ht="136.5">
      <c r="A115" s="36"/>
      <c r="B115" s="37"/>
      <c r="C115" s="38"/>
      <c r="D115" s="189" t="s">
        <v>166</v>
      </c>
      <c r="E115" s="38"/>
      <c r="F115" s="190" t="s">
        <v>663</v>
      </c>
      <c r="G115" s="38"/>
      <c r="H115" s="38"/>
      <c r="I115" s="191"/>
      <c r="J115" s="38"/>
      <c r="K115" s="38"/>
      <c r="L115" s="41"/>
      <c r="M115" s="192"/>
      <c r="N115" s="193"/>
      <c r="O115" s="66"/>
      <c r="P115" s="66"/>
      <c r="Q115" s="66"/>
      <c r="R115" s="66"/>
      <c r="S115" s="66"/>
      <c r="T115" s="67"/>
      <c r="U115" s="36"/>
      <c r="V115" s="36"/>
      <c r="W115" s="36"/>
      <c r="X115" s="36"/>
      <c r="Y115" s="36"/>
      <c r="Z115" s="36"/>
      <c r="AA115" s="36"/>
      <c r="AB115" s="36"/>
      <c r="AC115" s="36"/>
      <c r="AD115" s="36"/>
      <c r="AE115" s="36"/>
      <c r="AT115" s="18" t="s">
        <v>166</v>
      </c>
      <c r="AU115" s="18" t="s">
        <v>92</v>
      </c>
    </row>
    <row r="116" spans="1:65" s="2" customFormat="1" ht="14.45" customHeight="1">
      <c r="A116" s="36"/>
      <c r="B116" s="37"/>
      <c r="C116" s="176" t="s">
        <v>240</v>
      </c>
      <c r="D116" s="176" t="s">
        <v>160</v>
      </c>
      <c r="E116" s="177" t="s">
        <v>664</v>
      </c>
      <c r="F116" s="178" t="s">
        <v>665</v>
      </c>
      <c r="G116" s="179" t="s">
        <v>113</v>
      </c>
      <c r="H116" s="180">
        <v>8.6</v>
      </c>
      <c r="I116" s="181"/>
      <c r="J116" s="182">
        <f>ROUND(I116*H116,2)</f>
        <v>0</v>
      </c>
      <c r="K116" s="178" t="s">
        <v>163</v>
      </c>
      <c r="L116" s="41"/>
      <c r="M116" s="183" t="s">
        <v>44</v>
      </c>
      <c r="N116" s="184" t="s">
        <v>53</v>
      </c>
      <c r="O116" s="66"/>
      <c r="P116" s="185">
        <f>O116*H116</f>
        <v>0</v>
      </c>
      <c r="Q116" s="185">
        <v>0.00374</v>
      </c>
      <c r="R116" s="185">
        <f>Q116*H116</f>
        <v>0.032164</v>
      </c>
      <c r="S116" s="185">
        <v>0</v>
      </c>
      <c r="T116" s="186">
        <f>S116*H116</f>
        <v>0</v>
      </c>
      <c r="U116" s="36"/>
      <c r="V116" s="36"/>
      <c r="W116" s="36"/>
      <c r="X116" s="36"/>
      <c r="Y116" s="36"/>
      <c r="Z116" s="36"/>
      <c r="AA116" s="36"/>
      <c r="AB116" s="36"/>
      <c r="AC116" s="36"/>
      <c r="AD116" s="36"/>
      <c r="AE116" s="36"/>
      <c r="AR116" s="187" t="s">
        <v>164</v>
      </c>
      <c r="AT116" s="187" t="s">
        <v>160</v>
      </c>
      <c r="AU116" s="187" t="s">
        <v>92</v>
      </c>
      <c r="AY116" s="18" t="s">
        <v>158</v>
      </c>
      <c r="BE116" s="188">
        <f>IF(N116="základní",J116,0)</f>
        <v>0</v>
      </c>
      <c r="BF116" s="188">
        <f>IF(N116="snížená",J116,0)</f>
        <v>0</v>
      </c>
      <c r="BG116" s="188">
        <f>IF(N116="zákl. přenesená",J116,0)</f>
        <v>0</v>
      </c>
      <c r="BH116" s="188">
        <f>IF(N116="sníž. přenesená",J116,0)</f>
        <v>0</v>
      </c>
      <c r="BI116" s="188">
        <f>IF(N116="nulová",J116,0)</f>
        <v>0</v>
      </c>
      <c r="BJ116" s="18" t="s">
        <v>90</v>
      </c>
      <c r="BK116" s="188">
        <f>ROUND(I116*H116,2)</f>
        <v>0</v>
      </c>
      <c r="BL116" s="18" t="s">
        <v>164</v>
      </c>
      <c r="BM116" s="187" t="s">
        <v>666</v>
      </c>
    </row>
    <row r="117" spans="1:47" s="2" customFormat="1" ht="195">
      <c r="A117" s="36"/>
      <c r="B117" s="37"/>
      <c r="C117" s="38"/>
      <c r="D117" s="189" t="s">
        <v>166</v>
      </c>
      <c r="E117" s="38"/>
      <c r="F117" s="190" t="s">
        <v>667</v>
      </c>
      <c r="G117" s="38"/>
      <c r="H117" s="38"/>
      <c r="I117" s="191"/>
      <c r="J117" s="38"/>
      <c r="K117" s="38"/>
      <c r="L117" s="41"/>
      <c r="M117" s="192"/>
      <c r="N117" s="193"/>
      <c r="O117" s="66"/>
      <c r="P117" s="66"/>
      <c r="Q117" s="66"/>
      <c r="R117" s="66"/>
      <c r="S117" s="66"/>
      <c r="T117" s="67"/>
      <c r="U117" s="36"/>
      <c r="V117" s="36"/>
      <c r="W117" s="36"/>
      <c r="X117" s="36"/>
      <c r="Y117" s="36"/>
      <c r="Z117" s="36"/>
      <c r="AA117" s="36"/>
      <c r="AB117" s="36"/>
      <c r="AC117" s="36"/>
      <c r="AD117" s="36"/>
      <c r="AE117" s="36"/>
      <c r="AT117" s="18" t="s">
        <v>166</v>
      </c>
      <c r="AU117" s="18" t="s">
        <v>92</v>
      </c>
    </row>
    <row r="118" spans="1:65" s="2" customFormat="1" ht="14.45" customHeight="1">
      <c r="A118" s="36"/>
      <c r="B118" s="37"/>
      <c r="C118" s="176" t="s">
        <v>245</v>
      </c>
      <c r="D118" s="176" t="s">
        <v>160</v>
      </c>
      <c r="E118" s="177" t="s">
        <v>668</v>
      </c>
      <c r="F118" s="178" t="s">
        <v>669</v>
      </c>
      <c r="G118" s="179" t="s">
        <v>113</v>
      </c>
      <c r="H118" s="180">
        <v>8.6</v>
      </c>
      <c r="I118" s="181"/>
      <c r="J118" s="182">
        <f>ROUND(I118*H118,2)</f>
        <v>0</v>
      </c>
      <c r="K118" s="178" t="s">
        <v>163</v>
      </c>
      <c r="L118" s="41"/>
      <c r="M118" s="183" t="s">
        <v>44</v>
      </c>
      <c r="N118" s="184" t="s">
        <v>53</v>
      </c>
      <c r="O118" s="66"/>
      <c r="P118" s="185">
        <f>O118*H118</f>
        <v>0</v>
      </c>
      <c r="Q118" s="185">
        <v>4E-05</v>
      </c>
      <c r="R118" s="185">
        <f>Q118*H118</f>
        <v>0.000344</v>
      </c>
      <c r="S118" s="185">
        <v>0</v>
      </c>
      <c r="T118" s="186">
        <f>S118*H118</f>
        <v>0</v>
      </c>
      <c r="U118" s="36"/>
      <c r="V118" s="36"/>
      <c r="W118" s="36"/>
      <c r="X118" s="36"/>
      <c r="Y118" s="36"/>
      <c r="Z118" s="36"/>
      <c r="AA118" s="36"/>
      <c r="AB118" s="36"/>
      <c r="AC118" s="36"/>
      <c r="AD118" s="36"/>
      <c r="AE118" s="36"/>
      <c r="AR118" s="187" t="s">
        <v>164</v>
      </c>
      <c r="AT118" s="187" t="s">
        <v>160</v>
      </c>
      <c r="AU118" s="187" t="s">
        <v>92</v>
      </c>
      <c r="AY118" s="18" t="s">
        <v>158</v>
      </c>
      <c r="BE118" s="188">
        <f>IF(N118="základní",J118,0)</f>
        <v>0</v>
      </c>
      <c r="BF118" s="188">
        <f>IF(N118="snížená",J118,0)</f>
        <v>0</v>
      </c>
      <c r="BG118" s="188">
        <f>IF(N118="zákl. přenesená",J118,0)</f>
        <v>0</v>
      </c>
      <c r="BH118" s="188">
        <f>IF(N118="sníž. přenesená",J118,0)</f>
        <v>0</v>
      </c>
      <c r="BI118" s="188">
        <f>IF(N118="nulová",J118,0)</f>
        <v>0</v>
      </c>
      <c r="BJ118" s="18" t="s">
        <v>90</v>
      </c>
      <c r="BK118" s="188">
        <f>ROUND(I118*H118,2)</f>
        <v>0</v>
      </c>
      <c r="BL118" s="18" t="s">
        <v>164</v>
      </c>
      <c r="BM118" s="187" t="s">
        <v>670</v>
      </c>
    </row>
    <row r="119" spans="1:47" s="2" customFormat="1" ht="195">
      <c r="A119" s="36"/>
      <c r="B119" s="37"/>
      <c r="C119" s="38"/>
      <c r="D119" s="189" t="s">
        <v>166</v>
      </c>
      <c r="E119" s="38"/>
      <c r="F119" s="190" t="s">
        <v>667</v>
      </c>
      <c r="G119" s="38"/>
      <c r="H119" s="38"/>
      <c r="I119" s="191"/>
      <c r="J119" s="38"/>
      <c r="K119" s="38"/>
      <c r="L119" s="41"/>
      <c r="M119" s="192"/>
      <c r="N119" s="193"/>
      <c r="O119" s="66"/>
      <c r="P119" s="66"/>
      <c r="Q119" s="66"/>
      <c r="R119" s="66"/>
      <c r="S119" s="66"/>
      <c r="T119" s="67"/>
      <c r="U119" s="36"/>
      <c r="V119" s="36"/>
      <c r="W119" s="36"/>
      <c r="X119" s="36"/>
      <c r="Y119" s="36"/>
      <c r="Z119" s="36"/>
      <c r="AA119" s="36"/>
      <c r="AB119" s="36"/>
      <c r="AC119" s="36"/>
      <c r="AD119" s="36"/>
      <c r="AE119" s="36"/>
      <c r="AT119" s="18" t="s">
        <v>166</v>
      </c>
      <c r="AU119" s="18" t="s">
        <v>92</v>
      </c>
    </row>
    <row r="120" spans="1:65" s="2" customFormat="1" ht="24.2" customHeight="1">
      <c r="A120" s="36"/>
      <c r="B120" s="37"/>
      <c r="C120" s="176" t="s">
        <v>250</v>
      </c>
      <c r="D120" s="176" t="s">
        <v>160</v>
      </c>
      <c r="E120" s="177" t="s">
        <v>671</v>
      </c>
      <c r="F120" s="178" t="s">
        <v>672</v>
      </c>
      <c r="G120" s="179" t="s">
        <v>124</v>
      </c>
      <c r="H120" s="180">
        <v>0.2</v>
      </c>
      <c r="I120" s="181"/>
      <c r="J120" s="182">
        <f>ROUND(I120*H120,2)</f>
        <v>0</v>
      </c>
      <c r="K120" s="178" t="s">
        <v>163</v>
      </c>
      <c r="L120" s="41"/>
      <c r="M120" s="183" t="s">
        <v>44</v>
      </c>
      <c r="N120" s="184" t="s">
        <v>53</v>
      </c>
      <c r="O120" s="66"/>
      <c r="P120" s="185">
        <f>O120*H120</f>
        <v>0</v>
      </c>
      <c r="Q120" s="185">
        <v>1.07637</v>
      </c>
      <c r="R120" s="185">
        <f>Q120*H120</f>
        <v>0.21527400000000002</v>
      </c>
      <c r="S120" s="185">
        <v>0</v>
      </c>
      <c r="T120" s="186">
        <f>S120*H120</f>
        <v>0</v>
      </c>
      <c r="U120" s="36"/>
      <c r="V120" s="36"/>
      <c r="W120" s="36"/>
      <c r="X120" s="36"/>
      <c r="Y120" s="36"/>
      <c r="Z120" s="36"/>
      <c r="AA120" s="36"/>
      <c r="AB120" s="36"/>
      <c r="AC120" s="36"/>
      <c r="AD120" s="36"/>
      <c r="AE120" s="36"/>
      <c r="AR120" s="187" t="s">
        <v>164</v>
      </c>
      <c r="AT120" s="187" t="s">
        <v>160</v>
      </c>
      <c r="AU120" s="187" t="s">
        <v>92</v>
      </c>
      <c r="AY120" s="18" t="s">
        <v>158</v>
      </c>
      <c r="BE120" s="188">
        <f>IF(N120="základní",J120,0)</f>
        <v>0</v>
      </c>
      <c r="BF120" s="188">
        <f>IF(N120="snížená",J120,0)</f>
        <v>0</v>
      </c>
      <c r="BG120" s="188">
        <f>IF(N120="zákl. přenesená",J120,0)</f>
        <v>0</v>
      </c>
      <c r="BH120" s="188">
        <f>IF(N120="sníž. přenesená",J120,0)</f>
        <v>0</v>
      </c>
      <c r="BI120" s="188">
        <f>IF(N120="nulová",J120,0)</f>
        <v>0</v>
      </c>
      <c r="BJ120" s="18" t="s">
        <v>90</v>
      </c>
      <c r="BK120" s="188">
        <f>ROUND(I120*H120,2)</f>
        <v>0</v>
      </c>
      <c r="BL120" s="18" t="s">
        <v>164</v>
      </c>
      <c r="BM120" s="187" t="s">
        <v>673</v>
      </c>
    </row>
    <row r="121" spans="1:47" s="2" customFormat="1" ht="87.75">
      <c r="A121" s="36"/>
      <c r="B121" s="37"/>
      <c r="C121" s="38"/>
      <c r="D121" s="189" t="s">
        <v>166</v>
      </c>
      <c r="E121" s="38"/>
      <c r="F121" s="190" t="s">
        <v>674</v>
      </c>
      <c r="G121" s="38"/>
      <c r="H121" s="38"/>
      <c r="I121" s="191"/>
      <c r="J121" s="38"/>
      <c r="K121" s="38"/>
      <c r="L121" s="41"/>
      <c r="M121" s="192"/>
      <c r="N121" s="193"/>
      <c r="O121" s="66"/>
      <c r="P121" s="66"/>
      <c r="Q121" s="66"/>
      <c r="R121" s="66"/>
      <c r="S121" s="66"/>
      <c r="T121" s="67"/>
      <c r="U121" s="36"/>
      <c r="V121" s="36"/>
      <c r="W121" s="36"/>
      <c r="X121" s="36"/>
      <c r="Y121" s="36"/>
      <c r="Z121" s="36"/>
      <c r="AA121" s="36"/>
      <c r="AB121" s="36"/>
      <c r="AC121" s="36"/>
      <c r="AD121" s="36"/>
      <c r="AE121" s="36"/>
      <c r="AT121" s="18" t="s">
        <v>166</v>
      </c>
      <c r="AU121" s="18" t="s">
        <v>92</v>
      </c>
    </row>
    <row r="122" spans="2:63" s="12" customFormat="1" ht="22.9" customHeight="1">
      <c r="B122" s="160"/>
      <c r="C122" s="161"/>
      <c r="D122" s="162" t="s">
        <v>81</v>
      </c>
      <c r="E122" s="174" t="s">
        <v>164</v>
      </c>
      <c r="F122" s="174" t="s">
        <v>675</v>
      </c>
      <c r="G122" s="161"/>
      <c r="H122" s="161"/>
      <c r="I122" s="164"/>
      <c r="J122" s="175">
        <f>BK122</f>
        <v>0</v>
      </c>
      <c r="K122" s="161"/>
      <c r="L122" s="166"/>
      <c r="M122" s="167"/>
      <c r="N122" s="168"/>
      <c r="O122" s="168"/>
      <c r="P122" s="169">
        <f>SUM(P123:P124)</f>
        <v>0</v>
      </c>
      <c r="Q122" s="168"/>
      <c r="R122" s="169">
        <f>SUM(R123:R124)</f>
        <v>70.12159999999999</v>
      </c>
      <c r="S122" s="168"/>
      <c r="T122" s="170">
        <f>SUM(T123:T124)</f>
        <v>0</v>
      </c>
      <c r="AR122" s="171" t="s">
        <v>90</v>
      </c>
      <c r="AT122" s="172" t="s">
        <v>81</v>
      </c>
      <c r="AU122" s="172" t="s">
        <v>90</v>
      </c>
      <c r="AY122" s="171" t="s">
        <v>158</v>
      </c>
      <c r="BK122" s="173">
        <f>SUM(BK123:BK124)</f>
        <v>0</v>
      </c>
    </row>
    <row r="123" spans="1:65" s="2" customFormat="1" ht="24.2" customHeight="1">
      <c r="A123" s="36"/>
      <c r="B123" s="37"/>
      <c r="C123" s="176" t="s">
        <v>261</v>
      </c>
      <c r="D123" s="176" t="s">
        <v>160</v>
      </c>
      <c r="E123" s="177" t="s">
        <v>676</v>
      </c>
      <c r="F123" s="178" t="s">
        <v>677</v>
      </c>
      <c r="G123" s="179" t="s">
        <v>113</v>
      </c>
      <c r="H123" s="180">
        <v>68</v>
      </c>
      <c r="I123" s="181"/>
      <c r="J123" s="182">
        <f>ROUND(I123*H123,2)</f>
        <v>0</v>
      </c>
      <c r="K123" s="178" t="s">
        <v>163</v>
      </c>
      <c r="L123" s="41"/>
      <c r="M123" s="183" t="s">
        <v>44</v>
      </c>
      <c r="N123" s="184" t="s">
        <v>53</v>
      </c>
      <c r="O123" s="66"/>
      <c r="P123" s="185">
        <f>O123*H123</f>
        <v>0</v>
      </c>
      <c r="Q123" s="185">
        <v>1.0312</v>
      </c>
      <c r="R123" s="185">
        <f>Q123*H123</f>
        <v>70.12159999999999</v>
      </c>
      <c r="S123" s="185">
        <v>0</v>
      </c>
      <c r="T123" s="186">
        <f>S123*H123</f>
        <v>0</v>
      </c>
      <c r="U123" s="36"/>
      <c r="V123" s="36"/>
      <c r="W123" s="36"/>
      <c r="X123" s="36"/>
      <c r="Y123" s="36"/>
      <c r="Z123" s="36"/>
      <c r="AA123" s="36"/>
      <c r="AB123" s="36"/>
      <c r="AC123" s="36"/>
      <c r="AD123" s="36"/>
      <c r="AE123" s="36"/>
      <c r="AR123" s="187" t="s">
        <v>164</v>
      </c>
      <c r="AT123" s="187" t="s">
        <v>160</v>
      </c>
      <c r="AU123" s="187" t="s">
        <v>92</v>
      </c>
      <c r="AY123" s="18" t="s">
        <v>158</v>
      </c>
      <c r="BE123" s="188">
        <f>IF(N123="základní",J123,0)</f>
        <v>0</v>
      </c>
      <c r="BF123" s="188">
        <f>IF(N123="snížená",J123,0)</f>
        <v>0</v>
      </c>
      <c r="BG123" s="188">
        <f>IF(N123="zákl. přenesená",J123,0)</f>
        <v>0</v>
      </c>
      <c r="BH123" s="188">
        <f>IF(N123="sníž. přenesená",J123,0)</f>
        <v>0</v>
      </c>
      <c r="BI123" s="188">
        <f>IF(N123="nulová",J123,0)</f>
        <v>0</v>
      </c>
      <c r="BJ123" s="18" t="s">
        <v>90</v>
      </c>
      <c r="BK123" s="188">
        <f>ROUND(I123*H123,2)</f>
        <v>0</v>
      </c>
      <c r="BL123" s="18" t="s">
        <v>164</v>
      </c>
      <c r="BM123" s="187" t="s">
        <v>678</v>
      </c>
    </row>
    <row r="124" spans="1:47" s="2" customFormat="1" ht="68.25">
      <c r="A124" s="36"/>
      <c r="B124" s="37"/>
      <c r="C124" s="38"/>
      <c r="D124" s="189" t="s">
        <v>166</v>
      </c>
      <c r="E124" s="38"/>
      <c r="F124" s="190" t="s">
        <v>679</v>
      </c>
      <c r="G124" s="38"/>
      <c r="H124" s="38"/>
      <c r="I124" s="191"/>
      <c r="J124" s="38"/>
      <c r="K124" s="38"/>
      <c r="L124" s="41"/>
      <c r="M124" s="192"/>
      <c r="N124" s="193"/>
      <c r="O124" s="66"/>
      <c r="P124" s="66"/>
      <c r="Q124" s="66"/>
      <c r="R124" s="66"/>
      <c r="S124" s="66"/>
      <c r="T124" s="67"/>
      <c r="U124" s="36"/>
      <c r="V124" s="36"/>
      <c r="W124" s="36"/>
      <c r="X124" s="36"/>
      <c r="Y124" s="36"/>
      <c r="Z124" s="36"/>
      <c r="AA124" s="36"/>
      <c r="AB124" s="36"/>
      <c r="AC124" s="36"/>
      <c r="AD124" s="36"/>
      <c r="AE124" s="36"/>
      <c r="AT124" s="18" t="s">
        <v>166</v>
      </c>
      <c r="AU124" s="18" t="s">
        <v>92</v>
      </c>
    </row>
    <row r="125" spans="2:63" s="12" customFormat="1" ht="22.9" customHeight="1">
      <c r="B125" s="160"/>
      <c r="C125" s="161"/>
      <c r="D125" s="162" t="s">
        <v>81</v>
      </c>
      <c r="E125" s="174" t="s">
        <v>225</v>
      </c>
      <c r="F125" s="174" t="s">
        <v>426</v>
      </c>
      <c r="G125" s="161"/>
      <c r="H125" s="161"/>
      <c r="I125" s="164"/>
      <c r="J125" s="175">
        <f>BK125</f>
        <v>0</v>
      </c>
      <c r="K125" s="161"/>
      <c r="L125" s="166"/>
      <c r="M125" s="167"/>
      <c r="N125" s="168"/>
      <c r="O125" s="168"/>
      <c r="P125" s="169">
        <f>SUM(P126:P153)</f>
        <v>0</v>
      </c>
      <c r="Q125" s="168"/>
      <c r="R125" s="169">
        <f>SUM(R126:R153)</f>
        <v>19.975659999999998</v>
      </c>
      <c r="S125" s="168"/>
      <c r="T125" s="170">
        <f>SUM(T126:T153)</f>
        <v>334.3195</v>
      </c>
      <c r="AR125" s="171" t="s">
        <v>90</v>
      </c>
      <c r="AT125" s="172" t="s">
        <v>81</v>
      </c>
      <c r="AU125" s="172" t="s">
        <v>90</v>
      </c>
      <c r="AY125" s="171" t="s">
        <v>158</v>
      </c>
      <c r="BK125" s="173">
        <f>SUM(BK126:BK153)</f>
        <v>0</v>
      </c>
    </row>
    <row r="126" spans="1:65" s="2" customFormat="1" ht="24.2" customHeight="1">
      <c r="A126" s="36"/>
      <c r="B126" s="37"/>
      <c r="C126" s="176" t="s">
        <v>8</v>
      </c>
      <c r="D126" s="176" t="s">
        <v>160</v>
      </c>
      <c r="E126" s="177" t="s">
        <v>680</v>
      </c>
      <c r="F126" s="178" t="s">
        <v>681</v>
      </c>
      <c r="G126" s="179" t="s">
        <v>312</v>
      </c>
      <c r="H126" s="180">
        <v>59.7</v>
      </c>
      <c r="I126" s="181"/>
      <c r="J126" s="182">
        <f>ROUND(I126*H126,2)</f>
        <v>0</v>
      </c>
      <c r="K126" s="178" t="s">
        <v>163</v>
      </c>
      <c r="L126" s="41"/>
      <c r="M126" s="183" t="s">
        <v>44</v>
      </c>
      <c r="N126" s="184" t="s">
        <v>53</v>
      </c>
      <c r="O126" s="66"/>
      <c r="P126" s="185">
        <f>O126*H126</f>
        <v>0</v>
      </c>
      <c r="Q126" s="185">
        <v>0</v>
      </c>
      <c r="R126" s="185">
        <f>Q126*H126</f>
        <v>0</v>
      </c>
      <c r="S126" s="185">
        <v>0</v>
      </c>
      <c r="T126" s="186">
        <f>S126*H126</f>
        <v>0</v>
      </c>
      <c r="U126" s="36"/>
      <c r="V126" s="36"/>
      <c r="W126" s="36"/>
      <c r="X126" s="36"/>
      <c r="Y126" s="36"/>
      <c r="Z126" s="36"/>
      <c r="AA126" s="36"/>
      <c r="AB126" s="36"/>
      <c r="AC126" s="36"/>
      <c r="AD126" s="36"/>
      <c r="AE126" s="36"/>
      <c r="AR126" s="187" t="s">
        <v>164</v>
      </c>
      <c r="AT126" s="187" t="s">
        <v>160</v>
      </c>
      <c r="AU126" s="187" t="s">
        <v>92</v>
      </c>
      <c r="AY126" s="18" t="s">
        <v>158</v>
      </c>
      <c r="BE126" s="188">
        <f>IF(N126="základní",J126,0)</f>
        <v>0</v>
      </c>
      <c r="BF126" s="188">
        <f>IF(N126="snížená",J126,0)</f>
        <v>0</v>
      </c>
      <c r="BG126" s="188">
        <f>IF(N126="zákl. přenesená",J126,0)</f>
        <v>0</v>
      </c>
      <c r="BH126" s="188">
        <f>IF(N126="sníž. přenesená",J126,0)</f>
        <v>0</v>
      </c>
      <c r="BI126" s="188">
        <f>IF(N126="nulová",J126,0)</f>
        <v>0</v>
      </c>
      <c r="BJ126" s="18" t="s">
        <v>90</v>
      </c>
      <c r="BK126" s="188">
        <f>ROUND(I126*H126,2)</f>
        <v>0</v>
      </c>
      <c r="BL126" s="18" t="s">
        <v>164</v>
      </c>
      <c r="BM126" s="187" t="s">
        <v>682</v>
      </c>
    </row>
    <row r="127" spans="1:47" s="2" customFormat="1" ht="87.75">
      <c r="A127" s="36"/>
      <c r="B127" s="37"/>
      <c r="C127" s="38"/>
      <c r="D127" s="189" t="s">
        <v>166</v>
      </c>
      <c r="E127" s="38"/>
      <c r="F127" s="190" t="s">
        <v>683</v>
      </c>
      <c r="G127" s="38"/>
      <c r="H127" s="38"/>
      <c r="I127" s="191"/>
      <c r="J127" s="38"/>
      <c r="K127" s="38"/>
      <c r="L127" s="41"/>
      <c r="M127" s="192"/>
      <c r="N127" s="193"/>
      <c r="O127" s="66"/>
      <c r="P127" s="66"/>
      <c r="Q127" s="66"/>
      <c r="R127" s="66"/>
      <c r="S127" s="66"/>
      <c r="T127" s="67"/>
      <c r="U127" s="36"/>
      <c r="V127" s="36"/>
      <c r="W127" s="36"/>
      <c r="X127" s="36"/>
      <c r="Y127" s="36"/>
      <c r="Z127" s="36"/>
      <c r="AA127" s="36"/>
      <c r="AB127" s="36"/>
      <c r="AC127" s="36"/>
      <c r="AD127" s="36"/>
      <c r="AE127" s="36"/>
      <c r="AT127" s="18" t="s">
        <v>166</v>
      </c>
      <c r="AU127" s="18" t="s">
        <v>92</v>
      </c>
    </row>
    <row r="128" spans="2:51" s="14" customFormat="1" ht="11.25">
      <c r="B128" s="204"/>
      <c r="C128" s="205"/>
      <c r="D128" s="189" t="s">
        <v>168</v>
      </c>
      <c r="E128" s="206" t="s">
        <v>44</v>
      </c>
      <c r="F128" s="207" t="s">
        <v>684</v>
      </c>
      <c r="G128" s="205"/>
      <c r="H128" s="208">
        <v>49.9</v>
      </c>
      <c r="I128" s="209"/>
      <c r="J128" s="205"/>
      <c r="K128" s="205"/>
      <c r="L128" s="210"/>
      <c r="M128" s="211"/>
      <c r="N128" s="212"/>
      <c r="O128" s="212"/>
      <c r="P128" s="212"/>
      <c r="Q128" s="212"/>
      <c r="R128" s="212"/>
      <c r="S128" s="212"/>
      <c r="T128" s="213"/>
      <c r="AT128" s="214" t="s">
        <v>168</v>
      </c>
      <c r="AU128" s="214" t="s">
        <v>92</v>
      </c>
      <c r="AV128" s="14" t="s">
        <v>92</v>
      </c>
      <c r="AW128" s="14" t="s">
        <v>42</v>
      </c>
      <c r="AX128" s="14" t="s">
        <v>82</v>
      </c>
      <c r="AY128" s="214" t="s">
        <v>158</v>
      </c>
    </row>
    <row r="129" spans="2:51" s="14" customFormat="1" ht="11.25">
      <c r="B129" s="204"/>
      <c r="C129" s="205"/>
      <c r="D129" s="189" t="s">
        <v>168</v>
      </c>
      <c r="E129" s="206" t="s">
        <v>44</v>
      </c>
      <c r="F129" s="207" t="s">
        <v>685</v>
      </c>
      <c r="G129" s="205"/>
      <c r="H129" s="208">
        <v>9.8</v>
      </c>
      <c r="I129" s="209"/>
      <c r="J129" s="205"/>
      <c r="K129" s="205"/>
      <c r="L129" s="210"/>
      <c r="M129" s="211"/>
      <c r="N129" s="212"/>
      <c r="O129" s="212"/>
      <c r="P129" s="212"/>
      <c r="Q129" s="212"/>
      <c r="R129" s="212"/>
      <c r="S129" s="212"/>
      <c r="T129" s="213"/>
      <c r="AT129" s="214" t="s">
        <v>168</v>
      </c>
      <c r="AU129" s="214" t="s">
        <v>92</v>
      </c>
      <c r="AV129" s="14" t="s">
        <v>92</v>
      </c>
      <c r="AW129" s="14" t="s">
        <v>42</v>
      </c>
      <c r="AX129" s="14" t="s">
        <v>82</v>
      </c>
      <c r="AY129" s="214" t="s">
        <v>158</v>
      </c>
    </row>
    <row r="130" spans="2:51" s="15" customFormat="1" ht="11.25">
      <c r="B130" s="215"/>
      <c r="C130" s="216"/>
      <c r="D130" s="189" t="s">
        <v>168</v>
      </c>
      <c r="E130" s="217" t="s">
        <v>44</v>
      </c>
      <c r="F130" s="218" t="s">
        <v>171</v>
      </c>
      <c r="G130" s="216"/>
      <c r="H130" s="219">
        <v>59.7</v>
      </c>
      <c r="I130" s="220"/>
      <c r="J130" s="216"/>
      <c r="K130" s="216"/>
      <c r="L130" s="221"/>
      <c r="M130" s="222"/>
      <c r="N130" s="223"/>
      <c r="O130" s="223"/>
      <c r="P130" s="223"/>
      <c r="Q130" s="223"/>
      <c r="R130" s="223"/>
      <c r="S130" s="223"/>
      <c r="T130" s="224"/>
      <c r="AT130" s="225" t="s">
        <v>168</v>
      </c>
      <c r="AU130" s="225" t="s">
        <v>92</v>
      </c>
      <c r="AV130" s="15" t="s">
        <v>164</v>
      </c>
      <c r="AW130" s="15" t="s">
        <v>42</v>
      </c>
      <c r="AX130" s="15" t="s">
        <v>90</v>
      </c>
      <c r="AY130" s="225" t="s">
        <v>158</v>
      </c>
    </row>
    <row r="131" spans="1:65" s="2" customFormat="1" ht="24.2" customHeight="1">
      <c r="A131" s="36"/>
      <c r="B131" s="37"/>
      <c r="C131" s="237" t="s">
        <v>272</v>
      </c>
      <c r="D131" s="237" t="s">
        <v>262</v>
      </c>
      <c r="E131" s="238" t="s">
        <v>686</v>
      </c>
      <c r="F131" s="239" t="s">
        <v>687</v>
      </c>
      <c r="G131" s="240" t="s">
        <v>312</v>
      </c>
      <c r="H131" s="241">
        <v>50.649</v>
      </c>
      <c r="I131" s="242"/>
      <c r="J131" s="243">
        <f>ROUND(I131*H131,2)</f>
        <v>0</v>
      </c>
      <c r="K131" s="239" t="s">
        <v>44</v>
      </c>
      <c r="L131" s="244"/>
      <c r="M131" s="245" t="s">
        <v>44</v>
      </c>
      <c r="N131" s="246" t="s">
        <v>53</v>
      </c>
      <c r="O131" s="66"/>
      <c r="P131" s="185">
        <f>O131*H131</f>
        <v>0</v>
      </c>
      <c r="Q131" s="185">
        <v>0.073</v>
      </c>
      <c r="R131" s="185">
        <f>Q131*H131</f>
        <v>3.697377</v>
      </c>
      <c r="S131" s="185">
        <v>0</v>
      </c>
      <c r="T131" s="186">
        <f>S131*H131</f>
        <v>0</v>
      </c>
      <c r="U131" s="36"/>
      <c r="V131" s="36"/>
      <c r="W131" s="36"/>
      <c r="X131" s="36"/>
      <c r="Y131" s="36"/>
      <c r="Z131" s="36"/>
      <c r="AA131" s="36"/>
      <c r="AB131" s="36"/>
      <c r="AC131" s="36"/>
      <c r="AD131" s="36"/>
      <c r="AE131" s="36"/>
      <c r="AR131" s="187" t="s">
        <v>213</v>
      </c>
      <c r="AT131" s="187" t="s">
        <v>262</v>
      </c>
      <c r="AU131" s="187" t="s">
        <v>92</v>
      </c>
      <c r="AY131" s="18" t="s">
        <v>158</v>
      </c>
      <c r="BE131" s="188">
        <f>IF(N131="základní",J131,0)</f>
        <v>0</v>
      </c>
      <c r="BF131" s="188">
        <f>IF(N131="snížená",J131,0)</f>
        <v>0</v>
      </c>
      <c r="BG131" s="188">
        <f>IF(N131="zákl. přenesená",J131,0)</f>
        <v>0</v>
      </c>
      <c r="BH131" s="188">
        <f>IF(N131="sníž. přenesená",J131,0)</f>
        <v>0</v>
      </c>
      <c r="BI131" s="188">
        <f>IF(N131="nulová",J131,0)</f>
        <v>0</v>
      </c>
      <c r="BJ131" s="18" t="s">
        <v>90</v>
      </c>
      <c r="BK131" s="188">
        <f>ROUND(I131*H131,2)</f>
        <v>0</v>
      </c>
      <c r="BL131" s="18" t="s">
        <v>164</v>
      </c>
      <c r="BM131" s="187" t="s">
        <v>688</v>
      </c>
    </row>
    <row r="132" spans="2:51" s="14" customFormat="1" ht="11.25">
      <c r="B132" s="204"/>
      <c r="C132" s="205"/>
      <c r="D132" s="189" t="s">
        <v>168</v>
      </c>
      <c r="E132" s="206" t="s">
        <v>44</v>
      </c>
      <c r="F132" s="207" t="s">
        <v>689</v>
      </c>
      <c r="G132" s="205"/>
      <c r="H132" s="208">
        <v>49.9</v>
      </c>
      <c r="I132" s="209"/>
      <c r="J132" s="205"/>
      <c r="K132" s="205"/>
      <c r="L132" s="210"/>
      <c r="M132" s="211"/>
      <c r="N132" s="212"/>
      <c r="O132" s="212"/>
      <c r="P132" s="212"/>
      <c r="Q132" s="212"/>
      <c r="R132" s="212"/>
      <c r="S132" s="212"/>
      <c r="T132" s="213"/>
      <c r="AT132" s="214" t="s">
        <v>168</v>
      </c>
      <c r="AU132" s="214" t="s">
        <v>92</v>
      </c>
      <c r="AV132" s="14" t="s">
        <v>92</v>
      </c>
      <c r="AW132" s="14" t="s">
        <v>42</v>
      </c>
      <c r="AX132" s="14" t="s">
        <v>90</v>
      </c>
      <c r="AY132" s="214" t="s">
        <v>158</v>
      </c>
    </row>
    <row r="133" spans="2:51" s="14" customFormat="1" ht="11.25">
      <c r="B133" s="204"/>
      <c r="C133" s="205"/>
      <c r="D133" s="189" t="s">
        <v>168</v>
      </c>
      <c r="E133" s="205"/>
      <c r="F133" s="207" t="s">
        <v>690</v>
      </c>
      <c r="G133" s="205"/>
      <c r="H133" s="208">
        <v>50.649</v>
      </c>
      <c r="I133" s="209"/>
      <c r="J133" s="205"/>
      <c r="K133" s="205"/>
      <c r="L133" s="210"/>
      <c r="M133" s="211"/>
      <c r="N133" s="212"/>
      <c r="O133" s="212"/>
      <c r="P133" s="212"/>
      <c r="Q133" s="212"/>
      <c r="R133" s="212"/>
      <c r="S133" s="212"/>
      <c r="T133" s="213"/>
      <c r="AT133" s="214" t="s">
        <v>168</v>
      </c>
      <c r="AU133" s="214" t="s">
        <v>92</v>
      </c>
      <c r="AV133" s="14" t="s">
        <v>92</v>
      </c>
      <c r="AW133" s="14" t="s">
        <v>4</v>
      </c>
      <c r="AX133" s="14" t="s">
        <v>90</v>
      </c>
      <c r="AY133" s="214" t="s">
        <v>158</v>
      </c>
    </row>
    <row r="134" spans="1:65" s="2" customFormat="1" ht="14.45" customHeight="1">
      <c r="A134" s="36"/>
      <c r="B134" s="37"/>
      <c r="C134" s="237" t="s">
        <v>278</v>
      </c>
      <c r="D134" s="237" t="s">
        <v>262</v>
      </c>
      <c r="E134" s="238" t="s">
        <v>691</v>
      </c>
      <c r="F134" s="239" t="s">
        <v>692</v>
      </c>
      <c r="G134" s="240" t="s">
        <v>410</v>
      </c>
      <c r="H134" s="241">
        <v>4</v>
      </c>
      <c r="I134" s="242"/>
      <c r="J134" s="243">
        <f>ROUND(I134*H134,2)</f>
        <v>0</v>
      </c>
      <c r="K134" s="239" t="s">
        <v>44</v>
      </c>
      <c r="L134" s="244"/>
      <c r="M134" s="245" t="s">
        <v>44</v>
      </c>
      <c r="N134" s="246" t="s">
        <v>53</v>
      </c>
      <c r="O134" s="66"/>
      <c r="P134" s="185">
        <f>O134*H134</f>
        <v>0</v>
      </c>
      <c r="Q134" s="185">
        <v>0.048</v>
      </c>
      <c r="R134" s="185">
        <f>Q134*H134</f>
        <v>0.192</v>
      </c>
      <c r="S134" s="185">
        <v>0</v>
      </c>
      <c r="T134" s="186">
        <f>S134*H134</f>
        <v>0</v>
      </c>
      <c r="U134" s="36"/>
      <c r="V134" s="36"/>
      <c r="W134" s="36"/>
      <c r="X134" s="36"/>
      <c r="Y134" s="36"/>
      <c r="Z134" s="36"/>
      <c r="AA134" s="36"/>
      <c r="AB134" s="36"/>
      <c r="AC134" s="36"/>
      <c r="AD134" s="36"/>
      <c r="AE134" s="36"/>
      <c r="AR134" s="187" t="s">
        <v>213</v>
      </c>
      <c r="AT134" s="187" t="s">
        <v>262</v>
      </c>
      <c r="AU134" s="187" t="s">
        <v>92</v>
      </c>
      <c r="AY134" s="18" t="s">
        <v>158</v>
      </c>
      <c r="BE134" s="188">
        <f>IF(N134="základní",J134,0)</f>
        <v>0</v>
      </c>
      <c r="BF134" s="188">
        <f>IF(N134="snížená",J134,0)</f>
        <v>0</v>
      </c>
      <c r="BG134" s="188">
        <f>IF(N134="zákl. přenesená",J134,0)</f>
        <v>0</v>
      </c>
      <c r="BH134" s="188">
        <f>IF(N134="sníž. přenesená",J134,0)</f>
        <v>0</v>
      </c>
      <c r="BI134" s="188">
        <f>IF(N134="nulová",J134,0)</f>
        <v>0</v>
      </c>
      <c r="BJ134" s="18" t="s">
        <v>90</v>
      </c>
      <c r="BK134" s="188">
        <f>ROUND(I134*H134,2)</f>
        <v>0</v>
      </c>
      <c r="BL134" s="18" t="s">
        <v>164</v>
      </c>
      <c r="BM134" s="187" t="s">
        <v>693</v>
      </c>
    </row>
    <row r="135" spans="1:65" s="2" customFormat="1" ht="24.2" customHeight="1">
      <c r="A135" s="36"/>
      <c r="B135" s="37"/>
      <c r="C135" s="237" t="s">
        <v>283</v>
      </c>
      <c r="D135" s="237" t="s">
        <v>262</v>
      </c>
      <c r="E135" s="238" t="s">
        <v>694</v>
      </c>
      <c r="F135" s="239" t="s">
        <v>695</v>
      </c>
      <c r="G135" s="240" t="s">
        <v>312</v>
      </c>
      <c r="H135" s="241">
        <v>9.947</v>
      </c>
      <c r="I135" s="242"/>
      <c r="J135" s="243">
        <f>ROUND(I135*H135,2)</f>
        <v>0</v>
      </c>
      <c r="K135" s="239" t="s">
        <v>44</v>
      </c>
      <c r="L135" s="244"/>
      <c r="M135" s="245" t="s">
        <v>44</v>
      </c>
      <c r="N135" s="246" t="s">
        <v>53</v>
      </c>
      <c r="O135" s="66"/>
      <c r="P135" s="185">
        <f>O135*H135</f>
        <v>0</v>
      </c>
      <c r="Q135" s="185">
        <v>0.073</v>
      </c>
      <c r="R135" s="185">
        <f>Q135*H135</f>
        <v>0.7261309999999999</v>
      </c>
      <c r="S135" s="185">
        <v>0</v>
      </c>
      <c r="T135" s="186">
        <f>S135*H135</f>
        <v>0</v>
      </c>
      <c r="U135" s="36"/>
      <c r="V135" s="36"/>
      <c r="W135" s="36"/>
      <c r="X135" s="36"/>
      <c r="Y135" s="36"/>
      <c r="Z135" s="36"/>
      <c r="AA135" s="36"/>
      <c r="AB135" s="36"/>
      <c r="AC135" s="36"/>
      <c r="AD135" s="36"/>
      <c r="AE135" s="36"/>
      <c r="AR135" s="187" t="s">
        <v>213</v>
      </c>
      <c r="AT135" s="187" t="s">
        <v>262</v>
      </c>
      <c r="AU135" s="187" t="s">
        <v>92</v>
      </c>
      <c r="AY135" s="18" t="s">
        <v>158</v>
      </c>
      <c r="BE135" s="188">
        <f>IF(N135="základní",J135,0)</f>
        <v>0</v>
      </c>
      <c r="BF135" s="188">
        <f>IF(N135="snížená",J135,0)</f>
        <v>0</v>
      </c>
      <c r="BG135" s="188">
        <f>IF(N135="zákl. přenesená",J135,0)</f>
        <v>0</v>
      </c>
      <c r="BH135" s="188">
        <f>IF(N135="sníž. přenesená",J135,0)</f>
        <v>0</v>
      </c>
      <c r="BI135" s="188">
        <f>IF(N135="nulová",J135,0)</f>
        <v>0</v>
      </c>
      <c r="BJ135" s="18" t="s">
        <v>90</v>
      </c>
      <c r="BK135" s="188">
        <f>ROUND(I135*H135,2)</f>
        <v>0</v>
      </c>
      <c r="BL135" s="18" t="s">
        <v>164</v>
      </c>
      <c r="BM135" s="187" t="s">
        <v>696</v>
      </c>
    </row>
    <row r="136" spans="2:51" s="14" customFormat="1" ht="11.25">
      <c r="B136" s="204"/>
      <c r="C136" s="205"/>
      <c r="D136" s="189" t="s">
        <v>168</v>
      </c>
      <c r="E136" s="206" t="s">
        <v>44</v>
      </c>
      <c r="F136" s="207" t="s">
        <v>697</v>
      </c>
      <c r="G136" s="205"/>
      <c r="H136" s="208">
        <v>9.8</v>
      </c>
      <c r="I136" s="209"/>
      <c r="J136" s="205"/>
      <c r="K136" s="205"/>
      <c r="L136" s="210"/>
      <c r="M136" s="211"/>
      <c r="N136" s="212"/>
      <c r="O136" s="212"/>
      <c r="P136" s="212"/>
      <c r="Q136" s="212"/>
      <c r="R136" s="212"/>
      <c r="S136" s="212"/>
      <c r="T136" s="213"/>
      <c r="AT136" s="214" t="s">
        <v>168</v>
      </c>
      <c r="AU136" s="214" t="s">
        <v>92</v>
      </c>
      <c r="AV136" s="14" t="s">
        <v>92</v>
      </c>
      <c r="AW136" s="14" t="s">
        <v>42</v>
      </c>
      <c r="AX136" s="14" t="s">
        <v>90</v>
      </c>
      <c r="AY136" s="214" t="s">
        <v>158</v>
      </c>
    </row>
    <row r="137" spans="2:51" s="14" customFormat="1" ht="11.25">
      <c r="B137" s="204"/>
      <c r="C137" s="205"/>
      <c r="D137" s="189" t="s">
        <v>168</v>
      </c>
      <c r="E137" s="205"/>
      <c r="F137" s="207" t="s">
        <v>698</v>
      </c>
      <c r="G137" s="205"/>
      <c r="H137" s="208">
        <v>9.947</v>
      </c>
      <c r="I137" s="209"/>
      <c r="J137" s="205"/>
      <c r="K137" s="205"/>
      <c r="L137" s="210"/>
      <c r="M137" s="211"/>
      <c r="N137" s="212"/>
      <c r="O137" s="212"/>
      <c r="P137" s="212"/>
      <c r="Q137" s="212"/>
      <c r="R137" s="212"/>
      <c r="S137" s="212"/>
      <c r="T137" s="213"/>
      <c r="AT137" s="214" t="s">
        <v>168</v>
      </c>
      <c r="AU137" s="214" t="s">
        <v>92</v>
      </c>
      <c r="AV137" s="14" t="s">
        <v>92</v>
      </c>
      <c r="AW137" s="14" t="s">
        <v>4</v>
      </c>
      <c r="AX137" s="14" t="s">
        <v>90</v>
      </c>
      <c r="AY137" s="214" t="s">
        <v>158</v>
      </c>
    </row>
    <row r="138" spans="1:65" s="2" customFormat="1" ht="14.45" customHeight="1">
      <c r="A138" s="36"/>
      <c r="B138" s="37"/>
      <c r="C138" s="237" t="s">
        <v>288</v>
      </c>
      <c r="D138" s="237" t="s">
        <v>262</v>
      </c>
      <c r="E138" s="238" t="s">
        <v>699</v>
      </c>
      <c r="F138" s="239" t="s">
        <v>700</v>
      </c>
      <c r="G138" s="240" t="s">
        <v>410</v>
      </c>
      <c r="H138" s="241">
        <v>1</v>
      </c>
      <c r="I138" s="242"/>
      <c r="J138" s="243">
        <f>ROUND(I138*H138,2)</f>
        <v>0</v>
      </c>
      <c r="K138" s="239" t="s">
        <v>44</v>
      </c>
      <c r="L138" s="244"/>
      <c r="M138" s="245" t="s">
        <v>44</v>
      </c>
      <c r="N138" s="246" t="s">
        <v>53</v>
      </c>
      <c r="O138" s="66"/>
      <c r="P138" s="185">
        <f>O138*H138</f>
        <v>0</v>
      </c>
      <c r="Q138" s="185">
        <v>0.057</v>
      </c>
      <c r="R138" s="185">
        <f>Q138*H138</f>
        <v>0.057</v>
      </c>
      <c r="S138" s="185">
        <v>0</v>
      </c>
      <c r="T138" s="186">
        <f>S138*H138</f>
        <v>0</v>
      </c>
      <c r="U138" s="36"/>
      <c r="V138" s="36"/>
      <c r="W138" s="36"/>
      <c r="X138" s="36"/>
      <c r="Y138" s="36"/>
      <c r="Z138" s="36"/>
      <c r="AA138" s="36"/>
      <c r="AB138" s="36"/>
      <c r="AC138" s="36"/>
      <c r="AD138" s="36"/>
      <c r="AE138" s="36"/>
      <c r="AR138" s="187" t="s">
        <v>213</v>
      </c>
      <c r="AT138" s="187" t="s">
        <v>262</v>
      </c>
      <c r="AU138" s="187" t="s">
        <v>92</v>
      </c>
      <c r="AY138" s="18" t="s">
        <v>158</v>
      </c>
      <c r="BE138" s="188">
        <f>IF(N138="základní",J138,0)</f>
        <v>0</v>
      </c>
      <c r="BF138" s="188">
        <f>IF(N138="snížená",J138,0)</f>
        <v>0</v>
      </c>
      <c r="BG138" s="188">
        <f>IF(N138="zákl. přenesená",J138,0)</f>
        <v>0</v>
      </c>
      <c r="BH138" s="188">
        <f>IF(N138="sníž. přenesená",J138,0)</f>
        <v>0</v>
      </c>
      <c r="BI138" s="188">
        <f>IF(N138="nulová",J138,0)</f>
        <v>0</v>
      </c>
      <c r="BJ138" s="18" t="s">
        <v>90</v>
      </c>
      <c r="BK138" s="188">
        <f>ROUND(I138*H138,2)</f>
        <v>0</v>
      </c>
      <c r="BL138" s="18" t="s">
        <v>164</v>
      </c>
      <c r="BM138" s="187" t="s">
        <v>701</v>
      </c>
    </row>
    <row r="139" spans="2:51" s="14" customFormat="1" ht="11.25">
      <c r="B139" s="204"/>
      <c r="C139" s="205"/>
      <c r="D139" s="189" t="s">
        <v>168</v>
      </c>
      <c r="E139" s="205"/>
      <c r="F139" s="207" t="s">
        <v>702</v>
      </c>
      <c r="G139" s="205"/>
      <c r="H139" s="208">
        <v>1</v>
      </c>
      <c r="I139" s="209"/>
      <c r="J139" s="205"/>
      <c r="K139" s="205"/>
      <c r="L139" s="210"/>
      <c r="M139" s="211"/>
      <c r="N139" s="212"/>
      <c r="O139" s="212"/>
      <c r="P139" s="212"/>
      <c r="Q139" s="212"/>
      <c r="R139" s="212"/>
      <c r="S139" s="212"/>
      <c r="T139" s="213"/>
      <c r="AT139" s="214" t="s">
        <v>168</v>
      </c>
      <c r="AU139" s="214" t="s">
        <v>92</v>
      </c>
      <c r="AV139" s="14" t="s">
        <v>92</v>
      </c>
      <c r="AW139" s="14" t="s">
        <v>4</v>
      </c>
      <c r="AX139" s="14" t="s">
        <v>90</v>
      </c>
      <c r="AY139" s="214" t="s">
        <v>158</v>
      </c>
    </row>
    <row r="140" spans="1:65" s="2" customFormat="1" ht="24.2" customHeight="1">
      <c r="A140" s="36"/>
      <c r="B140" s="37"/>
      <c r="C140" s="176" t="s">
        <v>293</v>
      </c>
      <c r="D140" s="176" t="s">
        <v>160</v>
      </c>
      <c r="E140" s="177" t="s">
        <v>703</v>
      </c>
      <c r="F140" s="178" t="s">
        <v>704</v>
      </c>
      <c r="G140" s="179" t="s">
        <v>312</v>
      </c>
      <c r="H140" s="180">
        <v>14.4</v>
      </c>
      <c r="I140" s="181"/>
      <c r="J140" s="182">
        <f>ROUND(I140*H140,2)</f>
        <v>0</v>
      </c>
      <c r="K140" s="178" t="s">
        <v>163</v>
      </c>
      <c r="L140" s="41"/>
      <c r="M140" s="183" t="s">
        <v>44</v>
      </c>
      <c r="N140" s="184" t="s">
        <v>53</v>
      </c>
      <c r="O140" s="66"/>
      <c r="P140" s="185">
        <f>O140*H140</f>
        <v>0</v>
      </c>
      <c r="Q140" s="185">
        <v>0</v>
      </c>
      <c r="R140" s="185">
        <f>Q140*H140</f>
        <v>0</v>
      </c>
      <c r="S140" s="185">
        <v>0</v>
      </c>
      <c r="T140" s="186">
        <f>S140*H140</f>
        <v>0</v>
      </c>
      <c r="U140" s="36"/>
      <c r="V140" s="36"/>
      <c r="W140" s="36"/>
      <c r="X140" s="36"/>
      <c r="Y140" s="36"/>
      <c r="Z140" s="36"/>
      <c r="AA140" s="36"/>
      <c r="AB140" s="36"/>
      <c r="AC140" s="36"/>
      <c r="AD140" s="36"/>
      <c r="AE140" s="36"/>
      <c r="AR140" s="187" t="s">
        <v>164</v>
      </c>
      <c r="AT140" s="187" t="s">
        <v>160</v>
      </c>
      <c r="AU140" s="187" t="s">
        <v>92</v>
      </c>
      <c r="AY140" s="18" t="s">
        <v>158</v>
      </c>
      <c r="BE140" s="188">
        <f>IF(N140="základní",J140,0)</f>
        <v>0</v>
      </c>
      <c r="BF140" s="188">
        <f>IF(N140="snížená",J140,0)</f>
        <v>0</v>
      </c>
      <c r="BG140" s="188">
        <f>IF(N140="zákl. přenesená",J140,0)</f>
        <v>0</v>
      </c>
      <c r="BH140" s="188">
        <f>IF(N140="sníž. přenesená",J140,0)</f>
        <v>0</v>
      </c>
      <c r="BI140" s="188">
        <f>IF(N140="nulová",J140,0)</f>
        <v>0</v>
      </c>
      <c r="BJ140" s="18" t="s">
        <v>90</v>
      </c>
      <c r="BK140" s="188">
        <f>ROUND(I140*H140,2)</f>
        <v>0</v>
      </c>
      <c r="BL140" s="18" t="s">
        <v>164</v>
      </c>
      <c r="BM140" s="187" t="s">
        <v>705</v>
      </c>
    </row>
    <row r="141" spans="1:47" s="2" customFormat="1" ht="87.75">
      <c r="A141" s="36"/>
      <c r="B141" s="37"/>
      <c r="C141" s="38"/>
      <c r="D141" s="189" t="s">
        <v>166</v>
      </c>
      <c r="E141" s="38"/>
      <c r="F141" s="190" t="s">
        <v>683</v>
      </c>
      <c r="G141" s="38"/>
      <c r="H141" s="38"/>
      <c r="I141" s="191"/>
      <c r="J141" s="38"/>
      <c r="K141" s="38"/>
      <c r="L141" s="41"/>
      <c r="M141" s="192"/>
      <c r="N141" s="193"/>
      <c r="O141" s="66"/>
      <c r="P141" s="66"/>
      <c r="Q141" s="66"/>
      <c r="R141" s="66"/>
      <c r="S141" s="66"/>
      <c r="T141" s="67"/>
      <c r="U141" s="36"/>
      <c r="V141" s="36"/>
      <c r="W141" s="36"/>
      <c r="X141" s="36"/>
      <c r="Y141" s="36"/>
      <c r="Z141" s="36"/>
      <c r="AA141" s="36"/>
      <c r="AB141" s="36"/>
      <c r="AC141" s="36"/>
      <c r="AD141" s="36"/>
      <c r="AE141" s="36"/>
      <c r="AT141" s="18" t="s">
        <v>166</v>
      </c>
      <c r="AU141" s="18" t="s">
        <v>92</v>
      </c>
    </row>
    <row r="142" spans="2:51" s="14" customFormat="1" ht="11.25">
      <c r="B142" s="204"/>
      <c r="C142" s="205"/>
      <c r="D142" s="189" t="s">
        <v>168</v>
      </c>
      <c r="E142" s="206" t="s">
        <v>44</v>
      </c>
      <c r="F142" s="207" t="s">
        <v>706</v>
      </c>
      <c r="G142" s="205"/>
      <c r="H142" s="208">
        <v>14.4</v>
      </c>
      <c r="I142" s="209"/>
      <c r="J142" s="205"/>
      <c r="K142" s="205"/>
      <c r="L142" s="210"/>
      <c r="M142" s="211"/>
      <c r="N142" s="212"/>
      <c r="O142" s="212"/>
      <c r="P142" s="212"/>
      <c r="Q142" s="212"/>
      <c r="R142" s="212"/>
      <c r="S142" s="212"/>
      <c r="T142" s="213"/>
      <c r="AT142" s="214" t="s">
        <v>168</v>
      </c>
      <c r="AU142" s="214" t="s">
        <v>92</v>
      </c>
      <c r="AV142" s="14" t="s">
        <v>92</v>
      </c>
      <c r="AW142" s="14" t="s">
        <v>42</v>
      </c>
      <c r="AX142" s="14" t="s">
        <v>90</v>
      </c>
      <c r="AY142" s="214" t="s">
        <v>158</v>
      </c>
    </row>
    <row r="143" spans="1:65" s="2" customFormat="1" ht="14.45" customHeight="1">
      <c r="A143" s="36"/>
      <c r="B143" s="37"/>
      <c r="C143" s="237" t="s">
        <v>7</v>
      </c>
      <c r="D143" s="237" t="s">
        <v>262</v>
      </c>
      <c r="E143" s="238" t="s">
        <v>707</v>
      </c>
      <c r="F143" s="239" t="s">
        <v>708</v>
      </c>
      <c r="G143" s="240" t="s">
        <v>312</v>
      </c>
      <c r="H143" s="241">
        <v>14.616</v>
      </c>
      <c r="I143" s="242"/>
      <c r="J143" s="243">
        <f>ROUND(I143*H143,2)</f>
        <v>0</v>
      </c>
      <c r="K143" s="239" t="s">
        <v>163</v>
      </c>
      <c r="L143" s="244"/>
      <c r="M143" s="245" t="s">
        <v>44</v>
      </c>
      <c r="N143" s="246" t="s">
        <v>53</v>
      </c>
      <c r="O143" s="66"/>
      <c r="P143" s="185">
        <f>O143*H143</f>
        <v>0</v>
      </c>
      <c r="Q143" s="185">
        <v>0.122</v>
      </c>
      <c r="R143" s="185">
        <f>Q143*H143</f>
        <v>1.7831519999999998</v>
      </c>
      <c r="S143" s="185">
        <v>0</v>
      </c>
      <c r="T143" s="186">
        <f>S143*H143</f>
        <v>0</v>
      </c>
      <c r="U143" s="36"/>
      <c r="V143" s="36"/>
      <c r="W143" s="36"/>
      <c r="X143" s="36"/>
      <c r="Y143" s="36"/>
      <c r="Z143" s="36"/>
      <c r="AA143" s="36"/>
      <c r="AB143" s="36"/>
      <c r="AC143" s="36"/>
      <c r="AD143" s="36"/>
      <c r="AE143" s="36"/>
      <c r="AR143" s="187" t="s">
        <v>213</v>
      </c>
      <c r="AT143" s="187" t="s">
        <v>262</v>
      </c>
      <c r="AU143" s="187" t="s">
        <v>92</v>
      </c>
      <c r="AY143" s="18" t="s">
        <v>158</v>
      </c>
      <c r="BE143" s="188">
        <f>IF(N143="základní",J143,0)</f>
        <v>0</v>
      </c>
      <c r="BF143" s="188">
        <f>IF(N143="snížená",J143,0)</f>
        <v>0</v>
      </c>
      <c r="BG143" s="188">
        <f>IF(N143="zákl. přenesená",J143,0)</f>
        <v>0</v>
      </c>
      <c r="BH143" s="188">
        <f>IF(N143="sníž. přenesená",J143,0)</f>
        <v>0</v>
      </c>
      <c r="BI143" s="188">
        <f>IF(N143="nulová",J143,0)</f>
        <v>0</v>
      </c>
      <c r="BJ143" s="18" t="s">
        <v>90</v>
      </c>
      <c r="BK143" s="188">
        <f>ROUND(I143*H143,2)</f>
        <v>0</v>
      </c>
      <c r="BL143" s="18" t="s">
        <v>164</v>
      </c>
      <c r="BM143" s="187" t="s">
        <v>709</v>
      </c>
    </row>
    <row r="144" spans="2:51" s="14" customFormat="1" ht="11.25">
      <c r="B144" s="204"/>
      <c r="C144" s="205"/>
      <c r="D144" s="189" t="s">
        <v>168</v>
      </c>
      <c r="E144" s="205"/>
      <c r="F144" s="207" t="s">
        <v>710</v>
      </c>
      <c r="G144" s="205"/>
      <c r="H144" s="208">
        <v>14.616</v>
      </c>
      <c r="I144" s="209"/>
      <c r="J144" s="205"/>
      <c r="K144" s="205"/>
      <c r="L144" s="210"/>
      <c r="M144" s="211"/>
      <c r="N144" s="212"/>
      <c r="O144" s="212"/>
      <c r="P144" s="212"/>
      <c r="Q144" s="212"/>
      <c r="R144" s="212"/>
      <c r="S144" s="212"/>
      <c r="T144" s="213"/>
      <c r="AT144" s="214" t="s">
        <v>168</v>
      </c>
      <c r="AU144" s="214" t="s">
        <v>92</v>
      </c>
      <c r="AV144" s="14" t="s">
        <v>92</v>
      </c>
      <c r="AW144" s="14" t="s">
        <v>4</v>
      </c>
      <c r="AX144" s="14" t="s">
        <v>90</v>
      </c>
      <c r="AY144" s="214" t="s">
        <v>158</v>
      </c>
    </row>
    <row r="145" spans="1:65" s="2" customFormat="1" ht="14.45" customHeight="1">
      <c r="A145" s="36"/>
      <c r="B145" s="37"/>
      <c r="C145" s="237" t="s">
        <v>304</v>
      </c>
      <c r="D145" s="237" t="s">
        <v>262</v>
      </c>
      <c r="E145" s="238" t="s">
        <v>711</v>
      </c>
      <c r="F145" s="239" t="s">
        <v>712</v>
      </c>
      <c r="G145" s="240" t="s">
        <v>410</v>
      </c>
      <c r="H145" s="241">
        <v>1</v>
      </c>
      <c r="I145" s="242"/>
      <c r="J145" s="243">
        <f>ROUND(I145*H145,2)</f>
        <v>0</v>
      </c>
      <c r="K145" s="239" t="s">
        <v>163</v>
      </c>
      <c r="L145" s="244"/>
      <c r="M145" s="245" t="s">
        <v>44</v>
      </c>
      <c r="N145" s="246" t="s">
        <v>53</v>
      </c>
      <c r="O145" s="66"/>
      <c r="P145" s="185">
        <f>O145*H145</f>
        <v>0</v>
      </c>
      <c r="Q145" s="185">
        <v>0.08</v>
      </c>
      <c r="R145" s="185">
        <f>Q145*H145</f>
        <v>0.08</v>
      </c>
      <c r="S145" s="185">
        <v>0</v>
      </c>
      <c r="T145" s="186">
        <f>S145*H145</f>
        <v>0</v>
      </c>
      <c r="U145" s="36"/>
      <c r="V145" s="36"/>
      <c r="W145" s="36"/>
      <c r="X145" s="36"/>
      <c r="Y145" s="36"/>
      <c r="Z145" s="36"/>
      <c r="AA145" s="36"/>
      <c r="AB145" s="36"/>
      <c r="AC145" s="36"/>
      <c r="AD145" s="36"/>
      <c r="AE145" s="36"/>
      <c r="AR145" s="187" t="s">
        <v>213</v>
      </c>
      <c r="AT145" s="187" t="s">
        <v>262</v>
      </c>
      <c r="AU145" s="187" t="s">
        <v>92</v>
      </c>
      <c r="AY145" s="18" t="s">
        <v>158</v>
      </c>
      <c r="BE145" s="188">
        <f>IF(N145="základní",J145,0)</f>
        <v>0</v>
      </c>
      <c r="BF145" s="188">
        <f>IF(N145="snížená",J145,0)</f>
        <v>0</v>
      </c>
      <c r="BG145" s="188">
        <f>IF(N145="zákl. přenesená",J145,0)</f>
        <v>0</v>
      </c>
      <c r="BH145" s="188">
        <f>IF(N145="sníž. přenesená",J145,0)</f>
        <v>0</v>
      </c>
      <c r="BI145" s="188">
        <f>IF(N145="nulová",J145,0)</f>
        <v>0</v>
      </c>
      <c r="BJ145" s="18" t="s">
        <v>90</v>
      </c>
      <c r="BK145" s="188">
        <f>ROUND(I145*H145,2)</f>
        <v>0</v>
      </c>
      <c r="BL145" s="18" t="s">
        <v>164</v>
      </c>
      <c r="BM145" s="187" t="s">
        <v>713</v>
      </c>
    </row>
    <row r="146" spans="2:51" s="14" customFormat="1" ht="11.25">
      <c r="B146" s="204"/>
      <c r="C146" s="205"/>
      <c r="D146" s="189" t="s">
        <v>168</v>
      </c>
      <c r="E146" s="205"/>
      <c r="F146" s="207" t="s">
        <v>702</v>
      </c>
      <c r="G146" s="205"/>
      <c r="H146" s="208">
        <v>1</v>
      </c>
      <c r="I146" s="209"/>
      <c r="J146" s="205"/>
      <c r="K146" s="205"/>
      <c r="L146" s="210"/>
      <c r="M146" s="211"/>
      <c r="N146" s="212"/>
      <c r="O146" s="212"/>
      <c r="P146" s="212"/>
      <c r="Q146" s="212"/>
      <c r="R146" s="212"/>
      <c r="S146" s="212"/>
      <c r="T146" s="213"/>
      <c r="AT146" s="214" t="s">
        <v>168</v>
      </c>
      <c r="AU146" s="214" t="s">
        <v>92</v>
      </c>
      <c r="AV146" s="14" t="s">
        <v>92</v>
      </c>
      <c r="AW146" s="14" t="s">
        <v>4</v>
      </c>
      <c r="AX146" s="14" t="s">
        <v>90</v>
      </c>
      <c r="AY146" s="214" t="s">
        <v>158</v>
      </c>
    </row>
    <row r="147" spans="1:65" s="2" customFormat="1" ht="14.45" customHeight="1">
      <c r="A147" s="36"/>
      <c r="B147" s="37"/>
      <c r="C147" s="176" t="s">
        <v>309</v>
      </c>
      <c r="D147" s="176" t="s">
        <v>160</v>
      </c>
      <c r="E147" s="177" t="s">
        <v>714</v>
      </c>
      <c r="F147" s="178" t="s">
        <v>715</v>
      </c>
      <c r="G147" s="179" t="s">
        <v>216</v>
      </c>
      <c r="H147" s="180">
        <v>112</v>
      </c>
      <c r="I147" s="181"/>
      <c r="J147" s="182">
        <f>ROUND(I147*H147,2)</f>
        <v>0</v>
      </c>
      <c r="K147" s="178" t="s">
        <v>163</v>
      </c>
      <c r="L147" s="41"/>
      <c r="M147" s="183" t="s">
        <v>44</v>
      </c>
      <c r="N147" s="184" t="s">
        <v>53</v>
      </c>
      <c r="O147" s="66"/>
      <c r="P147" s="185">
        <f>O147*H147</f>
        <v>0</v>
      </c>
      <c r="Q147" s="185">
        <v>0.12</v>
      </c>
      <c r="R147" s="185">
        <f>Q147*H147</f>
        <v>13.44</v>
      </c>
      <c r="S147" s="185">
        <v>2.49</v>
      </c>
      <c r="T147" s="186">
        <f>S147*H147</f>
        <v>278.88</v>
      </c>
      <c r="U147" s="36"/>
      <c r="V147" s="36"/>
      <c r="W147" s="36"/>
      <c r="X147" s="36"/>
      <c r="Y147" s="36"/>
      <c r="Z147" s="36"/>
      <c r="AA147" s="36"/>
      <c r="AB147" s="36"/>
      <c r="AC147" s="36"/>
      <c r="AD147" s="36"/>
      <c r="AE147" s="36"/>
      <c r="AR147" s="187" t="s">
        <v>164</v>
      </c>
      <c r="AT147" s="187" t="s">
        <v>160</v>
      </c>
      <c r="AU147" s="187" t="s">
        <v>92</v>
      </c>
      <c r="AY147" s="18" t="s">
        <v>158</v>
      </c>
      <c r="BE147" s="188">
        <f>IF(N147="základní",J147,0)</f>
        <v>0</v>
      </c>
      <c r="BF147" s="188">
        <f>IF(N147="snížená",J147,0)</f>
        <v>0</v>
      </c>
      <c r="BG147" s="188">
        <f>IF(N147="zákl. přenesená",J147,0)</f>
        <v>0</v>
      </c>
      <c r="BH147" s="188">
        <f>IF(N147="sníž. přenesená",J147,0)</f>
        <v>0</v>
      </c>
      <c r="BI147" s="188">
        <f>IF(N147="nulová",J147,0)</f>
        <v>0</v>
      </c>
      <c r="BJ147" s="18" t="s">
        <v>90</v>
      </c>
      <c r="BK147" s="188">
        <f>ROUND(I147*H147,2)</f>
        <v>0</v>
      </c>
      <c r="BL147" s="18" t="s">
        <v>164</v>
      </c>
      <c r="BM147" s="187" t="s">
        <v>716</v>
      </c>
    </row>
    <row r="148" spans="1:47" s="2" customFormat="1" ht="146.25">
      <c r="A148" s="36"/>
      <c r="B148" s="37"/>
      <c r="C148" s="38"/>
      <c r="D148" s="189" t="s">
        <v>166</v>
      </c>
      <c r="E148" s="38"/>
      <c r="F148" s="190" t="s">
        <v>717</v>
      </c>
      <c r="G148" s="38"/>
      <c r="H148" s="38"/>
      <c r="I148" s="191"/>
      <c r="J148" s="38"/>
      <c r="K148" s="38"/>
      <c r="L148" s="41"/>
      <c r="M148" s="192"/>
      <c r="N148" s="193"/>
      <c r="O148" s="66"/>
      <c r="P148" s="66"/>
      <c r="Q148" s="66"/>
      <c r="R148" s="66"/>
      <c r="S148" s="66"/>
      <c r="T148" s="67"/>
      <c r="U148" s="36"/>
      <c r="V148" s="36"/>
      <c r="W148" s="36"/>
      <c r="X148" s="36"/>
      <c r="Y148" s="36"/>
      <c r="Z148" s="36"/>
      <c r="AA148" s="36"/>
      <c r="AB148" s="36"/>
      <c r="AC148" s="36"/>
      <c r="AD148" s="36"/>
      <c r="AE148" s="36"/>
      <c r="AT148" s="18" t="s">
        <v>166</v>
      </c>
      <c r="AU148" s="18" t="s">
        <v>92</v>
      </c>
    </row>
    <row r="149" spans="1:65" s="2" customFormat="1" ht="24.2" customHeight="1">
      <c r="A149" s="36"/>
      <c r="B149" s="37"/>
      <c r="C149" s="176" t="s">
        <v>316</v>
      </c>
      <c r="D149" s="176" t="s">
        <v>160</v>
      </c>
      <c r="E149" s="177" t="s">
        <v>718</v>
      </c>
      <c r="F149" s="178" t="s">
        <v>719</v>
      </c>
      <c r="G149" s="179" t="s">
        <v>312</v>
      </c>
      <c r="H149" s="180">
        <v>16.1</v>
      </c>
      <c r="I149" s="181"/>
      <c r="J149" s="182">
        <f>ROUND(I149*H149,2)</f>
        <v>0</v>
      </c>
      <c r="K149" s="178" t="s">
        <v>163</v>
      </c>
      <c r="L149" s="41"/>
      <c r="M149" s="183" t="s">
        <v>44</v>
      </c>
      <c r="N149" s="184" t="s">
        <v>53</v>
      </c>
      <c r="O149" s="66"/>
      <c r="P149" s="185">
        <f>O149*H149</f>
        <v>0</v>
      </c>
      <c r="Q149" s="185">
        <v>0</v>
      </c>
      <c r="R149" s="185">
        <f>Q149*H149</f>
        <v>0</v>
      </c>
      <c r="S149" s="185">
        <v>0.98</v>
      </c>
      <c r="T149" s="186">
        <f>S149*H149</f>
        <v>15.778</v>
      </c>
      <c r="U149" s="36"/>
      <c r="V149" s="36"/>
      <c r="W149" s="36"/>
      <c r="X149" s="36"/>
      <c r="Y149" s="36"/>
      <c r="Z149" s="36"/>
      <c r="AA149" s="36"/>
      <c r="AB149" s="36"/>
      <c r="AC149" s="36"/>
      <c r="AD149" s="36"/>
      <c r="AE149" s="36"/>
      <c r="AR149" s="187" t="s">
        <v>164</v>
      </c>
      <c r="AT149" s="187" t="s">
        <v>160</v>
      </c>
      <c r="AU149" s="187" t="s">
        <v>92</v>
      </c>
      <c r="AY149" s="18" t="s">
        <v>158</v>
      </c>
      <c r="BE149" s="188">
        <f>IF(N149="základní",J149,0)</f>
        <v>0</v>
      </c>
      <c r="BF149" s="188">
        <f>IF(N149="snížená",J149,0)</f>
        <v>0</v>
      </c>
      <c r="BG149" s="188">
        <f>IF(N149="zákl. přenesená",J149,0)</f>
        <v>0</v>
      </c>
      <c r="BH149" s="188">
        <f>IF(N149="sníž. přenesená",J149,0)</f>
        <v>0</v>
      </c>
      <c r="BI149" s="188">
        <f>IF(N149="nulová",J149,0)</f>
        <v>0</v>
      </c>
      <c r="BJ149" s="18" t="s">
        <v>90</v>
      </c>
      <c r="BK149" s="188">
        <f>ROUND(I149*H149,2)</f>
        <v>0</v>
      </c>
      <c r="BL149" s="18" t="s">
        <v>164</v>
      </c>
      <c r="BM149" s="187" t="s">
        <v>720</v>
      </c>
    </row>
    <row r="150" spans="1:47" s="2" customFormat="1" ht="97.5">
      <c r="A150" s="36"/>
      <c r="B150" s="37"/>
      <c r="C150" s="38"/>
      <c r="D150" s="189" t="s">
        <v>166</v>
      </c>
      <c r="E150" s="38"/>
      <c r="F150" s="190" t="s">
        <v>721</v>
      </c>
      <c r="G150" s="38"/>
      <c r="H150" s="38"/>
      <c r="I150" s="191"/>
      <c r="J150" s="38"/>
      <c r="K150" s="38"/>
      <c r="L150" s="41"/>
      <c r="M150" s="192"/>
      <c r="N150" s="193"/>
      <c r="O150" s="66"/>
      <c r="P150" s="66"/>
      <c r="Q150" s="66"/>
      <c r="R150" s="66"/>
      <c r="S150" s="66"/>
      <c r="T150" s="67"/>
      <c r="U150" s="36"/>
      <c r="V150" s="36"/>
      <c r="W150" s="36"/>
      <c r="X150" s="36"/>
      <c r="Y150" s="36"/>
      <c r="Z150" s="36"/>
      <c r="AA150" s="36"/>
      <c r="AB150" s="36"/>
      <c r="AC150" s="36"/>
      <c r="AD150" s="36"/>
      <c r="AE150" s="36"/>
      <c r="AT150" s="18" t="s">
        <v>166</v>
      </c>
      <c r="AU150" s="18" t="s">
        <v>92</v>
      </c>
    </row>
    <row r="151" spans="1:65" s="2" customFormat="1" ht="24.2" customHeight="1">
      <c r="A151" s="36"/>
      <c r="B151" s="37"/>
      <c r="C151" s="176" t="s">
        <v>323</v>
      </c>
      <c r="D151" s="176" t="s">
        <v>160</v>
      </c>
      <c r="E151" s="177" t="s">
        <v>722</v>
      </c>
      <c r="F151" s="178" t="s">
        <v>723</v>
      </c>
      <c r="G151" s="179" t="s">
        <v>312</v>
      </c>
      <c r="H151" s="180">
        <v>19.3</v>
      </c>
      <c r="I151" s="181"/>
      <c r="J151" s="182">
        <f>ROUND(I151*H151,2)</f>
        <v>0</v>
      </c>
      <c r="K151" s="178" t="s">
        <v>163</v>
      </c>
      <c r="L151" s="41"/>
      <c r="M151" s="183" t="s">
        <v>44</v>
      </c>
      <c r="N151" s="184" t="s">
        <v>53</v>
      </c>
      <c r="O151" s="66"/>
      <c r="P151" s="185">
        <f>O151*H151</f>
        <v>0</v>
      </c>
      <c r="Q151" s="185">
        <v>0</v>
      </c>
      <c r="R151" s="185">
        <f>Q151*H151</f>
        <v>0</v>
      </c>
      <c r="S151" s="185">
        <v>2.055</v>
      </c>
      <c r="T151" s="186">
        <f>S151*H151</f>
        <v>39.661500000000004</v>
      </c>
      <c r="U151" s="36"/>
      <c r="V151" s="36"/>
      <c r="W151" s="36"/>
      <c r="X151" s="36"/>
      <c r="Y151" s="36"/>
      <c r="Z151" s="36"/>
      <c r="AA151" s="36"/>
      <c r="AB151" s="36"/>
      <c r="AC151" s="36"/>
      <c r="AD151" s="36"/>
      <c r="AE151" s="36"/>
      <c r="AR151" s="187" t="s">
        <v>164</v>
      </c>
      <c r="AT151" s="187" t="s">
        <v>160</v>
      </c>
      <c r="AU151" s="187" t="s">
        <v>92</v>
      </c>
      <c r="AY151" s="18" t="s">
        <v>158</v>
      </c>
      <c r="BE151" s="188">
        <f>IF(N151="základní",J151,0)</f>
        <v>0</v>
      </c>
      <c r="BF151" s="188">
        <f>IF(N151="snížená",J151,0)</f>
        <v>0</v>
      </c>
      <c r="BG151" s="188">
        <f>IF(N151="zákl. přenesená",J151,0)</f>
        <v>0</v>
      </c>
      <c r="BH151" s="188">
        <f>IF(N151="sníž. přenesená",J151,0)</f>
        <v>0</v>
      </c>
      <c r="BI151" s="188">
        <f>IF(N151="nulová",J151,0)</f>
        <v>0</v>
      </c>
      <c r="BJ151" s="18" t="s">
        <v>90</v>
      </c>
      <c r="BK151" s="188">
        <f>ROUND(I151*H151,2)</f>
        <v>0</v>
      </c>
      <c r="BL151" s="18" t="s">
        <v>164</v>
      </c>
      <c r="BM151" s="187" t="s">
        <v>724</v>
      </c>
    </row>
    <row r="152" spans="1:47" s="2" customFormat="1" ht="97.5">
      <c r="A152" s="36"/>
      <c r="B152" s="37"/>
      <c r="C152" s="38"/>
      <c r="D152" s="189" t="s">
        <v>166</v>
      </c>
      <c r="E152" s="38"/>
      <c r="F152" s="190" t="s">
        <v>721</v>
      </c>
      <c r="G152" s="38"/>
      <c r="H152" s="38"/>
      <c r="I152" s="191"/>
      <c r="J152" s="38"/>
      <c r="K152" s="38"/>
      <c r="L152" s="41"/>
      <c r="M152" s="192"/>
      <c r="N152" s="193"/>
      <c r="O152" s="66"/>
      <c r="P152" s="66"/>
      <c r="Q152" s="66"/>
      <c r="R152" s="66"/>
      <c r="S152" s="66"/>
      <c r="T152" s="67"/>
      <c r="U152" s="36"/>
      <c r="V152" s="36"/>
      <c r="W152" s="36"/>
      <c r="X152" s="36"/>
      <c r="Y152" s="36"/>
      <c r="Z152" s="36"/>
      <c r="AA152" s="36"/>
      <c r="AB152" s="36"/>
      <c r="AC152" s="36"/>
      <c r="AD152" s="36"/>
      <c r="AE152" s="36"/>
      <c r="AT152" s="18" t="s">
        <v>166</v>
      </c>
      <c r="AU152" s="18" t="s">
        <v>92</v>
      </c>
    </row>
    <row r="153" spans="2:51" s="14" customFormat="1" ht="11.25">
      <c r="B153" s="204"/>
      <c r="C153" s="205"/>
      <c r="D153" s="189" t="s">
        <v>168</v>
      </c>
      <c r="E153" s="206" t="s">
        <v>44</v>
      </c>
      <c r="F153" s="207" t="s">
        <v>725</v>
      </c>
      <c r="G153" s="205"/>
      <c r="H153" s="208">
        <v>19.3</v>
      </c>
      <c r="I153" s="209"/>
      <c r="J153" s="205"/>
      <c r="K153" s="205"/>
      <c r="L153" s="210"/>
      <c r="M153" s="211"/>
      <c r="N153" s="212"/>
      <c r="O153" s="212"/>
      <c r="P153" s="212"/>
      <c r="Q153" s="212"/>
      <c r="R153" s="212"/>
      <c r="S153" s="212"/>
      <c r="T153" s="213"/>
      <c r="AT153" s="214" t="s">
        <v>168</v>
      </c>
      <c r="AU153" s="214" t="s">
        <v>92</v>
      </c>
      <c r="AV153" s="14" t="s">
        <v>92</v>
      </c>
      <c r="AW153" s="14" t="s">
        <v>42</v>
      </c>
      <c r="AX153" s="14" t="s">
        <v>90</v>
      </c>
      <c r="AY153" s="214" t="s">
        <v>158</v>
      </c>
    </row>
    <row r="154" spans="2:63" s="12" customFormat="1" ht="22.9" customHeight="1">
      <c r="B154" s="160"/>
      <c r="C154" s="161"/>
      <c r="D154" s="162" t="s">
        <v>81</v>
      </c>
      <c r="E154" s="174" t="s">
        <v>490</v>
      </c>
      <c r="F154" s="174" t="s">
        <v>491</v>
      </c>
      <c r="G154" s="161"/>
      <c r="H154" s="161"/>
      <c r="I154" s="164"/>
      <c r="J154" s="175">
        <f>BK154</f>
        <v>0</v>
      </c>
      <c r="K154" s="161"/>
      <c r="L154" s="166"/>
      <c r="M154" s="167"/>
      <c r="N154" s="168"/>
      <c r="O154" s="168"/>
      <c r="P154" s="169">
        <f>SUM(P155:P161)</f>
        <v>0</v>
      </c>
      <c r="Q154" s="168"/>
      <c r="R154" s="169">
        <f>SUM(R155:R161)</f>
        <v>0</v>
      </c>
      <c r="S154" s="168"/>
      <c r="T154" s="170">
        <f>SUM(T155:T161)</f>
        <v>0</v>
      </c>
      <c r="AR154" s="171" t="s">
        <v>90</v>
      </c>
      <c r="AT154" s="172" t="s">
        <v>81</v>
      </c>
      <c r="AU154" s="172" t="s">
        <v>90</v>
      </c>
      <c r="AY154" s="171" t="s">
        <v>158</v>
      </c>
      <c r="BK154" s="173">
        <f>SUM(BK155:BK161)</f>
        <v>0</v>
      </c>
    </row>
    <row r="155" spans="1:65" s="2" customFormat="1" ht="24.2" customHeight="1">
      <c r="A155" s="36"/>
      <c r="B155" s="37"/>
      <c r="C155" s="176" t="s">
        <v>330</v>
      </c>
      <c r="D155" s="176" t="s">
        <v>160</v>
      </c>
      <c r="E155" s="177" t="s">
        <v>726</v>
      </c>
      <c r="F155" s="178" t="s">
        <v>727</v>
      </c>
      <c r="G155" s="179" t="s">
        <v>124</v>
      </c>
      <c r="H155" s="180">
        <v>334.32</v>
      </c>
      <c r="I155" s="181"/>
      <c r="J155" s="182">
        <f>ROUND(I155*H155,2)</f>
        <v>0</v>
      </c>
      <c r="K155" s="178" t="s">
        <v>163</v>
      </c>
      <c r="L155" s="41"/>
      <c r="M155" s="183" t="s">
        <v>44</v>
      </c>
      <c r="N155" s="184" t="s">
        <v>53</v>
      </c>
      <c r="O155" s="66"/>
      <c r="P155" s="185">
        <f>O155*H155</f>
        <v>0</v>
      </c>
      <c r="Q155" s="185">
        <v>0</v>
      </c>
      <c r="R155" s="185">
        <f>Q155*H155</f>
        <v>0</v>
      </c>
      <c r="S155" s="185">
        <v>0</v>
      </c>
      <c r="T155" s="186">
        <f>S155*H155</f>
        <v>0</v>
      </c>
      <c r="U155" s="36"/>
      <c r="V155" s="36"/>
      <c r="W155" s="36"/>
      <c r="X155" s="36"/>
      <c r="Y155" s="36"/>
      <c r="Z155" s="36"/>
      <c r="AA155" s="36"/>
      <c r="AB155" s="36"/>
      <c r="AC155" s="36"/>
      <c r="AD155" s="36"/>
      <c r="AE155" s="36"/>
      <c r="AR155" s="187" t="s">
        <v>164</v>
      </c>
      <c r="AT155" s="187" t="s">
        <v>160</v>
      </c>
      <c r="AU155" s="187" t="s">
        <v>92</v>
      </c>
      <c r="AY155" s="18" t="s">
        <v>158</v>
      </c>
      <c r="BE155" s="188">
        <f>IF(N155="základní",J155,0)</f>
        <v>0</v>
      </c>
      <c r="BF155" s="188">
        <f>IF(N155="snížená",J155,0)</f>
        <v>0</v>
      </c>
      <c r="BG155" s="188">
        <f>IF(N155="zákl. přenesená",J155,0)</f>
        <v>0</v>
      </c>
      <c r="BH155" s="188">
        <f>IF(N155="sníž. přenesená",J155,0)</f>
        <v>0</v>
      </c>
      <c r="BI155" s="188">
        <f>IF(N155="nulová",J155,0)</f>
        <v>0</v>
      </c>
      <c r="BJ155" s="18" t="s">
        <v>90</v>
      </c>
      <c r="BK155" s="188">
        <f>ROUND(I155*H155,2)</f>
        <v>0</v>
      </c>
      <c r="BL155" s="18" t="s">
        <v>164</v>
      </c>
      <c r="BM155" s="187" t="s">
        <v>728</v>
      </c>
    </row>
    <row r="156" spans="1:47" s="2" customFormat="1" ht="58.5">
      <c r="A156" s="36"/>
      <c r="B156" s="37"/>
      <c r="C156" s="38"/>
      <c r="D156" s="189" t="s">
        <v>166</v>
      </c>
      <c r="E156" s="38"/>
      <c r="F156" s="190" t="s">
        <v>729</v>
      </c>
      <c r="G156" s="38"/>
      <c r="H156" s="38"/>
      <c r="I156" s="191"/>
      <c r="J156" s="38"/>
      <c r="K156" s="38"/>
      <c r="L156" s="41"/>
      <c r="M156" s="192"/>
      <c r="N156" s="193"/>
      <c r="O156" s="66"/>
      <c r="P156" s="66"/>
      <c r="Q156" s="66"/>
      <c r="R156" s="66"/>
      <c r="S156" s="66"/>
      <c r="T156" s="67"/>
      <c r="U156" s="36"/>
      <c r="V156" s="36"/>
      <c r="W156" s="36"/>
      <c r="X156" s="36"/>
      <c r="Y156" s="36"/>
      <c r="Z156" s="36"/>
      <c r="AA156" s="36"/>
      <c r="AB156" s="36"/>
      <c r="AC156" s="36"/>
      <c r="AD156" s="36"/>
      <c r="AE156" s="36"/>
      <c r="AT156" s="18" t="s">
        <v>166</v>
      </c>
      <c r="AU156" s="18" t="s">
        <v>92</v>
      </c>
    </row>
    <row r="157" spans="1:65" s="2" customFormat="1" ht="24.2" customHeight="1">
      <c r="A157" s="36"/>
      <c r="B157" s="37"/>
      <c r="C157" s="176" t="s">
        <v>336</v>
      </c>
      <c r="D157" s="176" t="s">
        <v>160</v>
      </c>
      <c r="E157" s="177" t="s">
        <v>514</v>
      </c>
      <c r="F157" s="178" t="s">
        <v>515</v>
      </c>
      <c r="G157" s="179" t="s">
        <v>124</v>
      </c>
      <c r="H157" s="180">
        <v>334.32</v>
      </c>
      <c r="I157" s="181"/>
      <c r="J157" s="182">
        <f>ROUND(I157*H157,2)</f>
        <v>0</v>
      </c>
      <c r="K157" s="178" t="s">
        <v>163</v>
      </c>
      <c r="L157" s="41"/>
      <c r="M157" s="183" t="s">
        <v>44</v>
      </c>
      <c r="N157" s="184" t="s">
        <v>53</v>
      </c>
      <c r="O157" s="66"/>
      <c r="P157" s="185">
        <f>O157*H157</f>
        <v>0</v>
      </c>
      <c r="Q157" s="185">
        <v>0</v>
      </c>
      <c r="R157" s="185">
        <f>Q157*H157</f>
        <v>0</v>
      </c>
      <c r="S157" s="185">
        <v>0</v>
      </c>
      <c r="T157" s="186">
        <f>S157*H157</f>
        <v>0</v>
      </c>
      <c r="U157" s="36"/>
      <c r="V157" s="36"/>
      <c r="W157" s="36"/>
      <c r="X157" s="36"/>
      <c r="Y157" s="36"/>
      <c r="Z157" s="36"/>
      <c r="AA157" s="36"/>
      <c r="AB157" s="36"/>
      <c r="AC157" s="36"/>
      <c r="AD157" s="36"/>
      <c r="AE157" s="36"/>
      <c r="AR157" s="187" t="s">
        <v>164</v>
      </c>
      <c r="AT157" s="187" t="s">
        <v>160</v>
      </c>
      <c r="AU157" s="187" t="s">
        <v>92</v>
      </c>
      <c r="AY157" s="18" t="s">
        <v>158</v>
      </c>
      <c r="BE157" s="188">
        <f>IF(N157="základní",J157,0)</f>
        <v>0</v>
      </c>
      <c r="BF157" s="188">
        <f>IF(N157="snížená",J157,0)</f>
        <v>0</v>
      </c>
      <c r="BG157" s="188">
        <f>IF(N157="zákl. přenesená",J157,0)</f>
        <v>0</v>
      </c>
      <c r="BH157" s="188">
        <f>IF(N157="sníž. přenesená",J157,0)</f>
        <v>0</v>
      </c>
      <c r="BI157" s="188">
        <f>IF(N157="nulová",J157,0)</f>
        <v>0</v>
      </c>
      <c r="BJ157" s="18" t="s">
        <v>90</v>
      </c>
      <c r="BK157" s="188">
        <f>ROUND(I157*H157,2)</f>
        <v>0</v>
      </c>
      <c r="BL157" s="18" t="s">
        <v>164</v>
      </c>
      <c r="BM157" s="187" t="s">
        <v>730</v>
      </c>
    </row>
    <row r="158" spans="1:47" s="2" customFormat="1" ht="78">
      <c r="A158" s="36"/>
      <c r="B158" s="37"/>
      <c r="C158" s="38"/>
      <c r="D158" s="189" t="s">
        <v>166</v>
      </c>
      <c r="E158" s="38"/>
      <c r="F158" s="190" t="s">
        <v>496</v>
      </c>
      <c r="G158" s="38"/>
      <c r="H158" s="38"/>
      <c r="I158" s="191"/>
      <c r="J158" s="38"/>
      <c r="K158" s="38"/>
      <c r="L158" s="41"/>
      <c r="M158" s="192"/>
      <c r="N158" s="193"/>
      <c r="O158" s="66"/>
      <c r="P158" s="66"/>
      <c r="Q158" s="66"/>
      <c r="R158" s="66"/>
      <c r="S158" s="66"/>
      <c r="T158" s="67"/>
      <c r="U158" s="36"/>
      <c r="V158" s="36"/>
      <c r="W158" s="36"/>
      <c r="X158" s="36"/>
      <c r="Y158" s="36"/>
      <c r="Z158" s="36"/>
      <c r="AA158" s="36"/>
      <c r="AB158" s="36"/>
      <c r="AC158" s="36"/>
      <c r="AD158" s="36"/>
      <c r="AE158" s="36"/>
      <c r="AT158" s="18" t="s">
        <v>166</v>
      </c>
      <c r="AU158" s="18" t="s">
        <v>92</v>
      </c>
    </row>
    <row r="159" spans="1:65" s="2" customFormat="1" ht="24.2" customHeight="1">
      <c r="A159" s="36"/>
      <c r="B159" s="37"/>
      <c r="C159" s="176" t="s">
        <v>346</v>
      </c>
      <c r="D159" s="176" t="s">
        <v>160</v>
      </c>
      <c r="E159" s="177" t="s">
        <v>519</v>
      </c>
      <c r="F159" s="178" t="s">
        <v>510</v>
      </c>
      <c r="G159" s="179" t="s">
        <v>124</v>
      </c>
      <c r="H159" s="180">
        <v>8023.68</v>
      </c>
      <c r="I159" s="181"/>
      <c r="J159" s="182">
        <f>ROUND(I159*H159,2)</f>
        <v>0</v>
      </c>
      <c r="K159" s="178" t="s">
        <v>163</v>
      </c>
      <c r="L159" s="41"/>
      <c r="M159" s="183" t="s">
        <v>44</v>
      </c>
      <c r="N159" s="184" t="s">
        <v>53</v>
      </c>
      <c r="O159" s="66"/>
      <c r="P159" s="185">
        <f>O159*H159</f>
        <v>0</v>
      </c>
      <c r="Q159" s="185">
        <v>0</v>
      </c>
      <c r="R159" s="185">
        <f>Q159*H159</f>
        <v>0</v>
      </c>
      <c r="S159" s="185">
        <v>0</v>
      </c>
      <c r="T159" s="186">
        <f>S159*H159</f>
        <v>0</v>
      </c>
      <c r="U159" s="36"/>
      <c r="V159" s="36"/>
      <c r="W159" s="36"/>
      <c r="X159" s="36"/>
      <c r="Y159" s="36"/>
      <c r="Z159" s="36"/>
      <c r="AA159" s="36"/>
      <c r="AB159" s="36"/>
      <c r="AC159" s="36"/>
      <c r="AD159" s="36"/>
      <c r="AE159" s="36"/>
      <c r="AR159" s="187" t="s">
        <v>164</v>
      </c>
      <c r="AT159" s="187" t="s">
        <v>160</v>
      </c>
      <c r="AU159" s="187" t="s">
        <v>92</v>
      </c>
      <c r="AY159" s="18" t="s">
        <v>158</v>
      </c>
      <c r="BE159" s="188">
        <f>IF(N159="základní",J159,0)</f>
        <v>0</v>
      </c>
      <c r="BF159" s="188">
        <f>IF(N159="snížená",J159,0)</f>
        <v>0</v>
      </c>
      <c r="BG159" s="188">
        <f>IF(N159="zákl. přenesená",J159,0)</f>
        <v>0</v>
      </c>
      <c r="BH159" s="188">
        <f>IF(N159="sníž. přenesená",J159,0)</f>
        <v>0</v>
      </c>
      <c r="BI159" s="188">
        <f>IF(N159="nulová",J159,0)</f>
        <v>0</v>
      </c>
      <c r="BJ159" s="18" t="s">
        <v>90</v>
      </c>
      <c r="BK159" s="188">
        <f>ROUND(I159*H159,2)</f>
        <v>0</v>
      </c>
      <c r="BL159" s="18" t="s">
        <v>164</v>
      </c>
      <c r="BM159" s="187" t="s">
        <v>731</v>
      </c>
    </row>
    <row r="160" spans="1:47" s="2" customFormat="1" ht="78">
      <c r="A160" s="36"/>
      <c r="B160" s="37"/>
      <c r="C160" s="38"/>
      <c r="D160" s="189" t="s">
        <v>166</v>
      </c>
      <c r="E160" s="38"/>
      <c r="F160" s="190" t="s">
        <v>496</v>
      </c>
      <c r="G160" s="38"/>
      <c r="H160" s="38"/>
      <c r="I160" s="191"/>
      <c r="J160" s="38"/>
      <c r="K160" s="38"/>
      <c r="L160" s="41"/>
      <c r="M160" s="192"/>
      <c r="N160" s="193"/>
      <c r="O160" s="66"/>
      <c r="P160" s="66"/>
      <c r="Q160" s="66"/>
      <c r="R160" s="66"/>
      <c r="S160" s="66"/>
      <c r="T160" s="67"/>
      <c r="U160" s="36"/>
      <c r="V160" s="36"/>
      <c r="W160" s="36"/>
      <c r="X160" s="36"/>
      <c r="Y160" s="36"/>
      <c r="Z160" s="36"/>
      <c r="AA160" s="36"/>
      <c r="AB160" s="36"/>
      <c r="AC160" s="36"/>
      <c r="AD160" s="36"/>
      <c r="AE160" s="36"/>
      <c r="AT160" s="18" t="s">
        <v>166</v>
      </c>
      <c r="AU160" s="18" t="s">
        <v>92</v>
      </c>
    </row>
    <row r="161" spans="2:51" s="14" customFormat="1" ht="11.25">
      <c r="B161" s="204"/>
      <c r="C161" s="205"/>
      <c r="D161" s="189" t="s">
        <v>168</v>
      </c>
      <c r="E161" s="205"/>
      <c r="F161" s="207" t="s">
        <v>732</v>
      </c>
      <c r="G161" s="205"/>
      <c r="H161" s="208">
        <v>8023.68</v>
      </c>
      <c r="I161" s="209"/>
      <c r="J161" s="205"/>
      <c r="K161" s="205"/>
      <c r="L161" s="210"/>
      <c r="M161" s="211"/>
      <c r="N161" s="212"/>
      <c r="O161" s="212"/>
      <c r="P161" s="212"/>
      <c r="Q161" s="212"/>
      <c r="R161" s="212"/>
      <c r="S161" s="212"/>
      <c r="T161" s="213"/>
      <c r="AT161" s="214" t="s">
        <v>168</v>
      </c>
      <c r="AU161" s="214" t="s">
        <v>92</v>
      </c>
      <c r="AV161" s="14" t="s">
        <v>92</v>
      </c>
      <c r="AW161" s="14" t="s">
        <v>4</v>
      </c>
      <c r="AX161" s="14" t="s">
        <v>90</v>
      </c>
      <c r="AY161" s="214" t="s">
        <v>158</v>
      </c>
    </row>
    <row r="162" spans="2:63" s="12" customFormat="1" ht="22.9" customHeight="1">
      <c r="B162" s="160"/>
      <c r="C162" s="161"/>
      <c r="D162" s="162" t="s">
        <v>81</v>
      </c>
      <c r="E162" s="174" t="s">
        <v>541</v>
      </c>
      <c r="F162" s="174" t="s">
        <v>542</v>
      </c>
      <c r="G162" s="161"/>
      <c r="H162" s="161"/>
      <c r="I162" s="164"/>
      <c r="J162" s="175">
        <f>BK162</f>
        <v>0</v>
      </c>
      <c r="K162" s="161"/>
      <c r="L162" s="166"/>
      <c r="M162" s="167"/>
      <c r="N162" s="168"/>
      <c r="O162" s="168"/>
      <c r="P162" s="169">
        <f>SUM(P163:P164)</f>
        <v>0</v>
      </c>
      <c r="Q162" s="168"/>
      <c r="R162" s="169">
        <f>SUM(R163:R164)</f>
        <v>0</v>
      </c>
      <c r="S162" s="168"/>
      <c r="T162" s="170">
        <f>SUM(T163:T164)</f>
        <v>0</v>
      </c>
      <c r="AR162" s="171" t="s">
        <v>90</v>
      </c>
      <c r="AT162" s="172" t="s">
        <v>81</v>
      </c>
      <c r="AU162" s="172" t="s">
        <v>90</v>
      </c>
      <c r="AY162" s="171" t="s">
        <v>158</v>
      </c>
      <c r="BK162" s="173">
        <f>SUM(BK163:BK164)</f>
        <v>0</v>
      </c>
    </row>
    <row r="163" spans="1:65" s="2" customFormat="1" ht="24.2" customHeight="1">
      <c r="A163" s="36"/>
      <c r="B163" s="37"/>
      <c r="C163" s="176" t="s">
        <v>356</v>
      </c>
      <c r="D163" s="176" t="s">
        <v>160</v>
      </c>
      <c r="E163" s="177" t="s">
        <v>733</v>
      </c>
      <c r="F163" s="178" t="s">
        <v>734</v>
      </c>
      <c r="G163" s="179" t="s">
        <v>124</v>
      </c>
      <c r="H163" s="180">
        <v>1010.757</v>
      </c>
      <c r="I163" s="181"/>
      <c r="J163" s="182">
        <f>ROUND(I163*H163,2)</f>
        <v>0</v>
      </c>
      <c r="K163" s="178" t="s">
        <v>163</v>
      </c>
      <c r="L163" s="41"/>
      <c r="M163" s="183" t="s">
        <v>44</v>
      </c>
      <c r="N163" s="184" t="s">
        <v>53</v>
      </c>
      <c r="O163" s="66"/>
      <c r="P163" s="185">
        <f>O163*H163</f>
        <v>0</v>
      </c>
      <c r="Q163" s="185">
        <v>0</v>
      </c>
      <c r="R163" s="185">
        <f>Q163*H163</f>
        <v>0</v>
      </c>
      <c r="S163" s="185">
        <v>0</v>
      </c>
      <c r="T163" s="186">
        <f>S163*H163</f>
        <v>0</v>
      </c>
      <c r="U163" s="36"/>
      <c r="V163" s="36"/>
      <c r="W163" s="36"/>
      <c r="X163" s="36"/>
      <c r="Y163" s="36"/>
      <c r="Z163" s="36"/>
      <c r="AA163" s="36"/>
      <c r="AB163" s="36"/>
      <c r="AC163" s="36"/>
      <c r="AD163" s="36"/>
      <c r="AE163" s="36"/>
      <c r="AR163" s="187" t="s">
        <v>164</v>
      </c>
      <c r="AT163" s="187" t="s">
        <v>160</v>
      </c>
      <c r="AU163" s="187" t="s">
        <v>92</v>
      </c>
      <c r="AY163" s="18" t="s">
        <v>158</v>
      </c>
      <c r="BE163" s="188">
        <f>IF(N163="základní",J163,0)</f>
        <v>0</v>
      </c>
      <c r="BF163" s="188">
        <f>IF(N163="snížená",J163,0)</f>
        <v>0</v>
      </c>
      <c r="BG163" s="188">
        <f>IF(N163="zákl. přenesená",J163,0)</f>
        <v>0</v>
      </c>
      <c r="BH163" s="188">
        <f>IF(N163="sníž. přenesená",J163,0)</f>
        <v>0</v>
      </c>
      <c r="BI163" s="188">
        <f>IF(N163="nulová",J163,0)</f>
        <v>0</v>
      </c>
      <c r="BJ163" s="18" t="s">
        <v>90</v>
      </c>
      <c r="BK163" s="188">
        <f>ROUND(I163*H163,2)</f>
        <v>0</v>
      </c>
      <c r="BL163" s="18" t="s">
        <v>164</v>
      </c>
      <c r="BM163" s="187" t="s">
        <v>735</v>
      </c>
    </row>
    <row r="164" spans="1:47" s="2" customFormat="1" ht="58.5">
      <c r="A164" s="36"/>
      <c r="B164" s="37"/>
      <c r="C164" s="38"/>
      <c r="D164" s="189" t="s">
        <v>166</v>
      </c>
      <c r="E164" s="38"/>
      <c r="F164" s="190" t="s">
        <v>736</v>
      </c>
      <c r="G164" s="38"/>
      <c r="H164" s="38"/>
      <c r="I164" s="191"/>
      <c r="J164" s="38"/>
      <c r="K164" s="38"/>
      <c r="L164" s="41"/>
      <c r="M164" s="192"/>
      <c r="N164" s="193"/>
      <c r="O164" s="66"/>
      <c r="P164" s="66"/>
      <c r="Q164" s="66"/>
      <c r="R164" s="66"/>
      <c r="S164" s="66"/>
      <c r="T164" s="67"/>
      <c r="U164" s="36"/>
      <c r="V164" s="36"/>
      <c r="W164" s="36"/>
      <c r="X164" s="36"/>
      <c r="Y164" s="36"/>
      <c r="Z164" s="36"/>
      <c r="AA164" s="36"/>
      <c r="AB164" s="36"/>
      <c r="AC164" s="36"/>
      <c r="AD164" s="36"/>
      <c r="AE164" s="36"/>
      <c r="AT164" s="18" t="s">
        <v>166</v>
      </c>
      <c r="AU164" s="18" t="s">
        <v>92</v>
      </c>
    </row>
    <row r="165" spans="2:63" s="12" customFormat="1" ht="25.9" customHeight="1">
      <c r="B165" s="160"/>
      <c r="C165" s="161"/>
      <c r="D165" s="162" t="s">
        <v>81</v>
      </c>
      <c r="E165" s="163" t="s">
        <v>737</v>
      </c>
      <c r="F165" s="163" t="s">
        <v>738</v>
      </c>
      <c r="G165" s="161"/>
      <c r="H165" s="161"/>
      <c r="I165" s="164"/>
      <c r="J165" s="165">
        <f>BK165</f>
        <v>0</v>
      </c>
      <c r="K165" s="161"/>
      <c r="L165" s="166"/>
      <c r="M165" s="167"/>
      <c r="N165" s="168"/>
      <c r="O165" s="168"/>
      <c r="P165" s="169">
        <f>P166</f>
        <v>0</v>
      </c>
      <c r="Q165" s="168"/>
      <c r="R165" s="169">
        <f>R166</f>
        <v>0.011092</v>
      </c>
      <c r="S165" s="168"/>
      <c r="T165" s="170">
        <f>T166</f>
        <v>0</v>
      </c>
      <c r="AR165" s="171" t="s">
        <v>92</v>
      </c>
      <c r="AT165" s="172" t="s">
        <v>81</v>
      </c>
      <c r="AU165" s="172" t="s">
        <v>82</v>
      </c>
      <c r="AY165" s="171" t="s">
        <v>158</v>
      </c>
      <c r="BK165" s="173">
        <f>BK166</f>
        <v>0</v>
      </c>
    </row>
    <row r="166" spans="2:63" s="12" customFormat="1" ht="22.9" customHeight="1">
      <c r="B166" s="160"/>
      <c r="C166" s="161"/>
      <c r="D166" s="162" t="s">
        <v>81</v>
      </c>
      <c r="E166" s="174" t="s">
        <v>739</v>
      </c>
      <c r="F166" s="174" t="s">
        <v>740</v>
      </c>
      <c r="G166" s="161"/>
      <c r="H166" s="161"/>
      <c r="I166" s="164"/>
      <c r="J166" s="175">
        <f>BK166</f>
        <v>0</v>
      </c>
      <c r="K166" s="161"/>
      <c r="L166" s="166"/>
      <c r="M166" s="167"/>
      <c r="N166" s="168"/>
      <c r="O166" s="168"/>
      <c r="P166" s="169">
        <f>SUM(P167:P180)</f>
        <v>0</v>
      </c>
      <c r="Q166" s="168"/>
      <c r="R166" s="169">
        <f>SUM(R167:R180)</f>
        <v>0.011092</v>
      </c>
      <c r="S166" s="168"/>
      <c r="T166" s="170">
        <f>SUM(T167:T180)</f>
        <v>0</v>
      </c>
      <c r="AR166" s="171" t="s">
        <v>92</v>
      </c>
      <c r="AT166" s="172" t="s">
        <v>81</v>
      </c>
      <c r="AU166" s="172" t="s">
        <v>90</v>
      </c>
      <c r="AY166" s="171" t="s">
        <v>158</v>
      </c>
      <c r="BK166" s="173">
        <f>SUM(BK167:BK180)</f>
        <v>0</v>
      </c>
    </row>
    <row r="167" spans="1:65" s="2" customFormat="1" ht="14.45" customHeight="1">
      <c r="A167" s="36"/>
      <c r="B167" s="37"/>
      <c r="C167" s="176" t="s">
        <v>361</v>
      </c>
      <c r="D167" s="176" t="s">
        <v>160</v>
      </c>
      <c r="E167" s="177" t="s">
        <v>741</v>
      </c>
      <c r="F167" s="178" t="s">
        <v>742</v>
      </c>
      <c r="G167" s="179" t="s">
        <v>113</v>
      </c>
      <c r="H167" s="180">
        <v>8</v>
      </c>
      <c r="I167" s="181"/>
      <c r="J167" s="182">
        <f>ROUND(I167*H167,2)</f>
        <v>0</v>
      </c>
      <c r="K167" s="178" t="s">
        <v>163</v>
      </c>
      <c r="L167" s="41"/>
      <c r="M167" s="183" t="s">
        <v>44</v>
      </c>
      <c r="N167" s="184" t="s">
        <v>53</v>
      </c>
      <c r="O167" s="66"/>
      <c r="P167" s="185">
        <f>O167*H167</f>
        <v>0</v>
      </c>
      <c r="Q167" s="185">
        <v>0</v>
      </c>
      <c r="R167" s="185">
        <f>Q167*H167</f>
        <v>0</v>
      </c>
      <c r="S167" s="185">
        <v>0</v>
      </c>
      <c r="T167" s="186">
        <f>S167*H167</f>
        <v>0</v>
      </c>
      <c r="U167" s="36"/>
      <c r="V167" s="36"/>
      <c r="W167" s="36"/>
      <c r="X167" s="36"/>
      <c r="Y167" s="36"/>
      <c r="Z167" s="36"/>
      <c r="AA167" s="36"/>
      <c r="AB167" s="36"/>
      <c r="AC167" s="36"/>
      <c r="AD167" s="36"/>
      <c r="AE167" s="36"/>
      <c r="AR167" s="187" t="s">
        <v>272</v>
      </c>
      <c r="AT167" s="187" t="s">
        <v>160</v>
      </c>
      <c r="AU167" s="187" t="s">
        <v>92</v>
      </c>
      <c r="AY167" s="18" t="s">
        <v>158</v>
      </c>
      <c r="BE167" s="188">
        <f>IF(N167="základní",J167,0)</f>
        <v>0</v>
      </c>
      <c r="BF167" s="188">
        <f>IF(N167="snížená",J167,0)</f>
        <v>0</v>
      </c>
      <c r="BG167" s="188">
        <f>IF(N167="zákl. přenesená",J167,0)</f>
        <v>0</v>
      </c>
      <c r="BH167" s="188">
        <f>IF(N167="sníž. přenesená",J167,0)</f>
        <v>0</v>
      </c>
      <c r="BI167" s="188">
        <f>IF(N167="nulová",J167,0)</f>
        <v>0</v>
      </c>
      <c r="BJ167" s="18" t="s">
        <v>90</v>
      </c>
      <c r="BK167" s="188">
        <f>ROUND(I167*H167,2)</f>
        <v>0</v>
      </c>
      <c r="BL167" s="18" t="s">
        <v>272</v>
      </c>
      <c r="BM167" s="187" t="s">
        <v>743</v>
      </c>
    </row>
    <row r="168" spans="1:47" s="2" customFormat="1" ht="29.25">
      <c r="A168" s="36"/>
      <c r="B168" s="37"/>
      <c r="C168" s="38"/>
      <c r="D168" s="189" t="s">
        <v>166</v>
      </c>
      <c r="E168" s="38"/>
      <c r="F168" s="190" t="s">
        <v>744</v>
      </c>
      <c r="G168" s="38"/>
      <c r="H168" s="38"/>
      <c r="I168" s="191"/>
      <c r="J168" s="38"/>
      <c r="K168" s="38"/>
      <c r="L168" s="41"/>
      <c r="M168" s="192"/>
      <c r="N168" s="193"/>
      <c r="O168" s="66"/>
      <c r="P168" s="66"/>
      <c r="Q168" s="66"/>
      <c r="R168" s="66"/>
      <c r="S168" s="66"/>
      <c r="T168" s="67"/>
      <c r="U168" s="36"/>
      <c r="V168" s="36"/>
      <c r="W168" s="36"/>
      <c r="X168" s="36"/>
      <c r="Y168" s="36"/>
      <c r="Z168" s="36"/>
      <c r="AA168" s="36"/>
      <c r="AB168" s="36"/>
      <c r="AC168" s="36"/>
      <c r="AD168" s="36"/>
      <c r="AE168" s="36"/>
      <c r="AT168" s="18" t="s">
        <v>166</v>
      </c>
      <c r="AU168" s="18" t="s">
        <v>92</v>
      </c>
    </row>
    <row r="169" spans="1:65" s="2" customFormat="1" ht="14.45" customHeight="1">
      <c r="A169" s="36"/>
      <c r="B169" s="37"/>
      <c r="C169" s="237" t="s">
        <v>368</v>
      </c>
      <c r="D169" s="237" t="s">
        <v>262</v>
      </c>
      <c r="E169" s="238" t="s">
        <v>745</v>
      </c>
      <c r="F169" s="239" t="s">
        <v>746</v>
      </c>
      <c r="G169" s="240" t="s">
        <v>124</v>
      </c>
      <c r="H169" s="241">
        <v>0.003</v>
      </c>
      <c r="I169" s="242"/>
      <c r="J169" s="243">
        <f>ROUND(I169*H169,2)</f>
        <v>0</v>
      </c>
      <c r="K169" s="239" t="s">
        <v>163</v>
      </c>
      <c r="L169" s="244"/>
      <c r="M169" s="245" t="s">
        <v>44</v>
      </c>
      <c r="N169" s="246" t="s">
        <v>53</v>
      </c>
      <c r="O169" s="66"/>
      <c r="P169" s="185">
        <f>O169*H169</f>
        <v>0</v>
      </c>
      <c r="Q169" s="185">
        <v>1</v>
      </c>
      <c r="R169" s="185">
        <f>Q169*H169</f>
        <v>0.003</v>
      </c>
      <c r="S169" s="185">
        <v>0</v>
      </c>
      <c r="T169" s="186">
        <f>S169*H169</f>
        <v>0</v>
      </c>
      <c r="U169" s="36"/>
      <c r="V169" s="36"/>
      <c r="W169" s="36"/>
      <c r="X169" s="36"/>
      <c r="Y169" s="36"/>
      <c r="Z169" s="36"/>
      <c r="AA169" s="36"/>
      <c r="AB169" s="36"/>
      <c r="AC169" s="36"/>
      <c r="AD169" s="36"/>
      <c r="AE169" s="36"/>
      <c r="AR169" s="187" t="s">
        <v>379</v>
      </c>
      <c r="AT169" s="187" t="s">
        <v>262</v>
      </c>
      <c r="AU169" s="187" t="s">
        <v>92</v>
      </c>
      <c r="AY169" s="18" t="s">
        <v>158</v>
      </c>
      <c r="BE169" s="188">
        <f>IF(N169="základní",J169,0)</f>
        <v>0</v>
      </c>
      <c r="BF169" s="188">
        <f>IF(N169="snížená",J169,0)</f>
        <v>0</v>
      </c>
      <c r="BG169" s="188">
        <f>IF(N169="zákl. přenesená",J169,0)</f>
        <v>0</v>
      </c>
      <c r="BH169" s="188">
        <f>IF(N169="sníž. přenesená",J169,0)</f>
        <v>0</v>
      </c>
      <c r="BI169" s="188">
        <f>IF(N169="nulová",J169,0)</f>
        <v>0</v>
      </c>
      <c r="BJ169" s="18" t="s">
        <v>90</v>
      </c>
      <c r="BK169" s="188">
        <f>ROUND(I169*H169,2)</f>
        <v>0</v>
      </c>
      <c r="BL169" s="18" t="s">
        <v>272</v>
      </c>
      <c r="BM169" s="187" t="s">
        <v>747</v>
      </c>
    </row>
    <row r="170" spans="2:51" s="14" customFormat="1" ht="11.25">
      <c r="B170" s="204"/>
      <c r="C170" s="205"/>
      <c r="D170" s="189" t="s">
        <v>168</v>
      </c>
      <c r="E170" s="205"/>
      <c r="F170" s="207" t="s">
        <v>748</v>
      </c>
      <c r="G170" s="205"/>
      <c r="H170" s="208">
        <v>0.003</v>
      </c>
      <c r="I170" s="209"/>
      <c r="J170" s="205"/>
      <c r="K170" s="205"/>
      <c r="L170" s="210"/>
      <c r="M170" s="211"/>
      <c r="N170" s="212"/>
      <c r="O170" s="212"/>
      <c r="P170" s="212"/>
      <c r="Q170" s="212"/>
      <c r="R170" s="212"/>
      <c r="S170" s="212"/>
      <c r="T170" s="213"/>
      <c r="AT170" s="214" t="s">
        <v>168</v>
      </c>
      <c r="AU170" s="214" t="s">
        <v>92</v>
      </c>
      <c r="AV170" s="14" t="s">
        <v>92</v>
      </c>
      <c r="AW170" s="14" t="s">
        <v>4</v>
      </c>
      <c r="AX170" s="14" t="s">
        <v>90</v>
      </c>
      <c r="AY170" s="214" t="s">
        <v>158</v>
      </c>
    </row>
    <row r="171" spans="1:65" s="2" customFormat="1" ht="14.45" customHeight="1">
      <c r="A171" s="36"/>
      <c r="B171" s="37"/>
      <c r="C171" s="176" t="s">
        <v>379</v>
      </c>
      <c r="D171" s="176" t="s">
        <v>160</v>
      </c>
      <c r="E171" s="177" t="s">
        <v>749</v>
      </c>
      <c r="F171" s="178" t="s">
        <v>750</v>
      </c>
      <c r="G171" s="179" t="s">
        <v>113</v>
      </c>
      <c r="H171" s="180">
        <v>16</v>
      </c>
      <c r="I171" s="181"/>
      <c r="J171" s="182">
        <f>ROUND(I171*H171,2)</f>
        <v>0</v>
      </c>
      <c r="K171" s="178" t="s">
        <v>163</v>
      </c>
      <c r="L171" s="41"/>
      <c r="M171" s="183" t="s">
        <v>44</v>
      </c>
      <c r="N171" s="184" t="s">
        <v>53</v>
      </c>
      <c r="O171" s="66"/>
      <c r="P171" s="185">
        <f>O171*H171</f>
        <v>0</v>
      </c>
      <c r="Q171" s="185">
        <v>0</v>
      </c>
      <c r="R171" s="185">
        <f>Q171*H171</f>
        <v>0</v>
      </c>
      <c r="S171" s="185">
        <v>0</v>
      </c>
      <c r="T171" s="186">
        <f>S171*H171</f>
        <v>0</v>
      </c>
      <c r="U171" s="36"/>
      <c r="V171" s="36"/>
      <c r="W171" s="36"/>
      <c r="X171" s="36"/>
      <c r="Y171" s="36"/>
      <c r="Z171" s="36"/>
      <c r="AA171" s="36"/>
      <c r="AB171" s="36"/>
      <c r="AC171" s="36"/>
      <c r="AD171" s="36"/>
      <c r="AE171" s="36"/>
      <c r="AR171" s="187" t="s">
        <v>272</v>
      </c>
      <c r="AT171" s="187" t="s">
        <v>160</v>
      </c>
      <c r="AU171" s="187" t="s">
        <v>92</v>
      </c>
      <c r="AY171" s="18" t="s">
        <v>158</v>
      </c>
      <c r="BE171" s="188">
        <f>IF(N171="základní",J171,0)</f>
        <v>0</v>
      </c>
      <c r="BF171" s="188">
        <f>IF(N171="snížená",J171,0)</f>
        <v>0</v>
      </c>
      <c r="BG171" s="188">
        <f>IF(N171="zákl. přenesená",J171,0)</f>
        <v>0</v>
      </c>
      <c r="BH171" s="188">
        <f>IF(N171="sníž. přenesená",J171,0)</f>
        <v>0</v>
      </c>
      <c r="BI171" s="188">
        <f>IF(N171="nulová",J171,0)</f>
        <v>0</v>
      </c>
      <c r="BJ171" s="18" t="s">
        <v>90</v>
      </c>
      <c r="BK171" s="188">
        <f>ROUND(I171*H171,2)</f>
        <v>0</v>
      </c>
      <c r="BL171" s="18" t="s">
        <v>272</v>
      </c>
      <c r="BM171" s="187" t="s">
        <v>751</v>
      </c>
    </row>
    <row r="172" spans="1:47" s="2" customFormat="1" ht="29.25">
      <c r="A172" s="36"/>
      <c r="B172" s="37"/>
      <c r="C172" s="38"/>
      <c r="D172" s="189" t="s">
        <v>166</v>
      </c>
      <c r="E172" s="38"/>
      <c r="F172" s="190" t="s">
        <v>744</v>
      </c>
      <c r="G172" s="38"/>
      <c r="H172" s="38"/>
      <c r="I172" s="191"/>
      <c r="J172" s="38"/>
      <c r="K172" s="38"/>
      <c r="L172" s="41"/>
      <c r="M172" s="192"/>
      <c r="N172" s="193"/>
      <c r="O172" s="66"/>
      <c r="P172" s="66"/>
      <c r="Q172" s="66"/>
      <c r="R172" s="66"/>
      <c r="S172" s="66"/>
      <c r="T172" s="67"/>
      <c r="U172" s="36"/>
      <c r="V172" s="36"/>
      <c r="W172" s="36"/>
      <c r="X172" s="36"/>
      <c r="Y172" s="36"/>
      <c r="Z172" s="36"/>
      <c r="AA172" s="36"/>
      <c r="AB172" s="36"/>
      <c r="AC172" s="36"/>
      <c r="AD172" s="36"/>
      <c r="AE172" s="36"/>
      <c r="AT172" s="18" t="s">
        <v>166</v>
      </c>
      <c r="AU172" s="18" t="s">
        <v>92</v>
      </c>
    </row>
    <row r="173" spans="2:51" s="14" customFormat="1" ht="11.25">
      <c r="B173" s="204"/>
      <c r="C173" s="205"/>
      <c r="D173" s="189" t="s">
        <v>168</v>
      </c>
      <c r="E173" s="206" t="s">
        <v>44</v>
      </c>
      <c r="F173" s="207" t="s">
        <v>752</v>
      </c>
      <c r="G173" s="205"/>
      <c r="H173" s="208">
        <v>16</v>
      </c>
      <c r="I173" s="209"/>
      <c r="J173" s="205"/>
      <c r="K173" s="205"/>
      <c r="L173" s="210"/>
      <c r="M173" s="211"/>
      <c r="N173" s="212"/>
      <c r="O173" s="212"/>
      <c r="P173" s="212"/>
      <c r="Q173" s="212"/>
      <c r="R173" s="212"/>
      <c r="S173" s="212"/>
      <c r="T173" s="213"/>
      <c r="AT173" s="214" t="s">
        <v>168</v>
      </c>
      <c r="AU173" s="214" t="s">
        <v>92</v>
      </c>
      <c r="AV173" s="14" t="s">
        <v>92</v>
      </c>
      <c r="AW173" s="14" t="s">
        <v>42</v>
      </c>
      <c r="AX173" s="14" t="s">
        <v>90</v>
      </c>
      <c r="AY173" s="214" t="s">
        <v>158</v>
      </c>
    </row>
    <row r="174" spans="1:65" s="2" customFormat="1" ht="14.45" customHeight="1">
      <c r="A174" s="36"/>
      <c r="B174" s="37"/>
      <c r="C174" s="237" t="s">
        <v>384</v>
      </c>
      <c r="D174" s="237" t="s">
        <v>262</v>
      </c>
      <c r="E174" s="238" t="s">
        <v>753</v>
      </c>
      <c r="F174" s="239" t="s">
        <v>754</v>
      </c>
      <c r="G174" s="240" t="s">
        <v>124</v>
      </c>
      <c r="H174" s="241">
        <v>0.007</v>
      </c>
      <c r="I174" s="242"/>
      <c r="J174" s="243">
        <f>ROUND(I174*H174,2)</f>
        <v>0</v>
      </c>
      <c r="K174" s="239" t="s">
        <v>163</v>
      </c>
      <c r="L174" s="244"/>
      <c r="M174" s="245" t="s">
        <v>44</v>
      </c>
      <c r="N174" s="246" t="s">
        <v>53</v>
      </c>
      <c r="O174" s="66"/>
      <c r="P174" s="185">
        <f>O174*H174</f>
        <v>0</v>
      </c>
      <c r="Q174" s="185">
        <v>1</v>
      </c>
      <c r="R174" s="185">
        <f>Q174*H174</f>
        <v>0.007</v>
      </c>
      <c r="S174" s="185">
        <v>0</v>
      </c>
      <c r="T174" s="186">
        <f>S174*H174</f>
        <v>0</v>
      </c>
      <c r="U174" s="36"/>
      <c r="V174" s="36"/>
      <c r="W174" s="36"/>
      <c r="X174" s="36"/>
      <c r="Y174" s="36"/>
      <c r="Z174" s="36"/>
      <c r="AA174" s="36"/>
      <c r="AB174" s="36"/>
      <c r="AC174" s="36"/>
      <c r="AD174" s="36"/>
      <c r="AE174" s="36"/>
      <c r="AR174" s="187" t="s">
        <v>379</v>
      </c>
      <c r="AT174" s="187" t="s">
        <v>262</v>
      </c>
      <c r="AU174" s="187" t="s">
        <v>92</v>
      </c>
      <c r="AY174" s="18" t="s">
        <v>158</v>
      </c>
      <c r="BE174" s="188">
        <f>IF(N174="základní",J174,0)</f>
        <v>0</v>
      </c>
      <c r="BF174" s="188">
        <f>IF(N174="snížená",J174,0)</f>
        <v>0</v>
      </c>
      <c r="BG174" s="188">
        <f>IF(N174="zákl. přenesená",J174,0)</f>
        <v>0</v>
      </c>
      <c r="BH174" s="188">
        <f>IF(N174="sníž. přenesená",J174,0)</f>
        <v>0</v>
      </c>
      <c r="BI174" s="188">
        <f>IF(N174="nulová",J174,0)</f>
        <v>0</v>
      </c>
      <c r="BJ174" s="18" t="s">
        <v>90</v>
      </c>
      <c r="BK174" s="188">
        <f>ROUND(I174*H174,2)</f>
        <v>0</v>
      </c>
      <c r="BL174" s="18" t="s">
        <v>272</v>
      </c>
      <c r="BM174" s="187" t="s">
        <v>755</v>
      </c>
    </row>
    <row r="175" spans="2:51" s="14" customFormat="1" ht="11.25">
      <c r="B175" s="204"/>
      <c r="C175" s="205"/>
      <c r="D175" s="189" t="s">
        <v>168</v>
      </c>
      <c r="E175" s="205"/>
      <c r="F175" s="207" t="s">
        <v>756</v>
      </c>
      <c r="G175" s="205"/>
      <c r="H175" s="208">
        <v>0.007</v>
      </c>
      <c r="I175" s="209"/>
      <c r="J175" s="205"/>
      <c r="K175" s="205"/>
      <c r="L175" s="210"/>
      <c r="M175" s="211"/>
      <c r="N175" s="212"/>
      <c r="O175" s="212"/>
      <c r="P175" s="212"/>
      <c r="Q175" s="212"/>
      <c r="R175" s="212"/>
      <c r="S175" s="212"/>
      <c r="T175" s="213"/>
      <c r="AT175" s="214" t="s">
        <v>168</v>
      </c>
      <c r="AU175" s="214" t="s">
        <v>92</v>
      </c>
      <c r="AV175" s="14" t="s">
        <v>92</v>
      </c>
      <c r="AW175" s="14" t="s">
        <v>4</v>
      </c>
      <c r="AX175" s="14" t="s">
        <v>90</v>
      </c>
      <c r="AY175" s="214" t="s">
        <v>158</v>
      </c>
    </row>
    <row r="176" spans="1:65" s="2" customFormat="1" ht="24.2" customHeight="1">
      <c r="A176" s="36"/>
      <c r="B176" s="37"/>
      <c r="C176" s="176" t="s">
        <v>389</v>
      </c>
      <c r="D176" s="176" t="s">
        <v>160</v>
      </c>
      <c r="E176" s="177" t="s">
        <v>757</v>
      </c>
      <c r="F176" s="178" t="s">
        <v>758</v>
      </c>
      <c r="G176" s="179" t="s">
        <v>113</v>
      </c>
      <c r="H176" s="180">
        <v>8</v>
      </c>
      <c r="I176" s="181"/>
      <c r="J176" s="182">
        <f>ROUND(I176*H176,2)</f>
        <v>0</v>
      </c>
      <c r="K176" s="178" t="s">
        <v>163</v>
      </c>
      <c r="L176" s="41"/>
      <c r="M176" s="183" t="s">
        <v>44</v>
      </c>
      <c r="N176" s="184" t="s">
        <v>53</v>
      </c>
      <c r="O176" s="66"/>
      <c r="P176" s="185">
        <f>O176*H176</f>
        <v>0</v>
      </c>
      <c r="Q176" s="185">
        <v>0</v>
      </c>
      <c r="R176" s="185">
        <f>Q176*H176</f>
        <v>0</v>
      </c>
      <c r="S176" s="185">
        <v>0</v>
      </c>
      <c r="T176" s="186">
        <f>S176*H176</f>
        <v>0</v>
      </c>
      <c r="U176" s="36"/>
      <c r="V176" s="36"/>
      <c r="W176" s="36"/>
      <c r="X176" s="36"/>
      <c r="Y176" s="36"/>
      <c r="Z176" s="36"/>
      <c r="AA176" s="36"/>
      <c r="AB176" s="36"/>
      <c r="AC176" s="36"/>
      <c r="AD176" s="36"/>
      <c r="AE176" s="36"/>
      <c r="AR176" s="187" t="s">
        <v>272</v>
      </c>
      <c r="AT176" s="187" t="s">
        <v>160</v>
      </c>
      <c r="AU176" s="187" t="s">
        <v>92</v>
      </c>
      <c r="AY176" s="18" t="s">
        <v>158</v>
      </c>
      <c r="BE176" s="188">
        <f>IF(N176="základní",J176,0)</f>
        <v>0</v>
      </c>
      <c r="BF176" s="188">
        <f>IF(N176="snížená",J176,0)</f>
        <v>0</v>
      </c>
      <c r="BG176" s="188">
        <f>IF(N176="zákl. přenesená",J176,0)</f>
        <v>0</v>
      </c>
      <c r="BH176" s="188">
        <f>IF(N176="sníž. přenesená",J176,0)</f>
        <v>0</v>
      </c>
      <c r="BI176" s="188">
        <f>IF(N176="nulová",J176,0)</f>
        <v>0</v>
      </c>
      <c r="BJ176" s="18" t="s">
        <v>90</v>
      </c>
      <c r="BK176" s="188">
        <f>ROUND(I176*H176,2)</f>
        <v>0</v>
      </c>
      <c r="BL176" s="18" t="s">
        <v>272</v>
      </c>
      <c r="BM176" s="187" t="s">
        <v>759</v>
      </c>
    </row>
    <row r="177" spans="1:65" s="2" customFormat="1" ht="14.45" customHeight="1">
      <c r="A177" s="36"/>
      <c r="B177" s="37"/>
      <c r="C177" s="237" t="s">
        <v>395</v>
      </c>
      <c r="D177" s="237" t="s">
        <v>262</v>
      </c>
      <c r="E177" s="238" t="s">
        <v>760</v>
      </c>
      <c r="F177" s="239" t="s">
        <v>761</v>
      </c>
      <c r="G177" s="240" t="s">
        <v>113</v>
      </c>
      <c r="H177" s="241">
        <v>8.4</v>
      </c>
      <c r="I177" s="242"/>
      <c r="J177" s="243">
        <f>ROUND(I177*H177,2)</f>
        <v>0</v>
      </c>
      <c r="K177" s="239" t="s">
        <v>163</v>
      </c>
      <c r="L177" s="244"/>
      <c r="M177" s="245" t="s">
        <v>44</v>
      </c>
      <c r="N177" s="246" t="s">
        <v>53</v>
      </c>
      <c r="O177" s="66"/>
      <c r="P177" s="185">
        <f>O177*H177</f>
        <v>0</v>
      </c>
      <c r="Q177" s="185">
        <v>0.00013</v>
      </c>
      <c r="R177" s="185">
        <f>Q177*H177</f>
        <v>0.0010919999999999999</v>
      </c>
      <c r="S177" s="185">
        <v>0</v>
      </c>
      <c r="T177" s="186">
        <f>S177*H177</f>
        <v>0</v>
      </c>
      <c r="U177" s="36"/>
      <c r="V177" s="36"/>
      <c r="W177" s="36"/>
      <c r="X177" s="36"/>
      <c r="Y177" s="36"/>
      <c r="Z177" s="36"/>
      <c r="AA177" s="36"/>
      <c r="AB177" s="36"/>
      <c r="AC177" s="36"/>
      <c r="AD177" s="36"/>
      <c r="AE177" s="36"/>
      <c r="AR177" s="187" t="s">
        <v>379</v>
      </c>
      <c r="AT177" s="187" t="s">
        <v>262</v>
      </c>
      <c r="AU177" s="187" t="s">
        <v>92</v>
      </c>
      <c r="AY177" s="18" t="s">
        <v>158</v>
      </c>
      <c r="BE177" s="188">
        <f>IF(N177="základní",J177,0)</f>
        <v>0</v>
      </c>
      <c r="BF177" s="188">
        <f>IF(N177="snížená",J177,0)</f>
        <v>0</v>
      </c>
      <c r="BG177" s="188">
        <f>IF(N177="zákl. přenesená",J177,0)</f>
        <v>0</v>
      </c>
      <c r="BH177" s="188">
        <f>IF(N177="sníž. přenesená",J177,0)</f>
        <v>0</v>
      </c>
      <c r="BI177" s="188">
        <f>IF(N177="nulová",J177,0)</f>
        <v>0</v>
      </c>
      <c r="BJ177" s="18" t="s">
        <v>90</v>
      </c>
      <c r="BK177" s="188">
        <f>ROUND(I177*H177,2)</f>
        <v>0</v>
      </c>
      <c r="BL177" s="18" t="s">
        <v>272</v>
      </c>
      <c r="BM177" s="187" t="s">
        <v>762</v>
      </c>
    </row>
    <row r="178" spans="2:51" s="14" customFormat="1" ht="11.25">
      <c r="B178" s="204"/>
      <c r="C178" s="205"/>
      <c r="D178" s="189" t="s">
        <v>168</v>
      </c>
      <c r="E178" s="205"/>
      <c r="F178" s="207" t="s">
        <v>763</v>
      </c>
      <c r="G178" s="205"/>
      <c r="H178" s="208">
        <v>8.4</v>
      </c>
      <c r="I178" s="209"/>
      <c r="J178" s="205"/>
      <c r="K178" s="205"/>
      <c r="L178" s="210"/>
      <c r="M178" s="211"/>
      <c r="N178" s="212"/>
      <c r="O178" s="212"/>
      <c r="P178" s="212"/>
      <c r="Q178" s="212"/>
      <c r="R178" s="212"/>
      <c r="S178" s="212"/>
      <c r="T178" s="213"/>
      <c r="AT178" s="214" t="s">
        <v>168</v>
      </c>
      <c r="AU178" s="214" t="s">
        <v>92</v>
      </c>
      <c r="AV178" s="14" t="s">
        <v>92</v>
      </c>
      <c r="AW178" s="14" t="s">
        <v>4</v>
      </c>
      <c r="AX178" s="14" t="s">
        <v>90</v>
      </c>
      <c r="AY178" s="214" t="s">
        <v>158</v>
      </c>
    </row>
    <row r="179" spans="1:65" s="2" customFormat="1" ht="24.2" customHeight="1">
      <c r="A179" s="36"/>
      <c r="B179" s="37"/>
      <c r="C179" s="176" t="s">
        <v>399</v>
      </c>
      <c r="D179" s="176" t="s">
        <v>160</v>
      </c>
      <c r="E179" s="177" t="s">
        <v>764</v>
      </c>
      <c r="F179" s="178" t="s">
        <v>765</v>
      </c>
      <c r="G179" s="179" t="s">
        <v>124</v>
      </c>
      <c r="H179" s="180">
        <v>0.011</v>
      </c>
      <c r="I179" s="181"/>
      <c r="J179" s="182">
        <f>ROUND(I179*H179,2)</f>
        <v>0</v>
      </c>
      <c r="K179" s="178" t="s">
        <v>163</v>
      </c>
      <c r="L179" s="41"/>
      <c r="M179" s="183" t="s">
        <v>44</v>
      </c>
      <c r="N179" s="184" t="s">
        <v>53</v>
      </c>
      <c r="O179" s="66"/>
      <c r="P179" s="185">
        <f>O179*H179</f>
        <v>0</v>
      </c>
      <c r="Q179" s="185">
        <v>0</v>
      </c>
      <c r="R179" s="185">
        <f>Q179*H179</f>
        <v>0</v>
      </c>
      <c r="S179" s="185">
        <v>0</v>
      </c>
      <c r="T179" s="186">
        <f>S179*H179</f>
        <v>0</v>
      </c>
      <c r="U179" s="36"/>
      <c r="V179" s="36"/>
      <c r="W179" s="36"/>
      <c r="X179" s="36"/>
      <c r="Y179" s="36"/>
      <c r="Z179" s="36"/>
      <c r="AA179" s="36"/>
      <c r="AB179" s="36"/>
      <c r="AC179" s="36"/>
      <c r="AD179" s="36"/>
      <c r="AE179" s="36"/>
      <c r="AR179" s="187" t="s">
        <v>272</v>
      </c>
      <c r="AT179" s="187" t="s">
        <v>160</v>
      </c>
      <c r="AU179" s="187" t="s">
        <v>92</v>
      </c>
      <c r="AY179" s="18" t="s">
        <v>158</v>
      </c>
      <c r="BE179" s="188">
        <f>IF(N179="základní",J179,0)</f>
        <v>0</v>
      </c>
      <c r="BF179" s="188">
        <f>IF(N179="snížená",J179,0)</f>
        <v>0</v>
      </c>
      <c r="BG179" s="188">
        <f>IF(N179="zákl. přenesená",J179,0)</f>
        <v>0</v>
      </c>
      <c r="BH179" s="188">
        <f>IF(N179="sníž. přenesená",J179,0)</f>
        <v>0</v>
      </c>
      <c r="BI179" s="188">
        <f>IF(N179="nulová",J179,0)</f>
        <v>0</v>
      </c>
      <c r="BJ179" s="18" t="s">
        <v>90</v>
      </c>
      <c r="BK179" s="188">
        <f>ROUND(I179*H179,2)</f>
        <v>0</v>
      </c>
      <c r="BL179" s="18" t="s">
        <v>272</v>
      </c>
      <c r="BM179" s="187" t="s">
        <v>766</v>
      </c>
    </row>
    <row r="180" spans="1:47" s="2" customFormat="1" ht="78">
      <c r="A180" s="36"/>
      <c r="B180" s="37"/>
      <c r="C180" s="38"/>
      <c r="D180" s="189" t="s">
        <v>166</v>
      </c>
      <c r="E180" s="38"/>
      <c r="F180" s="190" t="s">
        <v>767</v>
      </c>
      <c r="G180" s="38"/>
      <c r="H180" s="38"/>
      <c r="I180" s="191"/>
      <c r="J180" s="38"/>
      <c r="K180" s="38"/>
      <c r="L180" s="41"/>
      <c r="M180" s="247"/>
      <c r="N180" s="248"/>
      <c r="O180" s="249"/>
      <c r="P180" s="249"/>
      <c r="Q180" s="249"/>
      <c r="R180" s="249"/>
      <c r="S180" s="249"/>
      <c r="T180" s="250"/>
      <c r="U180" s="36"/>
      <c r="V180" s="36"/>
      <c r="W180" s="36"/>
      <c r="X180" s="36"/>
      <c r="Y180" s="36"/>
      <c r="Z180" s="36"/>
      <c r="AA180" s="36"/>
      <c r="AB180" s="36"/>
      <c r="AC180" s="36"/>
      <c r="AD180" s="36"/>
      <c r="AE180" s="36"/>
      <c r="AT180" s="18" t="s">
        <v>166</v>
      </c>
      <c r="AU180" s="18" t="s">
        <v>92</v>
      </c>
    </row>
    <row r="181" spans="1:31" s="2" customFormat="1" ht="6.95" customHeight="1">
      <c r="A181" s="36"/>
      <c r="B181" s="49"/>
      <c r="C181" s="50"/>
      <c r="D181" s="50"/>
      <c r="E181" s="50"/>
      <c r="F181" s="50"/>
      <c r="G181" s="50"/>
      <c r="H181" s="50"/>
      <c r="I181" s="50"/>
      <c r="J181" s="50"/>
      <c r="K181" s="50"/>
      <c r="L181" s="41"/>
      <c r="M181" s="36"/>
      <c r="O181" s="36"/>
      <c r="P181" s="36"/>
      <c r="Q181" s="36"/>
      <c r="R181" s="36"/>
      <c r="S181" s="36"/>
      <c r="T181" s="36"/>
      <c r="U181" s="36"/>
      <c r="V181" s="36"/>
      <c r="W181" s="36"/>
      <c r="X181" s="36"/>
      <c r="Y181" s="36"/>
      <c r="Z181" s="36"/>
      <c r="AA181" s="36"/>
      <c r="AB181" s="36"/>
      <c r="AC181" s="36"/>
      <c r="AD181" s="36"/>
      <c r="AE181" s="36"/>
    </row>
  </sheetData>
  <sheetProtection algorithmName="SHA-512" hashValue="BlySw2uMKrvB0wNr2IHxFeTbIWw0hNazb6GmJnAaj09KmycBgRraOz1M+KFT2g7qnfA5a7xJl9LiWr2w2bQCRQ==" saltValue="di1b1edEpW4P4Jiaj9dtewoEoiZJuM+534SmmuKJcBxiHLzFVHMOnVvXcRt6BSU4UGDUdw4qpDhQPsxItYiF3Q==" spinCount="100000" sheet="1" objects="1" scenarios="1" formatColumns="0" formatRows="0" autoFilter="0"/>
  <autoFilter ref="C88:K180"/>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2.8515625" style="1" customWidth="1"/>
    <col min="9" max="9" width="18.8515625" style="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11"/>
      <c r="M2" s="311"/>
      <c r="N2" s="311"/>
      <c r="O2" s="311"/>
      <c r="P2" s="311"/>
      <c r="Q2" s="311"/>
      <c r="R2" s="311"/>
      <c r="S2" s="311"/>
      <c r="T2" s="311"/>
      <c r="U2" s="311"/>
      <c r="V2" s="311"/>
      <c r="AT2" s="18" t="s">
        <v>101</v>
      </c>
      <c r="AZ2" s="103" t="s">
        <v>768</v>
      </c>
      <c r="BA2" s="103" t="s">
        <v>769</v>
      </c>
      <c r="BB2" s="103" t="s">
        <v>312</v>
      </c>
      <c r="BC2" s="103" t="s">
        <v>770</v>
      </c>
      <c r="BD2" s="103" t="s">
        <v>92</v>
      </c>
    </row>
    <row r="3" spans="2:56" s="1" customFormat="1" ht="6.95" customHeight="1">
      <c r="B3" s="104"/>
      <c r="C3" s="105"/>
      <c r="D3" s="105"/>
      <c r="E3" s="105"/>
      <c r="F3" s="105"/>
      <c r="G3" s="105"/>
      <c r="H3" s="105"/>
      <c r="I3" s="105"/>
      <c r="J3" s="105"/>
      <c r="K3" s="105"/>
      <c r="L3" s="21"/>
      <c r="AT3" s="18" t="s">
        <v>92</v>
      </c>
      <c r="AZ3" s="103" t="s">
        <v>771</v>
      </c>
      <c r="BA3" s="103" t="s">
        <v>772</v>
      </c>
      <c r="BB3" s="103" t="s">
        <v>312</v>
      </c>
      <c r="BC3" s="103" t="s">
        <v>773</v>
      </c>
      <c r="BD3" s="103" t="s">
        <v>92</v>
      </c>
    </row>
    <row r="4" spans="2:56" s="1" customFormat="1" ht="24.95" customHeight="1">
      <c r="B4" s="21"/>
      <c r="D4" s="106" t="s">
        <v>118</v>
      </c>
      <c r="L4" s="21"/>
      <c r="M4" s="107" t="s">
        <v>10</v>
      </c>
      <c r="AT4" s="18" t="s">
        <v>4</v>
      </c>
      <c r="AZ4" s="103" t="s">
        <v>774</v>
      </c>
      <c r="BA4" s="103" t="s">
        <v>775</v>
      </c>
      <c r="BB4" s="103" t="s">
        <v>312</v>
      </c>
      <c r="BC4" s="103" t="s">
        <v>776</v>
      </c>
      <c r="BD4" s="103" t="s">
        <v>92</v>
      </c>
    </row>
    <row r="5" spans="2:56" s="1" customFormat="1" ht="6.95" customHeight="1">
      <c r="B5" s="21"/>
      <c r="L5" s="21"/>
      <c r="AZ5" s="103" t="s">
        <v>777</v>
      </c>
      <c r="BA5" s="103" t="s">
        <v>778</v>
      </c>
      <c r="BB5" s="103" t="s">
        <v>312</v>
      </c>
      <c r="BC5" s="103" t="s">
        <v>779</v>
      </c>
      <c r="BD5" s="103" t="s">
        <v>92</v>
      </c>
    </row>
    <row r="6" spans="2:56" s="1" customFormat="1" ht="12" customHeight="1">
      <c r="B6" s="21"/>
      <c r="D6" s="108" t="s">
        <v>16</v>
      </c>
      <c r="L6" s="21"/>
      <c r="AZ6" s="103" t="s">
        <v>780</v>
      </c>
      <c r="BA6" s="103" t="s">
        <v>781</v>
      </c>
      <c r="BB6" s="103" t="s">
        <v>113</v>
      </c>
      <c r="BC6" s="103" t="s">
        <v>782</v>
      </c>
      <c r="BD6" s="103" t="s">
        <v>92</v>
      </c>
    </row>
    <row r="7" spans="2:12" s="1" customFormat="1" ht="16.5" customHeight="1">
      <c r="B7" s="21"/>
      <c r="E7" s="312" t="str">
        <f>'Rekapitulace stavby'!K6</f>
        <v>III/11628 Voznice, PD</v>
      </c>
      <c r="F7" s="313"/>
      <c r="G7" s="313"/>
      <c r="H7" s="313"/>
      <c r="L7" s="21"/>
    </row>
    <row r="8" spans="1:31" s="2" customFormat="1" ht="12" customHeight="1">
      <c r="A8" s="36"/>
      <c r="B8" s="41"/>
      <c r="C8" s="36"/>
      <c r="D8" s="108" t="s">
        <v>129</v>
      </c>
      <c r="E8" s="36"/>
      <c r="F8" s="36"/>
      <c r="G8" s="36"/>
      <c r="H8" s="36"/>
      <c r="I8" s="36"/>
      <c r="J8" s="36"/>
      <c r="K8" s="36"/>
      <c r="L8" s="109"/>
      <c r="S8" s="36"/>
      <c r="T8" s="36"/>
      <c r="U8" s="36"/>
      <c r="V8" s="36"/>
      <c r="W8" s="36"/>
      <c r="X8" s="36"/>
      <c r="Y8" s="36"/>
      <c r="Z8" s="36"/>
      <c r="AA8" s="36"/>
      <c r="AB8" s="36"/>
      <c r="AC8" s="36"/>
      <c r="AD8" s="36"/>
      <c r="AE8" s="36"/>
    </row>
    <row r="9" spans="1:31" s="2" customFormat="1" ht="16.5" customHeight="1">
      <c r="A9" s="36"/>
      <c r="B9" s="41"/>
      <c r="C9" s="36"/>
      <c r="D9" s="36"/>
      <c r="E9" s="314" t="s">
        <v>783</v>
      </c>
      <c r="F9" s="315"/>
      <c r="G9" s="315"/>
      <c r="H9" s="315"/>
      <c r="I9" s="36"/>
      <c r="J9" s="36"/>
      <c r="K9" s="36"/>
      <c r="L9" s="109"/>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9"/>
      <c r="S10" s="36"/>
      <c r="T10" s="36"/>
      <c r="U10" s="36"/>
      <c r="V10" s="36"/>
      <c r="W10" s="36"/>
      <c r="X10" s="36"/>
      <c r="Y10" s="36"/>
      <c r="Z10" s="36"/>
      <c r="AA10" s="36"/>
      <c r="AB10" s="36"/>
      <c r="AC10" s="36"/>
      <c r="AD10" s="36"/>
      <c r="AE10" s="36"/>
    </row>
    <row r="11" spans="1:31" s="2" customFormat="1" ht="12" customHeight="1">
      <c r="A11" s="36"/>
      <c r="B11" s="41"/>
      <c r="C11" s="36"/>
      <c r="D11" s="108" t="s">
        <v>18</v>
      </c>
      <c r="E11" s="36"/>
      <c r="F11" s="110" t="s">
        <v>19</v>
      </c>
      <c r="G11" s="36"/>
      <c r="H11" s="36"/>
      <c r="I11" s="108" t="s">
        <v>20</v>
      </c>
      <c r="J11" s="110" t="s">
        <v>44</v>
      </c>
      <c r="K11" s="36"/>
      <c r="L11" s="109"/>
      <c r="S11" s="36"/>
      <c r="T11" s="36"/>
      <c r="U11" s="36"/>
      <c r="V11" s="36"/>
      <c r="W11" s="36"/>
      <c r="X11" s="36"/>
      <c r="Y11" s="36"/>
      <c r="Z11" s="36"/>
      <c r="AA11" s="36"/>
      <c r="AB11" s="36"/>
      <c r="AC11" s="36"/>
      <c r="AD11" s="36"/>
      <c r="AE11" s="36"/>
    </row>
    <row r="12" spans="1:31" s="2" customFormat="1" ht="12" customHeight="1">
      <c r="A12" s="36"/>
      <c r="B12" s="41"/>
      <c r="C12" s="36"/>
      <c r="D12" s="108" t="s">
        <v>22</v>
      </c>
      <c r="E12" s="36"/>
      <c r="F12" s="110" t="s">
        <v>23</v>
      </c>
      <c r="G12" s="36"/>
      <c r="H12" s="36"/>
      <c r="I12" s="108" t="s">
        <v>24</v>
      </c>
      <c r="J12" s="111" t="str">
        <f>'Rekapitulace stavby'!AN8</f>
        <v>7. 12. 2020</v>
      </c>
      <c r="K12" s="36"/>
      <c r="L12" s="109"/>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9"/>
      <c r="S13" s="36"/>
      <c r="T13" s="36"/>
      <c r="U13" s="36"/>
      <c r="V13" s="36"/>
      <c r="W13" s="36"/>
      <c r="X13" s="36"/>
      <c r="Y13" s="36"/>
      <c r="Z13" s="36"/>
      <c r="AA13" s="36"/>
      <c r="AB13" s="36"/>
      <c r="AC13" s="36"/>
      <c r="AD13" s="36"/>
      <c r="AE13" s="36"/>
    </row>
    <row r="14" spans="1:31" s="2" customFormat="1" ht="12" customHeight="1">
      <c r="A14" s="36"/>
      <c r="B14" s="41"/>
      <c r="C14" s="36"/>
      <c r="D14" s="108" t="s">
        <v>30</v>
      </c>
      <c r="E14" s="36"/>
      <c r="F14" s="36"/>
      <c r="G14" s="36"/>
      <c r="H14" s="36"/>
      <c r="I14" s="108" t="s">
        <v>31</v>
      </c>
      <c r="J14" s="110" t="s">
        <v>32</v>
      </c>
      <c r="K14" s="36"/>
      <c r="L14" s="109"/>
      <c r="S14" s="36"/>
      <c r="T14" s="36"/>
      <c r="U14" s="36"/>
      <c r="V14" s="36"/>
      <c r="W14" s="36"/>
      <c r="X14" s="36"/>
      <c r="Y14" s="36"/>
      <c r="Z14" s="36"/>
      <c r="AA14" s="36"/>
      <c r="AB14" s="36"/>
      <c r="AC14" s="36"/>
      <c r="AD14" s="36"/>
      <c r="AE14" s="36"/>
    </row>
    <row r="15" spans="1:31" s="2" customFormat="1" ht="18" customHeight="1">
      <c r="A15" s="36"/>
      <c r="B15" s="41"/>
      <c r="C15" s="36"/>
      <c r="D15" s="36"/>
      <c r="E15" s="110" t="s">
        <v>33</v>
      </c>
      <c r="F15" s="36"/>
      <c r="G15" s="36"/>
      <c r="H15" s="36"/>
      <c r="I15" s="108" t="s">
        <v>34</v>
      </c>
      <c r="J15" s="110" t="s">
        <v>35</v>
      </c>
      <c r="K15" s="36"/>
      <c r="L15" s="109"/>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9"/>
      <c r="S16" s="36"/>
      <c r="T16" s="36"/>
      <c r="U16" s="36"/>
      <c r="V16" s="36"/>
      <c r="W16" s="36"/>
      <c r="X16" s="36"/>
      <c r="Y16" s="36"/>
      <c r="Z16" s="36"/>
      <c r="AA16" s="36"/>
      <c r="AB16" s="36"/>
      <c r="AC16" s="36"/>
      <c r="AD16" s="36"/>
      <c r="AE16" s="36"/>
    </row>
    <row r="17" spans="1:31" s="2" customFormat="1" ht="12" customHeight="1">
      <c r="A17" s="36"/>
      <c r="B17" s="41"/>
      <c r="C17" s="36"/>
      <c r="D17" s="108" t="s">
        <v>36</v>
      </c>
      <c r="E17" s="36"/>
      <c r="F17" s="36"/>
      <c r="G17" s="36"/>
      <c r="H17" s="36"/>
      <c r="I17" s="108" t="s">
        <v>31</v>
      </c>
      <c r="J17" s="31" t="str">
        <f>'Rekapitulace stavby'!AN13</f>
        <v>Vyplň údaj</v>
      </c>
      <c r="K17" s="36"/>
      <c r="L17" s="109"/>
      <c r="S17" s="36"/>
      <c r="T17" s="36"/>
      <c r="U17" s="36"/>
      <c r="V17" s="36"/>
      <c r="W17" s="36"/>
      <c r="X17" s="36"/>
      <c r="Y17" s="36"/>
      <c r="Z17" s="36"/>
      <c r="AA17" s="36"/>
      <c r="AB17" s="36"/>
      <c r="AC17" s="36"/>
      <c r="AD17" s="36"/>
      <c r="AE17" s="36"/>
    </row>
    <row r="18" spans="1:31" s="2" customFormat="1" ht="18" customHeight="1">
      <c r="A18" s="36"/>
      <c r="B18" s="41"/>
      <c r="C18" s="36"/>
      <c r="D18" s="36"/>
      <c r="E18" s="316" t="str">
        <f>'Rekapitulace stavby'!E14</f>
        <v>Vyplň údaj</v>
      </c>
      <c r="F18" s="317"/>
      <c r="G18" s="317"/>
      <c r="H18" s="317"/>
      <c r="I18" s="108" t="s">
        <v>34</v>
      </c>
      <c r="J18" s="31" t="str">
        <f>'Rekapitulace stavby'!AN14</f>
        <v>Vyplň údaj</v>
      </c>
      <c r="K18" s="36"/>
      <c r="L18" s="109"/>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9"/>
      <c r="S19" s="36"/>
      <c r="T19" s="36"/>
      <c r="U19" s="36"/>
      <c r="V19" s="36"/>
      <c r="W19" s="36"/>
      <c r="X19" s="36"/>
      <c r="Y19" s="36"/>
      <c r="Z19" s="36"/>
      <c r="AA19" s="36"/>
      <c r="AB19" s="36"/>
      <c r="AC19" s="36"/>
      <c r="AD19" s="36"/>
      <c r="AE19" s="36"/>
    </row>
    <row r="20" spans="1:31" s="2" customFormat="1" ht="12" customHeight="1">
      <c r="A20" s="36"/>
      <c r="B20" s="41"/>
      <c r="C20" s="36"/>
      <c r="D20" s="108" t="s">
        <v>38</v>
      </c>
      <c r="E20" s="36"/>
      <c r="F20" s="36"/>
      <c r="G20" s="36"/>
      <c r="H20" s="36"/>
      <c r="I20" s="108" t="s">
        <v>31</v>
      </c>
      <c r="J20" s="110" t="s">
        <v>39</v>
      </c>
      <c r="K20" s="36"/>
      <c r="L20" s="109"/>
      <c r="S20" s="36"/>
      <c r="T20" s="36"/>
      <c r="U20" s="36"/>
      <c r="V20" s="36"/>
      <c r="W20" s="36"/>
      <c r="X20" s="36"/>
      <c r="Y20" s="36"/>
      <c r="Z20" s="36"/>
      <c r="AA20" s="36"/>
      <c r="AB20" s="36"/>
      <c r="AC20" s="36"/>
      <c r="AD20" s="36"/>
      <c r="AE20" s="36"/>
    </row>
    <row r="21" spans="1:31" s="2" customFormat="1" ht="18" customHeight="1">
      <c r="A21" s="36"/>
      <c r="B21" s="41"/>
      <c r="C21" s="36"/>
      <c r="D21" s="36"/>
      <c r="E21" s="110" t="s">
        <v>40</v>
      </c>
      <c r="F21" s="36"/>
      <c r="G21" s="36"/>
      <c r="H21" s="36"/>
      <c r="I21" s="108" t="s">
        <v>34</v>
      </c>
      <c r="J21" s="110" t="s">
        <v>41</v>
      </c>
      <c r="K21" s="36"/>
      <c r="L21" s="109"/>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9"/>
      <c r="S22" s="36"/>
      <c r="T22" s="36"/>
      <c r="U22" s="36"/>
      <c r="V22" s="36"/>
      <c r="W22" s="36"/>
      <c r="X22" s="36"/>
      <c r="Y22" s="36"/>
      <c r="Z22" s="36"/>
      <c r="AA22" s="36"/>
      <c r="AB22" s="36"/>
      <c r="AC22" s="36"/>
      <c r="AD22" s="36"/>
      <c r="AE22" s="36"/>
    </row>
    <row r="23" spans="1:31" s="2" customFormat="1" ht="12" customHeight="1">
      <c r="A23" s="36"/>
      <c r="B23" s="41"/>
      <c r="C23" s="36"/>
      <c r="D23" s="108" t="s">
        <v>43</v>
      </c>
      <c r="E23" s="36"/>
      <c r="F23" s="36"/>
      <c r="G23" s="36"/>
      <c r="H23" s="36"/>
      <c r="I23" s="108" t="s">
        <v>31</v>
      </c>
      <c r="J23" s="110" t="str">
        <f>IF('Rekapitulace stavby'!AN19="","",'Rekapitulace stavby'!AN19)</f>
        <v/>
      </c>
      <c r="K23" s="36"/>
      <c r="L23" s="109"/>
      <c r="S23" s="36"/>
      <c r="T23" s="36"/>
      <c r="U23" s="36"/>
      <c r="V23" s="36"/>
      <c r="W23" s="36"/>
      <c r="X23" s="36"/>
      <c r="Y23" s="36"/>
      <c r="Z23" s="36"/>
      <c r="AA23" s="36"/>
      <c r="AB23" s="36"/>
      <c r="AC23" s="36"/>
      <c r="AD23" s="36"/>
      <c r="AE23" s="36"/>
    </row>
    <row r="24" spans="1:31" s="2" customFormat="1" ht="18" customHeight="1">
      <c r="A24" s="36"/>
      <c r="B24" s="41"/>
      <c r="C24" s="36"/>
      <c r="D24" s="36"/>
      <c r="E24" s="110" t="str">
        <f>IF('Rekapitulace stavby'!E20="","",'Rekapitulace stavby'!E20)</f>
        <v xml:space="preserve"> </v>
      </c>
      <c r="F24" s="36"/>
      <c r="G24" s="36"/>
      <c r="H24" s="36"/>
      <c r="I24" s="108" t="s">
        <v>34</v>
      </c>
      <c r="J24" s="110" t="str">
        <f>IF('Rekapitulace stavby'!AN20="","",'Rekapitulace stavby'!AN20)</f>
        <v/>
      </c>
      <c r="K24" s="36"/>
      <c r="L24" s="109"/>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9"/>
      <c r="S25" s="36"/>
      <c r="T25" s="36"/>
      <c r="U25" s="36"/>
      <c r="V25" s="36"/>
      <c r="W25" s="36"/>
      <c r="X25" s="36"/>
      <c r="Y25" s="36"/>
      <c r="Z25" s="36"/>
      <c r="AA25" s="36"/>
      <c r="AB25" s="36"/>
      <c r="AC25" s="36"/>
      <c r="AD25" s="36"/>
      <c r="AE25" s="36"/>
    </row>
    <row r="26" spans="1:31" s="2" customFormat="1" ht="12" customHeight="1">
      <c r="A26" s="36"/>
      <c r="B26" s="41"/>
      <c r="C26" s="36"/>
      <c r="D26" s="108" t="s">
        <v>46</v>
      </c>
      <c r="E26" s="36"/>
      <c r="F26" s="36"/>
      <c r="G26" s="36"/>
      <c r="H26" s="36"/>
      <c r="I26" s="36"/>
      <c r="J26" s="36"/>
      <c r="K26" s="36"/>
      <c r="L26" s="109"/>
      <c r="S26" s="36"/>
      <c r="T26" s="36"/>
      <c r="U26" s="36"/>
      <c r="V26" s="36"/>
      <c r="W26" s="36"/>
      <c r="X26" s="36"/>
      <c r="Y26" s="36"/>
      <c r="Z26" s="36"/>
      <c r="AA26" s="36"/>
      <c r="AB26" s="36"/>
      <c r="AC26" s="36"/>
      <c r="AD26" s="36"/>
      <c r="AE26" s="36"/>
    </row>
    <row r="27" spans="1:31" s="8" customFormat="1" ht="16.5" customHeight="1">
      <c r="A27" s="112"/>
      <c r="B27" s="113"/>
      <c r="C27" s="112"/>
      <c r="D27" s="112"/>
      <c r="E27" s="318" t="s">
        <v>44</v>
      </c>
      <c r="F27" s="318"/>
      <c r="G27" s="318"/>
      <c r="H27" s="318"/>
      <c r="I27" s="112"/>
      <c r="J27" s="112"/>
      <c r="K27" s="112"/>
      <c r="L27" s="114"/>
      <c r="S27" s="112"/>
      <c r="T27" s="112"/>
      <c r="U27" s="112"/>
      <c r="V27" s="112"/>
      <c r="W27" s="112"/>
      <c r="X27" s="112"/>
      <c r="Y27" s="112"/>
      <c r="Z27" s="112"/>
      <c r="AA27" s="112"/>
      <c r="AB27" s="112"/>
      <c r="AC27" s="112"/>
      <c r="AD27" s="112"/>
      <c r="AE27" s="112"/>
    </row>
    <row r="28" spans="1:31" s="2" customFormat="1" ht="6.95" customHeight="1">
      <c r="A28" s="36"/>
      <c r="B28" s="41"/>
      <c r="C28" s="36"/>
      <c r="D28" s="36"/>
      <c r="E28" s="36"/>
      <c r="F28" s="36"/>
      <c r="G28" s="36"/>
      <c r="H28" s="36"/>
      <c r="I28" s="36"/>
      <c r="J28" s="36"/>
      <c r="K28" s="36"/>
      <c r="L28" s="109"/>
      <c r="S28" s="36"/>
      <c r="T28" s="36"/>
      <c r="U28" s="36"/>
      <c r="V28" s="36"/>
      <c r="W28" s="36"/>
      <c r="X28" s="36"/>
      <c r="Y28" s="36"/>
      <c r="Z28" s="36"/>
      <c r="AA28" s="36"/>
      <c r="AB28" s="36"/>
      <c r="AC28" s="36"/>
      <c r="AD28" s="36"/>
      <c r="AE28" s="36"/>
    </row>
    <row r="29" spans="1:31" s="2" customFormat="1" ht="6.95" customHeight="1">
      <c r="A29" s="36"/>
      <c r="B29" s="41"/>
      <c r="C29" s="36"/>
      <c r="D29" s="115"/>
      <c r="E29" s="115"/>
      <c r="F29" s="115"/>
      <c r="G29" s="115"/>
      <c r="H29" s="115"/>
      <c r="I29" s="115"/>
      <c r="J29" s="115"/>
      <c r="K29" s="115"/>
      <c r="L29" s="109"/>
      <c r="S29" s="36"/>
      <c r="T29" s="36"/>
      <c r="U29" s="36"/>
      <c r="V29" s="36"/>
      <c r="W29" s="36"/>
      <c r="X29" s="36"/>
      <c r="Y29" s="36"/>
      <c r="Z29" s="36"/>
      <c r="AA29" s="36"/>
      <c r="AB29" s="36"/>
      <c r="AC29" s="36"/>
      <c r="AD29" s="36"/>
      <c r="AE29" s="36"/>
    </row>
    <row r="30" spans="1:31" s="2" customFormat="1" ht="25.35" customHeight="1">
      <c r="A30" s="36"/>
      <c r="B30" s="41"/>
      <c r="C30" s="36"/>
      <c r="D30" s="116" t="s">
        <v>48</v>
      </c>
      <c r="E30" s="36"/>
      <c r="F30" s="36"/>
      <c r="G30" s="36"/>
      <c r="H30" s="36"/>
      <c r="I30" s="36"/>
      <c r="J30" s="117">
        <f>ROUND(J82,2)</f>
        <v>0</v>
      </c>
      <c r="K30" s="36"/>
      <c r="L30" s="109"/>
      <c r="S30" s="36"/>
      <c r="T30" s="36"/>
      <c r="U30" s="36"/>
      <c r="V30" s="36"/>
      <c r="W30" s="36"/>
      <c r="X30" s="36"/>
      <c r="Y30" s="36"/>
      <c r="Z30" s="36"/>
      <c r="AA30" s="36"/>
      <c r="AB30" s="36"/>
      <c r="AC30" s="36"/>
      <c r="AD30" s="36"/>
      <c r="AE30" s="36"/>
    </row>
    <row r="31" spans="1:31" s="2" customFormat="1" ht="6.95" customHeight="1">
      <c r="A31" s="36"/>
      <c r="B31" s="41"/>
      <c r="C31" s="36"/>
      <c r="D31" s="115"/>
      <c r="E31" s="115"/>
      <c r="F31" s="115"/>
      <c r="G31" s="115"/>
      <c r="H31" s="115"/>
      <c r="I31" s="115"/>
      <c r="J31" s="115"/>
      <c r="K31" s="115"/>
      <c r="L31" s="109"/>
      <c r="S31" s="36"/>
      <c r="T31" s="36"/>
      <c r="U31" s="36"/>
      <c r="V31" s="36"/>
      <c r="W31" s="36"/>
      <c r="X31" s="36"/>
      <c r="Y31" s="36"/>
      <c r="Z31" s="36"/>
      <c r="AA31" s="36"/>
      <c r="AB31" s="36"/>
      <c r="AC31" s="36"/>
      <c r="AD31" s="36"/>
      <c r="AE31" s="36"/>
    </row>
    <row r="32" spans="1:31" s="2" customFormat="1" ht="14.45" customHeight="1">
      <c r="A32" s="36"/>
      <c r="B32" s="41"/>
      <c r="C32" s="36"/>
      <c r="D32" s="36"/>
      <c r="E32" s="36"/>
      <c r="F32" s="118" t="s">
        <v>50</v>
      </c>
      <c r="G32" s="36"/>
      <c r="H32" s="36"/>
      <c r="I32" s="118" t="s">
        <v>49</v>
      </c>
      <c r="J32" s="118" t="s">
        <v>51</v>
      </c>
      <c r="K32" s="36"/>
      <c r="L32" s="109"/>
      <c r="S32" s="36"/>
      <c r="T32" s="36"/>
      <c r="U32" s="36"/>
      <c r="V32" s="36"/>
      <c r="W32" s="36"/>
      <c r="X32" s="36"/>
      <c r="Y32" s="36"/>
      <c r="Z32" s="36"/>
      <c r="AA32" s="36"/>
      <c r="AB32" s="36"/>
      <c r="AC32" s="36"/>
      <c r="AD32" s="36"/>
      <c r="AE32" s="36"/>
    </row>
    <row r="33" spans="1:31" s="2" customFormat="1" ht="14.45" customHeight="1">
      <c r="A33" s="36"/>
      <c r="B33" s="41"/>
      <c r="C33" s="36"/>
      <c r="D33" s="119" t="s">
        <v>52</v>
      </c>
      <c r="E33" s="108" t="s">
        <v>53</v>
      </c>
      <c r="F33" s="120">
        <f>ROUND((SUM(BE82:BE165)),2)</f>
        <v>0</v>
      </c>
      <c r="G33" s="36"/>
      <c r="H33" s="36"/>
      <c r="I33" s="121">
        <v>0.21</v>
      </c>
      <c r="J33" s="120">
        <f>ROUND(((SUM(BE82:BE165))*I33),2)</f>
        <v>0</v>
      </c>
      <c r="K33" s="36"/>
      <c r="L33" s="109"/>
      <c r="S33" s="36"/>
      <c r="T33" s="36"/>
      <c r="U33" s="36"/>
      <c r="V33" s="36"/>
      <c r="W33" s="36"/>
      <c r="X33" s="36"/>
      <c r="Y33" s="36"/>
      <c r="Z33" s="36"/>
      <c r="AA33" s="36"/>
      <c r="AB33" s="36"/>
      <c r="AC33" s="36"/>
      <c r="AD33" s="36"/>
      <c r="AE33" s="36"/>
    </row>
    <row r="34" spans="1:31" s="2" customFormat="1" ht="14.45" customHeight="1">
      <c r="A34" s="36"/>
      <c r="B34" s="41"/>
      <c r="C34" s="36"/>
      <c r="D34" s="36"/>
      <c r="E34" s="108" t="s">
        <v>54</v>
      </c>
      <c r="F34" s="120">
        <f>ROUND((SUM(BF82:BF165)),2)</f>
        <v>0</v>
      </c>
      <c r="G34" s="36"/>
      <c r="H34" s="36"/>
      <c r="I34" s="121">
        <v>0.15</v>
      </c>
      <c r="J34" s="120">
        <f>ROUND(((SUM(BF82:BF165))*I34),2)</f>
        <v>0</v>
      </c>
      <c r="K34" s="36"/>
      <c r="L34" s="109"/>
      <c r="S34" s="36"/>
      <c r="T34" s="36"/>
      <c r="U34" s="36"/>
      <c r="V34" s="36"/>
      <c r="W34" s="36"/>
      <c r="X34" s="36"/>
      <c r="Y34" s="36"/>
      <c r="Z34" s="36"/>
      <c r="AA34" s="36"/>
      <c r="AB34" s="36"/>
      <c r="AC34" s="36"/>
      <c r="AD34" s="36"/>
      <c r="AE34" s="36"/>
    </row>
    <row r="35" spans="1:31" s="2" customFormat="1" ht="14.45" customHeight="1" hidden="1">
      <c r="A35" s="36"/>
      <c r="B35" s="41"/>
      <c r="C35" s="36"/>
      <c r="D35" s="36"/>
      <c r="E35" s="108" t="s">
        <v>55</v>
      </c>
      <c r="F35" s="120">
        <f>ROUND((SUM(BG82:BG165)),2)</f>
        <v>0</v>
      </c>
      <c r="G35" s="36"/>
      <c r="H35" s="36"/>
      <c r="I35" s="121">
        <v>0.21</v>
      </c>
      <c r="J35" s="120">
        <f>0</f>
        <v>0</v>
      </c>
      <c r="K35" s="36"/>
      <c r="L35" s="109"/>
      <c r="S35" s="36"/>
      <c r="T35" s="36"/>
      <c r="U35" s="36"/>
      <c r="V35" s="36"/>
      <c r="W35" s="36"/>
      <c r="X35" s="36"/>
      <c r="Y35" s="36"/>
      <c r="Z35" s="36"/>
      <c r="AA35" s="36"/>
      <c r="AB35" s="36"/>
      <c r="AC35" s="36"/>
      <c r="AD35" s="36"/>
      <c r="AE35" s="36"/>
    </row>
    <row r="36" spans="1:31" s="2" customFormat="1" ht="14.45" customHeight="1" hidden="1">
      <c r="A36" s="36"/>
      <c r="B36" s="41"/>
      <c r="C36" s="36"/>
      <c r="D36" s="36"/>
      <c r="E36" s="108" t="s">
        <v>56</v>
      </c>
      <c r="F36" s="120">
        <f>ROUND((SUM(BH82:BH165)),2)</f>
        <v>0</v>
      </c>
      <c r="G36" s="36"/>
      <c r="H36" s="36"/>
      <c r="I36" s="121">
        <v>0.15</v>
      </c>
      <c r="J36" s="120">
        <f>0</f>
        <v>0</v>
      </c>
      <c r="K36" s="36"/>
      <c r="L36" s="109"/>
      <c r="S36" s="36"/>
      <c r="T36" s="36"/>
      <c r="U36" s="36"/>
      <c r="V36" s="36"/>
      <c r="W36" s="36"/>
      <c r="X36" s="36"/>
      <c r="Y36" s="36"/>
      <c r="Z36" s="36"/>
      <c r="AA36" s="36"/>
      <c r="AB36" s="36"/>
      <c r="AC36" s="36"/>
      <c r="AD36" s="36"/>
      <c r="AE36" s="36"/>
    </row>
    <row r="37" spans="1:31" s="2" customFormat="1" ht="14.45" customHeight="1" hidden="1">
      <c r="A37" s="36"/>
      <c r="B37" s="41"/>
      <c r="C37" s="36"/>
      <c r="D37" s="36"/>
      <c r="E37" s="108" t="s">
        <v>57</v>
      </c>
      <c r="F37" s="120">
        <f>ROUND((SUM(BI82:BI165)),2)</f>
        <v>0</v>
      </c>
      <c r="G37" s="36"/>
      <c r="H37" s="36"/>
      <c r="I37" s="121">
        <v>0</v>
      </c>
      <c r="J37" s="120">
        <f>0</f>
        <v>0</v>
      </c>
      <c r="K37" s="36"/>
      <c r="L37" s="109"/>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9"/>
      <c r="S38" s="36"/>
      <c r="T38" s="36"/>
      <c r="U38" s="36"/>
      <c r="V38" s="36"/>
      <c r="W38" s="36"/>
      <c r="X38" s="36"/>
      <c r="Y38" s="36"/>
      <c r="Z38" s="36"/>
      <c r="AA38" s="36"/>
      <c r="AB38" s="36"/>
      <c r="AC38" s="36"/>
      <c r="AD38" s="36"/>
      <c r="AE38" s="36"/>
    </row>
    <row r="39" spans="1:31" s="2" customFormat="1" ht="25.35" customHeight="1">
      <c r="A39" s="36"/>
      <c r="B39" s="41"/>
      <c r="C39" s="122"/>
      <c r="D39" s="123" t="s">
        <v>58</v>
      </c>
      <c r="E39" s="124"/>
      <c r="F39" s="124"/>
      <c r="G39" s="125" t="s">
        <v>59</v>
      </c>
      <c r="H39" s="126" t="s">
        <v>60</v>
      </c>
      <c r="I39" s="124"/>
      <c r="J39" s="127">
        <f>SUM(J30:J37)</f>
        <v>0</v>
      </c>
      <c r="K39" s="128"/>
      <c r="L39" s="109"/>
      <c r="S39" s="36"/>
      <c r="T39" s="36"/>
      <c r="U39" s="36"/>
      <c r="V39" s="36"/>
      <c r="W39" s="36"/>
      <c r="X39" s="36"/>
      <c r="Y39" s="36"/>
      <c r="Z39" s="36"/>
      <c r="AA39" s="36"/>
      <c r="AB39" s="36"/>
      <c r="AC39" s="36"/>
      <c r="AD39" s="36"/>
      <c r="AE39" s="36"/>
    </row>
    <row r="40" spans="1:31" s="2" customFormat="1" ht="14.45" customHeight="1">
      <c r="A40" s="36"/>
      <c r="B40" s="129"/>
      <c r="C40" s="130"/>
      <c r="D40" s="130"/>
      <c r="E40" s="130"/>
      <c r="F40" s="130"/>
      <c r="G40" s="130"/>
      <c r="H40" s="130"/>
      <c r="I40" s="130"/>
      <c r="J40" s="130"/>
      <c r="K40" s="130"/>
      <c r="L40" s="109"/>
      <c r="S40" s="36"/>
      <c r="T40" s="36"/>
      <c r="U40" s="36"/>
      <c r="V40" s="36"/>
      <c r="W40" s="36"/>
      <c r="X40" s="36"/>
      <c r="Y40" s="36"/>
      <c r="Z40" s="36"/>
      <c r="AA40" s="36"/>
      <c r="AB40" s="36"/>
      <c r="AC40" s="36"/>
      <c r="AD40" s="36"/>
      <c r="AE40" s="36"/>
    </row>
    <row r="44" spans="1:31" s="2" customFormat="1" ht="6.95" customHeight="1">
      <c r="A44" s="36"/>
      <c r="B44" s="131"/>
      <c r="C44" s="132"/>
      <c r="D44" s="132"/>
      <c r="E44" s="132"/>
      <c r="F44" s="132"/>
      <c r="G44" s="132"/>
      <c r="H44" s="132"/>
      <c r="I44" s="132"/>
      <c r="J44" s="132"/>
      <c r="K44" s="132"/>
      <c r="L44" s="109"/>
      <c r="S44" s="36"/>
      <c r="T44" s="36"/>
      <c r="U44" s="36"/>
      <c r="V44" s="36"/>
      <c r="W44" s="36"/>
      <c r="X44" s="36"/>
      <c r="Y44" s="36"/>
      <c r="Z44" s="36"/>
      <c r="AA44" s="36"/>
      <c r="AB44" s="36"/>
      <c r="AC44" s="36"/>
      <c r="AD44" s="36"/>
      <c r="AE44" s="36"/>
    </row>
    <row r="45" spans="1:31" s="2" customFormat="1" ht="24.95" customHeight="1">
      <c r="A45" s="36"/>
      <c r="B45" s="37"/>
      <c r="C45" s="24" t="s">
        <v>131</v>
      </c>
      <c r="D45" s="38"/>
      <c r="E45" s="38"/>
      <c r="F45" s="38"/>
      <c r="G45" s="38"/>
      <c r="H45" s="38"/>
      <c r="I45" s="38"/>
      <c r="J45" s="38"/>
      <c r="K45" s="38"/>
      <c r="L45" s="109"/>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9"/>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9"/>
      <c r="S47" s="36"/>
      <c r="T47" s="36"/>
      <c r="U47" s="36"/>
      <c r="V47" s="36"/>
      <c r="W47" s="36"/>
      <c r="X47" s="36"/>
      <c r="Y47" s="36"/>
      <c r="Z47" s="36"/>
      <c r="AA47" s="36"/>
      <c r="AB47" s="36"/>
      <c r="AC47" s="36"/>
      <c r="AD47" s="36"/>
      <c r="AE47" s="36"/>
    </row>
    <row r="48" spans="1:31" s="2" customFormat="1" ht="16.5" customHeight="1">
      <c r="A48" s="36"/>
      <c r="B48" s="37"/>
      <c r="C48" s="38"/>
      <c r="D48" s="38"/>
      <c r="E48" s="319" t="str">
        <f>E7</f>
        <v>III/11628 Voznice, PD</v>
      </c>
      <c r="F48" s="320"/>
      <c r="G48" s="320"/>
      <c r="H48" s="320"/>
      <c r="I48" s="38"/>
      <c r="J48" s="38"/>
      <c r="K48" s="38"/>
      <c r="L48" s="109"/>
      <c r="S48" s="36"/>
      <c r="T48" s="36"/>
      <c r="U48" s="36"/>
      <c r="V48" s="36"/>
      <c r="W48" s="36"/>
      <c r="X48" s="36"/>
      <c r="Y48" s="36"/>
      <c r="Z48" s="36"/>
      <c r="AA48" s="36"/>
      <c r="AB48" s="36"/>
      <c r="AC48" s="36"/>
      <c r="AD48" s="36"/>
      <c r="AE48" s="36"/>
    </row>
    <row r="49" spans="1:31" s="2" customFormat="1" ht="12" customHeight="1">
      <c r="A49" s="36"/>
      <c r="B49" s="37"/>
      <c r="C49" s="30" t="s">
        <v>129</v>
      </c>
      <c r="D49" s="38"/>
      <c r="E49" s="38"/>
      <c r="F49" s="38"/>
      <c r="G49" s="38"/>
      <c r="H49" s="38"/>
      <c r="I49" s="38"/>
      <c r="J49" s="38"/>
      <c r="K49" s="38"/>
      <c r="L49" s="109"/>
      <c r="S49" s="36"/>
      <c r="T49" s="36"/>
      <c r="U49" s="36"/>
      <c r="V49" s="36"/>
      <c r="W49" s="36"/>
      <c r="X49" s="36"/>
      <c r="Y49" s="36"/>
      <c r="Z49" s="36"/>
      <c r="AA49" s="36"/>
      <c r="AB49" s="36"/>
      <c r="AC49" s="36"/>
      <c r="AD49" s="36"/>
      <c r="AE49" s="36"/>
    </row>
    <row r="50" spans="1:31" s="2" customFormat="1" ht="16.5" customHeight="1">
      <c r="A50" s="36"/>
      <c r="B50" s="37"/>
      <c r="C50" s="38"/>
      <c r="D50" s="38"/>
      <c r="E50" s="272" t="str">
        <f>E9</f>
        <v>SO 106 - Dopravní značení na III/11628</v>
      </c>
      <c r="F50" s="321"/>
      <c r="G50" s="321"/>
      <c r="H50" s="321"/>
      <c r="I50" s="38"/>
      <c r="J50" s="38"/>
      <c r="K50" s="38"/>
      <c r="L50" s="109"/>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9"/>
      <c r="S51" s="36"/>
      <c r="T51" s="36"/>
      <c r="U51" s="36"/>
      <c r="V51" s="36"/>
      <c r="W51" s="36"/>
      <c r="X51" s="36"/>
      <c r="Y51" s="36"/>
      <c r="Z51" s="36"/>
      <c r="AA51" s="36"/>
      <c r="AB51" s="36"/>
      <c r="AC51" s="36"/>
      <c r="AD51" s="36"/>
      <c r="AE51" s="36"/>
    </row>
    <row r="52" spans="1:31" s="2" customFormat="1" ht="12" customHeight="1">
      <c r="A52" s="36"/>
      <c r="B52" s="37"/>
      <c r="C52" s="30" t="s">
        <v>22</v>
      </c>
      <c r="D52" s="38"/>
      <c r="E52" s="38"/>
      <c r="F52" s="28" t="str">
        <f>F12</f>
        <v>Voznice</v>
      </c>
      <c r="G52" s="38"/>
      <c r="H52" s="38"/>
      <c r="I52" s="30" t="s">
        <v>24</v>
      </c>
      <c r="J52" s="61" t="str">
        <f>IF(J12="","",J12)</f>
        <v>7. 12. 2020</v>
      </c>
      <c r="K52" s="38"/>
      <c r="L52" s="109"/>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9"/>
      <c r="S53" s="36"/>
      <c r="T53" s="36"/>
      <c r="U53" s="36"/>
      <c r="V53" s="36"/>
      <c r="W53" s="36"/>
      <c r="X53" s="36"/>
      <c r="Y53" s="36"/>
      <c r="Z53" s="36"/>
      <c r="AA53" s="36"/>
      <c r="AB53" s="36"/>
      <c r="AC53" s="36"/>
      <c r="AD53" s="36"/>
      <c r="AE53" s="36"/>
    </row>
    <row r="54" spans="1:31" s="2" customFormat="1" ht="25.7" customHeight="1">
      <c r="A54" s="36"/>
      <c r="B54" s="37"/>
      <c r="C54" s="30" t="s">
        <v>30</v>
      </c>
      <c r="D54" s="38"/>
      <c r="E54" s="38"/>
      <c r="F54" s="28" t="str">
        <f>E15</f>
        <v>Krajská správa a údržba silnic Středočeského kraje</v>
      </c>
      <c r="G54" s="38"/>
      <c r="H54" s="38"/>
      <c r="I54" s="30" t="s">
        <v>38</v>
      </c>
      <c r="J54" s="34" t="str">
        <f>E21</f>
        <v>METROPROJEKT Praha a.s.</v>
      </c>
      <c r="K54" s="38"/>
      <c r="L54" s="109"/>
      <c r="S54" s="36"/>
      <c r="T54" s="36"/>
      <c r="U54" s="36"/>
      <c r="V54" s="36"/>
      <c r="W54" s="36"/>
      <c r="X54" s="36"/>
      <c r="Y54" s="36"/>
      <c r="Z54" s="36"/>
      <c r="AA54" s="36"/>
      <c r="AB54" s="36"/>
      <c r="AC54" s="36"/>
      <c r="AD54" s="36"/>
      <c r="AE54" s="36"/>
    </row>
    <row r="55" spans="1:31" s="2" customFormat="1" ht="15.2" customHeight="1">
      <c r="A55" s="36"/>
      <c r="B55" s="37"/>
      <c r="C55" s="30" t="s">
        <v>36</v>
      </c>
      <c r="D55" s="38"/>
      <c r="E55" s="38"/>
      <c r="F55" s="28" t="str">
        <f>IF(E18="","",E18)</f>
        <v>Vyplň údaj</v>
      </c>
      <c r="G55" s="38"/>
      <c r="H55" s="38"/>
      <c r="I55" s="30" t="s">
        <v>43</v>
      </c>
      <c r="J55" s="34" t="str">
        <f>E24</f>
        <v xml:space="preserve"> </v>
      </c>
      <c r="K55" s="38"/>
      <c r="L55" s="109"/>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9"/>
      <c r="S56" s="36"/>
      <c r="T56" s="36"/>
      <c r="U56" s="36"/>
      <c r="V56" s="36"/>
      <c r="W56" s="36"/>
      <c r="X56" s="36"/>
      <c r="Y56" s="36"/>
      <c r="Z56" s="36"/>
      <c r="AA56" s="36"/>
      <c r="AB56" s="36"/>
      <c r="AC56" s="36"/>
      <c r="AD56" s="36"/>
      <c r="AE56" s="36"/>
    </row>
    <row r="57" spans="1:31" s="2" customFormat="1" ht="29.25" customHeight="1">
      <c r="A57" s="36"/>
      <c r="B57" s="37"/>
      <c r="C57" s="133" t="s">
        <v>132</v>
      </c>
      <c r="D57" s="134"/>
      <c r="E57" s="134"/>
      <c r="F57" s="134"/>
      <c r="G57" s="134"/>
      <c r="H57" s="134"/>
      <c r="I57" s="134"/>
      <c r="J57" s="135" t="s">
        <v>133</v>
      </c>
      <c r="K57" s="134"/>
      <c r="L57" s="109"/>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9"/>
      <c r="S58" s="36"/>
      <c r="T58" s="36"/>
      <c r="U58" s="36"/>
      <c r="V58" s="36"/>
      <c r="W58" s="36"/>
      <c r="X58" s="36"/>
      <c r="Y58" s="36"/>
      <c r="Z58" s="36"/>
      <c r="AA58" s="36"/>
      <c r="AB58" s="36"/>
      <c r="AC58" s="36"/>
      <c r="AD58" s="36"/>
      <c r="AE58" s="36"/>
    </row>
    <row r="59" spans="1:47" s="2" customFormat="1" ht="22.9" customHeight="1">
      <c r="A59" s="36"/>
      <c r="B59" s="37"/>
      <c r="C59" s="136" t="s">
        <v>80</v>
      </c>
      <c r="D59" s="38"/>
      <c r="E59" s="38"/>
      <c r="F59" s="38"/>
      <c r="G59" s="38"/>
      <c r="H59" s="38"/>
      <c r="I59" s="38"/>
      <c r="J59" s="79">
        <f>J82</f>
        <v>0</v>
      </c>
      <c r="K59" s="38"/>
      <c r="L59" s="109"/>
      <c r="S59" s="36"/>
      <c r="T59" s="36"/>
      <c r="U59" s="36"/>
      <c r="V59" s="36"/>
      <c r="W59" s="36"/>
      <c r="X59" s="36"/>
      <c r="Y59" s="36"/>
      <c r="Z59" s="36"/>
      <c r="AA59" s="36"/>
      <c r="AB59" s="36"/>
      <c r="AC59" s="36"/>
      <c r="AD59" s="36"/>
      <c r="AE59" s="36"/>
      <c r="AU59" s="18" t="s">
        <v>134</v>
      </c>
    </row>
    <row r="60" spans="2:12" s="9" customFormat="1" ht="24.95" customHeight="1">
      <c r="B60" s="137"/>
      <c r="C60" s="138"/>
      <c r="D60" s="139" t="s">
        <v>135</v>
      </c>
      <c r="E60" s="140"/>
      <c r="F60" s="140"/>
      <c r="G60" s="140"/>
      <c r="H60" s="140"/>
      <c r="I60" s="140"/>
      <c r="J60" s="141">
        <f>J83</f>
        <v>0</v>
      </c>
      <c r="K60" s="138"/>
      <c r="L60" s="142"/>
    </row>
    <row r="61" spans="2:12" s="10" customFormat="1" ht="19.9" customHeight="1">
      <c r="B61" s="143"/>
      <c r="C61" s="144"/>
      <c r="D61" s="145" t="s">
        <v>140</v>
      </c>
      <c r="E61" s="146"/>
      <c r="F61" s="146"/>
      <c r="G61" s="146"/>
      <c r="H61" s="146"/>
      <c r="I61" s="146"/>
      <c r="J61" s="147">
        <f>J84</f>
        <v>0</v>
      </c>
      <c r="K61" s="144"/>
      <c r="L61" s="148"/>
    </row>
    <row r="62" spans="2:12" s="10" customFormat="1" ht="19.9" customHeight="1">
      <c r="B62" s="143"/>
      <c r="C62" s="144"/>
      <c r="D62" s="145" t="s">
        <v>142</v>
      </c>
      <c r="E62" s="146"/>
      <c r="F62" s="146"/>
      <c r="G62" s="146"/>
      <c r="H62" s="146"/>
      <c r="I62" s="146"/>
      <c r="J62" s="147">
        <f>J163</f>
        <v>0</v>
      </c>
      <c r="K62" s="144"/>
      <c r="L62" s="148"/>
    </row>
    <row r="63" spans="1:31" s="2" customFormat="1" ht="21.75" customHeight="1">
      <c r="A63" s="36"/>
      <c r="B63" s="37"/>
      <c r="C63" s="38"/>
      <c r="D63" s="38"/>
      <c r="E63" s="38"/>
      <c r="F63" s="38"/>
      <c r="G63" s="38"/>
      <c r="H63" s="38"/>
      <c r="I63" s="38"/>
      <c r="J63" s="38"/>
      <c r="K63" s="38"/>
      <c r="L63" s="109"/>
      <c r="S63" s="36"/>
      <c r="T63" s="36"/>
      <c r="U63" s="36"/>
      <c r="V63" s="36"/>
      <c r="W63" s="36"/>
      <c r="X63" s="36"/>
      <c r="Y63" s="36"/>
      <c r="Z63" s="36"/>
      <c r="AA63" s="36"/>
      <c r="AB63" s="36"/>
      <c r="AC63" s="36"/>
      <c r="AD63" s="36"/>
      <c r="AE63" s="36"/>
    </row>
    <row r="64" spans="1:31" s="2" customFormat="1" ht="6.95" customHeight="1">
      <c r="A64" s="36"/>
      <c r="B64" s="49"/>
      <c r="C64" s="50"/>
      <c r="D64" s="50"/>
      <c r="E64" s="50"/>
      <c r="F64" s="50"/>
      <c r="G64" s="50"/>
      <c r="H64" s="50"/>
      <c r="I64" s="50"/>
      <c r="J64" s="50"/>
      <c r="K64" s="50"/>
      <c r="L64" s="109"/>
      <c r="S64" s="36"/>
      <c r="T64" s="36"/>
      <c r="U64" s="36"/>
      <c r="V64" s="36"/>
      <c r="W64" s="36"/>
      <c r="X64" s="36"/>
      <c r="Y64" s="36"/>
      <c r="Z64" s="36"/>
      <c r="AA64" s="36"/>
      <c r="AB64" s="36"/>
      <c r="AC64" s="36"/>
      <c r="AD64" s="36"/>
      <c r="AE64" s="36"/>
    </row>
    <row r="68" spans="1:31" s="2" customFormat="1" ht="6.95" customHeight="1">
      <c r="A68" s="36"/>
      <c r="B68" s="51"/>
      <c r="C68" s="52"/>
      <c r="D68" s="52"/>
      <c r="E68" s="52"/>
      <c r="F68" s="52"/>
      <c r="G68" s="52"/>
      <c r="H68" s="52"/>
      <c r="I68" s="52"/>
      <c r="J68" s="52"/>
      <c r="K68" s="52"/>
      <c r="L68" s="109"/>
      <c r="S68" s="36"/>
      <c r="T68" s="36"/>
      <c r="U68" s="36"/>
      <c r="V68" s="36"/>
      <c r="W68" s="36"/>
      <c r="X68" s="36"/>
      <c r="Y68" s="36"/>
      <c r="Z68" s="36"/>
      <c r="AA68" s="36"/>
      <c r="AB68" s="36"/>
      <c r="AC68" s="36"/>
      <c r="AD68" s="36"/>
      <c r="AE68" s="36"/>
    </row>
    <row r="69" spans="1:31" s="2" customFormat="1" ht="24.95" customHeight="1">
      <c r="A69" s="36"/>
      <c r="B69" s="37"/>
      <c r="C69" s="24" t="s">
        <v>143</v>
      </c>
      <c r="D69" s="38"/>
      <c r="E69" s="38"/>
      <c r="F69" s="38"/>
      <c r="G69" s="38"/>
      <c r="H69" s="38"/>
      <c r="I69" s="38"/>
      <c r="J69" s="38"/>
      <c r="K69" s="38"/>
      <c r="L69" s="109"/>
      <c r="S69" s="36"/>
      <c r="T69" s="36"/>
      <c r="U69" s="36"/>
      <c r="V69" s="36"/>
      <c r="W69" s="36"/>
      <c r="X69" s="36"/>
      <c r="Y69" s="36"/>
      <c r="Z69" s="36"/>
      <c r="AA69" s="36"/>
      <c r="AB69" s="36"/>
      <c r="AC69" s="36"/>
      <c r="AD69" s="36"/>
      <c r="AE69" s="36"/>
    </row>
    <row r="70" spans="1:31" s="2" customFormat="1" ht="6.95" customHeight="1">
      <c r="A70" s="36"/>
      <c r="B70" s="37"/>
      <c r="C70" s="38"/>
      <c r="D70" s="38"/>
      <c r="E70" s="38"/>
      <c r="F70" s="38"/>
      <c r="G70" s="38"/>
      <c r="H70" s="38"/>
      <c r="I70" s="38"/>
      <c r="J70" s="38"/>
      <c r="K70" s="38"/>
      <c r="L70" s="109"/>
      <c r="S70" s="36"/>
      <c r="T70" s="36"/>
      <c r="U70" s="36"/>
      <c r="V70" s="36"/>
      <c r="W70" s="36"/>
      <c r="X70" s="36"/>
      <c r="Y70" s="36"/>
      <c r="Z70" s="36"/>
      <c r="AA70" s="36"/>
      <c r="AB70" s="36"/>
      <c r="AC70" s="36"/>
      <c r="AD70" s="36"/>
      <c r="AE70" s="36"/>
    </row>
    <row r="71" spans="1:31" s="2" customFormat="1" ht="12" customHeight="1">
      <c r="A71" s="36"/>
      <c r="B71" s="37"/>
      <c r="C71" s="30" t="s">
        <v>16</v>
      </c>
      <c r="D71" s="38"/>
      <c r="E71" s="38"/>
      <c r="F71" s="38"/>
      <c r="G71" s="38"/>
      <c r="H71" s="38"/>
      <c r="I71" s="38"/>
      <c r="J71" s="38"/>
      <c r="K71" s="38"/>
      <c r="L71" s="109"/>
      <c r="S71" s="36"/>
      <c r="T71" s="36"/>
      <c r="U71" s="36"/>
      <c r="V71" s="36"/>
      <c r="W71" s="36"/>
      <c r="X71" s="36"/>
      <c r="Y71" s="36"/>
      <c r="Z71" s="36"/>
      <c r="AA71" s="36"/>
      <c r="AB71" s="36"/>
      <c r="AC71" s="36"/>
      <c r="AD71" s="36"/>
      <c r="AE71" s="36"/>
    </row>
    <row r="72" spans="1:31" s="2" customFormat="1" ht="16.5" customHeight="1">
      <c r="A72" s="36"/>
      <c r="B72" s="37"/>
      <c r="C72" s="38"/>
      <c r="D72" s="38"/>
      <c r="E72" s="319" t="str">
        <f>E7</f>
        <v>III/11628 Voznice, PD</v>
      </c>
      <c r="F72" s="320"/>
      <c r="G72" s="320"/>
      <c r="H72" s="320"/>
      <c r="I72" s="38"/>
      <c r="J72" s="38"/>
      <c r="K72" s="38"/>
      <c r="L72" s="109"/>
      <c r="S72" s="36"/>
      <c r="T72" s="36"/>
      <c r="U72" s="36"/>
      <c r="V72" s="36"/>
      <c r="W72" s="36"/>
      <c r="X72" s="36"/>
      <c r="Y72" s="36"/>
      <c r="Z72" s="36"/>
      <c r="AA72" s="36"/>
      <c r="AB72" s="36"/>
      <c r="AC72" s="36"/>
      <c r="AD72" s="36"/>
      <c r="AE72" s="36"/>
    </row>
    <row r="73" spans="1:31" s="2" customFormat="1" ht="12" customHeight="1">
      <c r="A73" s="36"/>
      <c r="B73" s="37"/>
      <c r="C73" s="30" t="s">
        <v>129</v>
      </c>
      <c r="D73" s="38"/>
      <c r="E73" s="38"/>
      <c r="F73" s="38"/>
      <c r="G73" s="38"/>
      <c r="H73" s="38"/>
      <c r="I73" s="38"/>
      <c r="J73" s="38"/>
      <c r="K73" s="38"/>
      <c r="L73" s="109"/>
      <c r="S73" s="36"/>
      <c r="T73" s="36"/>
      <c r="U73" s="36"/>
      <c r="V73" s="36"/>
      <c r="W73" s="36"/>
      <c r="X73" s="36"/>
      <c r="Y73" s="36"/>
      <c r="Z73" s="36"/>
      <c r="AA73" s="36"/>
      <c r="AB73" s="36"/>
      <c r="AC73" s="36"/>
      <c r="AD73" s="36"/>
      <c r="AE73" s="36"/>
    </row>
    <row r="74" spans="1:31" s="2" customFormat="1" ht="16.5" customHeight="1">
      <c r="A74" s="36"/>
      <c r="B74" s="37"/>
      <c r="C74" s="38"/>
      <c r="D74" s="38"/>
      <c r="E74" s="272" t="str">
        <f>E9</f>
        <v>SO 106 - Dopravní značení na III/11628</v>
      </c>
      <c r="F74" s="321"/>
      <c r="G74" s="321"/>
      <c r="H74" s="321"/>
      <c r="I74" s="38"/>
      <c r="J74" s="38"/>
      <c r="K74" s="38"/>
      <c r="L74" s="109"/>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09"/>
      <c r="S75" s="36"/>
      <c r="T75" s="36"/>
      <c r="U75" s="36"/>
      <c r="V75" s="36"/>
      <c r="W75" s="36"/>
      <c r="X75" s="36"/>
      <c r="Y75" s="36"/>
      <c r="Z75" s="36"/>
      <c r="AA75" s="36"/>
      <c r="AB75" s="36"/>
      <c r="AC75" s="36"/>
      <c r="AD75" s="36"/>
      <c r="AE75" s="36"/>
    </row>
    <row r="76" spans="1:31" s="2" customFormat="1" ht="12" customHeight="1">
      <c r="A76" s="36"/>
      <c r="B76" s="37"/>
      <c r="C76" s="30" t="s">
        <v>22</v>
      </c>
      <c r="D76" s="38"/>
      <c r="E76" s="38"/>
      <c r="F76" s="28" t="str">
        <f>F12</f>
        <v>Voznice</v>
      </c>
      <c r="G76" s="38"/>
      <c r="H76" s="38"/>
      <c r="I76" s="30" t="s">
        <v>24</v>
      </c>
      <c r="J76" s="61" t="str">
        <f>IF(J12="","",J12)</f>
        <v>7. 12. 2020</v>
      </c>
      <c r="K76" s="38"/>
      <c r="L76" s="109"/>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09"/>
      <c r="S77" s="36"/>
      <c r="T77" s="36"/>
      <c r="U77" s="36"/>
      <c r="V77" s="36"/>
      <c r="W77" s="36"/>
      <c r="X77" s="36"/>
      <c r="Y77" s="36"/>
      <c r="Z77" s="36"/>
      <c r="AA77" s="36"/>
      <c r="AB77" s="36"/>
      <c r="AC77" s="36"/>
      <c r="AD77" s="36"/>
      <c r="AE77" s="36"/>
    </row>
    <row r="78" spans="1:31" s="2" customFormat="1" ht="25.7" customHeight="1">
      <c r="A78" s="36"/>
      <c r="B78" s="37"/>
      <c r="C78" s="30" t="s">
        <v>30</v>
      </c>
      <c r="D78" s="38"/>
      <c r="E78" s="38"/>
      <c r="F78" s="28" t="str">
        <f>E15</f>
        <v>Krajská správa a údržba silnic Středočeského kraje</v>
      </c>
      <c r="G78" s="38"/>
      <c r="H78" s="38"/>
      <c r="I78" s="30" t="s">
        <v>38</v>
      </c>
      <c r="J78" s="34" t="str">
        <f>E21</f>
        <v>METROPROJEKT Praha a.s.</v>
      </c>
      <c r="K78" s="38"/>
      <c r="L78" s="109"/>
      <c r="S78" s="36"/>
      <c r="T78" s="36"/>
      <c r="U78" s="36"/>
      <c r="V78" s="36"/>
      <c r="W78" s="36"/>
      <c r="X78" s="36"/>
      <c r="Y78" s="36"/>
      <c r="Z78" s="36"/>
      <c r="AA78" s="36"/>
      <c r="AB78" s="36"/>
      <c r="AC78" s="36"/>
      <c r="AD78" s="36"/>
      <c r="AE78" s="36"/>
    </row>
    <row r="79" spans="1:31" s="2" customFormat="1" ht="15.2" customHeight="1">
      <c r="A79" s="36"/>
      <c r="B79" s="37"/>
      <c r="C79" s="30" t="s">
        <v>36</v>
      </c>
      <c r="D79" s="38"/>
      <c r="E79" s="38"/>
      <c r="F79" s="28" t="str">
        <f>IF(E18="","",E18)</f>
        <v>Vyplň údaj</v>
      </c>
      <c r="G79" s="38"/>
      <c r="H79" s="38"/>
      <c r="I79" s="30" t="s">
        <v>43</v>
      </c>
      <c r="J79" s="34" t="str">
        <f>E24</f>
        <v xml:space="preserve"> </v>
      </c>
      <c r="K79" s="38"/>
      <c r="L79" s="109"/>
      <c r="S79" s="36"/>
      <c r="T79" s="36"/>
      <c r="U79" s="36"/>
      <c r="V79" s="36"/>
      <c r="W79" s="36"/>
      <c r="X79" s="36"/>
      <c r="Y79" s="36"/>
      <c r="Z79" s="36"/>
      <c r="AA79" s="36"/>
      <c r="AB79" s="36"/>
      <c r="AC79" s="36"/>
      <c r="AD79" s="36"/>
      <c r="AE79" s="36"/>
    </row>
    <row r="80" spans="1:31" s="2" customFormat="1" ht="10.35" customHeight="1">
      <c r="A80" s="36"/>
      <c r="B80" s="37"/>
      <c r="C80" s="38"/>
      <c r="D80" s="38"/>
      <c r="E80" s="38"/>
      <c r="F80" s="38"/>
      <c r="G80" s="38"/>
      <c r="H80" s="38"/>
      <c r="I80" s="38"/>
      <c r="J80" s="38"/>
      <c r="K80" s="38"/>
      <c r="L80" s="109"/>
      <c r="S80" s="36"/>
      <c r="T80" s="36"/>
      <c r="U80" s="36"/>
      <c r="V80" s="36"/>
      <c r="W80" s="36"/>
      <c r="X80" s="36"/>
      <c r="Y80" s="36"/>
      <c r="Z80" s="36"/>
      <c r="AA80" s="36"/>
      <c r="AB80" s="36"/>
      <c r="AC80" s="36"/>
      <c r="AD80" s="36"/>
      <c r="AE80" s="36"/>
    </row>
    <row r="81" spans="1:31" s="11" customFormat="1" ht="29.25" customHeight="1">
      <c r="A81" s="149"/>
      <c r="B81" s="150"/>
      <c r="C81" s="151" t="s">
        <v>144</v>
      </c>
      <c r="D81" s="152" t="s">
        <v>67</v>
      </c>
      <c r="E81" s="152" t="s">
        <v>63</v>
      </c>
      <c r="F81" s="152" t="s">
        <v>64</v>
      </c>
      <c r="G81" s="152" t="s">
        <v>145</v>
      </c>
      <c r="H81" s="152" t="s">
        <v>146</v>
      </c>
      <c r="I81" s="152" t="s">
        <v>147</v>
      </c>
      <c r="J81" s="152" t="s">
        <v>133</v>
      </c>
      <c r="K81" s="153" t="s">
        <v>148</v>
      </c>
      <c r="L81" s="154"/>
      <c r="M81" s="70" t="s">
        <v>44</v>
      </c>
      <c r="N81" s="71" t="s">
        <v>52</v>
      </c>
      <c r="O81" s="71" t="s">
        <v>149</v>
      </c>
      <c r="P81" s="71" t="s">
        <v>150</v>
      </c>
      <c r="Q81" s="71" t="s">
        <v>151</v>
      </c>
      <c r="R81" s="71" t="s">
        <v>152</v>
      </c>
      <c r="S81" s="71" t="s">
        <v>153</v>
      </c>
      <c r="T81" s="72" t="s">
        <v>154</v>
      </c>
      <c r="U81" s="149"/>
      <c r="V81" s="149"/>
      <c r="W81" s="149"/>
      <c r="X81" s="149"/>
      <c r="Y81" s="149"/>
      <c r="Z81" s="149"/>
      <c r="AA81" s="149"/>
      <c r="AB81" s="149"/>
      <c r="AC81" s="149"/>
      <c r="AD81" s="149"/>
      <c r="AE81" s="149"/>
    </row>
    <row r="82" spans="1:63" s="2" customFormat="1" ht="22.9" customHeight="1">
      <c r="A82" s="36"/>
      <c r="B82" s="37"/>
      <c r="C82" s="77" t="s">
        <v>155</v>
      </c>
      <c r="D82" s="38"/>
      <c r="E82" s="38"/>
      <c r="F82" s="38"/>
      <c r="G82" s="38"/>
      <c r="H82" s="38"/>
      <c r="I82" s="38"/>
      <c r="J82" s="155">
        <f>BK82</f>
        <v>0</v>
      </c>
      <c r="K82" s="38"/>
      <c r="L82" s="41"/>
      <c r="M82" s="73"/>
      <c r="N82" s="156"/>
      <c r="O82" s="74"/>
      <c r="P82" s="157">
        <f>P83</f>
        <v>0</v>
      </c>
      <c r="Q82" s="74"/>
      <c r="R82" s="157">
        <f>R83</f>
        <v>10.159467999999999</v>
      </c>
      <c r="S82" s="74"/>
      <c r="T82" s="158">
        <f>T83</f>
        <v>0</v>
      </c>
      <c r="U82" s="36"/>
      <c r="V82" s="36"/>
      <c r="W82" s="36"/>
      <c r="X82" s="36"/>
      <c r="Y82" s="36"/>
      <c r="Z82" s="36"/>
      <c r="AA82" s="36"/>
      <c r="AB82" s="36"/>
      <c r="AC82" s="36"/>
      <c r="AD82" s="36"/>
      <c r="AE82" s="36"/>
      <c r="AT82" s="18" t="s">
        <v>81</v>
      </c>
      <c r="AU82" s="18" t="s">
        <v>134</v>
      </c>
      <c r="BK82" s="159">
        <f>BK83</f>
        <v>0</v>
      </c>
    </row>
    <row r="83" spans="2:63" s="12" customFormat="1" ht="25.9" customHeight="1">
      <c r="B83" s="160"/>
      <c r="C83" s="161"/>
      <c r="D83" s="162" t="s">
        <v>81</v>
      </c>
      <c r="E83" s="163" t="s">
        <v>156</v>
      </c>
      <c r="F83" s="163" t="s">
        <v>157</v>
      </c>
      <c r="G83" s="161"/>
      <c r="H83" s="161"/>
      <c r="I83" s="164"/>
      <c r="J83" s="165">
        <f>BK83</f>
        <v>0</v>
      </c>
      <c r="K83" s="161"/>
      <c r="L83" s="166"/>
      <c r="M83" s="167"/>
      <c r="N83" s="168"/>
      <c r="O83" s="168"/>
      <c r="P83" s="169">
        <f>P84+P163</f>
        <v>0</v>
      </c>
      <c r="Q83" s="168"/>
      <c r="R83" s="169">
        <f>R84+R163</f>
        <v>10.159467999999999</v>
      </c>
      <c r="S83" s="168"/>
      <c r="T83" s="170">
        <f>T84+T163</f>
        <v>0</v>
      </c>
      <c r="AR83" s="171" t="s">
        <v>90</v>
      </c>
      <c r="AT83" s="172" t="s">
        <v>81</v>
      </c>
      <c r="AU83" s="172" t="s">
        <v>82</v>
      </c>
      <c r="AY83" s="171" t="s">
        <v>158</v>
      </c>
      <c r="BK83" s="173">
        <f>BK84+BK163</f>
        <v>0</v>
      </c>
    </row>
    <row r="84" spans="2:63" s="12" customFormat="1" ht="22.9" customHeight="1">
      <c r="B84" s="160"/>
      <c r="C84" s="161"/>
      <c r="D84" s="162" t="s">
        <v>81</v>
      </c>
      <c r="E84" s="174" t="s">
        <v>225</v>
      </c>
      <c r="F84" s="174" t="s">
        <v>426</v>
      </c>
      <c r="G84" s="161"/>
      <c r="H84" s="161"/>
      <c r="I84" s="164"/>
      <c r="J84" s="175">
        <f>BK84</f>
        <v>0</v>
      </c>
      <c r="K84" s="161"/>
      <c r="L84" s="166"/>
      <c r="M84" s="167"/>
      <c r="N84" s="168"/>
      <c r="O84" s="168"/>
      <c r="P84" s="169">
        <f>SUM(P85:P162)</f>
        <v>0</v>
      </c>
      <c r="Q84" s="168"/>
      <c r="R84" s="169">
        <f>SUM(R85:R162)</f>
        <v>10.159467999999999</v>
      </c>
      <c r="S84" s="168"/>
      <c r="T84" s="170">
        <f>SUM(T85:T162)</f>
        <v>0</v>
      </c>
      <c r="AR84" s="171" t="s">
        <v>90</v>
      </c>
      <c r="AT84" s="172" t="s">
        <v>81</v>
      </c>
      <c r="AU84" s="172" t="s">
        <v>90</v>
      </c>
      <c r="AY84" s="171" t="s">
        <v>158</v>
      </c>
      <c r="BK84" s="173">
        <f>SUM(BK85:BK162)</f>
        <v>0</v>
      </c>
    </row>
    <row r="85" spans="1:65" s="2" customFormat="1" ht="14.45" customHeight="1">
      <c r="A85" s="36"/>
      <c r="B85" s="37"/>
      <c r="C85" s="176" t="s">
        <v>90</v>
      </c>
      <c r="D85" s="176" t="s">
        <v>160</v>
      </c>
      <c r="E85" s="177" t="s">
        <v>784</v>
      </c>
      <c r="F85" s="178" t="s">
        <v>785</v>
      </c>
      <c r="G85" s="179" t="s">
        <v>410</v>
      </c>
      <c r="H85" s="180">
        <v>312</v>
      </c>
      <c r="I85" s="181"/>
      <c r="J85" s="182">
        <f>ROUND(I85*H85,2)</f>
        <v>0</v>
      </c>
      <c r="K85" s="178" t="s">
        <v>163</v>
      </c>
      <c r="L85" s="41"/>
      <c r="M85" s="183" t="s">
        <v>44</v>
      </c>
      <c r="N85" s="184" t="s">
        <v>53</v>
      </c>
      <c r="O85" s="66"/>
      <c r="P85" s="185">
        <f>O85*H85</f>
        <v>0</v>
      </c>
      <c r="Q85" s="185">
        <v>0</v>
      </c>
      <c r="R85" s="185">
        <f>Q85*H85</f>
        <v>0</v>
      </c>
      <c r="S85" s="185">
        <v>0</v>
      </c>
      <c r="T85" s="186">
        <f>S85*H85</f>
        <v>0</v>
      </c>
      <c r="U85" s="36"/>
      <c r="V85" s="36"/>
      <c r="W85" s="36"/>
      <c r="X85" s="36"/>
      <c r="Y85" s="36"/>
      <c r="Z85" s="36"/>
      <c r="AA85" s="36"/>
      <c r="AB85" s="36"/>
      <c r="AC85" s="36"/>
      <c r="AD85" s="36"/>
      <c r="AE85" s="36"/>
      <c r="AR85" s="187" t="s">
        <v>164</v>
      </c>
      <c r="AT85" s="187" t="s">
        <v>160</v>
      </c>
      <c r="AU85" s="187" t="s">
        <v>92</v>
      </c>
      <c r="AY85" s="18" t="s">
        <v>158</v>
      </c>
      <c r="BE85" s="188">
        <f>IF(N85="základní",J85,0)</f>
        <v>0</v>
      </c>
      <c r="BF85" s="188">
        <f>IF(N85="snížená",J85,0)</f>
        <v>0</v>
      </c>
      <c r="BG85" s="188">
        <f>IF(N85="zákl. přenesená",J85,0)</f>
        <v>0</v>
      </c>
      <c r="BH85" s="188">
        <f>IF(N85="sníž. přenesená",J85,0)</f>
        <v>0</v>
      </c>
      <c r="BI85" s="188">
        <f>IF(N85="nulová",J85,0)</f>
        <v>0</v>
      </c>
      <c r="BJ85" s="18" t="s">
        <v>90</v>
      </c>
      <c r="BK85" s="188">
        <f>ROUND(I85*H85,2)</f>
        <v>0</v>
      </c>
      <c r="BL85" s="18" t="s">
        <v>164</v>
      </c>
      <c r="BM85" s="187" t="s">
        <v>786</v>
      </c>
    </row>
    <row r="86" spans="1:47" s="2" customFormat="1" ht="97.5">
      <c r="A86" s="36"/>
      <c r="B86" s="37"/>
      <c r="C86" s="38"/>
      <c r="D86" s="189" t="s">
        <v>166</v>
      </c>
      <c r="E86" s="38"/>
      <c r="F86" s="190" t="s">
        <v>787</v>
      </c>
      <c r="G86" s="38"/>
      <c r="H86" s="38"/>
      <c r="I86" s="191"/>
      <c r="J86" s="38"/>
      <c r="K86" s="38"/>
      <c r="L86" s="41"/>
      <c r="M86" s="192"/>
      <c r="N86" s="193"/>
      <c r="O86" s="66"/>
      <c r="P86" s="66"/>
      <c r="Q86" s="66"/>
      <c r="R86" s="66"/>
      <c r="S86" s="66"/>
      <c r="T86" s="67"/>
      <c r="U86" s="36"/>
      <c r="V86" s="36"/>
      <c r="W86" s="36"/>
      <c r="X86" s="36"/>
      <c r="Y86" s="36"/>
      <c r="Z86" s="36"/>
      <c r="AA86" s="36"/>
      <c r="AB86" s="36"/>
      <c r="AC86" s="36"/>
      <c r="AD86" s="36"/>
      <c r="AE86" s="36"/>
      <c r="AT86" s="18" t="s">
        <v>166</v>
      </c>
      <c r="AU86" s="18" t="s">
        <v>92</v>
      </c>
    </row>
    <row r="87" spans="1:65" s="2" customFormat="1" ht="14.45" customHeight="1">
      <c r="A87" s="36"/>
      <c r="B87" s="37"/>
      <c r="C87" s="237" t="s">
        <v>92</v>
      </c>
      <c r="D87" s="237" t="s">
        <v>262</v>
      </c>
      <c r="E87" s="238" t="s">
        <v>788</v>
      </c>
      <c r="F87" s="239" t="s">
        <v>789</v>
      </c>
      <c r="G87" s="240" t="s">
        <v>410</v>
      </c>
      <c r="H87" s="241">
        <v>303</v>
      </c>
      <c r="I87" s="242"/>
      <c r="J87" s="243">
        <f>ROUND(I87*H87,2)</f>
        <v>0</v>
      </c>
      <c r="K87" s="239" t="s">
        <v>163</v>
      </c>
      <c r="L87" s="244"/>
      <c r="M87" s="245" t="s">
        <v>44</v>
      </c>
      <c r="N87" s="246" t="s">
        <v>53</v>
      </c>
      <c r="O87" s="66"/>
      <c r="P87" s="185">
        <f>O87*H87</f>
        <v>0</v>
      </c>
      <c r="Q87" s="185">
        <v>0.0021</v>
      </c>
      <c r="R87" s="185">
        <f>Q87*H87</f>
        <v>0.6363</v>
      </c>
      <c r="S87" s="185">
        <v>0</v>
      </c>
      <c r="T87" s="186">
        <f>S87*H87</f>
        <v>0</v>
      </c>
      <c r="U87" s="36"/>
      <c r="V87" s="36"/>
      <c r="W87" s="36"/>
      <c r="X87" s="36"/>
      <c r="Y87" s="36"/>
      <c r="Z87" s="36"/>
      <c r="AA87" s="36"/>
      <c r="AB87" s="36"/>
      <c r="AC87" s="36"/>
      <c r="AD87" s="36"/>
      <c r="AE87" s="36"/>
      <c r="AR87" s="187" t="s">
        <v>213</v>
      </c>
      <c r="AT87" s="187" t="s">
        <v>262</v>
      </c>
      <c r="AU87" s="187" t="s">
        <v>92</v>
      </c>
      <c r="AY87" s="18" t="s">
        <v>158</v>
      </c>
      <c r="BE87" s="188">
        <f>IF(N87="základní",J87,0)</f>
        <v>0</v>
      </c>
      <c r="BF87" s="188">
        <f>IF(N87="snížená",J87,0)</f>
        <v>0</v>
      </c>
      <c r="BG87" s="188">
        <f>IF(N87="zákl. přenesená",J87,0)</f>
        <v>0</v>
      </c>
      <c r="BH87" s="188">
        <f>IF(N87="sníž. přenesená",J87,0)</f>
        <v>0</v>
      </c>
      <c r="BI87" s="188">
        <f>IF(N87="nulová",J87,0)</f>
        <v>0</v>
      </c>
      <c r="BJ87" s="18" t="s">
        <v>90</v>
      </c>
      <c r="BK87" s="188">
        <f>ROUND(I87*H87,2)</f>
        <v>0</v>
      </c>
      <c r="BL87" s="18" t="s">
        <v>164</v>
      </c>
      <c r="BM87" s="187" t="s">
        <v>790</v>
      </c>
    </row>
    <row r="88" spans="2:51" s="13" customFormat="1" ht="11.25">
      <c r="B88" s="194"/>
      <c r="C88" s="195"/>
      <c r="D88" s="189" t="s">
        <v>168</v>
      </c>
      <c r="E88" s="196" t="s">
        <v>44</v>
      </c>
      <c r="F88" s="197" t="s">
        <v>791</v>
      </c>
      <c r="G88" s="195"/>
      <c r="H88" s="196" t="s">
        <v>44</v>
      </c>
      <c r="I88" s="198"/>
      <c r="J88" s="195"/>
      <c r="K88" s="195"/>
      <c r="L88" s="199"/>
      <c r="M88" s="200"/>
      <c r="N88" s="201"/>
      <c r="O88" s="201"/>
      <c r="P88" s="201"/>
      <c r="Q88" s="201"/>
      <c r="R88" s="201"/>
      <c r="S88" s="201"/>
      <c r="T88" s="202"/>
      <c r="AT88" s="203" t="s">
        <v>168</v>
      </c>
      <c r="AU88" s="203" t="s">
        <v>92</v>
      </c>
      <c r="AV88" s="13" t="s">
        <v>90</v>
      </c>
      <c r="AW88" s="13" t="s">
        <v>42</v>
      </c>
      <c r="AX88" s="13" t="s">
        <v>82</v>
      </c>
      <c r="AY88" s="203" t="s">
        <v>158</v>
      </c>
    </row>
    <row r="89" spans="2:51" s="14" customFormat="1" ht="11.25">
      <c r="B89" s="204"/>
      <c r="C89" s="205"/>
      <c r="D89" s="189" t="s">
        <v>168</v>
      </c>
      <c r="E89" s="206" t="s">
        <v>44</v>
      </c>
      <c r="F89" s="207" t="s">
        <v>792</v>
      </c>
      <c r="G89" s="205"/>
      <c r="H89" s="208">
        <v>245</v>
      </c>
      <c r="I89" s="209"/>
      <c r="J89" s="205"/>
      <c r="K89" s="205"/>
      <c r="L89" s="210"/>
      <c r="M89" s="211"/>
      <c r="N89" s="212"/>
      <c r="O89" s="212"/>
      <c r="P89" s="212"/>
      <c r="Q89" s="212"/>
      <c r="R89" s="212"/>
      <c r="S89" s="212"/>
      <c r="T89" s="213"/>
      <c r="AT89" s="214" t="s">
        <v>168</v>
      </c>
      <c r="AU89" s="214" t="s">
        <v>92</v>
      </c>
      <c r="AV89" s="14" t="s">
        <v>92</v>
      </c>
      <c r="AW89" s="14" t="s">
        <v>42</v>
      </c>
      <c r="AX89" s="14" t="s">
        <v>82</v>
      </c>
      <c r="AY89" s="214" t="s">
        <v>158</v>
      </c>
    </row>
    <row r="90" spans="2:51" s="14" customFormat="1" ht="11.25">
      <c r="B90" s="204"/>
      <c r="C90" s="205"/>
      <c r="D90" s="189" t="s">
        <v>168</v>
      </c>
      <c r="E90" s="206" t="s">
        <v>44</v>
      </c>
      <c r="F90" s="207" t="s">
        <v>793</v>
      </c>
      <c r="G90" s="205"/>
      <c r="H90" s="208">
        <v>54</v>
      </c>
      <c r="I90" s="209"/>
      <c r="J90" s="205"/>
      <c r="K90" s="205"/>
      <c r="L90" s="210"/>
      <c r="M90" s="211"/>
      <c r="N90" s="212"/>
      <c r="O90" s="212"/>
      <c r="P90" s="212"/>
      <c r="Q90" s="212"/>
      <c r="R90" s="212"/>
      <c r="S90" s="212"/>
      <c r="T90" s="213"/>
      <c r="AT90" s="214" t="s">
        <v>168</v>
      </c>
      <c r="AU90" s="214" t="s">
        <v>92</v>
      </c>
      <c r="AV90" s="14" t="s">
        <v>92</v>
      </c>
      <c r="AW90" s="14" t="s">
        <v>42</v>
      </c>
      <c r="AX90" s="14" t="s">
        <v>82</v>
      </c>
      <c r="AY90" s="214" t="s">
        <v>158</v>
      </c>
    </row>
    <row r="91" spans="2:51" s="14" customFormat="1" ht="11.25">
      <c r="B91" s="204"/>
      <c r="C91" s="205"/>
      <c r="D91" s="189" t="s">
        <v>168</v>
      </c>
      <c r="E91" s="206" t="s">
        <v>44</v>
      </c>
      <c r="F91" s="207" t="s">
        <v>794</v>
      </c>
      <c r="G91" s="205"/>
      <c r="H91" s="208">
        <v>4</v>
      </c>
      <c r="I91" s="209"/>
      <c r="J91" s="205"/>
      <c r="K91" s="205"/>
      <c r="L91" s="210"/>
      <c r="M91" s="211"/>
      <c r="N91" s="212"/>
      <c r="O91" s="212"/>
      <c r="P91" s="212"/>
      <c r="Q91" s="212"/>
      <c r="R91" s="212"/>
      <c r="S91" s="212"/>
      <c r="T91" s="213"/>
      <c r="AT91" s="214" t="s">
        <v>168</v>
      </c>
      <c r="AU91" s="214" t="s">
        <v>92</v>
      </c>
      <c r="AV91" s="14" t="s">
        <v>92</v>
      </c>
      <c r="AW91" s="14" t="s">
        <v>42</v>
      </c>
      <c r="AX91" s="14" t="s">
        <v>82</v>
      </c>
      <c r="AY91" s="214" t="s">
        <v>158</v>
      </c>
    </row>
    <row r="92" spans="2:51" s="15" customFormat="1" ht="11.25">
      <c r="B92" s="215"/>
      <c r="C92" s="216"/>
      <c r="D92" s="189" t="s">
        <v>168</v>
      </c>
      <c r="E92" s="217" t="s">
        <v>44</v>
      </c>
      <c r="F92" s="218" t="s">
        <v>171</v>
      </c>
      <c r="G92" s="216"/>
      <c r="H92" s="219">
        <v>303</v>
      </c>
      <c r="I92" s="220"/>
      <c r="J92" s="216"/>
      <c r="K92" s="216"/>
      <c r="L92" s="221"/>
      <c r="M92" s="222"/>
      <c r="N92" s="223"/>
      <c r="O92" s="223"/>
      <c r="P92" s="223"/>
      <c r="Q92" s="223"/>
      <c r="R92" s="223"/>
      <c r="S92" s="223"/>
      <c r="T92" s="224"/>
      <c r="AT92" s="225" t="s">
        <v>168</v>
      </c>
      <c r="AU92" s="225" t="s">
        <v>92</v>
      </c>
      <c r="AV92" s="15" t="s">
        <v>164</v>
      </c>
      <c r="AW92" s="15" t="s">
        <v>42</v>
      </c>
      <c r="AX92" s="15" t="s">
        <v>90</v>
      </c>
      <c r="AY92" s="225" t="s">
        <v>158</v>
      </c>
    </row>
    <row r="93" spans="1:65" s="2" customFormat="1" ht="14.45" customHeight="1">
      <c r="A93" s="36"/>
      <c r="B93" s="37"/>
      <c r="C93" s="237" t="s">
        <v>178</v>
      </c>
      <c r="D93" s="237" t="s">
        <v>262</v>
      </c>
      <c r="E93" s="238" t="s">
        <v>795</v>
      </c>
      <c r="F93" s="239" t="s">
        <v>796</v>
      </c>
      <c r="G93" s="240" t="s">
        <v>410</v>
      </c>
      <c r="H93" s="241">
        <v>9</v>
      </c>
      <c r="I93" s="242"/>
      <c r="J93" s="243">
        <f>ROUND(I93*H93,2)</f>
        <v>0</v>
      </c>
      <c r="K93" s="239" t="s">
        <v>163</v>
      </c>
      <c r="L93" s="244"/>
      <c r="M93" s="245" t="s">
        <v>44</v>
      </c>
      <c r="N93" s="246" t="s">
        <v>53</v>
      </c>
      <c r="O93" s="66"/>
      <c r="P93" s="185">
        <f>O93*H93</f>
        <v>0</v>
      </c>
      <c r="Q93" s="185">
        <v>0.0021</v>
      </c>
      <c r="R93" s="185">
        <f>Q93*H93</f>
        <v>0.0189</v>
      </c>
      <c r="S93" s="185">
        <v>0</v>
      </c>
      <c r="T93" s="186">
        <f>S93*H93</f>
        <v>0</v>
      </c>
      <c r="U93" s="36"/>
      <c r="V93" s="36"/>
      <c r="W93" s="36"/>
      <c r="X93" s="36"/>
      <c r="Y93" s="36"/>
      <c r="Z93" s="36"/>
      <c r="AA93" s="36"/>
      <c r="AB93" s="36"/>
      <c r="AC93" s="36"/>
      <c r="AD93" s="36"/>
      <c r="AE93" s="36"/>
      <c r="AR93" s="187" t="s">
        <v>213</v>
      </c>
      <c r="AT93" s="187" t="s">
        <v>262</v>
      </c>
      <c r="AU93" s="187" t="s">
        <v>92</v>
      </c>
      <c r="AY93" s="18" t="s">
        <v>158</v>
      </c>
      <c r="BE93" s="188">
        <f>IF(N93="základní",J93,0)</f>
        <v>0</v>
      </c>
      <c r="BF93" s="188">
        <f>IF(N93="snížená",J93,0)</f>
        <v>0</v>
      </c>
      <c r="BG93" s="188">
        <f>IF(N93="zákl. přenesená",J93,0)</f>
        <v>0</v>
      </c>
      <c r="BH93" s="188">
        <f>IF(N93="sníž. přenesená",J93,0)</f>
        <v>0</v>
      </c>
      <c r="BI93" s="188">
        <f>IF(N93="nulová",J93,0)</f>
        <v>0</v>
      </c>
      <c r="BJ93" s="18" t="s">
        <v>90</v>
      </c>
      <c r="BK93" s="188">
        <f>ROUND(I93*H93,2)</f>
        <v>0</v>
      </c>
      <c r="BL93" s="18" t="s">
        <v>164</v>
      </c>
      <c r="BM93" s="187" t="s">
        <v>797</v>
      </c>
    </row>
    <row r="94" spans="2:51" s="13" customFormat="1" ht="11.25">
      <c r="B94" s="194"/>
      <c r="C94" s="195"/>
      <c r="D94" s="189" t="s">
        <v>168</v>
      </c>
      <c r="E94" s="196" t="s">
        <v>44</v>
      </c>
      <c r="F94" s="197" t="s">
        <v>791</v>
      </c>
      <c r="G94" s="195"/>
      <c r="H94" s="196" t="s">
        <v>44</v>
      </c>
      <c r="I94" s="198"/>
      <c r="J94" s="195"/>
      <c r="K94" s="195"/>
      <c r="L94" s="199"/>
      <c r="M94" s="200"/>
      <c r="N94" s="201"/>
      <c r="O94" s="201"/>
      <c r="P94" s="201"/>
      <c r="Q94" s="201"/>
      <c r="R94" s="201"/>
      <c r="S94" s="201"/>
      <c r="T94" s="202"/>
      <c r="AT94" s="203" t="s">
        <v>168</v>
      </c>
      <c r="AU94" s="203" t="s">
        <v>92</v>
      </c>
      <c r="AV94" s="13" t="s">
        <v>90</v>
      </c>
      <c r="AW94" s="13" t="s">
        <v>42</v>
      </c>
      <c r="AX94" s="13" t="s">
        <v>82</v>
      </c>
      <c r="AY94" s="203" t="s">
        <v>158</v>
      </c>
    </row>
    <row r="95" spans="2:51" s="14" customFormat="1" ht="11.25">
      <c r="B95" s="204"/>
      <c r="C95" s="205"/>
      <c r="D95" s="189" t="s">
        <v>168</v>
      </c>
      <c r="E95" s="206" t="s">
        <v>44</v>
      </c>
      <c r="F95" s="207" t="s">
        <v>798</v>
      </c>
      <c r="G95" s="205"/>
      <c r="H95" s="208">
        <v>9</v>
      </c>
      <c r="I95" s="209"/>
      <c r="J95" s="205"/>
      <c r="K95" s="205"/>
      <c r="L95" s="210"/>
      <c r="M95" s="211"/>
      <c r="N95" s="212"/>
      <c r="O95" s="212"/>
      <c r="P95" s="212"/>
      <c r="Q95" s="212"/>
      <c r="R95" s="212"/>
      <c r="S95" s="212"/>
      <c r="T95" s="213"/>
      <c r="AT95" s="214" t="s">
        <v>168</v>
      </c>
      <c r="AU95" s="214" t="s">
        <v>92</v>
      </c>
      <c r="AV95" s="14" t="s">
        <v>92</v>
      </c>
      <c r="AW95" s="14" t="s">
        <v>42</v>
      </c>
      <c r="AX95" s="14" t="s">
        <v>90</v>
      </c>
      <c r="AY95" s="214" t="s">
        <v>158</v>
      </c>
    </row>
    <row r="96" spans="1:65" s="2" customFormat="1" ht="14.45" customHeight="1">
      <c r="A96" s="36"/>
      <c r="B96" s="37"/>
      <c r="C96" s="176" t="s">
        <v>164</v>
      </c>
      <c r="D96" s="176" t="s">
        <v>160</v>
      </c>
      <c r="E96" s="177" t="s">
        <v>799</v>
      </c>
      <c r="F96" s="178" t="s">
        <v>800</v>
      </c>
      <c r="G96" s="179" t="s">
        <v>410</v>
      </c>
      <c r="H96" s="180">
        <v>21</v>
      </c>
      <c r="I96" s="181"/>
      <c r="J96" s="182">
        <f>ROUND(I96*H96,2)</f>
        <v>0</v>
      </c>
      <c r="K96" s="178" t="s">
        <v>163</v>
      </c>
      <c r="L96" s="41"/>
      <c r="M96" s="183" t="s">
        <v>44</v>
      </c>
      <c r="N96" s="184" t="s">
        <v>53</v>
      </c>
      <c r="O96" s="66"/>
      <c r="P96" s="185">
        <f>O96*H96</f>
        <v>0</v>
      </c>
      <c r="Q96" s="185">
        <v>0.0007</v>
      </c>
      <c r="R96" s="185">
        <f>Q96*H96</f>
        <v>0.0147</v>
      </c>
      <c r="S96" s="185">
        <v>0</v>
      </c>
      <c r="T96" s="186">
        <f>S96*H96</f>
        <v>0</v>
      </c>
      <c r="U96" s="36"/>
      <c r="V96" s="36"/>
      <c r="W96" s="36"/>
      <c r="X96" s="36"/>
      <c r="Y96" s="36"/>
      <c r="Z96" s="36"/>
      <c r="AA96" s="36"/>
      <c r="AB96" s="36"/>
      <c r="AC96" s="36"/>
      <c r="AD96" s="36"/>
      <c r="AE96" s="36"/>
      <c r="AR96" s="187" t="s">
        <v>164</v>
      </c>
      <c r="AT96" s="187" t="s">
        <v>160</v>
      </c>
      <c r="AU96" s="187" t="s">
        <v>92</v>
      </c>
      <c r="AY96" s="18" t="s">
        <v>158</v>
      </c>
      <c r="BE96" s="188">
        <f>IF(N96="základní",J96,0)</f>
        <v>0</v>
      </c>
      <c r="BF96" s="188">
        <f>IF(N96="snížená",J96,0)</f>
        <v>0</v>
      </c>
      <c r="BG96" s="188">
        <f>IF(N96="zákl. přenesená",J96,0)</f>
        <v>0</v>
      </c>
      <c r="BH96" s="188">
        <f>IF(N96="sníž. přenesená",J96,0)</f>
        <v>0</v>
      </c>
      <c r="BI96" s="188">
        <f>IF(N96="nulová",J96,0)</f>
        <v>0</v>
      </c>
      <c r="BJ96" s="18" t="s">
        <v>90</v>
      </c>
      <c r="BK96" s="188">
        <f>ROUND(I96*H96,2)</f>
        <v>0</v>
      </c>
      <c r="BL96" s="18" t="s">
        <v>164</v>
      </c>
      <c r="BM96" s="187" t="s">
        <v>801</v>
      </c>
    </row>
    <row r="97" spans="1:47" s="2" customFormat="1" ht="126.75">
      <c r="A97" s="36"/>
      <c r="B97" s="37"/>
      <c r="C97" s="38"/>
      <c r="D97" s="189" t="s">
        <v>166</v>
      </c>
      <c r="E97" s="38"/>
      <c r="F97" s="190" t="s">
        <v>802</v>
      </c>
      <c r="G97" s="38"/>
      <c r="H97" s="38"/>
      <c r="I97" s="191"/>
      <c r="J97" s="38"/>
      <c r="K97" s="38"/>
      <c r="L97" s="41"/>
      <c r="M97" s="192"/>
      <c r="N97" s="193"/>
      <c r="O97" s="66"/>
      <c r="P97" s="66"/>
      <c r="Q97" s="66"/>
      <c r="R97" s="66"/>
      <c r="S97" s="66"/>
      <c r="T97" s="67"/>
      <c r="U97" s="36"/>
      <c r="V97" s="36"/>
      <c r="W97" s="36"/>
      <c r="X97" s="36"/>
      <c r="Y97" s="36"/>
      <c r="Z97" s="36"/>
      <c r="AA97" s="36"/>
      <c r="AB97" s="36"/>
      <c r="AC97" s="36"/>
      <c r="AD97" s="36"/>
      <c r="AE97" s="36"/>
      <c r="AT97" s="18" t="s">
        <v>166</v>
      </c>
      <c r="AU97" s="18" t="s">
        <v>92</v>
      </c>
    </row>
    <row r="98" spans="1:65" s="2" customFormat="1" ht="14.45" customHeight="1">
      <c r="A98" s="36"/>
      <c r="B98" s="37"/>
      <c r="C98" s="237" t="s">
        <v>190</v>
      </c>
      <c r="D98" s="237" t="s">
        <v>262</v>
      </c>
      <c r="E98" s="238" t="s">
        <v>803</v>
      </c>
      <c r="F98" s="239" t="s">
        <v>804</v>
      </c>
      <c r="G98" s="240" t="s">
        <v>410</v>
      </c>
      <c r="H98" s="241">
        <v>13</v>
      </c>
      <c r="I98" s="242"/>
      <c r="J98" s="243">
        <f>ROUND(I98*H98,2)</f>
        <v>0</v>
      </c>
      <c r="K98" s="239" t="s">
        <v>163</v>
      </c>
      <c r="L98" s="244"/>
      <c r="M98" s="245" t="s">
        <v>44</v>
      </c>
      <c r="N98" s="246" t="s">
        <v>53</v>
      </c>
      <c r="O98" s="66"/>
      <c r="P98" s="185">
        <f>O98*H98</f>
        <v>0</v>
      </c>
      <c r="Q98" s="185">
        <v>0.005</v>
      </c>
      <c r="R98" s="185">
        <f>Q98*H98</f>
        <v>0.065</v>
      </c>
      <c r="S98" s="185">
        <v>0</v>
      </c>
      <c r="T98" s="186">
        <f>S98*H98</f>
        <v>0</v>
      </c>
      <c r="U98" s="36"/>
      <c r="V98" s="36"/>
      <c r="W98" s="36"/>
      <c r="X98" s="36"/>
      <c r="Y98" s="36"/>
      <c r="Z98" s="36"/>
      <c r="AA98" s="36"/>
      <c r="AB98" s="36"/>
      <c r="AC98" s="36"/>
      <c r="AD98" s="36"/>
      <c r="AE98" s="36"/>
      <c r="AR98" s="187" t="s">
        <v>213</v>
      </c>
      <c r="AT98" s="187" t="s">
        <v>262</v>
      </c>
      <c r="AU98" s="187" t="s">
        <v>92</v>
      </c>
      <c r="AY98" s="18" t="s">
        <v>158</v>
      </c>
      <c r="BE98" s="188">
        <f>IF(N98="základní",J98,0)</f>
        <v>0</v>
      </c>
      <c r="BF98" s="188">
        <f>IF(N98="snížená",J98,0)</f>
        <v>0</v>
      </c>
      <c r="BG98" s="188">
        <f>IF(N98="zákl. přenesená",J98,0)</f>
        <v>0</v>
      </c>
      <c r="BH98" s="188">
        <f>IF(N98="sníž. přenesená",J98,0)</f>
        <v>0</v>
      </c>
      <c r="BI98" s="188">
        <f>IF(N98="nulová",J98,0)</f>
        <v>0</v>
      </c>
      <c r="BJ98" s="18" t="s">
        <v>90</v>
      </c>
      <c r="BK98" s="188">
        <f>ROUND(I98*H98,2)</f>
        <v>0</v>
      </c>
      <c r="BL98" s="18" t="s">
        <v>164</v>
      </c>
      <c r="BM98" s="187" t="s">
        <v>805</v>
      </c>
    </row>
    <row r="99" spans="2:51" s="13" customFormat="1" ht="11.25">
      <c r="B99" s="194"/>
      <c r="C99" s="195"/>
      <c r="D99" s="189" t="s">
        <v>168</v>
      </c>
      <c r="E99" s="196" t="s">
        <v>44</v>
      </c>
      <c r="F99" s="197" t="s">
        <v>806</v>
      </c>
      <c r="G99" s="195"/>
      <c r="H99" s="196" t="s">
        <v>44</v>
      </c>
      <c r="I99" s="198"/>
      <c r="J99" s="195"/>
      <c r="K99" s="195"/>
      <c r="L99" s="199"/>
      <c r="M99" s="200"/>
      <c r="N99" s="201"/>
      <c r="O99" s="201"/>
      <c r="P99" s="201"/>
      <c r="Q99" s="201"/>
      <c r="R99" s="201"/>
      <c r="S99" s="201"/>
      <c r="T99" s="202"/>
      <c r="AT99" s="203" t="s">
        <v>168</v>
      </c>
      <c r="AU99" s="203" t="s">
        <v>92</v>
      </c>
      <c r="AV99" s="13" t="s">
        <v>90</v>
      </c>
      <c r="AW99" s="13" t="s">
        <v>42</v>
      </c>
      <c r="AX99" s="13" t="s">
        <v>82</v>
      </c>
      <c r="AY99" s="203" t="s">
        <v>158</v>
      </c>
    </row>
    <row r="100" spans="2:51" s="14" customFormat="1" ht="11.25">
      <c r="B100" s="204"/>
      <c r="C100" s="205"/>
      <c r="D100" s="189" t="s">
        <v>168</v>
      </c>
      <c r="E100" s="206" t="s">
        <v>44</v>
      </c>
      <c r="F100" s="207" t="s">
        <v>807</v>
      </c>
      <c r="G100" s="205"/>
      <c r="H100" s="208">
        <v>8</v>
      </c>
      <c r="I100" s="209"/>
      <c r="J100" s="205"/>
      <c r="K100" s="205"/>
      <c r="L100" s="210"/>
      <c r="M100" s="211"/>
      <c r="N100" s="212"/>
      <c r="O100" s="212"/>
      <c r="P100" s="212"/>
      <c r="Q100" s="212"/>
      <c r="R100" s="212"/>
      <c r="S100" s="212"/>
      <c r="T100" s="213"/>
      <c r="AT100" s="214" t="s">
        <v>168</v>
      </c>
      <c r="AU100" s="214" t="s">
        <v>92</v>
      </c>
      <c r="AV100" s="14" t="s">
        <v>92</v>
      </c>
      <c r="AW100" s="14" t="s">
        <v>42</v>
      </c>
      <c r="AX100" s="14" t="s">
        <v>82</v>
      </c>
      <c r="AY100" s="214" t="s">
        <v>158</v>
      </c>
    </row>
    <row r="101" spans="2:51" s="14" customFormat="1" ht="11.25">
      <c r="B101" s="204"/>
      <c r="C101" s="205"/>
      <c r="D101" s="189" t="s">
        <v>168</v>
      </c>
      <c r="E101" s="206" t="s">
        <v>44</v>
      </c>
      <c r="F101" s="207" t="s">
        <v>808</v>
      </c>
      <c r="G101" s="205"/>
      <c r="H101" s="208">
        <v>5</v>
      </c>
      <c r="I101" s="209"/>
      <c r="J101" s="205"/>
      <c r="K101" s="205"/>
      <c r="L101" s="210"/>
      <c r="M101" s="211"/>
      <c r="N101" s="212"/>
      <c r="O101" s="212"/>
      <c r="P101" s="212"/>
      <c r="Q101" s="212"/>
      <c r="R101" s="212"/>
      <c r="S101" s="212"/>
      <c r="T101" s="213"/>
      <c r="AT101" s="214" t="s">
        <v>168</v>
      </c>
      <c r="AU101" s="214" t="s">
        <v>92</v>
      </c>
      <c r="AV101" s="14" t="s">
        <v>92</v>
      </c>
      <c r="AW101" s="14" t="s">
        <v>42</v>
      </c>
      <c r="AX101" s="14" t="s">
        <v>82</v>
      </c>
      <c r="AY101" s="214" t="s">
        <v>158</v>
      </c>
    </row>
    <row r="102" spans="2:51" s="15" customFormat="1" ht="11.25">
      <c r="B102" s="215"/>
      <c r="C102" s="216"/>
      <c r="D102" s="189" t="s">
        <v>168</v>
      </c>
      <c r="E102" s="217" t="s">
        <v>44</v>
      </c>
      <c r="F102" s="218" t="s">
        <v>171</v>
      </c>
      <c r="G102" s="216"/>
      <c r="H102" s="219">
        <v>13</v>
      </c>
      <c r="I102" s="220"/>
      <c r="J102" s="216"/>
      <c r="K102" s="216"/>
      <c r="L102" s="221"/>
      <c r="M102" s="222"/>
      <c r="N102" s="223"/>
      <c r="O102" s="223"/>
      <c r="P102" s="223"/>
      <c r="Q102" s="223"/>
      <c r="R102" s="223"/>
      <c r="S102" s="223"/>
      <c r="T102" s="224"/>
      <c r="AT102" s="225" t="s">
        <v>168</v>
      </c>
      <c r="AU102" s="225" t="s">
        <v>92</v>
      </c>
      <c r="AV102" s="15" t="s">
        <v>164</v>
      </c>
      <c r="AW102" s="15" t="s">
        <v>42</v>
      </c>
      <c r="AX102" s="15" t="s">
        <v>90</v>
      </c>
      <c r="AY102" s="225" t="s">
        <v>158</v>
      </c>
    </row>
    <row r="103" spans="1:65" s="2" customFormat="1" ht="14.45" customHeight="1">
      <c r="A103" s="36"/>
      <c r="B103" s="37"/>
      <c r="C103" s="237" t="s">
        <v>197</v>
      </c>
      <c r="D103" s="237" t="s">
        <v>262</v>
      </c>
      <c r="E103" s="238" t="s">
        <v>809</v>
      </c>
      <c r="F103" s="239" t="s">
        <v>810</v>
      </c>
      <c r="G103" s="240" t="s">
        <v>410</v>
      </c>
      <c r="H103" s="241">
        <v>8</v>
      </c>
      <c r="I103" s="242"/>
      <c r="J103" s="243">
        <f>ROUND(I103*H103,2)</f>
        <v>0</v>
      </c>
      <c r="K103" s="239" t="s">
        <v>163</v>
      </c>
      <c r="L103" s="244"/>
      <c r="M103" s="245" t="s">
        <v>44</v>
      </c>
      <c r="N103" s="246" t="s">
        <v>53</v>
      </c>
      <c r="O103" s="66"/>
      <c r="P103" s="185">
        <f>O103*H103</f>
        <v>0</v>
      </c>
      <c r="Q103" s="185">
        <v>0.0025</v>
      </c>
      <c r="R103" s="185">
        <f>Q103*H103</f>
        <v>0.02</v>
      </c>
      <c r="S103" s="185">
        <v>0</v>
      </c>
      <c r="T103" s="186">
        <f>S103*H103</f>
        <v>0</v>
      </c>
      <c r="U103" s="36"/>
      <c r="V103" s="36"/>
      <c r="W103" s="36"/>
      <c r="X103" s="36"/>
      <c r="Y103" s="36"/>
      <c r="Z103" s="36"/>
      <c r="AA103" s="36"/>
      <c r="AB103" s="36"/>
      <c r="AC103" s="36"/>
      <c r="AD103" s="36"/>
      <c r="AE103" s="36"/>
      <c r="AR103" s="187" t="s">
        <v>213</v>
      </c>
      <c r="AT103" s="187" t="s">
        <v>262</v>
      </c>
      <c r="AU103" s="187" t="s">
        <v>92</v>
      </c>
      <c r="AY103" s="18" t="s">
        <v>158</v>
      </c>
      <c r="BE103" s="188">
        <f>IF(N103="základní",J103,0)</f>
        <v>0</v>
      </c>
      <c r="BF103" s="188">
        <f>IF(N103="snížená",J103,0)</f>
        <v>0</v>
      </c>
      <c r="BG103" s="188">
        <f>IF(N103="zákl. přenesená",J103,0)</f>
        <v>0</v>
      </c>
      <c r="BH103" s="188">
        <f>IF(N103="sníž. přenesená",J103,0)</f>
        <v>0</v>
      </c>
      <c r="BI103" s="188">
        <f>IF(N103="nulová",J103,0)</f>
        <v>0</v>
      </c>
      <c r="BJ103" s="18" t="s">
        <v>90</v>
      </c>
      <c r="BK103" s="188">
        <f>ROUND(I103*H103,2)</f>
        <v>0</v>
      </c>
      <c r="BL103" s="18" t="s">
        <v>164</v>
      </c>
      <c r="BM103" s="187" t="s">
        <v>811</v>
      </c>
    </row>
    <row r="104" spans="2:51" s="13" customFormat="1" ht="11.25">
      <c r="B104" s="194"/>
      <c r="C104" s="195"/>
      <c r="D104" s="189" t="s">
        <v>168</v>
      </c>
      <c r="E104" s="196" t="s">
        <v>44</v>
      </c>
      <c r="F104" s="197" t="s">
        <v>806</v>
      </c>
      <c r="G104" s="195"/>
      <c r="H104" s="196" t="s">
        <v>44</v>
      </c>
      <c r="I104" s="198"/>
      <c r="J104" s="195"/>
      <c r="K104" s="195"/>
      <c r="L104" s="199"/>
      <c r="M104" s="200"/>
      <c r="N104" s="201"/>
      <c r="O104" s="201"/>
      <c r="P104" s="201"/>
      <c r="Q104" s="201"/>
      <c r="R104" s="201"/>
      <c r="S104" s="201"/>
      <c r="T104" s="202"/>
      <c r="AT104" s="203" t="s">
        <v>168</v>
      </c>
      <c r="AU104" s="203" t="s">
        <v>92</v>
      </c>
      <c r="AV104" s="13" t="s">
        <v>90</v>
      </c>
      <c r="AW104" s="13" t="s">
        <v>42</v>
      </c>
      <c r="AX104" s="13" t="s">
        <v>82</v>
      </c>
      <c r="AY104" s="203" t="s">
        <v>158</v>
      </c>
    </row>
    <row r="105" spans="2:51" s="14" customFormat="1" ht="11.25">
      <c r="B105" s="204"/>
      <c r="C105" s="205"/>
      <c r="D105" s="189" t="s">
        <v>168</v>
      </c>
      <c r="E105" s="206" t="s">
        <v>44</v>
      </c>
      <c r="F105" s="207" t="s">
        <v>812</v>
      </c>
      <c r="G105" s="205"/>
      <c r="H105" s="208">
        <v>8</v>
      </c>
      <c r="I105" s="209"/>
      <c r="J105" s="205"/>
      <c r="K105" s="205"/>
      <c r="L105" s="210"/>
      <c r="M105" s="211"/>
      <c r="N105" s="212"/>
      <c r="O105" s="212"/>
      <c r="P105" s="212"/>
      <c r="Q105" s="212"/>
      <c r="R105" s="212"/>
      <c r="S105" s="212"/>
      <c r="T105" s="213"/>
      <c r="AT105" s="214" t="s">
        <v>168</v>
      </c>
      <c r="AU105" s="214" t="s">
        <v>92</v>
      </c>
      <c r="AV105" s="14" t="s">
        <v>92</v>
      </c>
      <c r="AW105" s="14" t="s">
        <v>42</v>
      </c>
      <c r="AX105" s="14" t="s">
        <v>90</v>
      </c>
      <c r="AY105" s="214" t="s">
        <v>158</v>
      </c>
    </row>
    <row r="106" spans="1:65" s="2" customFormat="1" ht="14.45" customHeight="1">
      <c r="A106" s="36"/>
      <c r="B106" s="37"/>
      <c r="C106" s="176" t="s">
        <v>205</v>
      </c>
      <c r="D106" s="176" t="s">
        <v>160</v>
      </c>
      <c r="E106" s="177" t="s">
        <v>813</v>
      </c>
      <c r="F106" s="178" t="s">
        <v>814</v>
      </c>
      <c r="G106" s="179" t="s">
        <v>410</v>
      </c>
      <c r="H106" s="180">
        <v>13</v>
      </c>
      <c r="I106" s="181"/>
      <c r="J106" s="182">
        <f>ROUND(I106*H106,2)</f>
        <v>0</v>
      </c>
      <c r="K106" s="178" t="s">
        <v>163</v>
      </c>
      <c r="L106" s="41"/>
      <c r="M106" s="183" t="s">
        <v>44</v>
      </c>
      <c r="N106" s="184" t="s">
        <v>53</v>
      </c>
      <c r="O106" s="66"/>
      <c r="P106" s="185">
        <f>O106*H106</f>
        <v>0</v>
      </c>
      <c r="Q106" s="185">
        <v>0.10941</v>
      </c>
      <c r="R106" s="185">
        <f>Q106*H106</f>
        <v>1.4223299999999999</v>
      </c>
      <c r="S106" s="185">
        <v>0</v>
      </c>
      <c r="T106" s="186">
        <f>S106*H106</f>
        <v>0</v>
      </c>
      <c r="U106" s="36"/>
      <c r="V106" s="36"/>
      <c r="W106" s="36"/>
      <c r="X106" s="36"/>
      <c r="Y106" s="36"/>
      <c r="Z106" s="36"/>
      <c r="AA106" s="36"/>
      <c r="AB106" s="36"/>
      <c r="AC106" s="36"/>
      <c r="AD106" s="36"/>
      <c r="AE106" s="36"/>
      <c r="AR106" s="187" t="s">
        <v>164</v>
      </c>
      <c r="AT106" s="187" t="s">
        <v>160</v>
      </c>
      <c r="AU106" s="187" t="s">
        <v>92</v>
      </c>
      <c r="AY106" s="18" t="s">
        <v>158</v>
      </c>
      <c r="BE106" s="188">
        <f>IF(N106="základní",J106,0)</f>
        <v>0</v>
      </c>
      <c r="BF106" s="188">
        <f>IF(N106="snížená",J106,0)</f>
        <v>0</v>
      </c>
      <c r="BG106" s="188">
        <f>IF(N106="zákl. přenesená",J106,0)</f>
        <v>0</v>
      </c>
      <c r="BH106" s="188">
        <f>IF(N106="sníž. přenesená",J106,0)</f>
        <v>0</v>
      </c>
      <c r="BI106" s="188">
        <f>IF(N106="nulová",J106,0)</f>
        <v>0</v>
      </c>
      <c r="BJ106" s="18" t="s">
        <v>90</v>
      </c>
      <c r="BK106" s="188">
        <f>ROUND(I106*H106,2)</f>
        <v>0</v>
      </c>
      <c r="BL106" s="18" t="s">
        <v>164</v>
      </c>
      <c r="BM106" s="187" t="s">
        <v>815</v>
      </c>
    </row>
    <row r="107" spans="1:47" s="2" customFormat="1" ht="97.5">
      <c r="A107" s="36"/>
      <c r="B107" s="37"/>
      <c r="C107" s="38"/>
      <c r="D107" s="189" t="s">
        <v>166</v>
      </c>
      <c r="E107" s="38"/>
      <c r="F107" s="190" t="s">
        <v>816</v>
      </c>
      <c r="G107" s="38"/>
      <c r="H107" s="38"/>
      <c r="I107" s="191"/>
      <c r="J107" s="38"/>
      <c r="K107" s="38"/>
      <c r="L107" s="41"/>
      <c r="M107" s="192"/>
      <c r="N107" s="193"/>
      <c r="O107" s="66"/>
      <c r="P107" s="66"/>
      <c r="Q107" s="66"/>
      <c r="R107" s="66"/>
      <c r="S107" s="66"/>
      <c r="T107" s="67"/>
      <c r="U107" s="36"/>
      <c r="V107" s="36"/>
      <c r="W107" s="36"/>
      <c r="X107" s="36"/>
      <c r="Y107" s="36"/>
      <c r="Z107" s="36"/>
      <c r="AA107" s="36"/>
      <c r="AB107" s="36"/>
      <c r="AC107" s="36"/>
      <c r="AD107" s="36"/>
      <c r="AE107" s="36"/>
      <c r="AT107" s="18" t="s">
        <v>166</v>
      </c>
      <c r="AU107" s="18" t="s">
        <v>92</v>
      </c>
    </row>
    <row r="108" spans="2:51" s="14" customFormat="1" ht="11.25">
      <c r="B108" s="204"/>
      <c r="C108" s="205"/>
      <c r="D108" s="189" t="s">
        <v>168</v>
      </c>
      <c r="E108" s="206" t="s">
        <v>44</v>
      </c>
      <c r="F108" s="207" t="s">
        <v>817</v>
      </c>
      <c r="G108" s="205"/>
      <c r="H108" s="208">
        <v>13</v>
      </c>
      <c r="I108" s="209"/>
      <c r="J108" s="205"/>
      <c r="K108" s="205"/>
      <c r="L108" s="210"/>
      <c r="M108" s="211"/>
      <c r="N108" s="212"/>
      <c r="O108" s="212"/>
      <c r="P108" s="212"/>
      <c r="Q108" s="212"/>
      <c r="R108" s="212"/>
      <c r="S108" s="212"/>
      <c r="T108" s="213"/>
      <c r="AT108" s="214" t="s">
        <v>168</v>
      </c>
      <c r="AU108" s="214" t="s">
        <v>92</v>
      </c>
      <c r="AV108" s="14" t="s">
        <v>92</v>
      </c>
      <c r="AW108" s="14" t="s">
        <v>42</v>
      </c>
      <c r="AX108" s="14" t="s">
        <v>90</v>
      </c>
      <c r="AY108" s="214" t="s">
        <v>158</v>
      </c>
    </row>
    <row r="109" spans="1:65" s="2" customFormat="1" ht="14.45" customHeight="1">
      <c r="A109" s="36"/>
      <c r="B109" s="37"/>
      <c r="C109" s="237" t="s">
        <v>213</v>
      </c>
      <c r="D109" s="237" t="s">
        <v>262</v>
      </c>
      <c r="E109" s="238" t="s">
        <v>818</v>
      </c>
      <c r="F109" s="239" t="s">
        <v>819</v>
      </c>
      <c r="G109" s="240" t="s">
        <v>410</v>
      </c>
      <c r="H109" s="241">
        <v>13</v>
      </c>
      <c r="I109" s="242"/>
      <c r="J109" s="243">
        <f>ROUND(I109*H109,2)</f>
        <v>0</v>
      </c>
      <c r="K109" s="239" t="s">
        <v>163</v>
      </c>
      <c r="L109" s="244"/>
      <c r="M109" s="245" t="s">
        <v>44</v>
      </c>
      <c r="N109" s="246" t="s">
        <v>53</v>
      </c>
      <c r="O109" s="66"/>
      <c r="P109" s="185">
        <f>O109*H109</f>
        <v>0</v>
      </c>
      <c r="Q109" s="185">
        <v>0.0065</v>
      </c>
      <c r="R109" s="185">
        <f>Q109*H109</f>
        <v>0.08449999999999999</v>
      </c>
      <c r="S109" s="185">
        <v>0</v>
      </c>
      <c r="T109" s="186">
        <f>S109*H109</f>
        <v>0</v>
      </c>
      <c r="U109" s="36"/>
      <c r="V109" s="36"/>
      <c r="W109" s="36"/>
      <c r="X109" s="36"/>
      <c r="Y109" s="36"/>
      <c r="Z109" s="36"/>
      <c r="AA109" s="36"/>
      <c r="AB109" s="36"/>
      <c r="AC109" s="36"/>
      <c r="AD109" s="36"/>
      <c r="AE109" s="36"/>
      <c r="AR109" s="187" t="s">
        <v>213</v>
      </c>
      <c r="AT109" s="187" t="s">
        <v>262</v>
      </c>
      <c r="AU109" s="187" t="s">
        <v>92</v>
      </c>
      <c r="AY109" s="18" t="s">
        <v>158</v>
      </c>
      <c r="BE109" s="188">
        <f>IF(N109="základní",J109,0)</f>
        <v>0</v>
      </c>
      <c r="BF109" s="188">
        <f>IF(N109="snížená",J109,0)</f>
        <v>0</v>
      </c>
      <c r="BG109" s="188">
        <f>IF(N109="zákl. přenesená",J109,0)</f>
        <v>0</v>
      </c>
      <c r="BH109" s="188">
        <f>IF(N109="sníž. přenesená",J109,0)</f>
        <v>0</v>
      </c>
      <c r="BI109" s="188">
        <f>IF(N109="nulová",J109,0)</f>
        <v>0</v>
      </c>
      <c r="BJ109" s="18" t="s">
        <v>90</v>
      </c>
      <c r="BK109" s="188">
        <f>ROUND(I109*H109,2)</f>
        <v>0</v>
      </c>
      <c r="BL109" s="18" t="s">
        <v>164</v>
      </c>
      <c r="BM109" s="187" t="s">
        <v>820</v>
      </c>
    </row>
    <row r="110" spans="1:65" s="2" customFormat="1" ht="14.45" customHeight="1">
      <c r="A110" s="36"/>
      <c r="B110" s="37"/>
      <c r="C110" s="176" t="s">
        <v>225</v>
      </c>
      <c r="D110" s="176" t="s">
        <v>160</v>
      </c>
      <c r="E110" s="177" t="s">
        <v>821</v>
      </c>
      <c r="F110" s="178" t="s">
        <v>822</v>
      </c>
      <c r="G110" s="179" t="s">
        <v>312</v>
      </c>
      <c r="H110" s="180">
        <v>14158</v>
      </c>
      <c r="I110" s="181"/>
      <c r="J110" s="182">
        <f>ROUND(I110*H110,2)</f>
        <v>0</v>
      </c>
      <c r="K110" s="178" t="s">
        <v>163</v>
      </c>
      <c r="L110" s="41"/>
      <c r="M110" s="183" t="s">
        <v>44</v>
      </c>
      <c r="N110" s="184" t="s">
        <v>53</v>
      </c>
      <c r="O110" s="66"/>
      <c r="P110" s="185">
        <f>O110*H110</f>
        <v>0</v>
      </c>
      <c r="Q110" s="185">
        <v>0.00011</v>
      </c>
      <c r="R110" s="185">
        <f>Q110*H110</f>
        <v>1.55738</v>
      </c>
      <c r="S110" s="185">
        <v>0</v>
      </c>
      <c r="T110" s="186">
        <f>S110*H110</f>
        <v>0</v>
      </c>
      <c r="U110" s="36"/>
      <c r="V110" s="36"/>
      <c r="W110" s="36"/>
      <c r="X110" s="36"/>
      <c r="Y110" s="36"/>
      <c r="Z110" s="36"/>
      <c r="AA110" s="36"/>
      <c r="AB110" s="36"/>
      <c r="AC110" s="36"/>
      <c r="AD110" s="36"/>
      <c r="AE110" s="36"/>
      <c r="AR110" s="187" t="s">
        <v>164</v>
      </c>
      <c r="AT110" s="187" t="s">
        <v>160</v>
      </c>
      <c r="AU110" s="187" t="s">
        <v>92</v>
      </c>
      <c r="AY110" s="18" t="s">
        <v>158</v>
      </c>
      <c r="BE110" s="188">
        <f>IF(N110="základní",J110,0)</f>
        <v>0</v>
      </c>
      <c r="BF110" s="188">
        <f>IF(N110="snížená",J110,0)</f>
        <v>0</v>
      </c>
      <c r="BG110" s="188">
        <f>IF(N110="zákl. přenesená",J110,0)</f>
        <v>0</v>
      </c>
      <c r="BH110" s="188">
        <f>IF(N110="sníž. přenesená",J110,0)</f>
        <v>0</v>
      </c>
      <c r="BI110" s="188">
        <f>IF(N110="nulová",J110,0)</f>
        <v>0</v>
      </c>
      <c r="BJ110" s="18" t="s">
        <v>90</v>
      </c>
      <c r="BK110" s="188">
        <f>ROUND(I110*H110,2)</f>
        <v>0</v>
      </c>
      <c r="BL110" s="18" t="s">
        <v>164</v>
      </c>
      <c r="BM110" s="187" t="s">
        <v>823</v>
      </c>
    </row>
    <row r="111" spans="1:47" s="2" customFormat="1" ht="107.25">
      <c r="A111" s="36"/>
      <c r="B111" s="37"/>
      <c r="C111" s="38"/>
      <c r="D111" s="189" t="s">
        <v>166</v>
      </c>
      <c r="E111" s="38"/>
      <c r="F111" s="190" t="s">
        <v>824</v>
      </c>
      <c r="G111" s="38"/>
      <c r="H111" s="38"/>
      <c r="I111" s="191"/>
      <c r="J111" s="38"/>
      <c r="K111" s="38"/>
      <c r="L111" s="41"/>
      <c r="M111" s="192"/>
      <c r="N111" s="193"/>
      <c r="O111" s="66"/>
      <c r="P111" s="66"/>
      <c r="Q111" s="66"/>
      <c r="R111" s="66"/>
      <c r="S111" s="66"/>
      <c r="T111" s="67"/>
      <c r="U111" s="36"/>
      <c r="V111" s="36"/>
      <c r="W111" s="36"/>
      <c r="X111" s="36"/>
      <c r="Y111" s="36"/>
      <c r="Z111" s="36"/>
      <c r="AA111" s="36"/>
      <c r="AB111" s="36"/>
      <c r="AC111" s="36"/>
      <c r="AD111" s="36"/>
      <c r="AE111" s="36"/>
      <c r="AT111" s="18" t="s">
        <v>166</v>
      </c>
      <c r="AU111" s="18" t="s">
        <v>92</v>
      </c>
    </row>
    <row r="112" spans="2:51" s="13" customFormat="1" ht="11.25">
      <c r="B112" s="194"/>
      <c r="C112" s="195"/>
      <c r="D112" s="189" t="s">
        <v>168</v>
      </c>
      <c r="E112" s="196" t="s">
        <v>44</v>
      </c>
      <c r="F112" s="197" t="s">
        <v>791</v>
      </c>
      <c r="G112" s="195"/>
      <c r="H112" s="196" t="s">
        <v>44</v>
      </c>
      <c r="I112" s="198"/>
      <c r="J112" s="195"/>
      <c r="K112" s="195"/>
      <c r="L112" s="199"/>
      <c r="M112" s="200"/>
      <c r="N112" s="201"/>
      <c r="O112" s="201"/>
      <c r="P112" s="201"/>
      <c r="Q112" s="201"/>
      <c r="R112" s="201"/>
      <c r="S112" s="201"/>
      <c r="T112" s="202"/>
      <c r="AT112" s="203" t="s">
        <v>168</v>
      </c>
      <c r="AU112" s="203" t="s">
        <v>92</v>
      </c>
      <c r="AV112" s="13" t="s">
        <v>90</v>
      </c>
      <c r="AW112" s="13" t="s">
        <v>42</v>
      </c>
      <c r="AX112" s="13" t="s">
        <v>82</v>
      </c>
      <c r="AY112" s="203" t="s">
        <v>158</v>
      </c>
    </row>
    <row r="113" spans="2:51" s="14" customFormat="1" ht="11.25">
      <c r="B113" s="204"/>
      <c r="C113" s="205"/>
      <c r="D113" s="189" t="s">
        <v>168</v>
      </c>
      <c r="E113" s="206" t="s">
        <v>44</v>
      </c>
      <c r="F113" s="207" t="s">
        <v>825</v>
      </c>
      <c r="G113" s="205"/>
      <c r="H113" s="208">
        <v>190</v>
      </c>
      <c r="I113" s="209"/>
      <c r="J113" s="205"/>
      <c r="K113" s="205"/>
      <c r="L113" s="210"/>
      <c r="M113" s="211"/>
      <c r="N113" s="212"/>
      <c r="O113" s="212"/>
      <c r="P113" s="212"/>
      <c r="Q113" s="212"/>
      <c r="R113" s="212"/>
      <c r="S113" s="212"/>
      <c r="T113" s="213"/>
      <c r="AT113" s="214" t="s">
        <v>168</v>
      </c>
      <c r="AU113" s="214" t="s">
        <v>92</v>
      </c>
      <c r="AV113" s="14" t="s">
        <v>92</v>
      </c>
      <c r="AW113" s="14" t="s">
        <v>42</v>
      </c>
      <c r="AX113" s="14" t="s">
        <v>82</v>
      </c>
      <c r="AY113" s="214" t="s">
        <v>158</v>
      </c>
    </row>
    <row r="114" spans="2:51" s="14" customFormat="1" ht="11.25">
      <c r="B114" s="204"/>
      <c r="C114" s="205"/>
      <c r="D114" s="189" t="s">
        <v>168</v>
      </c>
      <c r="E114" s="206" t="s">
        <v>44</v>
      </c>
      <c r="F114" s="207" t="s">
        <v>826</v>
      </c>
      <c r="G114" s="205"/>
      <c r="H114" s="208">
        <v>13968</v>
      </c>
      <c r="I114" s="209"/>
      <c r="J114" s="205"/>
      <c r="K114" s="205"/>
      <c r="L114" s="210"/>
      <c r="M114" s="211"/>
      <c r="N114" s="212"/>
      <c r="O114" s="212"/>
      <c r="P114" s="212"/>
      <c r="Q114" s="212"/>
      <c r="R114" s="212"/>
      <c r="S114" s="212"/>
      <c r="T114" s="213"/>
      <c r="AT114" s="214" t="s">
        <v>168</v>
      </c>
      <c r="AU114" s="214" t="s">
        <v>92</v>
      </c>
      <c r="AV114" s="14" t="s">
        <v>92</v>
      </c>
      <c r="AW114" s="14" t="s">
        <v>42</v>
      </c>
      <c r="AX114" s="14" t="s">
        <v>82</v>
      </c>
      <c r="AY114" s="214" t="s">
        <v>158</v>
      </c>
    </row>
    <row r="115" spans="2:51" s="15" customFormat="1" ht="11.25">
      <c r="B115" s="215"/>
      <c r="C115" s="216"/>
      <c r="D115" s="189" t="s">
        <v>168</v>
      </c>
      <c r="E115" s="217" t="s">
        <v>771</v>
      </c>
      <c r="F115" s="218" t="s">
        <v>171</v>
      </c>
      <c r="G115" s="216"/>
      <c r="H115" s="219">
        <v>14158</v>
      </c>
      <c r="I115" s="220"/>
      <c r="J115" s="216"/>
      <c r="K115" s="216"/>
      <c r="L115" s="221"/>
      <c r="M115" s="222"/>
      <c r="N115" s="223"/>
      <c r="O115" s="223"/>
      <c r="P115" s="223"/>
      <c r="Q115" s="223"/>
      <c r="R115" s="223"/>
      <c r="S115" s="223"/>
      <c r="T115" s="224"/>
      <c r="AT115" s="225" t="s">
        <v>168</v>
      </c>
      <c r="AU115" s="225" t="s">
        <v>92</v>
      </c>
      <c r="AV115" s="15" t="s">
        <v>164</v>
      </c>
      <c r="AW115" s="15" t="s">
        <v>42</v>
      </c>
      <c r="AX115" s="15" t="s">
        <v>90</v>
      </c>
      <c r="AY115" s="225" t="s">
        <v>158</v>
      </c>
    </row>
    <row r="116" spans="1:65" s="2" customFormat="1" ht="14.45" customHeight="1">
      <c r="A116" s="36"/>
      <c r="B116" s="37"/>
      <c r="C116" s="176" t="s">
        <v>233</v>
      </c>
      <c r="D116" s="176" t="s">
        <v>160</v>
      </c>
      <c r="E116" s="177" t="s">
        <v>827</v>
      </c>
      <c r="F116" s="178" t="s">
        <v>828</v>
      </c>
      <c r="G116" s="179" t="s">
        <v>312</v>
      </c>
      <c r="H116" s="180">
        <v>2963</v>
      </c>
      <c r="I116" s="181"/>
      <c r="J116" s="182">
        <f>ROUND(I116*H116,2)</f>
        <v>0</v>
      </c>
      <c r="K116" s="178" t="s">
        <v>163</v>
      </c>
      <c r="L116" s="41"/>
      <c r="M116" s="183" t="s">
        <v>44</v>
      </c>
      <c r="N116" s="184" t="s">
        <v>53</v>
      </c>
      <c r="O116" s="66"/>
      <c r="P116" s="185">
        <f>O116*H116</f>
        <v>0</v>
      </c>
      <c r="Q116" s="185">
        <v>4E-05</v>
      </c>
      <c r="R116" s="185">
        <f>Q116*H116</f>
        <v>0.11852000000000001</v>
      </c>
      <c r="S116" s="185">
        <v>0</v>
      </c>
      <c r="T116" s="186">
        <f>S116*H116</f>
        <v>0</v>
      </c>
      <c r="U116" s="36"/>
      <c r="V116" s="36"/>
      <c r="W116" s="36"/>
      <c r="X116" s="36"/>
      <c r="Y116" s="36"/>
      <c r="Z116" s="36"/>
      <c r="AA116" s="36"/>
      <c r="AB116" s="36"/>
      <c r="AC116" s="36"/>
      <c r="AD116" s="36"/>
      <c r="AE116" s="36"/>
      <c r="AR116" s="187" t="s">
        <v>164</v>
      </c>
      <c r="AT116" s="187" t="s">
        <v>160</v>
      </c>
      <c r="AU116" s="187" t="s">
        <v>92</v>
      </c>
      <c r="AY116" s="18" t="s">
        <v>158</v>
      </c>
      <c r="BE116" s="188">
        <f>IF(N116="základní",J116,0)</f>
        <v>0</v>
      </c>
      <c r="BF116" s="188">
        <f>IF(N116="snížená",J116,0)</f>
        <v>0</v>
      </c>
      <c r="BG116" s="188">
        <f>IF(N116="zákl. přenesená",J116,0)</f>
        <v>0</v>
      </c>
      <c r="BH116" s="188">
        <f>IF(N116="sníž. přenesená",J116,0)</f>
        <v>0</v>
      </c>
      <c r="BI116" s="188">
        <f>IF(N116="nulová",J116,0)</f>
        <v>0</v>
      </c>
      <c r="BJ116" s="18" t="s">
        <v>90</v>
      </c>
      <c r="BK116" s="188">
        <f>ROUND(I116*H116,2)</f>
        <v>0</v>
      </c>
      <c r="BL116" s="18" t="s">
        <v>164</v>
      </c>
      <c r="BM116" s="187" t="s">
        <v>829</v>
      </c>
    </row>
    <row r="117" spans="1:47" s="2" customFormat="1" ht="107.25">
      <c r="A117" s="36"/>
      <c r="B117" s="37"/>
      <c r="C117" s="38"/>
      <c r="D117" s="189" t="s">
        <v>166</v>
      </c>
      <c r="E117" s="38"/>
      <c r="F117" s="190" t="s">
        <v>824</v>
      </c>
      <c r="G117" s="38"/>
      <c r="H117" s="38"/>
      <c r="I117" s="191"/>
      <c r="J117" s="38"/>
      <c r="K117" s="38"/>
      <c r="L117" s="41"/>
      <c r="M117" s="192"/>
      <c r="N117" s="193"/>
      <c r="O117" s="66"/>
      <c r="P117" s="66"/>
      <c r="Q117" s="66"/>
      <c r="R117" s="66"/>
      <c r="S117" s="66"/>
      <c r="T117" s="67"/>
      <c r="U117" s="36"/>
      <c r="V117" s="36"/>
      <c r="W117" s="36"/>
      <c r="X117" s="36"/>
      <c r="Y117" s="36"/>
      <c r="Z117" s="36"/>
      <c r="AA117" s="36"/>
      <c r="AB117" s="36"/>
      <c r="AC117" s="36"/>
      <c r="AD117" s="36"/>
      <c r="AE117" s="36"/>
      <c r="AT117" s="18" t="s">
        <v>166</v>
      </c>
      <c r="AU117" s="18" t="s">
        <v>92</v>
      </c>
    </row>
    <row r="118" spans="2:51" s="13" customFormat="1" ht="11.25">
      <c r="B118" s="194"/>
      <c r="C118" s="195"/>
      <c r="D118" s="189" t="s">
        <v>168</v>
      </c>
      <c r="E118" s="196" t="s">
        <v>44</v>
      </c>
      <c r="F118" s="197" t="s">
        <v>791</v>
      </c>
      <c r="G118" s="195"/>
      <c r="H118" s="196" t="s">
        <v>44</v>
      </c>
      <c r="I118" s="198"/>
      <c r="J118" s="195"/>
      <c r="K118" s="195"/>
      <c r="L118" s="199"/>
      <c r="M118" s="200"/>
      <c r="N118" s="201"/>
      <c r="O118" s="201"/>
      <c r="P118" s="201"/>
      <c r="Q118" s="201"/>
      <c r="R118" s="201"/>
      <c r="S118" s="201"/>
      <c r="T118" s="202"/>
      <c r="AT118" s="203" t="s">
        <v>168</v>
      </c>
      <c r="AU118" s="203" t="s">
        <v>92</v>
      </c>
      <c r="AV118" s="13" t="s">
        <v>90</v>
      </c>
      <c r="AW118" s="13" t="s">
        <v>42</v>
      </c>
      <c r="AX118" s="13" t="s">
        <v>82</v>
      </c>
      <c r="AY118" s="203" t="s">
        <v>158</v>
      </c>
    </row>
    <row r="119" spans="2:51" s="14" customFormat="1" ht="11.25">
      <c r="B119" s="204"/>
      <c r="C119" s="205"/>
      <c r="D119" s="189" t="s">
        <v>168</v>
      </c>
      <c r="E119" s="206" t="s">
        <v>44</v>
      </c>
      <c r="F119" s="207" t="s">
        <v>830</v>
      </c>
      <c r="G119" s="205"/>
      <c r="H119" s="208">
        <v>2150</v>
      </c>
      <c r="I119" s="209"/>
      <c r="J119" s="205"/>
      <c r="K119" s="205"/>
      <c r="L119" s="210"/>
      <c r="M119" s="211"/>
      <c r="N119" s="212"/>
      <c r="O119" s="212"/>
      <c r="P119" s="212"/>
      <c r="Q119" s="212"/>
      <c r="R119" s="212"/>
      <c r="S119" s="212"/>
      <c r="T119" s="213"/>
      <c r="AT119" s="214" t="s">
        <v>168</v>
      </c>
      <c r="AU119" s="214" t="s">
        <v>92</v>
      </c>
      <c r="AV119" s="14" t="s">
        <v>92</v>
      </c>
      <c r="AW119" s="14" t="s">
        <v>42</v>
      </c>
      <c r="AX119" s="14" t="s">
        <v>82</v>
      </c>
      <c r="AY119" s="214" t="s">
        <v>158</v>
      </c>
    </row>
    <row r="120" spans="2:51" s="14" customFormat="1" ht="11.25">
      <c r="B120" s="204"/>
      <c r="C120" s="205"/>
      <c r="D120" s="189" t="s">
        <v>168</v>
      </c>
      <c r="E120" s="206" t="s">
        <v>44</v>
      </c>
      <c r="F120" s="207" t="s">
        <v>831</v>
      </c>
      <c r="G120" s="205"/>
      <c r="H120" s="208">
        <v>363</v>
      </c>
      <c r="I120" s="209"/>
      <c r="J120" s="205"/>
      <c r="K120" s="205"/>
      <c r="L120" s="210"/>
      <c r="M120" s="211"/>
      <c r="N120" s="212"/>
      <c r="O120" s="212"/>
      <c r="P120" s="212"/>
      <c r="Q120" s="212"/>
      <c r="R120" s="212"/>
      <c r="S120" s="212"/>
      <c r="T120" s="213"/>
      <c r="AT120" s="214" t="s">
        <v>168</v>
      </c>
      <c r="AU120" s="214" t="s">
        <v>92</v>
      </c>
      <c r="AV120" s="14" t="s">
        <v>92</v>
      </c>
      <c r="AW120" s="14" t="s">
        <v>42</v>
      </c>
      <c r="AX120" s="14" t="s">
        <v>82</v>
      </c>
      <c r="AY120" s="214" t="s">
        <v>158</v>
      </c>
    </row>
    <row r="121" spans="2:51" s="14" customFormat="1" ht="11.25">
      <c r="B121" s="204"/>
      <c r="C121" s="205"/>
      <c r="D121" s="189" t="s">
        <v>168</v>
      </c>
      <c r="E121" s="206" t="s">
        <v>44</v>
      </c>
      <c r="F121" s="207" t="s">
        <v>832</v>
      </c>
      <c r="G121" s="205"/>
      <c r="H121" s="208">
        <v>450</v>
      </c>
      <c r="I121" s="209"/>
      <c r="J121" s="205"/>
      <c r="K121" s="205"/>
      <c r="L121" s="210"/>
      <c r="M121" s="211"/>
      <c r="N121" s="212"/>
      <c r="O121" s="212"/>
      <c r="P121" s="212"/>
      <c r="Q121" s="212"/>
      <c r="R121" s="212"/>
      <c r="S121" s="212"/>
      <c r="T121" s="213"/>
      <c r="AT121" s="214" t="s">
        <v>168</v>
      </c>
      <c r="AU121" s="214" t="s">
        <v>92</v>
      </c>
      <c r="AV121" s="14" t="s">
        <v>92</v>
      </c>
      <c r="AW121" s="14" t="s">
        <v>42</v>
      </c>
      <c r="AX121" s="14" t="s">
        <v>82</v>
      </c>
      <c r="AY121" s="214" t="s">
        <v>158</v>
      </c>
    </row>
    <row r="122" spans="2:51" s="15" customFormat="1" ht="11.25">
      <c r="B122" s="215"/>
      <c r="C122" s="216"/>
      <c r="D122" s="189" t="s">
        <v>168</v>
      </c>
      <c r="E122" s="217" t="s">
        <v>768</v>
      </c>
      <c r="F122" s="218" t="s">
        <v>171</v>
      </c>
      <c r="G122" s="216"/>
      <c r="H122" s="219">
        <v>2963</v>
      </c>
      <c r="I122" s="220"/>
      <c r="J122" s="216"/>
      <c r="K122" s="216"/>
      <c r="L122" s="221"/>
      <c r="M122" s="222"/>
      <c r="N122" s="223"/>
      <c r="O122" s="223"/>
      <c r="P122" s="223"/>
      <c r="Q122" s="223"/>
      <c r="R122" s="223"/>
      <c r="S122" s="223"/>
      <c r="T122" s="224"/>
      <c r="AT122" s="225" t="s">
        <v>168</v>
      </c>
      <c r="AU122" s="225" t="s">
        <v>92</v>
      </c>
      <c r="AV122" s="15" t="s">
        <v>164</v>
      </c>
      <c r="AW122" s="15" t="s">
        <v>42</v>
      </c>
      <c r="AX122" s="15" t="s">
        <v>90</v>
      </c>
      <c r="AY122" s="225" t="s">
        <v>158</v>
      </c>
    </row>
    <row r="123" spans="1:65" s="2" customFormat="1" ht="14.45" customHeight="1">
      <c r="A123" s="36"/>
      <c r="B123" s="37"/>
      <c r="C123" s="176" t="s">
        <v>240</v>
      </c>
      <c r="D123" s="176" t="s">
        <v>160</v>
      </c>
      <c r="E123" s="177" t="s">
        <v>833</v>
      </c>
      <c r="F123" s="178" t="s">
        <v>834</v>
      </c>
      <c r="G123" s="179" t="s">
        <v>312</v>
      </c>
      <c r="H123" s="180">
        <v>811</v>
      </c>
      <c r="I123" s="181"/>
      <c r="J123" s="182">
        <f>ROUND(I123*H123,2)</f>
        <v>0</v>
      </c>
      <c r="K123" s="178" t="s">
        <v>163</v>
      </c>
      <c r="L123" s="41"/>
      <c r="M123" s="183" t="s">
        <v>44</v>
      </c>
      <c r="N123" s="184" t="s">
        <v>53</v>
      </c>
      <c r="O123" s="66"/>
      <c r="P123" s="185">
        <f>O123*H123</f>
        <v>0</v>
      </c>
      <c r="Q123" s="185">
        <v>0.00021</v>
      </c>
      <c r="R123" s="185">
        <f>Q123*H123</f>
        <v>0.17031000000000002</v>
      </c>
      <c r="S123" s="185">
        <v>0</v>
      </c>
      <c r="T123" s="186">
        <f>S123*H123</f>
        <v>0</v>
      </c>
      <c r="U123" s="36"/>
      <c r="V123" s="36"/>
      <c r="W123" s="36"/>
      <c r="X123" s="36"/>
      <c r="Y123" s="36"/>
      <c r="Z123" s="36"/>
      <c r="AA123" s="36"/>
      <c r="AB123" s="36"/>
      <c r="AC123" s="36"/>
      <c r="AD123" s="36"/>
      <c r="AE123" s="36"/>
      <c r="AR123" s="187" t="s">
        <v>164</v>
      </c>
      <c r="AT123" s="187" t="s">
        <v>160</v>
      </c>
      <c r="AU123" s="187" t="s">
        <v>92</v>
      </c>
      <c r="AY123" s="18" t="s">
        <v>158</v>
      </c>
      <c r="BE123" s="188">
        <f>IF(N123="základní",J123,0)</f>
        <v>0</v>
      </c>
      <c r="BF123" s="188">
        <f>IF(N123="snížená",J123,0)</f>
        <v>0</v>
      </c>
      <c r="BG123" s="188">
        <f>IF(N123="zákl. přenesená",J123,0)</f>
        <v>0</v>
      </c>
      <c r="BH123" s="188">
        <f>IF(N123="sníž. přenesená",J123,0)</f>
        <v>0</v>
      </c>
      <c r="BI123" s="188">
        <f>IF(N123="nulová",J123,0)</f>
        <v>0</v>
      </c>
      <c r="BJ123" s="18" t="s">
        <v>90</v>
      </c>
      <c r="BK123" s="188">
        <f>ROUND(I123*H123,2)</f>
        <v>0</v>
      </c>
      <c r="BL123" s="18" t="s">
        <v>164</v>
      </c>
      <c r="BM123" s="187" t="s">
        <v>835</v>
      </c>
    </row>
    <row r="124" spans="1:47" s="2" customFormat="1" ht="107.25">
      <c r="A124" s="36"/>
      <c r="B124" s="37"/>
      <c r="C124" s="38"/>
      <c r="D124" s="189" t="s">
        <v>166</v>
      </c>
      <c r="E124" s="38"/>
      <c r="F124" s="190" t="s">
        <v>824</v>
      </c>
      <c r="G124" s="38"/>
      <c r="H124" s="38"/>
      <c r="I124" s="191"/>
      <c r="J124" s="38"/>
      <c r="K124" s="38"/>
      <c r="L124" s="41"/>
      <c r="M124" s="192"/>
      <c r="N124" s="193"/>
      <c r="O124" s="66"/>
      <c r="P124" s="66"/>
      <c r="Q124" s="66"/>
      <c r="R124" s="66"/>
      <c r="S124" s="66"/>
      <c r="T124" s="67"/>
      <c r="U124" s="36"/>
      <c r="V124" s="36"/>
      <c r="W124" s="36"/>
      <c r="X124" s="36"/>
      <c r="Y124" s="36"/>
      <c r="Z124" s="36"/>
      <c r="AA124" s="36"/>
      <c r="AB124" s="36"/>
      <c r="AC124" s="36"/>
      <c r="AD124" s="36"/>
      <c r="AE124" s="36"/>
      <c r="AT124" s="18" t="s">
        <v>166</v>
      </c>
      <c r="AU124" s="18" t="s">
        <v>92</v>
      </c>
    </row>
    <row r="125" spans="2:51" s="13" customFormat="1" ht="11.25">
      <c r="B125" s="194"/>
      <c r="C125" s="195"/>
      <c r="D125" s="189" t="s">
        <v>168</v>
      </c>
      <c r="E125" s="196" t="s">
        <v>44</v>
      </c>
      <c r="F125" s="197" t="s">
        <v>791</v>
      </c>
      <c r="G125" s="195"/>
      <c r="H125" s="196" t="s">
        <v>44</v>
      </c>
      <c r="I125" s="198"/>
      <c r="J125" s="195"/>
      <c r="K125" s="195"/>
      <c r="L125" s="199"/>
      <c r="M125" s="200"/>
      <c r="N125" s="201"/>
      <c r="O125" s="201"/>
      <c r="P125" s="201"/>
      <c r="Q125" s="201"/>
      <c r="R125" s="201"/>
      <c r="S125" s="201"/>
      <c r="T125" s="202"/>
      <c r="AT125" s="203" t="s">
        <v>168</v>
      </c>
      <c r="AU125" s="203" t="s">
        <v>92</v>
      </c>
      <c r="AV125" s="13" t="s">
        <v>90</v>
      </c>
      <c r="AW125" s="13" t="s">
        <v>42</v>
      </c>
      <c r="AX125" s="13" t="s">
        <v>82</v>
      </c>
      <c r="AY125" s="203" t="s">
        <v>158</v>
      </c>
    </row>
    <row r="126" spans="2:51" s="14" customFormat="1" ht="11.25">
      <c r="B126" s="204"/>
      <c r="C126" s="205"/>
      <c r="D126" s="189" t="s">
        <v>168</v>
      </c>
      <c r="E126" s="206" t="s">
        <v>777</v>
      </c>
      <c r="F126" s="207" t="s">
        <v>836</v>
      </c>
      <c r="G126" s="205"/>
      <c r="H126" s="208">
        <v>811</v>
      </c>
      <c r="I126" s="209"/>
      <c r="J126" s="205"/>
      <c r="K126" s="205"/>
      <c r="L126" s="210"/>
      <c r="M126" s="211"/>
      <c r="N126" s="212"/>
      <c r="O126" s="212"/>
      <c r="P126" s="212"/>
      <c r="Q126" s="212"/>
      <c r="R126" s="212"/>
      <c r="S126" s="212"/>
      <c r="T126" s="213"/>
      <c r="AT126" s="214" t="s">
        <v>168</v>
      </c>
      <c r="AU126" s="214" t="s">
        <v>92</v>
      </c>
      <c r="AV126" s="14" t="s">
        <v>92</v>
      </c>
      <c r="AW126" s="14" t="s">
        <v>42</v>
      </c>
      <c r="AX126" s="14" t="s">
        <v>90</v>
      </c>
      <c r="AY126" s="214" t="s">
        <v>158</v>
      </c>
    </row>
    <row r="127" spans="1:65" s="2" customFormat="1" ht="14.45" customHeight="1">
      <c r="A127" s="36"/>
      <c r="B127" s="37"/>
      <c r="C127" s="176" t="s">
        <v>245</v>
      </c>
      <c r="D127" s="176" t="s">
        <v>160</v>
      </c>
      <c r="E127" s="177" t="s">
        <v>837</v>
      </c>
      <c r="F127" s="178" t="s">
        <v>838</v>
      </c>
      <c r="G127" s="179" t="s">
        <v>312</v>
      </c>
      <c r="H127" s="180">
        <v>267</v>
      </c>
      <c r="I127" s="181"/>
      <c r="J127" s="182">
        <f>ROUND(I127*H127,2)</f>
        <v>0</v>
      </c>
      <c r="K127" s="178" t="s">
        <v>163</v>
      </c>
      <c r="L127" s="41"/>
      <c r="M127" s="183" t="s">
        <v>44</v>
      </c>
      <c r="N127" s="184" t="s">
        <v>53</v>
      </c>
      <c r="O127" s="66"/>
      <c r="P127" s="185">
        <f>O127*H127</f>
        <v>0</v>
      </c>
      <c r="Q127" s="185">
        <v>0.00011</v>
      </c>
      <c r="R127" s="185">
        <f>Q127*H127</f>
        <v>0.02937</v>
      </c>
      <c r="S127" s="185">
        <v>0</v>
      </c>
      <c r="T127" s="186">
        <f>S127*H127</f>
        <v>0</v>
      </c>
      <c r="U127" s="36"/>
      <c r="V127" s="36"/>
      <c r="W127" s="36"/>
      <c r="X127" s="36"/>
      <c r="Y127" s="36"/>
      <c r="Z127" s="36"/>
      <c r="AA127" s="36"/>
      <c r="AB127" s="36"/>
      <c r="AC127" s="36"/>
      <c r="AD127" s="36"/>
      <c r="AE127" s="36"/>
      <c r="AR127" s="187" t="s">
        <v>164</v>
      </c>
      <c r="AT127" s="187" t="s">
        <v>160</v>
      </c>
      <c r="AU127" s="187" t="s">
        <v>92</v>
      </c>
      <c r="AY127" s="18" t="s">
        <v>158</v>
      </c>
      <c r="BE127" s="188">
        <f>IF(N127="základní",J127,0)</f>
        <v>0</v>
      </c>
      <c r="BF127" s="188">
        <f>IF(N127="snížená",J127,0)</f>
        <v>0</v>
      </c>
      <c r="BG127" s="188">
        <f>IF(N127="zákl. přenesená",J127,0)</f>
        <v>0</v>
      </c>
      <c r="BH127" s="188">
        <f>IF(N127="sníž. přenesená",J127,0)</f>
        <v>0</v>
      </c>
      <c r="BI127" s="188">
        <f>IF(N127="nulová",J127,0)</f>
        <v>0</v>
      </c>
      <c r="BJ127" s="18" t="s">
        <v>90</v>
      </c>
      <c r="BK127" s="188">
        <f>ROUND(I127*H127,2)</f>
        <v>0</v>
      </c>
      <c r="BL127" s="18" t="s">
        <v>164</v>
      </c>
      <c r="BM127" s="187" t="s">
        <v>839</v>
      </c>
    </row>
    <row r="128" spans="1:47" s="2" customFormat="1" ht="107.25">
      <c r="A128" s="36"/>
      <c r="B128" s="37"/>
      <c r="C128" s="38"/>
      <c r="D128" s="189" t="s">
        <v>166</v>
      </c>
      <c r="E128" s="38"/>
      <c r="F128" s="190" t="s">
        <v>824</v>
      </c>
      <c r="G128" s="38"/>
      <c r="H128" s="38"/>
      <c r="I128" s="191"/>
      <c r="J128" s="38"/>
      <c r="K128" s="38"/>
      <c r="L128" s="41"/>
      <c r="M128" s="192"/>
      <c r="N128" s="193"/>
      <c r="O128" s="66"/>
      <c r="P128" s="66"/>
      <c r="Q128" s="66"/>
      <c r="R128" s="66"/>
      <c r="S128" s="66"/>
      <c r="T128" s="67"/>
      <c r="U128" s="36"/>
      <c r="V128" s="36"/>
      <c r="W128" s="36"/>
      <c r="X128" s="36"/>
      <c r="Y128" s="36"/>
      <c r="Z128" s="36"/>
      <c r="AA128" s="36"/>
      <c r="AB128" s="36"/>
      <c r="AC128" s="36"/>
      <c r="AD128" s="36"/>
      <c r="AE128" s="36"/>
      <c r="AT128" s="18" t="s">
        <v>166</v>
      </c>
      <c r="AU128" s="18" t="s">
        <v>92</v>
      </c>
    </row>
    <row r="129" spans="2:51" s="13" customFormat="1" ht="11.25">
      <c r="B129" s="194"/>
      <c r="C129" s="195"/>
      <c r="D129" s="189" t="s">
        <v>168</v>
      </c>
      <c r="E129" s="196" t="s">
        <v>44</v>
      </c>
      <c r="F129" s="197" t="s">
        <v>791</v>
      </c>
      <c r="G129" s="195"/>
      <c r="H129" s="196" t="s">
        <v>44</v>
      </c>
      <c r="I129" s="198"/>
      <c r="J129" s="195"/>
      <c r="K129" s="195"/>
      <c r="L129" s="199"/>
      <c r="M129" s="200"/>
      <c r="N129" s="201"/>
      <c r="O129" s="201"/>
      <c r="P129" s="201"/>
      <c r="Q129" s="201"/>
      <c r="R129" s="201"/>
      <c r="S129" s="201"/>
      <c r="T129" s="202"/>
      <c r="AT129" s="203" t="s">
        <v>168</v>
      </c>
      <c r="AU129" s="203" t="s">
        <v>92</v>
      </c>
      <c r="AV129" s="13" t="s">
        <v>90</v>
      </c>
      <c r="AW129" s="13" t="s">
        <v>42</v>
      </c>
      <c r="AX129" s="13" t="s">
        <v>82</v>
      </c>
      <c r="AY129" s="203" t="s">
        <v>158</v>
      </c>
    </row>
    <row r="130" spans="2:51" s="14" customFormat="1" ht="11.25">
      <c r="B130" s="204"/>
      <c r="C130" s="205"/>
      <c r="D130" s="189" t="s">
        <v>168</v>
      </c>
      <c r="E130" s="206" t="s">
        <v>774</v>
      </c>
      <c r="F130" s="207" t="s">
        <v>840</v>
      </c>
      <c r="G130" s="205"/>
      <c r="H130" s="208">
        <v>267</v>
      </c>
      <c r="I130" s="209"/>
      <c r="J130" s="205"/>
      <c r="K130" s="205"/>
      <c r="L130" s="210"/>
      <c r="M130" s="211"/>
      <c r="N130" s="212"/>
      <c r="O130" s="212"/>
      <c r="P130" s="212"/>
      <c r="Q130" s="212"/>
      <c r="R130" s="212"/>
      <c r="S130" s="212"/>
      <c r="T130" s="213"/>
      <c r="AT130" s="214" t="s">
        <v>168</v>
      </c>
      <c r="AU130" s="214" t="s">
        <v>92</v>
      </c>
      <c r="AV130" s="14" t="s">
        <v>92</v>
      </c>
      <c r="AW130" s="14" t="s">
        <v>42</v>
      </c>
      <c r="AX130" s="14" t="s">
        <v>90</v>
      </c>
      <c r="AY130" s="214" t="s">
        <v>158</v>
      </c>
    </row>
    <row r="131" spans="1:65" s="2" customFormat="1" ht="14.45" customHeight="1">
      <c r="A131" s="36"/>
      <c r="B131" s="37"/>
      <c r="C131" s="176" t="s">
        <v>250</v>
      </c>
      <c r="D131" s="176" t="s">
        <v>160</v>
      </c>
      <c r="E131" s="177" t="s">
        <v>841</v>
      </c>
      <c r="F131" s="178" t="s">
        <v>842</v>
      </c>
      <c r="G131" s="179" t="s">
        <v>113</v>
      </c>
      <c r="H131" s="180">
        <v>114.3</v>
      </c>
      <c r="I131" s="181"/>
      <c r="J131" s="182">
        <f>ROUND(I131*H131,2)</f>
        <v>0</v>
      </c>
      <c r="K131" s="178" t="s">
        <v>163</v>
      </c>
      <c r="L131" s="41"/>
      <c r="M131" s="183" t="s">
        <v>44</v>
      </c>
      <c r="N131" s="184" t="s">
        <v>53</v>
      </c>
      <c r="O131" s="66"/>
      <c r="P131" s="185">
        <f>O131*H131</f>
        <v>0</v>
      </c>
      <c r="Q131" s="185">
        <v>0.00085</v>
      </c>
      <c r="R131" s="185">
        <f>Q131*H131</f>
        <v>0.09715499999999999</v>
      </c>
      <c r="S131" s="185">
        <v>0</v>
      </c>
      <c r="T131" s="186">
        <f>S131*H131</f>
        <v>0</v>
      </c>
      <c r="U131" s="36"/>
      <c r="V131" s="36"/>
      <c r="W131" s="36"/>
      <c r="X131" s="36"/>
      <c r="Y131" s="36"/>
      <c r="Z131" s="36"/>
      <c r="AA131" s="36"/>
      <c r="AB131" s="36"/>
      <c r="AC131" s="36"/>
      <c r="AD131" s="36"/>
      <c r="AE131" s="36"/>
      <c r="AR131" s="187" t="s">
        <v>164</v>
      </c>
      <c r="AT131" s="187" t="s">
        <v>160</v>
      </c>
      <c r="AU131" s="187" t="s">
        <v>92</v>
      </c>
      <c r="AY131" s="18" t="s">
        <v>158</v>
      </c>
      <c r="BE131" s="188">
        <f>IF(N131="základní",J131,0)</f>
        <v>0</v>
      </c>
      <c r="BF131" s="188">
        <f>IF(N131="snížená",J131,0)</f>
        <v>0</v>
      </c>
      <c r="BG131" s="188">
        <f>IF(N131="zákl. přenesená",J131,0)</f>
        <v>0</v>
      </c>
      <c r="BH131" s="188">
        <f>IF(N131="sníž. přenesená",J131,0)</f>
        <v>0</v>
      </c>
      <c r="BI131" s="188">
        <f>IF(N131="nulová",J131,0)</f>
        <v>0</v>
      </c>
      <c r="BJ131" s="18" t="s">
        <v>90</v>
      </c>
      <c r="BK131" s="188">
        <f>ROUND(I131*H131,2)</f>
        <v>0</v>
      </c>
      <c r="BL131" s="18" t="s">
        <v>164</v>
      </c>
      <c r="BM131" s="187" t="s">
        <v>843</v>
      </c>
    </row>
    <row r="132" spans="1:47" s="2" customFormat="1" ht="107.25">
      <c r="A132" s="36"/>
      <c r="B132" s="37"/>
      <c r="C132" s="38"/>
      <c r="D132" s="189" t="s">
        <v>166</v>
      </c>
      <c r="E132" s="38"/>
      <c r="F132" s="190" t="s">
        <v>824</v>
      </c>
      <c r="G132" s="38"/>
      <c r="H132" s="38"/>
      <c r="I132" s="191"/>
      <c r="J132" s="38"/>
      <c r="K132" s="38"/>
      <c r="L132" s="41"/>
      <c r="M132" s="192"/>
      <c r="N132" s="193"/>
      <c r="O132" s="66"/>
      <c r="P132" s="66"/>
      <c r="Q132" s="66"/>
      <c r="R132" s="66"/>
      <c r="S132" s="66"/>
      <c r="T132" s="67"/>
      <c r="U132" s="36"/>
      <c r="V132" s="36"/>
      <c r="W132" s="36"/>
      <c r="X132" s="36"/>
      <c r="Y132" s="36"/>
      <c r="Z132" s="36"/>
      <c r="AA132" s="36"/>
      <c r="AB132" s="36"/>
      <c r="AC132" s="36"/>
      <c r="AD132" s="36"/>
      <c r="AE132" s="36"/>
      <c r="AT132" s="18" t="s">
        <v>166</v>
      </c>
      <c r="AU132" s="18" t="s">
        <v>92</v>
      </c>
    </row>
    <row r="133" spans="2:51" s="13" customFormat="1" ht="11.25">
      <c r="B133" s="194"/>
      <c r="C133" s="195"/>
      <c r="D133" s="189" t="s">
        <v>168</v>
      </c>
      <c r="E133" s="196" t="s">
        <v>44</v>
      </c>
      <c r="F133" s="197" t="s">
        <v>791</v>
      </c>
      <c r="G133" s="195"/>
      <c r="H133" s="196" t="s">
        <v>44</v>
      </c>
      <c r="I133" s="198"/>
      <c r="J133" s="195"/>
      <c r="K133" s="195"/>
      <c r="L133" s="199"/>
      <c r="M133" s="200"/>
      <c r="N133" s="201"/>
      <c r="O133" s="201"/>
      <c r="P133" s="201"/>
      <c r="Q133" s="201"/>
      <c r="R133" s="201"/>
      <c r="S133" s="201"/>
      <c r="T133" s="202"/>
      <c r="AT133" s="203" t="s">
        <v>168</v>
      </c>
      <c r="AU133" s="203" t="s">
        <v>92</v>
      </c>
      <c r="AV133" s="13" t="s">
        <v>90</v>
      </c>
      <c r="AW133" s="13" t="s">
        <v>42</v>
      </c>
      <c r="AX133" s="13" t="s">
        <v>82</v>
      </c>
      <c r="AY133" s="203" t="s">
        <v>158</v>
      </c>
    </row>
    <row r="134" spans="2:51" s="14" customFormat="1" ht="11.25">
      <c r="B134" s="204"/>
      <c r="C134" s="205"/>
      <c r="D134" s="189" t="s">
        <v>168</v>
      </c>
      <c r="E134" s="206" t="s">
        <v>44</v>
      </c>
      <c r="F134" s="207" t="s">
        <v>844</v>
      </c>
      <c r="G134" s="205"/>
      <c r="H134" s="208">
        <v>4.5</v>
      </c>
      <c r="I134" s="209"/>
      <c r="J134" s="205"/>
      <c r="K134" s="205"/>
      <c r="L134" s="210"/>
      <c r="M134" s="211"/>
      <c r="N134" s="212"/>
      <c r="O134" s="212"/>
      <c r="P134" s="212"/>
      <c r="Q134" s="212"/>
      <c r="R134" s="212"/>
      <c r="S134" s="212"/>
      <c r="T134" s="213"/>
      <c r="AT134" s="214" t="s">
        <v>168</v>
      </c>
      <c r="AU134" s="214" t="s">
        <v>92</v>
      </c>
      <c r="AV134" s="14" t="s">
        <v>92</v>
      </c>
      <c r="AW134" s="14" t="s">
        <v>42</v>
      </c>
      <c r="AX134" s="14" t="s">
        <v>82</v>
      </c>
      <c r="AY134" s="214" t="s">
        <v>158</v>
      </c>
    </row>
    <row r="135" spans="2:51" s="14" customFormat="1" ht="11.25">
      <c r="B135" s="204"/>
      <c r="C135" s="205"/>
      <c r="D135" s="189" t="s">
        <v>168</v>
      </c>
      <c r="E135" s="206" t="s">
        <v>44</v>
      </c>
      <c r="F135" s="207" t="s">
        <v>845</v>
      </c>
      <c r="G135" s="205"/>
      <c r="H135" s="208">
        <v>2.8</v>
      </c>
      <c r="I135" s="209"/>
      <c r="J135" s="205"/>
      <c r="K135" s="205"/>
      <c r="L135" s="210"/>
      <c r="M135" s="211"/>
      <c r="N135" s="212"/>
      <c r="O135" s="212"/>
      <c r="P135" s="212"/>
      <c r="Q135" s="212"/>
      <c r="R135" s="212"/>
      <c r="S135" s="212"/>
      <c r="T135" s="213"/>
      <c r="AT135" s="214" t="s">
        <v>168</v>
      </c>
      <c r="AU135" s="214" t="s">
        <v>92</v>
      </c>
      <c r="AV135" s="14" t="s">
        <v>92</v>
      </c>
      <c r="AW135" s="14" t="s">
        <v>42</v>
      </c>
      <c r="AX135" s="14" t="s">
        <v>82</v>
      </c>
      <c r="AY135" s="214" t="s">
        <v>158</v>
      </c>
    </row>
    <row r="136" spans="2:51" s="14" customFormat="1" ht="11.25">
      <c r="B136" s="204"/>
      <c r="C136" s="205"/>
      <c r="D136" s="189" t="s">
        <v>168</v>
      </c>
      <c r="E136" s="206" t="s">
        <v>44</v>
      </c>
      <c r="F136" s="207" t="s">
        <v>846</v>
      </c>
      <c r="G136" s="205"/>
      <c r="H136" s="208">
        <v>107</v>
      </c>
      <c r="I136" s="209"/>
      <c r="J136" s="205"/>
      <c r="K136" s="205"/>
      <c r="L136" s="210"/>
      <c r="M136" s="211"/>
      <c r="N136" s="212"/>
      <c r="O136" s="212"/>
      <c r="P136" s="212"/>
      <c r="Q136" s="212"/>
      <c r="R136" s="212"/>
      <c r="S136" s="212"/>
      <c r="T136" s="213"/>
      <c r="AT136" s="214" t="s">
        <v>168</v>
      </c>
      <c r="AU136" s="214" t="s">
        <v>92</v>
      </c>
      <c r="AV136" s="14" t="s">
        <v>92</v>
      </c>
      <c r="AW136" s="14" t="s">
        <v>42</v>
      </c>
      <c r="AX136" s="14" t="s">
        <v>82</v>
      </c>
      <c r="AY136" s="214" t="s">
        <v>158</v>
      </c>
    </row>
    <row r="137" spans="2:51" s="15" customFormat="1" ht="11.25">
      <c r="B137" s="215"/>
      <c r="C137" s="216"/>
      <c r="D137" s="189" t="s">
        <v>168</v>
      </c>
      <c r="E137" s="217" t="s">
        <v>780</v>
      </c>
      <c r="F137" s="218" t="s">
        <v>171</v>
      </c>
      <c r="G137" s="216"/>
      <c r="H137" s="219">
        <v>114.3</v>
      </c>
      <c r="I137" s="220"/>
      <c r="J137" s="216"/>
      <c r="K137" s="216"/>
      <c r="L137" s="221"/>
      <c r="M137" s="222"/>
      <c r="N137" s="223"/>
      <c r="O137" s="223"/>
      <c r="P137" s="223"/>
      <c r="Q137" s="223"/>
      <c r="R137" s="223"/>
      <c r="S137" s="223"/>
      <c r="T137" s="224"/>
      <c r="AT137" s="225" t="s">
        <v>168</v>
      </c>
      <c r="AU137" s="225" t="s">
        <v>92</v>
      </c>
      <c r="AV137" s="15" t="s">
        <v>164</v>
      </c>
      <c r="AW137" s="15" t="s">
        <v>42</v>
      </c>
      <c r="AX137" s="15" t="s">
        <v>90</v>
      </c>
      <c r="AY137" s="225" t="s">
        <v>158</v>
      </c>
    </row>
    <row r="138" spans="1:65" s="2" customFormat="1" ht="14.45" customHeight="1">
      <c r="A138" s="36"/>
      <c r="B138" s="37"/>
      <c r="C138" s="176" t="s">
        <v>261</v>
      </c>
      <c r="D138" s="176" t="s">
        <v>160</v>
      </c>
      <c r="E138" s="177" t="s">
        <v>847</v>
      </c>
      <c r="F138" s="178" t="s">
        <v>848</v>
      </c>
      <c r="G138" s="179" t="s">
        <v>312</v>
      </c>
      <c r="H138" s="180">
        <v>14158</v>
      </c>
      <c r="I138" s="181"/>
      <c r="J138" s="182">
        <f>ROUND(I138*H138,2)</f>
        <v>0</v>
      </c>
      <c r="K138" s="178" t="s">
        <v>163</v>
      </c>
      <c r="L138" s="41"/>
      <c r="M138" s="183" t="s">
        <v>44</v>
      </c>
      <c r="N138" s="184" t="s">
        <v>53</v>
      </c>
      <c r="O138" s="66"/>
      <c r="P138" s="185">
        <f>O138*H138</f>
        <v>0</v>
      </c>
      <c r="Q138" s="185">
        <v>0.00033</v>
      </c>
      <c r="R138" s="185">
        <f>Q138*H138</f>
        <v>4.67214</v>
      </c>
      <c r="S138" s="185">
        <v>0</v>
      </c>
      <c r="T138" s="186">
        <f>S138*H138</f>
        <v>0</v>
      </c>
      <c r="U138" s="36"/>
      <c r="V138" s="36"/>
      <c r="W138" s="36"/>
      <c r="X138" s="36"/>
      <c r="Y138" s="36"/>
      <c r="Z138" s="36"/>
      <c r="AA138" s="36"/>
      <c r="AB138" s="36"/>
      <c r="AC138" s="36"/>
      <c r="AD138" s="36"/>
      <c r="AE138" s="36"/>
      <c r="AR138" s="187" t="s">
        <v>164</v>
      </c>
      <c r="AT138" s="187" t="s">
        <v>160</v>
      </c>
      <c r="AU138" s="187" t="s">
        <v>92</v>
      </c>
      <c r="AY138" s="18" t="s">
        <v>158</v>
      </c>
      <c r="BE138" s="188">
        <f>IF(N138="základní",J138,0)</f>
        <v>0</v>
      </c>
      <c r="BF138" s="188">
        <f>IF(N138="snížená",J138,0)</f>
        <v>0</v>
      </c>
      <c r="BG138" s="188">
        <f>IF(N138="zákl. přenesená",J138,0)</f>
        <v>0</v>
      </c>
      <c r="BH138" s="188">
        <f>IF(N138="sníž. přenesená",J138,0)</f>
        <v>0</v>
      </c>
      <c r="BI138" s="188">
        <f>IF(N138="nulová",J138,0)</f>
        <v>0</v>
      </c>
      <c r="BJ138" s="18" t="s">
        <v>90</v>
      </c>
      <c r="BK138" s="188">
        <f>ROUND(I138*H138,2)</f>
        <v>0</v>
      </c>
      <c r="BL138" s="18" t="s">
        <v>164</v>
      </c>
      <c r="BM138" s="187" t="s">
        <v>849</v>
      </c>
    </row>
    <row r="139" spans="1:47" s="2" customFormat="1" ht="107.25">
      <c r="A139" s="36"/>
      <c r="B139" s="37"/>
      <c r="C139" s="38"/>
      <c r="D139" s="189" t="s">
        <v>166</v>
      </c>
      <c r="E139" s="38"/>
      <c r="F139" s="190" t="s">
        <v>850</v>
      </c>
      <c r="G139" s="38"/>
      <c r="H139" s="38"/>
      <c r="I139" s="191"/>
      <c r="J139" s="38"/>
      <c r="K139" s="38"/>
      <c r="L139" s="41"/>
      <c r="M139" s="192"/>
      <c r="N139" s="193"/>
      <c r="O139" s="66"/>
      <c r="P139" s="66"/>
      <c r="Q139" s="66"/>
      <c r="R139" s="66"/>
      <c r="S139" s="66"/>
      <c r="T139" s="67"/>
      <c r="U139" s="36"/>
      <c r="V139" s="36"/>
      <c r="W139" s="36"/>
      <c r="X139" s="36"/>
      <c r="Y139" s="36"/>
      <c r="Z139" s="36"/>
      <c r="AA139" s="36"/>
      <c r="AB139" s="36"/>
      <c r="AC139" s="36"/>
      <c r="AD139" s="36"/>
      <c r="AE139" s="36"/>
      <c r="AT139" s="18" t="s">
        <v>166</v>
      </c>
      <c r="AU139" s="18" t="s">
        <v>92</v>
      </c>
    </row>
    <row r="140" spans="2:51" s="14" customFormat="1" ht="11.25">
      <c r="B140" s="204"/>
      <c r="C140" s="205"/>
      <c r="D140" s="189" t="s">
        <v>168</v>
      </c>
      <c r="E140" s="206" t="s">
        <v>44</v>
      </c>
      <c r="F140" s="207" t="s">
        <v>771</v>
      </c>
      <c r="G140" s="205"/>
      <c r="H140" s="208">
        <v>14158</v>
      </c>
      <c r="I140" s="209"/>
      <c r="J140" s="205"/>
      <c r="K140" s="205"/>
      <c r="L140" s="210"/>
      <c r="M140" s="211"/>
      <c r="N140" s="212"/>
      <c r="O140" s="212"/>
      <c r="P140" s="212"/>
      <c r="Q140" s="212"/>
      <c r="R140" s="212"/>
      <c r="S140" s="212"/>
      <c r="T140" s="213"/>
      <c r="AT140" s="214" t="s">
        <v>168</v>
      </c>
      <c r="AU140" s="214" t="s">
        <v>92</v>
      </c>
      <c r="AV140" s="14" t="s">
        <v>92</v>
      </c>
      <c r="AW140" s="14" t="s">
        <v>42</v>
      </c>
      <c r="AX140" s="14" t="s">
        <v>90</v>
      </c>
      <c r="AY140" s="214" t="s">
        <v>158</v>
      </c>
    </row>
    <row r="141" spans="1:65" s="2" customFormat="1" ht="14.45" customHeight="1">
      <c r="A141" s="36"/>
      <c r="B141" s="37"/>
      <c r="C141" s="176" t="s">
        <v>8</v>
      </c>
      <c r="D141" s="176" t="s">
        <v>160</v>
      </c>
      <c r="E141" s="177" t="s">
        <v>851</v>
      </c>
      <c r="F141" s="178" t="s">
        <v>852</v>
      </c>
      <c r="G141" s="179" t="s">
        <v>312</v>
      </c>
      <c r="H141" s="180">
        <v>2963</v>
      </c>
      <c r="I141" s="181"/>
      <c r="J141" s="182">
        <f>ROUND(I141*H141,2)</f>
        <v>0</v>
      </c>
      <c r="K141" s="178" t="s">
        <v>163</v>
      </c>
      <c r="L141" s="41"/>
      <c r="M141" s="183" t="s">
        <v>44</v>
      </c>
      <c r="N141" s="184" t="s">
        <v>53</v>
      </c>
      <c r="O141" s="66"/>
      <c r="P141" s="185">
        <f>O141*H141</f>
        <v>0</v>
      </c>
      <c r="Q141" s="185">
        <v>0.00011</v>
      </c>
      <c r="R141" s="185">
        <f>Q141*H141</f>
        <v>0.32593</v>
      </c>
      <c r="S141" s="185">
        <v>0</v>
      </c>
      <c r="T141" s="186">
        <f>S141*H141</f>
        <v>0</v>
      </c>
      <c r="U141" s="36"/>
      <c r="V141" s="36"/>
      <c r="W141" s="36"/>
      <c r="X141" s="36"/>
      <c r="Y141" s="36"/>
      <c r="Z141" s="36"/>
      <c r="AA141" s="36"/>
      <c r="AB141" s="36"/>
      <c r="AC141" s="36"/>
      <c r="AD141" s="36"/>
      <c r="AE141" s="36"/>
      <c r="AR141" s="187" t="s">
        <v>164</v>
      </c>
      <c r="AT141" s="187" t="s">
        <v>160</v>
      </c>
      <c r="AU141" s="187" t="s">
        <v>92</v>
      </c>
      <c r="AY141" s="18" t="s">
        <v>158</v>
      </c>
      <c r="BE141" s="188">
        <f>IF(N141="základní",J141,0)</f>
        <v>0</v>
      </c>
      <c r="BF141" s="188">
        <f>IF(N141="snížená",J141,0)</f>
        <v>0</v>
      </c>
      <c r="BG141" s="188">
        <f>IF(N141="zákl. přenesená",J141,0)</f>
        <v>0</v>
      </c>
      <c r="BH141" s="188">
        <f>IF(N141="sníž. přenesená",J141,0)</f>
        <v>0</v>
      </c>
      <c r="BI141" s="188">
        <f>IF(N141="nulová",J141,0)</f>
        <v>0</v>
      </c>
      <c r="BJ141" s="18" t="s">
        <v>90</v>
      </c>
      <c r="BK141" s="188">
        <f>ROUND(I141*H141,2)</f>
        <v>0</v>
      </c>
      <c r="BL141" s="18" t="s">
        <v>164</v>
      </c>
      <c r="BM141" s="187" t="s">
        <v>853</v>
      </c>
    </row>
    <row r="142" spans="1:47" s="2" customFormat="1" ht="107.25">
      <c r="A142" s="36"/>
      <c r="B142" s="37"/>
      <c r="C142" s="38"/>
      <c r="D142" s="189" t="s">
        <v>166</v>
      </c>
      <c r="E142" s="38"/>
      <c r="F142" s="190" t="s">
        <v>850</v>
      </c>
      <c r="G142" s="38"/>
      <c r="H142" s="38"/>
      <c r="I142" s="191"/>
      <c r="J142" s="38"/>
      <c r="K142" s="38"/>
      <c r="L142" s="41"/>
      <c r="M142" s="192"/>
      <c r="N142" s="193"/>
      <c r="O142" s="66"/>
      <c r="P142" s="66"/>
      <c r="Q142" s="66"/>
      <c r="R142" s="66"/>
      <c r="S142" s="66"/>
      <c r="T142" s="67"/>
      <c r="U142" s="36"/>
      <c r="V142" s="36"/>
      <c r="W142" s="36"/>
      <c r="X142" s="36"/>
      <c r="Y142" s="36"/>
      <c r="Z142" s="36"/>
      <c r="AA142" s="36"/>
      <c r="AB142" s="36"/>
      <c r="AC142" s="36"/>
      <c r="AD142" s="36"/>
      <c r="AE142" s="36"/>
      <c r="AT142" s="18" t="s">
        <v>166</v>
      </c>
      <c r="AU142" s="18" t="s">
        <v>92</v>
      </c>
    </row>
    <row r="143" spans="2:51" s="14" customFormat="1" ht="11.25">
      <c r="B143" s="204"/>
      <c r="C143" s="205"/>
      <c r="D143" s="189" t="s">
        <v>168</v>
      </c>
      <c r="E143" s="206" t="s">
        <v>44</v>
      </c>
      <c r="F143" s="207" t="s">
        <v>768</v>
      </c>
      <c r="G143" s="205"/>
      <c r="H143" s="208">
        <v>2963</v>
      </c>
      <c r="I143" s="209"/>
      <c r="J143" s="205"/>
      <c r="K143" s="205"/>
      <c r="L143" s="210"/>
      <c r="M143" s="211"/>
      <c r="N143" s="212"/>
      <c r="O143" s="212"/>
      <c r="P143" s="212"/>
      <c r="Q143" s="212"/>
      <c r="R143" s="212"/>
      <c r="S143" s="212"/>
      <c r="T143" s="213"/>
      <c r="AT143" s="214" t="s">
        <v>168</v>
      </c>
      <c r="AU143" s="214" t="s">
        <v>92</v>
      </c>
      <c r="AV143" s="14" t="s">
        <v>92</v>
      </c>
      <c r="AW143" s="14" t="s">
        <v>42</v>
      </c>
      <c r="AX143" s="14" t="s">
        <v>90</v>
      </c>
      <c r="AY143" s="214" t="s">
        <v>158</v>
      </c>
    </row>
    <row r="144" spans="1:65" s="2" customFormat="1" ht="14.45" customHeight="1">
      <c r="A144" s="36"/>
      <c r="B144" s="37"/>
      <c r="C144" s="176" t="s">
        <v>272</v>
      </c>
      <c r="D144" s="176" t="s">
        <v>160</v>
      </c>
      <c r="E144" s="177" t="s">
        <v>854</v>
      </c>
      <c r="F144" s="178" t="s">
        <v>855</v>
      </c>
      <c r="G144" s="179" t="s">
        <v>312</v>
      </c>
      <c r="H144" s="180">
        <v>811</v>
      </c>
      <c r="I144" s="181"/>
      <c r="J144" s="182">
        <f>ROUND(I144*H144,2)</f>
        <v>0</v>
      </c>
      <c r="K144" s="178" t="s">
        <v>163</v>
      </c>
      <c r="L144" s="41"/>
      <c r="M144" s="183" t="s">
        <v>44</v>
      </c>
      <c r="N144" s="184" t="s">
        <v>53</v>
      </c>
      <c r="O144" s="66"/>
      <c r="P144" s="185">
        <f>O144*H144</f>
        <v>0</v>
      </c>
      <c r="Q144" s="185">
        <v>0.00065</v>
      </c>
      <c r="R144" s="185">
        <f>Q144*H144</f>
        <v>0.52715</v>
      </c>
      <c r="S144" s="185">
        <v>0</v>
      </c>
      <c r="T144" s="186">
        <f>S144*H144</f>
        <v>0</v>
      </c>
      <c r="U144" s="36"/>
      <c r="V144" s="36"/>
      <c r="W144" s="36"/>
      <c r="X144" s="36"/>
      <c r="Y144" s="36"/>
      <c r="Z144" s="36"/>
      <c r="AA144" s="36"/>
      <c r="AB144" s="36"/>
      <c r="AC144" s="36"/>
      <c r="AD144" s="36"/>
      <c r="AE144" s="36"/>
      <c r="AR144" s="187" t="s">
        <v>164</v>
      </c>
      <c r="AT144" s="187" t="s">
        <v>160</v>
      </c>
      <c r="AU144" s="187" t="s">
        <v>92</v>
      </c>
      <c r="AY144" s="18" t="s">
        <v>158</v>
      </c>
      <c r="BE144" s="188">
        <f>IF(N144="základní",J144,0)</f>
        <v>0</v>
      </c>
      <c r="BF144" s="188">
        <f>IF(N144="snížená",J144,0)</f>
        <v>0</v>
      </c>
      <c r="BG144" s="188">
        <f>IF(N144="zákl. přenesená",J144,0)</f>
        <v>0</v>
      </c>
      <c r="BH144" s="188">
        <f>IF(N144="sníž. přenesená",J144,0)</f>
        <v>0</v>
      </c>
      <c r="BI144" s="188">
        <f>IF(N144="nulová",J144,0)</f>
        <v>0</v>
      </c>
      <c r="BJ144" s="18" t="s">
        <v>90</v>
      </c>
      <c r="BK144" s="188">
        <f>ROUND(I144*H144,2)</f>
        <v>0</v>
      </c>
      <c r="BL144" s="18" t="s">
        <v>164</v>
      </c>
      <c r="BM144" s="187" t="s">
        <v>856</v>
      </c>
    </row>
    <row r="145" spans="1:47" s="2" customFormat="1" ht="107.25">
      <c r="A145" s="36"/>
      <c r="B145" s="37"/>
      <c r="C145" s="38"/>
      <c r="D145" s="189" t="s">
        <v>166</v>
      </c>
      <c r="E145" s="38"/>
      <c r="F145" s="190" t="s">
        <v>850</v>
      </c>
      <c r="G145" s="38"/>
      <c r="H145" s="38"/>
      <c r="I145" s="191"/>
      <c r="J145" s="38"/>
      <c r="K145" s="38"/>
      <c r="L145" s="41"/>
      <c r="M145" s="192"/>
      <c r="N145" s="193"/>
      <c r="O145" s="66"/>
      <c r="P145" s="66"/>
      <c r="Q145" s="66"/>
      <c r="R145" s="66"/>
      <c r="S145" s="66"/>
      <c r="T145" s="67"/>
      <c r="U145" s="36"/>
      <c r="V145" s="36"/>
      <c r="W145" s="36"/>
      <c r="X145" s="36"/>
      <c r="Y145" s="36"/>
      <c r="Z145" s="36"/>
      <c r="AA145" s="36"/>
      <c r="AB145" s="36"/>
      <c r="AC145" s="36"/>
      <c r="AD145" s="36"/>
      <c r="AE145" s="36"/>
      <c r="AT145" s="18" t="s">
        <v>166</v>
      </c>
      <c r="AU145" s="18" t="s">
        <v>92</v>
      </c>
    </row>
    <row r="146" spans="2:51" s="14" customFormat="1" ht="11.25">
      <c r="B146" s="204"/>
      <c r="C146" s="205"/>
      <c r="D146" s="189" t="s">
        <v>168</v>
      </c>
      <c r="E146" s="206" t="s">
        <v>44</v>
      </c>
      <c r="F146" s="207" t="s">
        <v>777</v>
      </c>
      <c r="G146" s="205"/>
      <c r="H146" s="208">
        <v>811</v>
      </c>
      <c r="I146" s="209"/>
      <c r="J146" s="205"/>
      <c r="K146" s="205"/>
      <c r="L146" s="210"/>
      <c r="M146" s="211"/>
      <c r="N146" s="212"/>
      <c r="O146" s="212"/>
      <c r="P146" s="212"/>
      <c r="Q146" s="212"/>
      <c r="R146" s="212"/>
      <c r="S146" s="212"/>
      <c r="T146" s="213"/>
      <c r="AT146" s="214" t="s">
        <v>168</v>
      </c>
      <c r="AU146" s="214" t="s">
        <v>92</v>
      </c>
      <c r="AV146" s="14" t="s">
        <v>92</v>
      </c>
      <c r="AW146" s="14" t="s">
        <v>42</v>
      </c>
      <c r="AX146" s="14" t="s">
        <v>90</v>
      </c>
      <c r="AY146" s="214" t="s">
        <v>158</v>
      </c>
    </row>
    <row r="147" spans="1:65" s="2" customFormat="1" ht="14.45" customHeight="1">
      <c r="A147" s="36"/>
      <c r="B147" s="37"/>
      <c r="C147" s="176" t="s">
        <v>278</v>
      </c>
      <c r="D147" s="176" t="s">
        <v>160</v>
      </c>
      <c r="E147" s="177" t="s">
        <v>857</v>
      </c>
      <c r="F147" s="178" t="s">
        <v>858</v>
      </c>
      <c r="G147" s="179" t="s">
        <v>312</v>
      </c>
      <c r="H147" s="180">
        <v>267</v>
      </c>
      <c r="I147" s="181"/>
      <c r="J147" s="182">
        <f>ROUND(I147*H147,2)</f>
        <v>0</v>
      </c>
      <c r="K147" s="178" t="s">
        <v>163</v>
      </c>
      <c r="L147" s="41"/>
      <c r="M147" s="183" t="s">
        <v>44</v>
      </c>
      <c r="N147" s="184" t="s">
        <v>53</v>
      </c>
      <c r="O147" s="66"/>
      <c r="P147" s="185">
        <f>O147*H147</f>
        <v>0</v>
      </c>
      <c r="Q147" s="185">
        <v>0.00038</v>
      </c>
      <c r="R147" s="185">
        <f>Q147*H147</f>
        <v>0.10146000000000001</v>
      </c>
      <c r="S147" s="185">
        <v>0</v>
      </c>
      <c r="T147" s="186">
        <f>S147*H147</f>
        <v>0</v>
      </c>
      <c r="U147" s="36"/>
      <c r="V147" s="36"/>
      <c r="W147" s="36"/>
      <c r="X147" s="36"/>
      <c r="Y147" s="36"/>
      <c r="Z147" s="36"/>
      <c r="AA147" s="36"/>
      <c r="AB147" s="36"/>
      <c r="AC147" s="36"/>
      <c r="AD147" s="36"/>
      <c r="AE147" s="36"/>
      <c r="AR147" s="187" t="s">
        <v>164</v>
      </c>
      <c r="AT147" s="187" t="s">
        <v>160</v>
      </c>
      <c r="AU147" s="187" t="s">
        <v>92</v>
      </c>
      <c r="AY147" s="18" t="s">
        <v>158</v>
      </c>
      <c r="BE147" s="188">
        <f>IF(N147="základní",J147,0)</f>
        <v>0</v>
      </c>
      <c r="BF147" s="188">
        <f>IF(N147="snížená",J147,0)</f>
        <v>0</v>
      </c>
      <c r="BG147" s="188">
        <f>IF(N147="zákl. přenesená",J147,0)</f>
        <v>0</v>
      </c>
      <c r="BH147" s="188">
        <f>IF(N147="sníž. přenesená",J147,0)</f>
        <v>0</v>
      </c>
      <c r="BI147" s="188">
        <f>IF(N147="nulová",J147,0)</f>
        <v>0</v>
      </c>
      <c r="BJ147" s="18" t="s">
        <v>90</v>
      </c>
      <c r="BK147" s="188">
        <f>ROUND(I147*H147,2)</f>
        <v>0</v>
      </c>
      <c r="BL147" s="18" t="s">
        <v>164</v>
      </c>
      <c r="BM147" s="187" t="s">
        <v>859</v>
      </c>
    </row>
    <row r="148" spans="1:47" s="2" customFormat="1" ht="107.25">
      <c r="A148" s="36"/>
      <c r="B148" s="37"/>
      <c r="C148" s="38"/>
      <c r="D148" s="189" t="s">
        <v>166</v>
      </c>
      <c r="E148" s="38"/>
      <c r="F148" s="190" t="s">
        <v>850</v>
      </c>
      <c r="G148" s="38"/>
      <c r="H148" s="38"/>
      <c r="I148" s="191"/>
      <c r="J148" s="38"/>
      <c r="K148" s="38"/>
      <c r="L148" s="41"/>
      <c r="M148" s="192"/>
      <c r="N148" s="193"/>
      <c r="O148" s="66"/>
      <c r="P148" s="66"/>
      <c r="Q148" s="66"/>
      <c r="R148" s="66"/>
      <c r="S148" s="66"/>
      <c r="T148" s="67"/>
      <c r="U148" s="36"/>
      <c r="V148" s="36"/>
      <c r="W148" s="36"/>
      <c r="X148" s="36"/>
      <c r="Y148" s="36"/>
      <c r="Z148" s="36"/>
      <c r="AA148" s="36"/>
      <c r="AB148" s="36"/>
      <c r="AC148" s="36"/>
      <c r="AD148" s="36"/>
      <c r="AE148" s="36"/>
      <c r="AT148" s="18" t="s">
        <v>166</v>
      </c>
      <c r="AU148" s="18" t="s">
        <v>92</v>
      </c>
    </row>
    <row r="149" spans="2:51" s="14" customFormat="1" ht="11.25">
      <c r="B149" s="204"/>
      <c r="C149" s="205"/>
      <c r="D149" s="189" t="s">
        <v>168</v>
      </c>
      <c r="E149" s="206" t="s">
        <v>44</v>
      </c>
      <c r="F149" s="207" t="s">
        <v>774</v>
      </c>
      <c r="G149" s="205"/>
      <c r="H149" s="208">
        <v>267</v>
      </c>
      <c r="I149" s="209"/>
      <c r="J149" s="205"/>
      <c r="K149" s="205"/>
      <c r="L149" s="210"/>
      <c r="M149" s="211"/>
      <c r="N149" s="212"/>
      <c r="O149" s="212"/>
      <c r="P149" s="212"/>
      <c r="Q149" s="212"/>
      <c r="R149" s="212"/>
      <c r="S149" s="212"/>
      <c r="T149" s="213"/>
      <c r="AT149" s="214" t="s">
        <v>168</v>
      </c>
      <c r="AU149" s="214" t="s">
        <v>92</v>
      </c>
      <c r="AV149" s="14" t="s">
        <v>92</v>
      </c>
      <c r="AW149" s="14" t="s">
        <v>42</v>
      </c>
      <c r="AX149" s="14" t="s">
        <v>90</v>
      </c>
      <c r="AY149" s="214" t="s">
        <v>158</v>
      </c>
    </row>
    <row r="150" spans="1:65" s="2" customFormat="1" ht="14.45" customHeight="1">
      <c r="A150" s="36"/>
      <c r="B150" s="37"/>
      <c r="C150" s="176" t="s">
        <v>283</v>
      </c>
      <c r="D150" s="176" t="s">
        <v>160</v>
      </c>
      <c r="E150" s="177" t="s">
        <v>860</v>
      </c>
      <c r="F150" s="178" t="s">
        <v>861</v>
      </c>
      <c r="G150" s="179" t="s">
        <v>113</v>
      </c>
      <c r="H150" s="180">
        <v>114.3</v>
      </c>
      <c r="I150" s="181"/>
      <c r="J150" s="182">
        <f>ROUND(I150*H150,2)</f>
        <v>0</v>
      </c>
      <c r="K150" s="178" t="s">
        <v>163</v>
      </c>
      <c r="L150" s="41"/>
      <c r="M150" s="183" t="s">
        <v>44</v>
      </c>
      <c r="N150" s="184" t="s">
        <v>53</v>
      </c>
      <c r="O150" s="66"/>
      <c r="P150" s="185">
        <f>O150*H150</f>
        <v>0</v>
      </c>
      <c r="Q150" s="185">
        <v>0.0026</v>
      </c>
      <c r="R150" s="185">
        <f>Q150*H150</f>
        <v>0.29718</v>
      </c>
      <c r="S150" s="185">
        <v>0</v>
      </c>
      <c r="T150" s="186">
        <f>S150*H150</f>
        <v>0</v>
      </c>
      <c r="U150" s="36"/>
      <c r="V150" s="36"/>
      <c r="W150" s="36"/>
      <c r="X150" s="36"/>
      <c r="Y150" s="36"/>
      <c r="Z150" s="36"/>
      <c r="AA150" s="36"/>
      <c r="AB150" s="36"/>
      <c r="AC150" s="36"/>
      <c r="AD150" s="36"/>
      <c r="AE150" s="36"/>
      <c r="AR150" s="187" t="s">
        <v>164</v>
      </c>
      <c r="AT150" s="187" t="s">
        <v>160</v>
      </c>
      <c r="AU150" s="187" t="s">
        <v>92</v>
      </c>
      <c r="AY150" s="18" t="s">
        <v>158</v>
      </c>
      <c r="BE150" s="188">
        <f>IF(N150="základní",J150,0)</f>
        <v>0</v>
      </c>
      <c r="BF150" s="188">
        <f>IF(N150="snížená",J150,0)</f>
        <v>0</v>
      </c>
      <c r="BG150" s="188">
        <f>IF(N150="zákl. přenesená",J150,0)</f>
        <v>0</v>
      </c>
      <c r="BH150" s="188">
        <f>IF(N150="sníž. přenesená",J150,0)</f>
        <v>0</v>
      </c>
      <c r="BI150" s="188">
        <f>IF(N150="nulová",J150,0)</f>
        <v>0</v>
      </c>
      <c r="BJ150" s="18" t="s">
        <v>90</v>
      </c>
      <c r="BK150" s="188">
        <f>ROUND(I150*H150,2)</f>
        <v>0</v>
      </c>
      <c r="BL150" s="18" t="s">
        <v>164</v>
      </c>
      <c r="BM150" s="187" t="s">
        <v>862</v>
      </c>
    </row>
    <row r="151" spans="1:47" s="2" customFormat="1" ht="107.25">
      <c r="A151" s="36"/>
      <c r="B151" s="37"/>
      <c r="C151" s="38"/>
      <c r="D151" s="189" t="s">
        <v>166</v>
      </c>
      <c r="E151" s="38"/>
      <c r="F151" s="190" t="s">
        <v>850</v>
      </c>
      <c r="G151" s="38"/>
      <c r="H151" s="38"/>
      <c r="I151" s="191"/>
      <c r="J151" s="38"/>
      <c r="K151" s="38"/>
      <c r="L151" s="41"/>
      <c r="M151" s="192"/>
      <c r="N151" s="193"/>
      <c r="O151" s="66"/>
      <c r="P151" s="66"/>
      <c r="Q151" s="66"/>
      <c r="R151" s="66"/>
      <c r="S151" s="66"/>
      <c r="T151" s="67"/>
      <c r="U151" s="36"/>
      <c r="V151" s="36"/>
      <c r="W151" s="36"/>
      <c r="X151" s="36"/>
      <c r="Y151" s="36"/>
      <c r="Z151" s="36"/>
      <c r="AA151" s="36"/>
      <c r="AB151" s="36"/>
      <c r="AC151" s="36"/>
      <c r="AD151" s="36"/>
      <c r="AE151" s="36"/>
      <c r="AT151" s="18" t="s">
        <v>166</v>
      </c>
      <c r="AU151" s="18" t="s">
        <v>92</v>
      </c>
    </row>
    <row r="152" spans="2:51" s="14" customFormat="1" ht="11.25">
      <c r="B152" s="204"/>
      <c r="C152" s="205"/>
      <c r="D152" s="189" t="s">
        <v>168</v>
      </c>
      <c r="E152" s="206" t="s">
        <v>44</v>
      </c>
      <c r="F152" s="207" t="s">
        <v>780</v>
      </c>
      <c r="G152" s="205"/>
      <c r="H152" s="208">
        <v>114.3</v>
      </c>
      <c r="I152" s="209"/>
      <c r="J152" s="205"/>
      <c r="K152" s="205"/>
      <c r="L152" s="210"/>
      <c r="M152" s="211"/>
      <c r="N152" s="212"/>
      <c r="O152" s="212"/>
      <c r="P152" s="212"/>
      <c r="Q152" s="212"/>
      <c r="R152" s="212"/>
      <c r="S152" s="212"/>
      <c r="T152" s="213"/>
      <c r="AT152" s="214" t="s">
        <v>168</v>
      </c>
      <c r="AU152" s="214" t="s">
        <v>92</v>
      </c>
      <c r="AV152" s="14" t="s">
        <v>92</v>
      </c>
      <c r="AW152" s="14" t="s">
        <v>42</v>
      </c>
      <c r="AX152" s="14" t="s">
        <v>90</v>
      </c>
      <c r="AY152" s="214" t="s">
        <v>158</v>
      </c>
    </row>
    <row r="153" spans="1:65" s="2" customFormat="1" ht="24.2" customHeight="1">
      <c r="A153" s="36"/>
      <c r="B153" s="37"/>
      <c r="C153" s="176" t="s">
        <v>288</v>
      </c>
      <c r="D153" s="176" t="s">
        <v>160</v>
      </c>
      <c r="E153" s="177" t="s">
        <v>863</v>
      </c>
      <c r="F153" s="178" t="s">
        <v>864</v>
      </c>
      <c r="G153" s="179" t="s">
        <v>312</v>
      </c>
      <c r="H153" s="180">
        <v>18199</v>
      </c>
      <c r="I153" s="181"/>
      <c r="J153" s="182">
        <f>ROUND(I153*H153,2)</f>
        <v>0</v>
      </c>
      <c r="K153" s="178" t="s">
        <v>163</v>
      </c>
      <c r="L153" s="41"/>
      <c r="M153" s="183" t="s">
        <v>44</v>
      </c>
      <c r="N153" s="184" t="s">
        <v>53</v>
      </c>
      <c r="O153" s="66"/>
      <c r="P153" s="185">
        <f>O153*H153</f>
        <v>0</v>
      </c>
      <c r="Q153" s="185">
        <v>0</v>
      </c>
      <c r="R153" s="185">
        <f>Q153*H153</f>
        <v>0</v>
      </c>
      <c r="S153" s="185">
        <v>0</v>
      </c>
      <c r="T153" s="186">
        <f>S153*H153</f>
        <v>0</v>
      </c>
      <c r="U153" s="36"/>
      <c r="V153" s="36"/>
      <c r="W153" s="36"/>
      <c r="X153" s="36"/>
      <c r="Y153" s="36"/>
      <c r="Z153" s="36"/>
      <c r="AA153" s="36"/>
      <c r="AB153" s="36"/>
      <c r="AC153" s="36"/>
      <c r="AD153" s="36"/>
      <c r="AE153" s="36"/>
      <c r="AR153" s="187" t="s">
        <v>164</v>
      </c>
      <c r="AT153" s="187" t="s">
        <v>160</v>
      </c>
      <c r="AU153" s="187" t="s">
        <v>92</v>
      </c>
      <c r="AY153" s="18" t="s">
        <v>158</v>
      </c>
      <c r="BE153" s="188">
        <f>IF(N153="základní",J153,0)</f>
        <v>0</v>
      </c>
      <c r="BF153" s="188">
        <f>IF(N153="snížená",J153,0)</f>
        <v>0</v>
      </c>
      <c r="BG153" s="188">
        <f>IF(N153="zákl. přenesená",J153,0)</f>
        <v>0</v>
      </c>
      <c r="BH153" s="188">
        <f>IF(N153="sníž. přenesená",J153,0)</f>
        <v>0</v>
      </c>
      <c r="BI153" s="188">
        <f>IF(N153="nulová",J153,0)</f>
        <v>0</v>
      </c>
      <c r="BJ153" s="18" t="s">
        <v>90</v>
      </c>
      <c r="BK153" s="188">
        <f>ROUND(I153*H153,2)</f>
        <v>0</v>
      </c>
      <c r="BL153" s="18" t="s">
        <v>164</v>
      </c>
      <c r="BM153" s="187" t="s">
        <v>865</v>
      </c>
    </row>
    <row r="154" spans="1:47" s="2" customFormat="1" ht="48.75">
      <c r="A154" s="36"/>
      <c r="B154" s="37"/>
      <c r="C154" s="38"/>
      <c r="D154" s="189" t="s">
        <v>166</v>
      </c>
      <c r="E154" s="38"/>
      <c r="F154" s="190" t="s">
        <v>866</v>
      </c>
      <c r="G154" s="38"/>
      <c r="H154" s="38"/>
      <c r="I154" s="191"/>
      <c r="J154" s="38"/>
      <c r="K154" s="38"/>
      <c r="L154" s="41"/>
      <c r="M154" s="192"/>
      <c r="N154" s="193"/>
      <c r="O154" s="66"/>
      <c r="P154" s="66"/>
      <c r="Q154" s="66"/>
      <c r="R154" s="66"/>
      <c r="S154" s="66"/>
      <c r="T154" s="67"/>
      <c r="U154" s="36"/>
      <c r="V154" s="36"/>
      <c r="W154" s="36"/>
      <c r="X154" s="36"/>
      <c r="Y154" s="36"/>
      <c r="Z154" s="36"/>
      <c r="AA154" s="36"/>
      <c r="AB154" s="36"/>
      <c r="AC154" s="36"/>
      <c r="AD154" s="36"/>
      <c r="AE154" s="36"/>
      <c r="AT154" s="18" t="s">
        <v>166</v>
      </c>
      <c r="AU154" s="18" t="s">
        <v>92</v>
      </c>
    </row>
    <row r="155" spans="2:51" s="14" customFormat="1" ht="11.25">
      <c r="B155" s="204"/>
      <c r="C155" s="205"/>
      <c r="D155" s="189" t="s">
        <v>168</v>
      </c>
      <c r="E155" s="206" t="s">
        <v>44</v>
      </c>
      <c r="F155" s="207" t="s">
        <v>771</v>
      </c>
      <c r="G155" s="205"/>
      <c r="H155" s="208">
        <v>14158</v>
      </c>
      <c r="I155" s="209"/>
      <c r="J155" s="205"/>
      <c r="K155" s="205"/>
      <c r="L155" s="210"/>
      <c r="M155" s="211"/>
      <c r="N155" s="212"/>
      <c r="O155" s="212"/>
      <c r="P155" s="212"/>
      <c r="Q155" s="212"/>
      <c r="R155" s="212"/>
      <c r="S155" s="212"/>
      <c r="T155" s="213"/>
      <c r="AT155" s="214" t="s">
        <v>168</v>
      </c>
      <c r="AU155" s="214" t="s">
        <v>92</v>
      </c>
      <c r="AV155" s="14" t="s">
        <v>92</v>
      </c>
      <c r="AW155" s="14" t="s">
        <v>42</v>
      </c>
      <c r="AX155" s="14" t="s">
        <v>82</v>
      </c>
      <c r="AY155" s="214" t="s">
        <v>158</v>
      </c>
    </row>
    <row r="156" spans="2:51" s="14" customFormat="1" ht="11.25">
      <c r="B156" s="204"/>
      <c r="C156" s="205"/>
      <c r="D156" s="189" t="s">
        <v>168</v>
      </c>
      <c r="E156" s="206" t="s">
        <v>44</v>
      </c>
      <c r="F156" s="207" t="s">
        <v>768</v>
      </c>
      <c r="G156" s="205"/>
      <c r="H156" s="208">
        <v>2963</v>
      </c>
      <c r="I156" s="209"/>
      <c r="J156" s="205"/>
      <c r="K156" s="205"/>
      <c r="L156" s="210"/>
      <c r="M156" s="211"/>
      <c r="N156" s="212"/>
      <c r="O156" s="212"/>
      <c r="P156" s="212"/>
      <c r="Q156" s="212"/>
      <c r="R156" s="212"/>
      <c r="S156" s="212"/>
      <c r="T156" s="213"/>
      <c r="AT156" s="214" t="s">
        <v>168</v>
      </c>
      <c r="AU156" s="214" t="s">
        <v>92</v>
      </c>
      <c r="AV156" s="14" t="s">
        <v>92</v>
      </c>
      <c r="AW156" s="14" t="s">
        <v>42</v>
      </c>
      <c r="AX156" s="14" t="s">
        <v>82</v>
      </c>
      <c r="AY156" s="214" t="s">
        <v>158</v>
      </c>
    </row>
    <row r="157" spans="2:51" s="14" customFormat="1" ht="11.25">
      <c r="B157" s="204"/>
      <c r="C157" s="205"/>
      <c r="D157" s="189" t="s">
        <v>168</v>
      </c>
      <c r="E157" s="206" t="s">
        <v>44</v>
      </c>
      <c r="F157" s="207" t="s">
        <v>777</v>
      </c>
      <c r="G157" s="205"/>
      <c r="H157" s="208">
        <v>811</v>
      </c>
      <c r="I157" s="209"/>
      <c r="J157" s="205"/>
      <c r="K157" s="205"/>
      <c r="L157" s="210"/>
      <c r="M157" s="211"/>
      <c r="N157" s="212"/>
      <c r="O157" s="212"/>
      <c r="P157" s="212"/>
      <c r="Q157" s="212"/>
      <c r="R157" s="212"/>
      <c r="S157" s="212"/>
      <c r="T157" s="213"/>
      <c r="AT157" s="214" t="s">
        <v>168</v>
      </c>
      <c r="AU157" s="214" t="s">
        <v>92</v>
      </c>
      <c r="AV157" s="14" t="s">
        <v>92</v>
      </c>
      <c r="AW157" s="14" t="s">
        <v>42</v>
      </c>
      <c r="AX157" s="14" t="s">
        <v>82</v>
      </c>
      <c r="AY157" s="214" t="s">
        <v>158</v>
      </c>
    </row>
    <row r="158" spans="2:51" s="14" customFormat="1" ht="11.25">
      <c r="B158" s="204"/>
      <c r="C158" s="205"/>
      <c r="D158" s="189" t="s">
        <v>168</v>
      </c>
      <c r="E158" s="206" t="s">
        <v>44</v>
      </c>
      <c r="F158" s="207" t="s">
        <v>774</v>
      </c>
      <c r="G158" s="205"/>
      <c r="H158" s="208">
        <v>267</v>
      </c>
      <c r="I158" s="209"/>
      <c r="J158" s="205"/>
      <c r="K158" s="205"/>
      <c r="L158" s="210"/>
      <c r="M158" s="211"/>
      <c r="N158" s="212"/>
      <c r="O158" s="212"/>
      <c r="P158" s="212"/>
      <c r="Q158" s="212"/>
      <c r="R158" s="212"/>
      <c r="S158" s="212"/>
      <c r="T158" s="213"/>
      <c r="AT158" s="214" t="s">
        <v>168</v>
      </c>
      <c r="AU158" s="214" t="s">
        <v>92</v>
      </c>
      <c r="AV158" s="14" t="s">
        <v>92</v>
      </c>
      <c r="AW158" s="14" t="s">
        <v>42</v>
      </c>
      <c r="AX158" s="14" t="s">
        <v>82</v>
      </c>
      <c r="AY158" s="214" t="s">
        <v>158</v>
      </c>
    </row>
    <row r="159" spans="2:51" s="15" customFormat="1" ht="11.25">
      <c r="B159" s="215"/>
      <c r="C159" s="216"/>
      <c r="D159" s="189" t="s">
        <v>168</v>
      </c>
      <c r="E159" s="217" t="s">
        <v>44</v>
      </c>
      <c r="F159" s="218" t="s">
        <v>171</v>
      </c>
      <c r="G159" s="216"/>
      <c r="H159" s="219">
        <v>18199</v>
      </c>
      <c r="I159" s="220"/>
      <c r="J159" s="216"/>
      <c r="K159" s="216"/>
      <c r="L159" s="221"/>
      <c r="M159" s="222"/>
      <c r="N159" s="223"/>
      <c r="O159" s="223"/>
      <c r="P159" s="223"/>
      <c r="Q159" s="223"/>
      <c r="R159" s="223"/>
      <c r="S159" s="223"/>
      <c r="T159" s="224"/>
      <c r="AT159" s="225" t="s">
        <v>168</v>
      </c>
      <c r="AU159" s="225" t="s">
        <v>92</v>
      </c>
      <c r="AV159" s="15" t="s">
        <v>164</v>
      </c>
      <c r="AW159" s="15" t="s">
        <v>42</v>
      </c>
      <c r="AX159" s="15" t="s">
        <v>90</v>
      </c>
      <c r="AY159" s="225" t="s">
        <v>158</v>
      </c>
    </row>
    <row r="160" spans="1:65" s="2" customFormat="1" ht="24.2" customHeight="1">
      <c r="A160" s="36"/>
      <c r="B160" s="37"/>
      <c r="C160" s="176" t="s">
        <v>293</v>
      </c>
      <c r="D160" s="176" t="s">
        <v>160</v>
      </c>
      <c r="E160" s="177" t="s">
        <v>867</v>
      </c>
      <c r="F160" s="178" t="s">
        <v>868</v>
      </c>
      <c r="G160" s="179" t="s">
        <v>113</v>
      </c>
      <c r="H160" s="180">
        <v>114.3</v>
      </c>
      <c r="I160" s="181"/>
      <c r="J160" s="182">
        <f>ROUND(I160*H160,2)</f>
        <v>0</v>
      </c>
      <c r="K160" s="178" t="s">
        <v>163</v>
      </c>
      <c r="L160" s="41"/>
      <c r="M160" s="183" t="s">
        <v>44</v>
      </c>
      <c r="N160" s="184" t="s">
        <v>53</v>
      </c>
      <c r="O160" s="66"/>
      <c r="P160" s="185">
        <f>O160*H160</f>
        <v>0</v>
      </c>
      <c r="Q160" s="185">
        <v>1E-05</v>
      </c>
      <c r="R160" s="185">
        <f>Q160*H160</f>
        <v>0.0011430000000000001</v>
      </c>
      <c r="S160" s="185">
        <v>0</v>
      </c>
      <c r="T160" s="186">
        <f>S160*H160</f>
        <v>0</v>
      </c>
      <c r="U160" s="36"/>
      <c r="V160" s="36"/>
      <c r="W160" s="36"/>
      <c r="X160" s="36"/>
      <c r="Y160" s="36"/>
      <c r="Z160" s="36"/>
      <c r="AA160" s="36"/>
      <c r="AB160" s="36"/>
      <c r="AC160" s="36"/>
      <c r="AD160" s="36"/>
      <c r="AE160" s="36"/>
      <c r="AR160" s="187" t="s">
        <v>164</v>
      </c>
      <c r="AT160" s="187" t="s">
        <v>160</v>
      </c>
      <c r="AU160" s="187" t="s">
        <v>92</v>
      </c>
      <c r="AY160" s="18" t="s">
        <v>158</v>
      </c>
      <c r="BE160" s="188">
        <f>IF(N160="základní",J160,0)</f>
        <v>0</v>
      </c>
      <c r="BF160" s="188">
        <f>IF(N160="snížená",J160,0)</f>
        <v>0</v>
      </c>
      <c r="BG160" s="188">
        <f>IF(N160="zákl. přenesená",J160,0)</f>
        <v>0</v>
      </c>
      <c r="BH160" s="188">
        <f>IF(N160="sníž. přenesená",J160,0)</f>
        <v>0</v>
      </c>
      <c r="BI160" s="188">
        <f>IF(N160="nulová",J160,0)</f>
        <v>0</v>
      </c>
      <c r="BJ160" s="18" t="s">
        <v>90</v>
      </c>
      <c r="BK160" s="188">
        <f>ROUND(I160*H160,2)</f>
        <v>0</v>
      </c>
      <c r="BL160" s="18" t="s">
        <v>164</v>
      </c>
      <c r="BM160" s="187" t="s">
        <v>869</v>
      </c>
    </row>
    <row r="161" spans="1:47" s="2" customFormat="1" ht="48.75">
      <c r="A161" s="36"/>
      <c r="B161" s="37"/>
      <c r="C161" s="38"/>
      <c r="D161" s="189" t="s">
        <v>166</v>
      </c>
      <c r="E161" s="38"/>
      <c r="F161" s="190" t="s">
        <v>866</v>
      </c>
      <c r="G161" s="38"/>
      <c r="H161" s="38"/>
      <c r="I161" s="191"/>
      <c r="J161" s="38"/>
      <c r="K161" s="38"/>
      <c r="L161" s="41"/>
      <c r="M161" s="192"/>
      <c r="N161" s="193"/>
      <c r="O161" s="66"/>
      <c r="P161" s="66"/>
      <c r="Q161" s="66"/>
      <c r="R161" s="66"/>
      <c r="S161" s="66"/>
      <c r="T161" s="67"/>
      <c r="U161" s="36"/>
      <c r="V161" s="36"/>
      <c r="W161" s="36"/>
      <c r="X161" s="36"/>
      <c r="Y161" s="36"/>
      <c r="Z161" s="36"/>
      <c r="AA161" s="36"/>
      <c r="AB161" s="36"/>
      <c r="AC161" s="36"/>
      <c r="AD161" s="36"/>
      <c r="AE161" s="36"/>
      <c r="AT161" s="18" t="s">
        <v>166</v>
      </c>
      <c r="AU161" s="18" t="s">
        <v>92</v>
      </c>
    </row>
    <row r="162" spans="2:51" s="14" customFormat="1" ht="11.25">
      <c r="B162" s="204"/>
      <c r="C162" s="205"/>
      <c r="D162" s="189" t="s">
        <v>168</v>
      </c>
      <c r="E162" s="206" t="s">
        <v>44</v>
      </c>
      <c r="F162" s="207" t="s">
        <v>780</v>
      </c>
      <c r="G162" s="205"/>
      <c r="H162" s="208">
        <v>114.3</v>
      </c>
      <c r="I162" s="209"/>
      <c r="J162" s="205"/>
      <c r="K162" s="205"/>
      <c r="L162" s="210"/>
      <c r="M162" s="211"/>
      <c r="N162" s="212"/>
      <c r="O162" s="212"/>
      <c r="P162" s="212"/>
      <c r="Q162" s="212"/>
      <c r="R162" s="212"/>
      <c r="S162" s="212"/>
      <c r="T162" s="213"/>
      <c r="AT162" s="214" t="s">
        <v>168</v>
      </c>
      <c r="AU162" s="214" t="s">
        <v>92</v>
      </c>
      <c r="AV162" s="14" t="s">
        <v>92</v>
      </c>
      <c r="AW162" s="14" t="s">
        <v>42</v>
      </c>
      <c r="AX162" s="14" t="s">
        <v>90</v>
      </c>
      <c r="AY162" s="214" t="s">
        <v>158</v>
      </c>
    </row>
    <row r="163" spans="2:63" s="12" customFormat="1" ht="22.9" customHeight="1">
      <c r="B163" s="160"/>
      <c r="C163" s="161"/>
      <c r="D163" s="162" t="s">
        <v>81</v>
      </c>
      <c r="E163" s="174" t="s">
        <v>541</v>
      </c>
      <c r="F163" s="174" t="s">
        <v>542</v>
      </c>
      <c r="G163" s="161"/>
      <c r="H163" s="161"/>
      <c r="I163" s="164"/>
      <c r="J163" s="175">
        <f>BK163</f>
        <v>0</v>
      </c>
      <c r="K163" s="161"/>
      <c r="L163" s="166"/>
      <c r="M163" s="167"/>
      <c r="N163" s="168"/>
      <c r="O163" s="168"/>
      <c r="P163" s="169">
        <f>SUM(P164:P165)</f>
        <v>0</v>
      </c>
      <c r="Q163" s="168"/>
      <c r="R163" s="169">
        <f>SUM(R164:R165)</f>
        <v>0</v>
      </c>
      <c r="S163" s="168"/>
      <c r="T163" s="170">
        <f>SUM(T164:T165)</f>
        <v>0</v>
      </c>
      <c r="AR163" s="171" t="s">
        <v>90</v>
      </c>
      <c r="AT163" s="172" t="s">
        <v>81</v>
      </c>
      <c r="AU163" s="172" t="s">
        <v>90</v>
      </c>
      <c r="AY163" s="171" t="s">
        <v>158</v>
      </c>
      <c r="BK163" s="173">
        <f>SUM(BK164:BK165)</f>
        <v>0</v>
      </c>
    </row>
    <row r="164" spans="1:65" s="2" customFormat="1" ht="24.2" customHeight="1">
      <c r="A164" s="36"/>
      <c r="B164" s="37"/>
      <c r="C164" s="176" t="s">
        <v>7</v>
      </c>
      <c r="D164" s="176" t="s">
        <v>160</v>
      </c>
      <c r="E164" s="177" t="s">
        <v>544</v>
      </c>
      <c r="F164" s="178" t="s">
        <v>545</v>
      </c>
      <c r="G164" s="179" t="s">
        <v>124</v>
      </c>
      <c r="H164" s="180">
        <v>10.159</v>
      </c>
      <c r="I164" s="181"/>
      <c r="J164" s="182">
        <f>ROUND(I164*H164,2)</f>
        <v>0</v>
      </c>
      <c r="K164" s="178" t="s">
        <v>163</v>
      </c>
      <c r="L164" s="41"/>
      <c r="M164" s="183" t="s">
        <v>44</v>
      </c>
      <c r="N164" s="184" t="s">
        <v>53</v>
      </c>
      <c r="O164" s="66"/>
      <c r="P164" s="185">
        <f>O164*H164</f>
        <v>0</v>
      </c>
      <c r="Q164" s="185">
        <v>0</v>
      </c>
      <c r="R164" s="185">
        <f>Q164*H164</f>
        <v>0</v>
      </c>
      <c r="S164" s="185">
        <v>0</v>
      </c>
      <c r="T164" s="186">
        <f>S164*H164</f>
        <v>0</v>
      </c>
      <c r="U164" s="36"/>
      <c r="V164" s="36"/>
      <c r="W164" s="36"/>
      <c r="X164" s="36"/>
      <c r="Y164" s="36"/>
      <c r="Z164" s="36"/>
      <c r="AA164" s="36"/>
      <c r="AB164" s="36"/>
      <c r="AC164" s="36"/>
      <c r="AD164" s="36"/>
      <c r="AE164" s="36"/>
      <c r="AR164" s="187" t="s">
        <v>164</v>
      </c>
      <c r="AT164" s="187" t="s">
        <v>160</v>
      </c>
      <c r="AU164" s="187" t="s">
        <v>92</v>
      </c>
      <c r="AY164" s="18" t="s">
        <v>158</v>
      </c>
      <c r="BE164" s="188">
        <f>IF(N164="základní",J164,0)</f>
        <v>0</v>
      </c>
      <c r="BF164" s="188">
        <f>IF(N164="snížená",J164,0)</f>
        <v>0</v>
      </c>
      <c r="BG164" s="188">
        <f>IF(N164="zákl. přenesená",J164,0)</f>
        <v>0</v>
      </c>
      <c r="BH164" s="188">
        <f>IF(N164="sníž. přenesená",J164,0)</f>
        <v>0</v>
      </c>
      <c r="BI164" s="188">
        <f>IF(N164="nulová",J164,0)</f>
        <v>0</v>
      </c>
      <c r="BJ164" s="18" t="s">
        <v>90</v>
      </c>
      <c r="BK164" s="188">
        <f>ROUND(I164*H164,2)</f>
        <v>0</v>
      </c>
      <c r="BL164" s="18" t="s">
        <v>164</v>
      </c>
      <c r="BM164" s="187" t="s">
        <v>870</v>
      </c>
    </row>
    <row r="165" spans="1:47" s="2" customFormat="1" ht="29.25">
      <c r="A165" s="36"/>
      <c r="B165" s="37"/>
      <c r="C165" s="38"/>
      <c r="D165" s="189" t="s">
        <v>166</v>
      </c>
      <c r="E165" s="38"/>
      <c r="F165" s="190" t="s">
        <v>547</v>
      </c>
      <c r="G165" s="38"/>
      <c r="H165" s="38"/>
      <c r="I165" s="191"/>
      <c r="J165" s="38"/>
      <c r="K165" s="38"/>
      <c r="L165" s="41"/>
      <c r="M165" s="247"/>
      <c r="N165" s="248"/>
      <c r="O165" s="249"/>
      <c r="P165" s="249"/>
      <c r="Q165" s="249"/>
      <c r="R165" s="249"/>
      <c r="S165" s="249"/>
      <c r="T165" s="250"/>
      <c r="U165" s="36"/>
      <c r="V165" s="36"/>
      <c r="W165" s="36"/>
      <c r="X165" s="36"/>
      <c r="Y165" s="36"/>
      <c r="Z165" s="36"/>
      <c r="AA165" s="36"/>
      <c r="AB165" s="36"/>
      <c r="AC165" s="36"/>
      <c r="AD165" s="36"/>
      <c r="AE165" s="36"/>
      <c r="AT165" s="18" t="s">
        <v>166</v>
      </c>
      <c r="AU165" s="18" t="s">
        <v>92</v>
      </c>
    </row>
    <row r="166" spans="1:31" s="2" customFormat="1" ht="6.95" customHeight="1">
      <c r="A166" s="36"/>
      <c r="B166" s="49"/>
      <c r="C166" s="50"/>
      <c r="D166" s="50"/>
      <c r="E166" s="50"/>
      <c r="F166" s="50"/>
      <c r="G166" s="50"/>
      <c r="H166" s="50"/>
      <c r="I166" s="50"/>
      <c r="J166" s="50"/>
      <c r="K166" s="50"/>
      <c r="L166" s="41"/>
      <c r="M166" s="36"/>
      <c r="O166" s="36"/>
      <c r="P166" s="36"/>
      <c r="Q166" s="36"/>
      <c r="R166" s="36"/>
      <c r="S166" s="36"/>
      <c r="T166" s="36"/>
      <c r="U166" s="36"/>
      <c r="V166" s="36"/>
      <c r="W166" s="36"/>
      <c r="X166" s="36"/>
      <c r="Y166" s="36"/>
      <c r="Z166" s="36"/>
      <c r="AA166" s="36"/>
      <c r="AB166" s="36"/>
      <c r="AC166" s="36"/>
      <c r="AD166" s="36"/>
      <c r="AE166" s="36"/>
    </row>
  </sheetData>
  <sheetProtection algorithmName="SHA-512" hashValue="lOOpTjrOvykoU5X/+4iLwPepYPEy5ES3e9/utFaBA1I42s0HSxyL4R44FKiD2IY5H2ahmVHLhma3VlV3pvpE4g==" saltValue="8M/IkDpQPLXHaAcHv6zJJULk7prOUzmfmoto43gjvtPN+scrU9yIcdpCuIb3UxI+BpPJZ/ioBbVcdleQhEwF+w==" spinCount="100000" sheet="1" objects="1" scenarios="1" formatColumns="0" formatRows="0" autoFilter="0"/>
  <autoFilter ref="C81:K165"/>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2.8515625" style="1" customWidth="1"/>
    <col min="9" max="9" width="18.8515625" style="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8" t="s">
        <v>104</v>
      </c>
    </row>
    <row r="3" spans="2:46" s="1" customFormat="1" ht="6.95" customHeight="1">
      <c r="B3" s="104"/>
      <c r="C3" s="105"/>
      <c r="D3" s="105"/>
      <c r="E3" s="105"/>
      <c r="F3" s="105"/>
      <c r="G3" s="105"/>
      <c r="H3" s="105"/>
      <c r="I3" s="105"/>
      <c r="J3" s="105"/>
      <c r="K3" s="105"/>
      <c r="L3" s="21"/>
      <c r="AT3" s="18" t="s">
        <v>92</v>
      </c>
    </row>
    <row r="4" spans="2:46" s="1" customFormat="1" ht="24.95" customHeight="1">
      <c r="B4" s="21"/>
      <c r="D4" s="106" t="s">
        <v>118</v>
      </c>
      <c r="L4" s="21"/>
      <c r="M4" s="107" t="s">
        <v>10</v>
      </c>
      <c r="AT4" s="18" t="s">
        <v>4</v>
      </c>
    </row>
    <row r="5" spans="2:12" s="1" customFormat="1" ht="6.95" customHeight="1">
      <c r="B5" s="21"/>
      <c r="L5" s="21"/>
    </row>
    <row r="6" spans="2:12" s="1" customFormat="1" ht="12" customHeight="1">
      <c r="B6" s="21"/>
      <c r="D6" s="108" t="s">
        <v>16</v>
      </c>
      <c r="L6" s="21"/>
    </row>
    <row r="7" spans="2:12" s="1" customFormat="1" ht="16.5" customHeight="1">
      <c r="B7" s="21"/>
      <c r="E7" s="312" t="str">
        <f>'Rekapitulace stavby'!K6</f>
        <v>III/11628 Voznice, PD</v>
      </c>
      <c r="F7" s="313"/>
      <c r="G7" s="313"/>
      <c r="H7" s="313"/>
      <c r="L7" s="21"/>
    </row>
    <row r="8" spans="1:31" s="2" customFormat="1" ht="12" customHeight="1">
      <c r="A8" s="36"/>
      <c r="B8" s="41"/>
      <c r="C8" s="36"/>
      <c r="D8" s="108" t="s">
        <v>129</v>
      </c>
      <c r="E8" s="36"/>
      <c r="F8" s="36"/>
      <c r="G8" s="36"/>
      <c r="H8" s="36"/>
      <c r="I8" s="36"/>
      <c r="J8" s="36"/>
      <c r="K8" s="36"/>
      <c r="L8" s="109"/>
      <c r="S8" s="36"/>
      <c r="T8" s="36"/>
      <c r="U8" s="36"/>
      <c r="V8" s="36"/>
      <c r="W8" s="36"/>
      <c r="X8" s="36"/>
      <c r="Y8" s="36"/>
      <c r="Z8" s="36"/>
      <c r="AA8" s="36"/>
      <c r="AB8" s="36"/>
      <c r="AC8" s="36"/>
      <c r="AD8" s="36"/>
      <c r="AE8" s="36"/>
    </row>
    <row r="9" spans="1:31" s="2" customFormat="1" ht="16.5" customHeight="1">
      <c r="A9" s="36"/>
      <c r="B9" s="41"/>
      <c r="C9" s="36"/>
      <c r="D9" s="36"/>
      <c r="E9" s="314" t="s">
        <v>871</v>
      </c>
      <c r="F9" s="315"/>
      <c r="G9" s="315"/>
      <c r="H9" s="315"/>
      <c r="I9" s="36"/>
      <c r="J9" s="36"/>
      <c r="K9" s="36"/>
      <c r="L9" s="109"/>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9"/>
      <c r="S10" s="36"/>
      <c r="T10" s="36"/>
      <c r="U10" s="36"/>
      <c r="V10" s="36"/>
      <c r="W10" s="36"/>
      <c r="X10" s="36"/>
      <c r="Y10" s="36"/>
      <c r="Z10" s="36"/>
      <c r="AA10" s="36"/>
      <c r="AB10" s="36"/>
      <c r="AC10" s="36"/>
      <c r="AD10" s="36"/>
      <c r="AE10" s="36"/>
    </row>
    <row r="11" spans="1:31" s="2" customFormat="1" ht="12" customHeight="1">
      <c r="A11" s="36"/>
      <c r="B11" s="41"/>
      <c r="C11" s="36"/>
      <c r="D11" s="108" t="s">
        <v>18</v>
      </c>
      <c r="E11" s="36"/>
      <c r="F11" s="110" t="s">
        <v>19</v>
      </c>
      <c r="G11" s="36"/>
      <c r="H11" s="36"/>
      <c r="I11" s="108" t="s">
        <v>20</v>
      </c>
      <c r="J11" s="110" t="s">
        <v>44</v>
      </c>
      <c r="K11" s="36"/>
      <c r="L11" s="109"/>
      <c r="S11" s="36"/>
      <c r="T11" s="36"/>
      <c r="U11" s="36"/>
      <c r="V11" s="36"/>
      <c r="W11" s="36"/>
      <c r="X11" s="36"/>
      <c r="Y11" s="36"/>
      <c r="Z11" s="36"/>
      <c r="AA11" s="36"/>
      <c r="AB11" s="36"/>
      <c r="AC11" s="36"/>
      <c r="AD11" s="36"/>
      <c r="AE11" s="36"/>
    </row>
    <row r="12" spans="1:31" s="2" customFormat="1" ht="12" customHeight="1">
      <c r="A12" s="36"/>
      <c r="B12" s="41"/>
      <c r="C12" s="36"/>
      <c r="D12" s="108" t="s">
        <v>22</v>
      </c>
      <c r="E12" s="36"/>
      <c r="F12" s="110" t="s">
        <v>23</v>
      </c>
      <c r="G12" s="36"/>
      <c r="H12" s="36"/>
      <c r="I12" s="108" t="s">
        <v>24</v>
      </c>
      <c r="J12" s="111" t="str">
        <f>'Rekapitulace stavby'!AN8</f>
        <v>7. 12. 2020</v>
      </c>
      <c r="K12" s="36"/>
      <c r="L12" s="109"/>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9"/>
      <c r="S13" s="36"/>
      <c r="T13" s="36"/>
      <c r="U13" s="36"/>
      <c r="V13" s="36"/>
      <c r="W13" s="36"/>
      <c r="X13" s="36"/>
      <c r="Y13" s="36"/>
      <c r="Z13" s="36"/>
      <c r="AA13" s="36"/>
      <c r="AB13" s="36"/>
      <c r="AC13" s="36"/>
      <c r="AD13" s="36"/>
      <c r="AE13" s="36"/>
    </row>
    <row r="14" spans="1:31" s="2" customFormat="1" ht="12" customHeight="1">
      <c r="A14" s="36"/>
      <c r="B14" s="41"/>
      <c r="C14" s="36"/>
      <c r="D14" s="108" t="s">
        <v>30</v>
      </c>
      <c r="E14" s="36"/>
      <c r="F14" s="36"/>
      <c r="G14" s="36"/>
      <c r="H14" s="36"/>
      <c r="I14" s="108" t="s">
        <v>31</v>
      </c>
      <c r="J14" s="110" t="s">
        <v>32</v>
      </c>
      <c r="K14" s="36"/>
      <c r="L14" s="109"/>
      <c r="S14" s="36"/>
      <c r="T14" s="36"/>
      <c r="U14" s="36"/>
      <c r="V14" s="36"/>
      <c r="W14" s="36"/>
      <c r="X14" s="36"/>
      <c r="Y14" s="36"/>
      <c r="Z14" s="36"/>
      <c r="AA14" s="36"/>
      <c r="AB14" s="36"/>
      <c r="AC14" s="36"/>
      <c r="AD14" s="36"/>
      <c r="AE14" s="36"/>
    </row>
    <row r="15" spans="1:31" s="2" customFormat="1" ht="18" customHeight="1">
      <c r="A15" s="36"/>
      <c r="B15" s="41"/>
      <c r="C15" s="36"/>
      <c r="D15" s="36"/>
      <c r="E15" s="110" t="s">
        <v>33</v>
      </c>
      <c r="F15" s="36"/>
      <c r="G15" s="36"/>
      <c r="H15" s="36"/>
      <c r="I15" s="108" t="s">
        <v>34</v>
      </c>
      <c r="J15" s="110" t="s">
        <v>35</v>
      </c>
      <c r="K15" s="36"/>
      <c r="L15" s="109"/>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9"/>
      <c r="S16" s="36"/>
      <c r="T16" s="36"/>
      <c r="U16" s="36"/>
      <c r="V16" s="36"/>
      <c r="W16" s="36"/>
      <c r="X16" s="36"/>
      <c r="Y16" s="36"/>
      <c r="Z16" s="36"/>
      <c r="AA16" s="36"/>
      <c r="AB16" s="36"/>
      <c r="AC16" s="36"/>
      <c r="AD16" s="36"/>
      <c r="AE16" s="36"/>
    </row>
    <row r="17" spans="1:31" s="2" customFormat="1" ht="12" customHeight="1">
      <c r="A17" s="36"/>
      <c r="B17" s="41"/>
      <c r="C17" s="36"/>
      <c r="D17" s="108" t="s">
        <v>36</v>
      </c>
      <c r="E17" s="36"/>
      <c r="F17" s="36"/>
      <c r="G17" s="36"/>
      <c r="H17" s="36"/>
      <c r="I17" s="108" t="s">
        <v>31</v>
      </c>
      <c r="J17" s="31" t="str">
        <f>'Rekapitulace stavby'!AN13</f>
        <v>Vyplň údaj</v>
      </c>
      <c r="K17" s="36"/>
      <c r="L17" s="109"/>
      <c r="S17" s="36"/>
      <c r="T17" s="36"/>
      <c r="U17" s="36"/>
      <c r="V17" s="36"/>
      <c r="W17" s="36"/>
      <c r="X17" s="36"/>
      <c r="Y17" s="36"/>
      <c r="Z17" s="36"/>
      <c r="AA17" s="36"/>
      <c r="AB17" s="36"/>
      <c r="AC17" s="36"/>
      <c r="AD17" s="36"/>
      <c r="AE17" s="36"/>
    </row>
    <row r="18" spans="1:31" s="2" customFormat="1" ht="18" customHeight="1">
      <c r="A18" s="36"/>
      <c r="B18" s="41"/>
      <c r="C18" s="36"/>
      <c r="D18" s="36"/>
      <c r="E18" s="316" t="str">
        <f>'Rekapitulace stavby'!E14</f>
        <v>Vyplň údaj</v>
      </c>
      <c r="F18" s="317"/>
      <c r="G18" s="317"/>
      <c r="H18" s="317"/>
      <c r="I18" s="108" t="s">
        <v>34</v>
      </c>
      <c r="J18" s="31" t="str">
        <f>'Rekapitulace stavby'!AN14</f>
        <v>Vyplň údaj</v>
      </c>
      <c r="K18" s="36"/>
      <c r="L18" s="109"/>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9"/>
      <c r="S19" s="36"/>
      <c r="T19" s="36"/>
      <c r="U19" s="36"/>
      <c r="V19" s="36"/>
      <c r="W19" s="36"/>
      <c r="X19" s="36"/>
      <c r="Y19" s="36"/>
      <c r="Z19" s="36"/>
      <c r="AA19" s="36"/>
      <c r="AB19" s="36"/>
      <c r="AC19" s="36"/>
      <c r="AD19" s="36"/>
      <c r="AE19" s="36"/>
    </row>
    <row r="20" spans="1:31" s="2" customFormat="1" ht="12" customHeight="1">
      <c r="A20" s="36"/>
      <c r="B20" s="41"/>
      <c r="C20" s="36"/>
      <c r="D20" s="108" t="s">
        <v>38</v>
      </c>
      <c r="E20" s="36"/>
      <c r="F20" s="36"/>
      <c r="G20" s="36"/>
      <c r="H20" s="36"/>
      <c r="I20" s="108" t="s">
        <v>31</v>
      </c>
      <c r="J20" s="110" t="s">
        <v>39</v>
      </c>
      <c r="K20" s="36"/>
      <c r="L20" s="109"/>
      <c r="S20" s="36"/>
      <c r="T20" s="36"/>
      <c r="U20" s="36"/>
      <c r="V20" s="36"/>
      <c r="W20" s="36"/>
      <c r="X20" s="36"/>
      <c r="Y20" s="36"/>
      <c r="Z20" s="36"/>
      <c r="AA20" s="36"/>
      <c r="AB20" s="36"/>
      <c r="AC20" s="36"/>
      <c r="AD20" s="36"/>
      <c r="AE20" s="36"/>
    </row>
    <row r="21" spans="1:31" s="2" customFormat="1" ht="18" customHeight="1">
      <c r="A21" s="36"/>
      <c r="B21" s="41"/>
      <c r="C21" s="36"/>
      <c r="D21" s="36"/>
      <c r="E21" s="110" t="s">
        <v>40</v>
      </c>
      <c r="F21" s="36"/>
      <c r="G21" s="36"/>
      <c r="H21" s="36"/>
      <c r="I21" s="108" t="s">
        <v>34</v>
      </c>
      <c r="J21" s="110" t="s">
        <v>41</v>
      </c>
      <c r="K21" s="36"/>
      <c r="L21" s="109"/>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9"/>
      <c r="S22" s="36"/>
      <c r="T22" s="36"/>
      <c r="U22" s="36"/>
      <c r="V22" s="36"/>
      <c r="W22" s="36"/>
      <c r="X22" s="36"/>
      <c r="Y22" s="36"/>
      <c r="Z22" s="36"/>
      <c r="AA22" s="36"/>
      <c r="AB22" s="36"/>
      <c r="AC22" s="36"/>
      <c r="AD22" s="36"/>
      <c r="AE22" s="36"/>
    </row>
    <row r="23" spans="1:31" s="2" customFormat="1" ht="12" customHeight="1">
      <c r="A23" s="36"/>
      <c r="B23" s="41"/>
      <c r="C23" s="36"/>
      <c r="D23" s="108" t="s">
        <v>43</v>
      </c>
      <c r="E23" s="36"/>
      <c r="F23" s="36"/>
      <c r="G23" s="36"/>
      <c r="H23" s="36"/>
      <c r="I23" s="108" t="s">
        <v>31</v>
      </c>
      <c r="J23" s="110" t="str">
        <f>IF('Rekapitulace stavby'!AN19="","",'Rekapitulace stavby'!AN19)</f>
        <v/>
      </c>
      <c r="K23" s="36"/>
      <c r="L23" s="109"/>
      <c r="S23" s="36"/>
      <c r="T23" s="36"/>
      <c r="U23" s="36"/>
      <c r="V23" s="36"/>
      <c r="W23" s="36"/>
      <c r="X23" s="36"/>
      <c r="Y23" s="36"/>
      <c r="Z23" s="36"/>
      <c r="AA23" s="36"/>
      <c r="AB23" s="36"/>
      <c r="AC23" s="36"/>
      <c r="AD23" s="36"/>
      <c r="AE23" s="36"/>
    </row>
    <row r="24" spans="1:31" s="2" customFormat="1" ht="18" customHeight="1">
      <c r="A24" s="36"/>
      <c r="B24" s="41"/>
      <c r="C24" s="36"/>
      <c r="D24" s="36"/>
      <c r="E24" s="110" t="str">
        <f>IF('Rekapitulace stavby'!E20="","",'Rekapitulace stavby'!E20)</f>
        <v xml:space="preserve"> </v>
      </c>
      <c r="F24" s="36"/>
      <c r="G24" s="36"/>
      <c r="H24" s="36"/>
      <c r="I24" s="108" t="s">
        <v>34</v>
      </c>
      <c r="J24" s="110" t="str">
        <f>IF('Rekapitulace stavby'!AN20="","",'Rekapitulace stavby'!AN20)</f>
        <v/>
      </c>
      <c r="K24" s="36"/>
      <c r="L24" s="109"/>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9"/>
      <c r="S25" s="36"/>
      <c r="T25" s="36"/>
      <c r="U25" s="36"/>
      <c r="V25" s="36"/>
      <c r="W25" s="36"/>
      <c r="X25" s="36"/>
      <c r="Y25" s="36"/>
      <c r="Z25" s="36"/>
      <c r="AA25" s="36"/>
      <c r="AB25" s="36"/>
      <c r="AC25" s="36"/>
      <c r="AD25" s="36"/>
      <c r="AE25" s="36"/>
    </row>
    <row r="26" spans="1:31" s="2" customFormat="1" ht="12" customHeight="1">
      <c r="A26" s="36"/>
      <c r="B26" s="41"/>
      <c r="C26" s="36"/>
      <c r="D26" s="108" t="s">
        <v>46</v>
      </c>
      <c r="E26" s="36"/>
      <c r="F26" s="36"/>
      <c r="G26" s="36"/>
      <c r="H26" s="36"/>
      <c r="I26" s="36"/>
      <c r="J26" s="36"/>
      <c r="K26" s="36"/>
      <c r="L26" s="109"/>
      <c r="S26" s="36"/>
      <c r="T26" s="36"/>
      <c r="U26" s="36"/>
      <c r="V26" s="36"/>
      <c r="W26" s="36"/>
      <c r="X26" s="36"/>
      <c r="Y26" s="36"/>
      <c r="Z26" s="36"/>
      <c r="AA26" s="36"/>
      <c r="AB26" s="36"/>
      <c r="AC26" s="36"/>
      <c r="AD26" s="36"/>
      <c r="AE26" s="36"/>
    </row>
    <row r="27" spans="1:31" s="8" customFormat="1" ht="16.5" customHeight="1">
      <c r="A27" s="112"/>
      <c r="B27" s="113"/>
      <c r="C27" s="112"/>
      <c r="D27" s="112"/>
      <c r="E27" s="318" t="s">
        <v>44</v>
      </c>
      <c r="F27" s="318"/>
      <c r="G27" s="318"/>
      <c r="H27" s="318"/>
      <c r="I27" s="112"/>
      <c r="J27" s="112"/>
      <c r="K27" s="112"/>
      <c r="L27" s="114"/>
      <c r="S27" s="112"/>
      <c r="T27" s="112"/>
      <c r="U27" s="112"/>
      <c r="V27" s="112"/>
      <c r="W27" s="112"/>
      <c r="X27" s="112"/>
      <c r="Y27" s="112"/>
      <c r="Z27" s="112"/>
      <c r="AA27" s="112"/>
      <c r="AB27" s="112"/>
      <c r="AC27" s="112"/>
      <c r="AD27" s="112"/>
      <c r="AE27" s="112"/>
    </row>
    <row r="28" spans="1:31" s="2" customFormat="1" ht="6.95" customHeight="1">
      <c r="A28" s="36"/>
      <c r="B28" s="41"/>
      <c r="C28" s="36"/>
      <c r="D28" s="36"/>
      <c r="E28" s="36"/>
      <c r="F28" s="36"/>
      <c r="G28" s="36"/>
      <c r="H28" s="36"/>
      <c r="I28" s="36"/>
      <c r="J28" s="36"/>
      <c r="K28" s="36"/>
      <c r="L28" s="109"/>
      <c r="S28" s="36"/>
      <c r="T28" s="36"/>
      <c r="U28" s="36"/>
      <c r="V28" s="36"/>
      <c r="W28" s="36"/>
      <c r="X28" s="36"/>
      <c r="Y28" s="36"/>
      <c r="Z28" s="36"/>
      <c r="AA28" s="36"/>
      <c r="AB28" s="36"/>
      <c r="AC28" s="36"/>
      <c r="AD28" s="36"/>
      <c r="AE28" s="36"/>
    </row>
    <row r="29" spans="1:31" s="2" customFormat="1" ht="6.95" customHeight="1">
      <c r="A29" s="36"/>
      <c r="B29" s="41"/>
      <c r="C29" s="36"/>
      <c r="D29" s="115"/>
      <c r="E29" s="115"/>
      <c r="F29" s="115"/>
      <c r="G29" s="115"/>
      <c r="H29" s="115"/>
      <c r="I29" s="115"/>
      <c r="J29" s="115"/>
      <c r="K29" s="115"/>
      <c r="L29" s="109"/>
      <c r="S29" s="36"/>
      <c r="T29" s="36"/>
      <c r="U29" s="36"/>
      <c r="V29" s="36"/>
      <c r="W29" s="36"/>
      <c r="X29" s="36"/>
      <c r="Y29" s="36"/>
      <c r="Z29" s="36"/>
      <c r="AA29" s="36"/>
      <c r="AB29" s="36"/>
      <c r="AC29" s="36"/>
      <c r="AD29" s="36"/>
      <c r="AE29" s="36"/>
    </row>
    <row r="30" spans="1:31" s="2" customFormat="1" ht="25.35" customHeight="1">
      <c r="A30" s="36"/>
      <c r="B30" s="41"/>
      <c r="C30" s="36"/>
      <c r="D30" s="116" t="s">
        <v>48</v>
      </c>
      <c r="E30" s="36"/>
      <c r="F30" s="36"/>
      <c r="G30" s="36"/>
      <c r="H30" s="36"/>
      <c r="I30" s="36"/>
      <c r="J30" s="117">
        <f>ROUND(J87,2)</f>
        <v>0</v>
      </c>
      <c r="K30" s="36"/>
      <c r="L30" s="109"/>
      <c r="S30" s="36"/>
      <c r="T30" s="36"/>
      <c r="U30" s="36"/>
      <c r="V30" s="36"/>
      <c r="W30" s="36"/>
      <c r="X30" s="36"/>
      <c r="Y30" s="36"/>
      <c r="Z30" s="36"/>
      <c r="AA30" s="36"/>
      <c r="AB30" s="36"/>
      <c r="AC30" s="36"/>
      <c r="AD30" s="36"/>
      <c r="AE30" s="36"/>
    </row>
    <row r="31" spans="1:31" s="2" customFormat="1" ht="6.95" customHeight="1">
      <c r="A31" s="36"/>
      <c r="B31" s="41"/>
      <c r="C31" s="36"/>
      <c r="D31" s="115"/>
      <c r="E31" s="115"/>
      <c r="F31" s="115"/>
      <c r="G31" s="115"/>
      <c r="H31" s="115"/>
      <c r="I31" s="115"/>
      <c r="J31" s="115"/>
      <c r="K31" s="115"/>
      <c r="L31" s="109"/>
      <c r="S31" s="36"/>
      <c r="T31" s="36"/>
      <c r="U31" s="36"/>
      <c r="V31" s="36"/>
      <c r="W31" s="36"/>
      <c r="X31" s="36"/>
      <c r="Y31" s="36"/>
      <c r="Z31" s="36"/>
      <c r="AA31" s="36"/>
      <c r="AB31" s="36"/>
      <c r="AC31" s="36"/>
      <c r="AD31" s="36"/>
      <c r="AE31" s="36"/>
    </row>
    <row r="32" spans="1:31" s="2" customFormat="1" ht="14.45" customHeight="1">
      <c r="A32" s="36"/>
      <c r="B32" s="41"/>
      <c r="C32" s="36"/>
      <c r="D32" s="36"/>
      <c r="E32" s="36"/>
      <c r="F32" s="118" t="s">
        <v>50</v>
      </c>
      <c r="G32" s="36"/>
      <c r="H32" s="36"/>
      <c r="I32" s="118" t="s">
        <v>49</v>
      </c>
      <c r="J32" s="118" t="s">
        <v>51</v>
      </c>
      <c r="K32" s="36"/>
      <c r="L32" s="109"/>
      <c r="S32" s="36"/>
      <c r="T32" s="36"/>
      <c r="U32" s="36"/>
      <c r="V32" s="36"/>
      <c r="W32" s="36"/>
      <c r="X32" s="36"/>
      <c r="Y32" s="36"/>
      <c r="Z32" s="36"/>
      <c r="AA32" s="36"/>
      <c r="AB32" s="36"/>
      <c r="AC32" s="36"/>
      <c r="AD32" s="36"/>
      <c r="AE32" s="36"/>
    </row>
    <row r="33" spans="1:31" s="2" customFormat="1" ht="14.45" customHeight="1">
      <c r="A33" s="36"/>
      <c r="B33" s="41"/>
      <c r="C33" s="36"/>
      <c r="D33" s="119" t="s">
        <v>52</v>
      </c>
      <c r="E33" s="108" t="s">
        <v>53</v>
      </c>
      <c r="F33" s="120">
        <f>ROUND((SUM(BE87:BE123)),2)</f>
        <v>0</v>
      </c>
      <c r="G33" s="36"/>
      <c r="H33" s="36"/>
      <c r="I33" s="121">
        <v>0.21</v>
      </c>
      <c r="J33" s="120">
        <f>ROUND(((SUM(BE87:BE123))*I33),2)</f>
        <v>0</v>
      </c>
      <c r="K33" s="36"/>
      <c r="L33" s="109"/>
      <c r="S33" s="36"/>
      <c r="T33" s="36"/>
      <c r="U33" s="36"/>
      <c r="V33" s="36"/>
      <c r="W33" s="36"/>
      <c r="X33" s="36"/>
      <c r="Y33" s="36"/>
      <c r="Z33" s="36"/>
      <c r="AA33" s="36"/>
      <c r="AB33" s="36"/>
      <c r="AC33" s="36"/>
      <c r="AD33" s="36"/>
      <c r="AE33" s="36"/>
    </row>
    <row r="34" spans="1:31" s="2" customFormat="1" ht="14.45" customHeight="1">
      <c r="A34" s="36"/>
      <c r="B34" s="41"/>
      <c r="C34" s="36"/>
      <c r="D34" s="36"/>
      <c r="E34" s="108" t="s">
        <v>54</v>
      </c>
      <c r="F34" s="120">
        <f>ROUND((SUM(BF87:BF123)),2)</f>
        <v>0</v>
      </c>
      <c r="G34" s="36"/>
      <c r="H34" s="36"/>
      <c r="I34" s="121">
        <v>0.15</v>
      </c>
      <c r="J34" s="120">
        <f>ROUND(((SUM(BF87:BF123))*I34),2)</f>
        <v>0</v>
      </c>
      <c r="K34" s="36"/>
      <c r="L34" s="109"/>
      <c r="S34" s="36"/>
      <c r="T34" s="36"/>
      <c r="U34" s="36"/>
      <c r="V34" s="36"/>
      <c r="W34" s="36"/>
      <c r="X34" s="36"/>
      <c r="Y34" s="36"/>
      <c r="Z34" s="36"/>
      <c r="AA34" s="36"/>
      <c r="AB34" s="36"/>
      <c r="AC34" s="36"/>
      <c r="AD34" s="36"/>
      <c r="AE34" s="36"/>
    </row>
    <row r="35" spans="1:31" s="2" customFormat="1" ht="14.45" customHeight="1" hidden="1">
      <c r="A35" s="36"/>
      <c r="B35" s="41"/>
      <c r="C35" s="36"/>
      <c r="D35" s="36"/>
      <c r="E35" s="108" t="s">
        <v>55</v>
      </c>
      <c r="F35" s="120">
        <f>ROUND((SUM(BG87:BG123)),2)</f>
        <v>0</v>
      </c>
      <c r="G35" s="36"/>
      <c r="H35" s="36"/>
      <c r="I35" s="121">
        <v>0.21</v>
      </c>
      <c r="J35" s="120">
        <f>0</f>
        <v>0</v>
      </c>
      <c r="K35" s="36"/>
      <c r="L35" s="109"/>
      <c r="S35" s="36"/>
      <c r="T35" s="36"/>
      <c r="U35" s="36"/>
      <c r="V35" s="36"/>
      <c r="W35" s="36"/>
      <c r="X35" s="36"/>
      <c r="Y35" s="36"/>
      <c r="Z35" s="36"/>
      <c r="AA35" s="36"/>
      <c r="AB35" s="36"/>
      <c r="AC35" s="36"/>
      <c r="AD35" s="36"/>
      <c r="AE35" s="36"/>
    </row>
    <row r="36" spans="1:31" s="2" customFormat="1" ht="14.45" customHeight="1" hidden="1">
      <c r="A36" s="36"/>
      <c r="B36" s="41"/>
      <c r="C36" s="36"/>
      <c r="D36" s="36"/>
      <c r="E36" s="108" t="s">
        <v>56</v>
      </c>
      <c r="F36" s="120">
        <f>ROUND((SUM(BH87:BH123)),2)</f>
        <v>0</v>
      </c>
      <c r="G36" s="36"/>
      <c r="H36" s="36"/>
      <c r="I36" s="121">
        <v>0.15</v>
      </c>
      <c r="J36" s="120">
        <f>0</f>
        <v>0</v>
      </c>
      <c r="K36" s="36"/>
      <c r="L36" s="109"/>
      <c r="S36" s="36"/>
      <c r="T36" s="36"/>
      <c r="U36" s="36"/>
      <c r="V36" s="36"/>
      <c r="W36" s="36"/>
      <c r="X36" s="36"/>
      <c r="Y36" s="36"/>
      <c r="Z36" s="36"/>
      <c r="AA36" s="36"/>
      <c r="AB36" s="36"/>
      <c r="AC36" s="36"/>
      <c r="AD36" s="36"/>
      <c r="AE36" s="36"/>
    </row>
    <row r="37" spans="1:31" s="2" customFormat="1" ht="14.45" customHeight="1" hidden="1">
      <c r="A37" s="36"/>
      <c r="B37" s="41"/>
      <c r="C37" s="36"/>
      <c r="D37" s="36"/>
      <c r="E37" s="108" t="s">
        <v>57</v>
      </c>
      <c r="F37" s="120">
        <f>ROUND((SUM(BI87:BI123)),2)</f>
        <v>0</v>
      </c>
      <c r="G37" s="36"/>
      <c r="H37" s="36"/>
      <c r="I37" s="121">
        <v>0</v>
      </c>
      <c r="J37" s="120">
        <f>0</f>
        <v>0</v>
      </c>
      <c r="K37" s="36"/>
      <c r="L37" s="109"/>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9"/>
      <c r="S38" s="36"/>
      <c r="T38" s="36"/>
      <c r="U38" s="36"/>
      <c r="V38" s="36"/>
      <c r="W38" s="36"/>
      <c r="X38" s="36"/>
      <c r="Y38" s="36"/>
      <c r="Z38" s="36"/>
      <c r="AA38" s="36"/>
      <c r="AB38" s="36"/>
      <c r="AC38" s="36"/>
      <c r="AD38" s="36"/>
      <c r="AE38" s="36"/>
    </row>
    <row r="39" spans="1:31" s="2" customFormat="1" ht="25.35" customHeight="1">
      <c r="A39" s="36"/>
      <c r="B39" s="41"/>
      <c r="C39" s="122"/>
      <c r="D39" s="123" t="s">
        <v>58</v>
      </c>
      <c r="E39" s="124"/>
      <c r="F39" s="124"/>
      <c r="G39" s="125" t="s">
        <v>59</v>
      </c>
      <c r="H39" s="126" t="s">
        <v>60</v>
      </c>
      <c r="I39" s="124"/>
      <c r="J39" s="127">
        <f>SUM(J30:J37)</f>
        <v>0</v>
      </c>
      <c r="K39" s="128"/>
      <c r="L39" s="109"/>
      <c r="S39" s="36"/>
      <c r="T39" s="36"/>
      <c r="U39" s="36"/>
      <c r="V39" s="36"/>
      <c r="W39" s="36"/>
      <c r="X39" s="36"/>
      <c r="Y39" s="36"/>
      <c r="Z39" s="36"/>
      <c r="AA39" s="36"/>
      <c r="AB39" s="36"/>
      <c r="AC39" s="36"/>
      <c r="AD39" s="36"/>
      <c r="AE39" s="36"/>
    </row>
    <row r="40" spans="1:31" s="2" customFormat="1" ht="14.45" customHeight="1">
      <c r="A40" s="36"/>
      <c r="B40" s="129"/>
      <c r="C40" s="130"/>
      <c r="D40" s="130"/>
      <c r="E40" s="130"/>
      <c r="F40" s="130"/>
      <c r="G40" s="130"/>
      <c r="H40" s="130"/>
      <c r="I40" s="130"/>
      <c r="J40" s="130"/>
      <c r="K40" s="130"/>
      <c r="L40" s="109"/>
      <c r="S40" s="36"/>
      <c r="T40" s="36"/>
      <c r="U40" s="36"/>
      <c r="V40" s="36"/>
      <c r="W40" s="36"/>
      <c r="X40" s="36"/>
      <c r="Y40" s="36"/>
      <c r="Z40" s="36"/>
      <c r="AA40" s="36"/>
      <c r="AB40" s="36"/>
      <c r="AC40" s="36"/>
      <c r="AD40" s="36"/>
      <c r="AE40" s="36"/>
    </row>
    <row r="44" spans="1:31" s="2" customFormat="1" ht="6.95" customHeight="1">
      <c r="A44" s="36"/>
      <c r="B44" s="131"/>
      <c r="C44" s="132"/>
      <c r="D44" s="132"/>
      <c r="E44" s="132"/>
      <c r="F44" s="132"/>
      <c r="G44" s="132"/>
      <c r="H44" s="132"/>
      <c r="I44" s="132"/>
      <c r="J44" s="132"/>
      <c r="K44" s="132"/>
      <c r="L44" s="109"/>
      <c r="S44" s="36"/>
      <c r="T44" s="36"/>
      <c r="U44" s="36"/>
      <c r="V44" s="36"/>
      <c r="W44" s="36"/>
      <c r="X44" s="36"/>
      <c r="Y44" s="36"/>
      <c r="Z44" s="36"/>
      <c r="AA44" s="36"/>
      <c r="AB44" s="36"/>
      <c r="AC44" s="36"/>
      <c r="AD44" s="36"/>
      <c r="AE44" s="36"/>
    </row>
    <row r="45" spans="1:31" s="2" customFormat="1" ht="24.95" customHeight="1">
      <c r="A45" s="36"/>
      <c r="B45" s="37"/>
      <c r="C45" s="24" t="s">
        <v>131</v>
      </c>
      <c r="D45" s="38"/>
      <c r="E45" s="38"/>
      <c r="F45" s="38"/>
      <c r="G45" s="38"/>
      <c r="H45" s="38"/>
      <c r="I45" s="38"/>
      <c r="J45" s="38"/>
      <c r="K45" s="38"/>
      <c r="L45" s="109"/>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9"/>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9"/>
      <c r="S47" s="36"/>
      <c r="T47" s="36"/>
      <c r="U47" s="36"/>
      <c r="V47" s="36"/>
      <c r="W47" s="36"/>
      <c r="X47" s="36"/>
      <c r="Y47" s="36"/>
      <c r="Z47" s="36"/>
      <c r="AA47" s="36"/>
      <c r="AB47" s="36"/>
      <c r="AC47" s="36"/>
      <c r="AD47" s="36"/>
      <c r="AE47" s="36"/>
    </row>
    <row r="48" spans="1:31" s="2" customFormat="1" ht="16.5" customHeight="1">
      <c r="A48" s="36"/>
      <c r="B48" s="37"/>
      <c r="C48" s="38"/>
      <c r="D48" s="38"/>
      <c r="E48" s="319" t="str">
        <f>E7</f>
        <v>III/11628 Voznice, PD</v>
      </c>
      <c r="F48" s="320"/>
      <c r="G48" s="320"/>
      <c r="H48" s="320"/>
      <c r="I48" s="38"/>
      <c r="J48" s="38"/>
      <c r="K48" s="38"/>
      <c r="L48" s="109"/>
      <c r="S48" s="36"/>
      <c r="T48" s="36"/>
      <c r="U48" s="36"/>
      <c r="V48" s="36"/>
      <c r="W48" s="36"/>
      <c r="X48" s="36"/>
      <c r="Y48" s="36"/>
      <c r="Z48" s="36"/>
      <c r="AA48" s="36"/>
      <c r="AB48" s="36"/>
      <c r="AC48" s="36"/>
      <c r="AD48" s="36"/>
      <c r="AE48" s="36"/>
    </row>
    <row r="49" spans="1:31" s="2" customFormat="1" ht="12" customHeight="1">
      <c r="A49" s="36"/>
      <c r="B49" s="37"/>
      <c r="C49" s="30" t="s">
        <v>129</v>
      </c>
      <c r="D49" s="38"/>
      <c r="E49" s="38"/>
      <c r="F49" s="38"/>
      <c r="G49" s="38"/>
      <c r="H49" s="38"/>
      <c r="I49" s="38"/>
      <c r="J49" s="38"/>
      <c r="K49" s="38"/>
      <c r="L49" s="109"/>
      <c r="S49" s="36"/>
      <c r="T49" s="36"/>
      <c r="U49" s="36"/>
      <c r="V49" s="36"/>
      <c r="W49" s="36"/>
      <c r="X49" s="36"/>
      <c r="Y49" s="36"/>
      <c r="Z49" s="36"/>
      <c r="AA49" s="36"/>
      <c r="AB49" s="36"/>
      <c r="AC49" s="36"/>
      <c r="AD49" s="36"/>
      <c r="AE49" s="36"/>
    </row>
    <row r="50" spans="1:31" s="2" customFormat="1" ht="16.5" customHeight="1">
      <c r="A50" s="36"/>
      <c r="B50" s="37"/>
      <c r="C50" s="38"/>
      <c r="D50" s="38"/>
      <c r="E50" s="272" t="str">
        <f>E9</f>
        <v>SO 202 - Most na III/11628</v>
      </c>
      <c r="F50" s="321"/>
      <c r="G50" s="321"/>
      <c r="H50" s="321"/>
      <c r="I50" s="38"/>
      <c r="J50" s="38"/>
      <c r="K50" s="38"/>
      <c r="L50" s="109"/>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9"/>
      <c r="S51" s="36"/>
      <c r="T51" s="36"/>
      <c r="U51" s="36"/>
      <c r="V51" s="36"/>
      <c r="W51" s="36"/>
      <c r="X51" s="36"/>
      <c r="Y51" s="36"/>
      <c r="Z51" s="36"/>
      <c r="AA51" s="36"/>
      <c r="AB51" s="36"/>
      <c r="AC51" s="36"/>
      <c r="AD51" s="36"/>
      <c r="AE51" s="36"/>
    </row>
    <row r="52" spans="1:31" s="2" customFormat="1" ht="12" customHeight="1">
      <c r="A52" s="36"/>
      <c r="B52" s="37"/>
      <c r="C52" s="30" t="s">
        <v>22</v>
      </c>
      <c r="D52" s="38"/>
      <c r="E52" s="38"/>
      <c r="F52" s="28" t="str">
        <f>F12</f>
        <v>Voznice</v>
      </c>
      <c r="G52" s="38"/>
      <c r="H52" s="38"/>
      <c r="I52" s="30" t="s">
        <v>24</v>
      </c>
      <c r="J52" s="61" t="str">
        <f>IF(J12="","",J12)</f>
        <v>7. 12. 2020</v>
      </c>
      <c r="K52" s="38"/>
      <c r="L52" s="109"/>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9"/>
      <c r="S53" s="36"/>
      <c r="T53" s="36"/>
      <c r="U53" s="36"/>
      <c r="V53" s="36"/>
      <c r="W53" s="36"/>
      <c r="X53" s="36"/>
      <c r="Y53" s="36"/>
      <c r="Z53" s="36"/>
      <c r="AA53" s="36"/>
      <c r="AB53" s="36"/>
      <c r="AC53" s="36"/>
      <c r="AD53" s="36"/>
      <c r="AE53" s="36"/>
    </row>
    <row r="54" spans="1:31" s="2" customFormat="1" ht="25.7" customHeight="1">
      <c r="A54" s="36"/>
      <c r="B54" s="37"/>
      <c r="C54" s="30" t="s">
        <v>30</v>
      </c>
      <c r="D54" s="38"/>
      <c r="E54" s="38"/>
      <c r="F54" s="28" t="str">
        <f>E15</f>
        <v>Krajská správa a údržba silnic Středočeského kraje</v>
      </c>
      <c r="G54" s="38"/>
      <c r="H54" s="38"/>
      <c r="I54" s="30" t="s">
        <v>38</v>
      </c>
      <c r="J54" s="34" t="str">
        <f>E21</f>
        <v>METROPROJEKT Praha a.s.</v>
      </c>
      <c r="K54" s="38"/>
      <c r="L54" s="109"/>
      <c r="S54" s="36"/>
      <c r="T54" s="36"/>
      <c r="U54" s="36"/>
      <c r="V54" s="36"/>
      <c r="W54" s="36"/>
      <c r="X54" s="36"/>
      <c r="Y54" s="36"/>
      <c r="Z54" s="36"/>
      <c r="AA54" s="36"/>
      <c r="AB54" s="36"/>
      <c r="AC54" s="36"/>
      <c r="AD54" s="36"/>
      <c r="AE54" s="36"/>
    </row>
    <row r="55" spans="1:31" s="2" customFormat="1" ht="15.2" customHeight="1">
      <c r="A55" s="36"/>
      <c r="B55" s="37"/>
      <c r="C55" s="30" t="s">
        <v>36</v>
      </c>
      <c r="D55" s="38"/>
      <c r="E55" s="38"/>
      <c r="F55" s="28" t="str">
        <f>IF(E18="","",E18)</f>
        <v>Vyplň údaj</v>
      </c>
      <c r="G55" s="38"/>
      <c r="H55" s="38"/>
      <c r="I55" s="30" t="s">
        <v>43</v>
      </c>
      <c r="J55" s="34" t="str">
        <f>E24</f>
        <v xml:space="preserve"> </v>
      </c>
      <c r="K55" s="38"/>
      <c r="L55" s="109"/>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9"/>
      <c r="S56" s="36"/>
      <c r="T56" s="36"/>
      <c r="U56" s="36"/>
      <c r="V56" s="36"/>
      <c r="W56" s="36"/>
      <c r="X56" s="36"/>
      <c r="Y56" s="36"/>
      <c r="Z56" s="36"/>
      <c r="AA56" s="36"/>
      <c r="AB56" s="36"/>
      <c r="AC56" s="36"/>
      <c r="AD56" s="36"/>
      <c r="AE56" s="36"/>
    </row>
    <row r="57" spans="1:31" s="2" customFormat="1" ht="29.25" customHeight="1">
      <c r="A57" s="36"/>
      <c r="B57" s="37"/>
      <c r="C57" s="133" t="s">
        <v>132</v>
      </c>
      <c r="D57" s="134"/>
      <c r="E57" s="134"/>
      <c r="F57" s="134"/>
      <c r="G57" s="134"/>
      <c r="H57" s="134"/>
      <c r="I57" s="134"/>
      <c r="J57" s="135" t="s">
        <v>133</v>
      </c>
      <c r="K57" s="134"/>
      <c r="L57" s="109"/>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9"/>
      <c r="S58" s="36"/>
      <c r="T58" s="36"/>
      <c r="U58" s="36"/>
      <c r="V58" s="36"/>
      <c r="W58" s="36"/>
      <c r="X58" s="36"/>
      <c r="Y58" s="36"/>
      <c r="Z58" s="36"/>
      <c r="AA58" s="36"/>
      <c r="AB58" s="36"/>
      <c r="AC58" s="36"/>
      <c r="AD58" s="36"/>
      <c r="AE58" s="36"/>
    </row>
    <row r="59" spans="1:47" s="2" customFormat="1" ht="22.9" customHeight="1">
      <c r="A59" s="36"/>
      <c r="B59" s="37"/>
      <c r="C59" s="136" t="s">
        <v>80</v>
      </c>
      <c r="D59" s="38"/>
      <c r="E59" s="38"/>
      <c r="F59" s="38"/>
      <c r="G59" s="38"/>
      <c r="H59" s="38"/>
      <c r="I59" s="38"/>
      <c r="J59" s="79">
        <f>J87</f>
        <v>0</v>
      </c>
      <c r="K59" s="38"/>
      <c r="L59" s="109"/>
      <c r="S59" s="36"/>
      <c r="T59" s="36"/>
      <c r="U59" s="36"/>
      <c r="V59" s="36"/>
      <c r="W59" s="36"/>
      <c r="X59" s="36"/>
      <c r="Y59" s="36"/>
      <c r="Z59" s="36"/>
      <c r="AA59" s="36"/>
      <c r="AB59" s="36"/>
      <c r="AC59" s="36"/>
      <c r="AD59" s="36"/>
      <c r="AE59" s="36"/>
      <c r="AU59" s="18" t="s">
        <v>134</v>
      </c>
    </row>
    <row r="60" spans="2:12" s="9" customFormat="1" ht="24.95" customHeight="1">
      <c r="B60" s="137"/>
      <c r="C60" s="138"/>
      <c r="D60" s="139" t="s">
        <v>135</v>
      </c>
      <c r="E60" s="140"/>
      <c r="F60" s="140"/>
      <c r="G60" s="140"/>
      <c r="H60" s="140"/>
      <c r="I60" s="140"/>
      <c r="J60" s="141">
        <f>J88</f>
        <v>0</v>
      </c>
      <c r="K60" s="138"/>
      <c r="L60" s="142"/>
    </row>
    <row r="61" spans="2:12" s="10" customFormat="1" ht="19.9" customHeight="1">
      <c r="B61" s="143"/>
      <c r="C61" s="144"/>
      <c r="D61" s="145" t="s">
        <v>136</v>
      </c>
      <c r="E61" s="146"/>
      <c r="F61" s="146"/>
      <c r="G61" s="146"/>
      <c r="H61" s="146"/>
      <c r="I61" s="146"/>
      <c r="J61" s="147">
        <f>J89</f>
        <v>0</v>
      </c>
      <c r="K61" s="144"/>
      <c r="L61" s="148"/>
    </row>
    <row r="62" spans="2:12" s="10" customFormat="1" ht="19.9" customHeight="1">
      <c r="B62" s="143"/>
      <c r="C62" s="144"/>
      <c r="D62" s="145" t="s">
        <v>137</v>
      </c>
      <c r="E62" s="146"/>
      <c r="F62" s="146"/>
      <c r="G62" s="146"/>
      <c r="H62" s="146"/>
      <c r="I62" s="146"/>
      <c r="J62" s="147">
        <f>J93</f>
        <v>0</v>
      </c>
      <c r="K62" s="144"/>
      <c r="L62" s="148"/>
    </row>
    <row r="63" spans="2:12" s="10" customFormat="1" ht="19.9" customHeight="1">
      <c r="B63" s="143"/>
      <c r="C63" s="144"/>
      <c r="D63" s="145" t="s">
        <v>627</v>
      </c>
      <c r="E63" s="146"/>
      <c r="F63" s="146"/>
      <c r="G63" s="146"/>
      <c r="H63" s="146"/>
      <c r="I63" s="146"/>
      <c r="J63" s="147">
        <f>J97</f>
        <v>0</v>
      </c>
      <c r="K63" s="144"/>
      <c r="L63" s="148"/>
    </row>
    <row r="64" spans="2:12" s="10" customFormat="1" ht="19.9" customHeight="1">
      <c r="B64" s="143"/>
      <c r="C64" s="144"/>
      <c r="D64" s="145" t="s">
        <v>872</v>
      </c>
      <c r="E64" s="146"/>
      <c r="F64" s="146"/>
      <c r="G64" s="146"/>
      <c r="H64" s="146"/>
      <c r="I64" s="146"/>
      <c r="J64" s="147">
        <f>J100</f>
        <v>0</v>
      </c>
      <c r="K64" s="144"/>
      <c r="L64" s="148"/>
    </row>
    <row r="65" spans="2:12" s="10" customFormat="1" ht="19.9" customHeight="1">
      <c r="B65" s="143"/>
      <c r="C65" s="144"/>
      <c r="D65" s="145" t="s">
        <v>140</v>
      </c>
      <c r="E65" s="146"/>
      <c r="F65" s="146"/>
      <c r="G65" s="146"/>
      <c r="H65" s="146"/>
      <c r="I65" s="146"/>
      <c r="J65" s="147">
        <f>J105</f>
        <v>0</v>
      </c>
      <c r="K65" s="144"/>
      <c r="L65" s="148"/>
    </row>
    <row r="66" spans="2:12" s="10" customFormat="1" ht="19.9" customHeight="1">
      <c r="B66" s="143"/>
      <c r="C66" s="144"/>
      <c r="D66" s="145" t="s">
        <v>141</v>
      </c>
      <c r="E66" s="146"/>
      <c r="F66" s="146"/>
      <c r="G66" s="146"/>
      <c r="H66" s="146"/>
      <c r="I66" s="146"/>
      <c r="J66" s="147">
        <f>J114</f>
        <v>0</v>
      </c>
      <c r="K66" s="144"/>
      <c r="L66" s="148"/>
    </row>
    <row r="67" spans="2:12" s="10" customFormat="1" ht="19.9" customHeight="1">
      <c r="B67" s="143"/>
      <c r="C67" s="144"/>
      <c r="D67" s="145" t="s">
        <v>142</v>
      </c>
      <c r="E67" s="146"/>
      <c r="F67" s="146"/>
      <c r="G67" s="146"/>
      <c r="H67" s="146"/>
      <c r="I67" s="146"/>
      <c r="J67" s="147">
        <f>J121</f>
        <v>0</v>
      </c>
      <c r="K67" s="144"/>
      <c r="L67" s="148"/>
    </row>
    <row r="68" spans="1:31" s="2" customFormat="1" ht="21.75" customHeight="1">
      <c r="A68" s="36"/>
      <c r="B68" s="37"/>
      <c r="C68" s="38"/>
      <c r="D68" s="38"/>
      <c r="E68" s="38"/>
      <c r="F68" s="38"/>
      <c r="G68" s="38"/>
      <c r="H68" s="38"/>
      <c r="I68" s="38"/>
      <c r="J68" s="38"/>
      <c r="K68" s="38"/>
      <c r="L68" s="109"/>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09"/>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09"/>
      <c r="S73" s="36"/>
      <c r="T73" s="36"/>
      <c r="U73" s="36"/>
      <c r="V73" s="36"/>
      <c r="W73" s="36"/>
      <c r="X73" s="36"/>
      <c r="Y73" s="36"/>
      <c r="Z73" s="36"/>
      <c r="AA73" s="36"/>
      <c r="AB73" s="36"/>
      <c r="AC73" s="36"/>
      <c r="AD73" s="36"/>
      <c r="AE73" s="36"/>
    </row>
    <row r="74" spans="1:31" s="2" customFormat="1" ht="24.95" customHeight="1">
      <c r="A74" s="36"/>
      <c r="B74" s="37"/>
      <c r="C74" s="24" t="s">
        <v>143</v>
      </c>
      <c r="D74" s="38"/>
      <c r="E74" s="38"/>
      <c r="F74" s="38"/>
      <c r="G74" s="38"/>
      <c r="H74" s="38"/>
      <c r="I74" s="38"/>
      <c r="J74" s="38"/>
      <c r="K74" s="38"/>
      <c r="L74" s="109"/>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09"/>
      <c r="S75" s="36"/>
      <c r="T75" s="36"/>
      <c r="U75" s="36"/>
      <c r="V75" s="36"/>
      <c r="W75" s="36"/>
      <c r="X75" s="36"/>
      <c r="Y75" s="36"/>
      <c r="Z75" s="36"/>
      <c r="AA75" s="36"/>
      <c r="AB75" s="36"/>
      <c r="AC75" s="36"/>
      <c r="AD75" s="36"/>
      <c r="AE75" s="36"/>
    </row>
    <row r="76" spans="1:31" s="2" customFormat="1" ht="12" customHeight="1">
      <c r="A76" s="36"/>
      <c r="B76" s="37"/>
      <c r="C76" s="30" t="s">
        <v>16</v>
      </c>
      <c r="D76" s="38"/>
      <c r="E76" s="38"/>
      <c r="F76" s="38"/>
      <c r="G76" s="38"/>
      <c r="H76" s="38"/>
      <c r="I76" s="38"/>
      <c r="J76" s="38"/>
      <c r="K76" s="38"/>
      <c r="L76" s="109"/>
      <c r="S76" s="36"/>
      <c r="T76" s="36"/>
      <c r="U76" s="36"/>
      <c r="V76" s="36"/>
      <c r="W76" s="36"/>
      <c r="X76" s="36"/>
      <c r="Y76" s="36"/>
      <c r="Z76" s="36"/>
      <c r="AA76" s="36"/>
      <c r="AB76" s="36"/>
      <c r="AC76" s="36"/>
      <c r="AD76" s="36"/>
      <c r="AE76" s="36"/>
    </row>
    <row r="77" spans="1:31" s="2" customFormat="1" ht="16.5" customHeight="1">
      <c r="A77" s="36"/>
      <c r="B77" s="37"/>
      <c r="C77" s="38"/>
      <c r="D77" s="38"/>
      <c r="E77" s="319" t="str">
        <f>E7</f>
        <v>III/11628 Voznice, PD</v>
      </c>
      <c r="F77" s="320"/>
      <c r="G77" s="320"/>
      <c r="H77" s="320"/>
      <c r="I77" s="38"/>
      <c r="J77" s="38"/>
      <c r="K77" s="38"/>
      <c r="L77" s="109"/>
      <c r="S77" s="36"/>
      <c r="T77" s="36"/>
      <c r="U77" s="36"/>
      <c r="V77" s="36"/>
      <c r="W77" s="36"/>
      <c r="X77" s="36"/>
      <c r="Y77" s="36"/>
      <c r="Z77" s="36"/>
      <c r="AA77" s="36"/>
      <c r="AB77" s="36"/>
      <c r="AC77" s="36"/>
      <c r="AD77" s="36"/>
      <c r="AE77" s="36"/>
    </row>
    <row r="78" spans="1:31" s="2" customFormat="1" ht="12" customHeight="1">
      <c r="A78" s="36"/>
      <c r="B78" s="37"/>
      <c r="C78" s="30" t="s">
        <v>129</v>
      </c>
      <c r="D78" s="38"/>
      <c r="E78" s="38"/>
      <c r="F78" s="38"/>
      <c r="G78" s="38"/>
      <c r="H78" s="38"/>
      <c r="I78" s="38"/>
      <c r="J78" s="38"/>
      <c r="K78" s="38"/>
      <c r="L78" s="109"/>
      <c r="S78" s="36"/>
      <c r="T78" s="36"/>
      <c r="U78" s="36"/>
      <c r="V78" s="36"/>
      <c r="W78" s="36"/>
      <c r="X78" s="36"/>
      <c r="Y78" s="36"/>
      <c r="Z78" s="36"/>
      <c r="AA78" s="36"/>
      <c r="AB78" s="36"/>
      <c r="AC78" s="36"/>
      <c r="AD78" s="36"/>
      <c r="AE78" s="36"/>
    </row>
    <row r="79" spans="1:31" s="2" customFormat="1" ht="16.5" customHeight="1">
      <c r="A79" s="36"/>
      <c r="B79" s="37"/>
      <c r="C79" s="38"/>
      <c r="D79" s="38"/>
      <c r="E79" s="272" t="str">
        <f>E9</f>
        <v>SO 202 - Most na III/11628</v>
      </c>
      <c r="F79" s="321"/>
      <c r="G79" s="321"/>
      <c r="H79" s="321"/>
      <c r="I79" s="38"/>
      <c r="J79" s="38"/>
      <c r="K79" s="38"/>
      <c r="L79" s="109"/>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9"/>
      <c r="S80" s="36"/>
      <c r="T80" s="36"/>
      <c r="U80" s="36"/>
      <c r="V80" s="36"/>
      <c r="W80" s="36"/>
      <c r="X80" s="36"/>
      <c r="Y80" s="36"/>
      <c r="Z80" s="36"/>
      <c r="AA80" s="36"/>
      <c r="AB80" s="36"/>
      <c r="AC80" s="36"/>
      <c r="AD80" s="36"/>
      <c r="AE80" s="36"/>
    </row>
    <row r="81" spans="1:31" s="2" customFormat="1" ht="12" customHeight="1">
      <c r="A81" s="36"/>
      <c r="B81" s="37"/>
      <c r="C81" s="30" t="s">
        <v>22</v>
      </c>
      <c r="D81" s="38"/>
      <c r="E81" s="38"/>
      <c r="F81" s="28" t="str">
        <f>F12</f>
        <v>Voznice</v>
      </c>
      <c r="G81" s="38"/>
      <c r="H81" s="38"/>
      <c r="I81" s="30" t="s">
        <v>24</v>
      </c>
      <c r="J81" s="61" t="str">
        <f>IF(J12="","",J12)</f>
        <v>7. 12. 2020</v>
      </c>
      <c r="K81" s="38"/>
      <c r="L81" s="109"/>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09"/>
      <c r="S82" s="36"/>
      <c r="T82" s="36"/>
      <c r="U82" s="36"/>
      <c r="V82" s="36"/>
      <c r="W82" s="36"/>
      <c r="X82" s="36"/>
      <c r="Y82" s="36"/>
      <c r="Z82" s="36"/>
      <c r="AA82" s="36"/>
      <c r="AB82" s="36"/>
      <c r="AC82" s="36"/>
      <c r="AD82" s="36"/>
      <c r="AE82" s="36"/>
    </row>
    <row r="83" spans="1:31" s="2" customFormat="1" ht="25.7" customHeight="1">
      <c r="A83" s="36"/>
      <c r="B83" s="37"/>
      <c r="C83" s="30" t="s">
        <v>30</v>
      </c>
      <c r="D83" s="38"/>
      <c r="E83" s="38"/>
      <c r="F83" s="28" t="str">
        <f>E15</f>
        <v>Krajská správa a údržba silnic Středočeského kraje</v>
      </c>
      <c r="G83" s="38"/>
      <c r="H83" s="38"/>
      <c r="I83" s="30" t="s">
        <v>38</v>
      </c>
      <c r="J83" s="34" t="str">
        <f>E21</f>
        <v>METROPROJEKT Praha a.s.</v>
      </c>
      <c r="K83" s="38"/>
      <c r="L83" s="109"/>
      <c r="S83" s="36"/>
      <c r="T83" s="36"/>
      <c r="U83" s="36"/>
      <c r="V83" s="36"/>
      <c r="W83" s="36"/>
      <c r="X83" s="36"/>
      <c r="Y83" s="36"/>
      <c r="Z83" s="36"/>
      <c r="AA83" s="36"/>
      <c r="AB83" s="36"/>
      <c r="AC83" s="36"/>
      <c r="AD83" s="36"/>
      <c r="AE83" s="36"/>
    </row>
    <row r="84" spans="1:31" s="2" customFormat="1" ht="15.2" customHeight="1">
      <c r="A84" s="36"/>
      <c r="B84" s="37"/>
      <c r="C84" s="30" t="s">
        <v>36</v>
      </c>
      <c r="D84" s="38"/>
      <c r="E84" s="38"/>
      <c r="F84" s="28" t="str">
        <f>IF(E18="","",E18)</f>
        <v>Vyplň údaj</v>
      </c>
      <c r="G84" s="38"/>
      <c r="H84" s="38"/>
      <c r="I84" s="30" t="s">
        <v>43</v>
      </c>
      <c r="J84" s="34" t="str">
        <f>E24</f>
        <v xml:space="preserve"> </v>
      </c>
      <c r="K84" s="38"/>
      <c r="L84" s="109"/>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38"/>
      <c r="J85" s="38"/>
      <c r="K85" s="38"/>
      <c r="L85" s="109"/>
      <c r="S85" s="36"/>
      <c r="T85" s="36"/>
      <c r="U85" s="36"/>
      <c r="V85" s="36"/>
      <c r="W85" s="36"/>
      <c r="X85" s="36"/>
      <c r="Y85" s="36"/>
      <c r="Z85" s="36"/>
      <c r="AA85" s="36"/>
      <c r="AB85" s="36"/>
      <c r="AC85" s="36"/>
      <c r="AD85" s="36"/>
      <c r="AE85" s="36"/>
    </row>
    <row r="86" spans="1:31" s="11" customFormat="1" ht="29.25" customHeight="1">
      <c r="A86" s="149"/>
      <c r="B86" s="150"/>
      <c r="C86" s="151" t="s">
        <v>144</v>
      </c>
      <c r="D86" s="152" t="s">
        <v>67</v>
      </c>
      <c r="E86" s="152" t="s">
        <v>63</v>
      </c>
      <c r="F86" s="152" t="s">
        <v>64</v>
      </c>
      <c r="G86" s="152" t="s">
        <v>145</v>
      </c>
      <c r="H86" s="152" t="s">
        <v>146</v>
      </c>
      <c r="I86" s="152" t="s">
        <v>147</v>
      </c>
      <c r="J86" s="152" t="s">
        <v>133</v>
      </c>
      <c r="K86" s="153" t="s">
        <v>148</v>
      </c>
      <c r="L86" s="154"/>
      <c r="M86" s="70" t="s">
        <v>44</v>
      </c>
      <c r="N86" s="71" t="s">
        <v>52</v>
      </c>
      <c r="O86" s="71" t="s">
        <v>149</v>
      </c>
      <c r="P86" s="71" t="s">
        <v>150</v>
      </c>
      <c r="Q86" s="71" t="s">
        <v>151</v>
      </c>
      <c r="R86" s="71" t="s">
        <v>152</v>
      </c>
      <c r="S86" s="71" t="s">
        <v>153</v>
      </c>
      <c r="T86" s="72" t="s">
        <v>154</v>
      </c>
      <c r="U86" s="149"/>
      <c r="V86" s="149"/>
      <c r="W86" s="149"/>
      <c r="X86" s="149"/>
      <c r="Y86" s="149"/>
      <c r="Z86" s="149"/>
      <c r="AA86" s="149"/>
      <c r="AB86" s="149"/>
      <c r="AC86" s="149"/>
      <c r="AD86" s="149"/>
      <c r="AE86" s="149"/>
    </row>
    <row r="87" spans="1:63" s="2" customFormat="1" ht="22.9" customHeight="1">
      <c r="A87" s="36"/>
      <c r="B87" s="37"/>
      <c r="C87" s="77" t="s">
        <v>155</v>
      </c>
      <c r="D87" s="38"/>
      <c r="E87" s="38"/>
      <c r="F87" s="38"/>
      <c r="G87" s="38"/>
      <c r="H87" s="38"/>
      <c r="I87" s="38"/>
      <c r="J87" s="155">
        <f>BK87</f>
        <v>0</v>
      </c>
      <c r="K87" s="38"/>
      <c r="L87" s="41"/>
      <c r="M87" s="73"/>
      <c r="N87" s="156"/>
      <c r="O87" s="74"/>
      <c r="P87" s="157">
        <f>P88</f>
        <v>0</v>
      </c>
      <c r="Q87" s="74"/>
      <c r="R87" s="157">
        <f>R88</f>
        <v>242.69943199999994</v>
      </c>
      <c r="S87" s="74"/>
      <c r="T87" s="158">
        <f>T88</f>
        <v>122.56099999999999</v>
      </c>
      <c r="U87" s="36"/>
      <c r="V87" s="36"/>
      <c r="W87" s="36"/>
      <c r="X87" s="36"/>
      <c r="Y87" s="36"/>
      <c r="Z87" s="36"/>
      <c r="AA87" s="36"/>
      <c r="AB87" s="36"/>
      <c r="AC87" s="36"/>
      <c r="AD87" s="36"/>
      <c r="AE87" s="36"/>
      <c r="AT87" s="18" t="s">
        <v>81</v>
      </c>
      <c r="AU87" s="18" t="s">
        <v>134</v>
      </c>
      <c r="BK87" s="159">
        <f>BK88</f>
        <v>0</v>
      </c>
    </row>
    <row r="88" spans="2:63" s="12" customFormat="1" ht="25.9" customHeight="1">
      <c r="B88" s="160"/>
      <c r="C88" s="161"/>
      <c r="D88" s="162" t="s">
        <v>81</v>
      </c>
      <c r="E88" s="163" t="s">
        <v>156</v>
      </c>
      <c r="F88" s="163" t="s">
        <v>157</v>
      </c>
      <c r="G88" s="161"/>
      <c r="H88" s="161"/>
      <c r="I88" s="164"/>
      <c r="J88" s="165">
        <f>BK88</f>
        <v>0</v>
      </c>
      <c r="K88" s="161"/>
      <c r="L88" s="166"/>
      <c r="M88" s="167"/>
      <c r="N88" s="168"/>
      <c r="O88" s="168"/>
      <c r="P88" s="169">
        <f>P89+P93+P97+P100+P105+P114+P121</f>
        <v>0</v>
      </c>
      <c r="Q88" s="168"/>
      <c r="R88" s="169">
        <f>R89+R93+R97+R100+R105+R114+R121</f>
        <v>242.69943199999994</v>
      </c>
      <c r="S88" s="168"/>
      <c r="T88" s="170">
        <f>T89+T93+T97+T100+T105+T114+T121</f>
        <v>122.56099999999999</v>
      </c>
      <c r="AR88" s="171" t="s">
        <v>90</v>
      </c>
      <c r="AT88" s="172" t="s">
        <v>81</v>
      </c>
      <c r="AU88" s="172" t="s">
        <v>82</v>
      </c>
      <c r="AY88" s="171" t="s">
        <v>158</v>
      </c>
      <c r="BK88" s="173">
        <f>BK89+BK93+BK97+BK100+BK105+BK114+BK121</f>
        <v>0</v>
      </c>
    </row>
    <row r="89" spans="2:63" s="12" customFormat="1" ht="22.9" customHeight="1">
      <c r="B89" s="160"/>
      <c r="C89" s="161"/>
      <c r="D89" s="162" t="s">
        <v>81</v>
      </c>
      <c r="E89" s="174" t="s">
        <v>90</v>
      </c>
      <c r="F89" s="174" t="s">
        <v>159</v>
      </c>
      <c r="G89" s="161"/>
      <c r="H89" s="161"/>
      <c r="I89" s="164"/>
      <c r="J89" s="175">
        <f>BK89</f>
        <v>0</v>
      </c>
      <c r="K89" s="161"/>
      <c r="L89" s="166"/>
      <c r="M89" s="167"/>
      <c r="N89" s="168"/>
      <c r="O89" s="168"/>
      <c r="P89" s="169">
        <f>SUM(P90:P92)</f>
        <v>0</v>
      </c>
      <c r="Q89" s="168"/>
      <c r="R89" s="169">
        <f>SUM(R90:R92)</f>
        <v>0</v>
      </c>
      <c r="S89" s="168"/>
      <c r="T89" s="170">
        <f>SUM(T90:T92)</f>
        <v>122.55</v>
      </c>
      <c r="AR89" s="171" t="s">
        <v>90</v>
      </c>
      <c r="AT89" s="172" t="s">
        <v>81</v>
      </c>
      <c r="AU89" s="172" t="s">
        <v>90</v>
      </c>
      <c r="AY89" s="171" t="s">
        <v>158</v>
      </c>
      <c r="BK89" s="173">
        <f>SUM(BK90:BK92)</f>
        <v>0</v>
      </c>
    </row>
    <row r="90" spans="1:65" s="2" customFormat="1" ht="24.2" customHeight="1">
      <c r="A90" s="36"/>
      <c r="B90" s="37"/>
      <c r="C90" s="176" t="s">
        <v>90</v>
      </c>
      <c r="D90" s="176" t="s">
        <v>160</v>
      </c>
      <c r="E90" s="177" t="s">
        <v>873</v>
      </c>
      <c r="F90" s="178" t="s">
        <v>874</v>
      </c>
      <c r="G90" s="179" t="s">
        <v>216</v>
      </c>
      <c r="H90" s="180">
        <v>64.5</v>
      </c>
      <c r="I90" s="181"/>
      <c r="J90" s="182">
        <f>ROUND(I90*H90,2)</f>
        <v>0</v>
      </c>
      <c r="K90" s="178" t="s">
        <v>163</v>
      </c>
      <c r="L90" s="41"/>
      <c r="M90" s="183" t="s">
        <v>44</v>
      </c>
      <c r="N90" s="184" t="s">
        <v>53</v>
      </c>
      <c r="O90" s="66"/>
      <c r="P90" s="185">
        <f>O90*H90</f>
        <v>0</v>
      </c>
      <c r="Q90" s="185">
        <v>0</v>
      </c>
      <c r="R90" s="185">
        <f>Q90*H90</f>
        <v>0</v>
      </c>
      <c r="S90" s="185">
        <v>1.9</v>
      </c>
      <c r="T90" s="186">
        <f>S90*H90</f>
        <v>122.55</v>
      </c>
      <c r="U90" s="36"/>
      <c r="V90" s="36"/>
      <c r="W90" s="36"/>
      <c r="X90" s="36"/>
      <c r="Y90" s="36"/>
      <c r="Z90" s="36"/>
      <c r="AA90" s="36"/>
      <c r="AB90" s="36"/>
      <c r="AC90" s="36"/>
      <c r="AD90" s="36"/>
      <c r="AE90" s="36"/>
      <c r="AR90" s="187" t="s">
        <v>164</v>
      </c>
      <c r="AT90" s="187" t="s">
        <v>160</v>
      </c>
      <c r="AU90" s="187" t="s">
        <v>92</v>
      </c>
      <c r="AY90" s="18" t="s">
        <v>158</v>
      </c>
      <c r="BE90" s="188">
        <f>IF(N90="základní",J90,0)</f>
        <v>0</v>
      </c>
      <c r="BF90" s="188">
        <f>IF(N90="snížená",J90,0)</f>
        <v>0</v>
      </c>
      <c r="BG90" s="188">
        <f>IF(N90="zákl. přenesená",J90,0)</f>
        <v>0</v>
      </c>
      <c r="BH90" s="188">
        <f>IF(N90="sníž. přenesená",J90,0)</f>
        <v>0</v>
      </c>
      <c r="BI90" s="188">
        <f>IF(N90="nulová",J90,0)</f>
        <v>0</v>
      </c>
      <c r="BJ90" s="18" t="s">
        <v>90</v>
      </c>
      <c r="BK90" s="188">
        <f>ROUND(I90*H90,2)</f>
        <v>0</v>
      </c>
      <c r="BL90" s="18" t="s">
        <v>164</v>
      </c>
      <c r="BM90" s="187" t="s">
        <v>875</v>
      </c>
    </row>
    <row r="91" spans="1:47" s="2" customFormat="1" ht="273">
      <c r="A91" s="36"/>
      <c r="B91" s="37"/>
      <c r="C91" s="38"/>
      <c r="D91" s="189" t="s">
        <v>166</v>
      </c>
      <c r="E91" s="38"/>
      <c r="F91" s="190" t="s">
        <v>876</v>
      </c>
      <c r="G91" s="38"/>
      <c r="H91" s="38"/>
      <c r="I91" s="191"/>
      <c r="J91" s="38"/>
      <c r="K91" s="38"/>
      <c r="L91" s="41"/>
      <c r="M91" s="192"/>
      <c r="N91" s="193"/>
      <c r="O91" s="66"/>
      <c r="P91" s="66"/>
      <c r="Q91" s="66"/>
      <c r="R91" s="66"/>
      <c r="S91" s="66"/>
      <c r="T91" s="67"/>
      <c r="U91" s="36"/>
      <c r="V91" s="36"/>
      <c r="W91" s="36"/>
      <c r="X91" s="36"/>
      <c r="Y91" s="36"/>
      <c r="Z91" s="36"/>
      <c r="AA91" s="36"/>
      <c r="AB91" s="36"/>
      <c r="AC91" s="36"/>
      <c r="AD91" s="36"/>
      <c r="AE91" s="36"/>
      <c r="AT91" s="18" t="s">
        <v>166</v>
      </c>
      <c r="AU91" s="18" t="s">
        <v>92</v>
      </c>
    </row>
    <row r="92" spans="2:51" s="14" customFormat="1" ht="11.25">
      <c r="B92" s="204"/>
      <c r="C92" s="205"/>
      <c r="D92" s="189" t="s">
        <v>168</v>
      </c>
      <c r="E92" s="206" t="s">
        <v>44</v>
      </c>
      <c r="F92" s="207" t="s">
        <v>877</v>
      </c>
      <c r="G92" s="205"/>
      <c r="H92" s="208">
        <v>64.5</v>
      </c>
      <c r="I92" s="209"/>
      <c r="J92" s="205"/>
      <c r="K92" s="205"/>
      <c r="L92" s="210"/>
      <c r="M92" s="211"/>
      <c r="N92" s="212"/>
      <c r="O92" s="212"/>
      <c r="P92" s="212"/>
      <c r="Q92" s="212"/>
      <c r="R92" s="212"/>
      <c r="S92" s="212"/>
      <c r="T92" s="213"/>
      <c r="AT92" s="214" t="s">
        <v>168</v>
      </c>
      <c r="AU92" s="214" t="s">
        <v>92</v>
      </c>
      <c r="AV92" s="14" t="s">
        <v>92</v>
      </c>
      <c r="AW92" s="14" t="s">
        <v>42</v>
      </c>
      <c r="AX92" s="14" t="s">
        <v>90</v>
      </c>
      <c r="AY92" s="214" t="s">
        <v>158</v>
      </c>
    </row>
    <row r="93" spans="2:63" s="12" customFormat="1" ht="22.9" customHeight="1">
      <c r="B93" s="160"/>
      <c r="C93" s="161"/>
      <c r="D93" s="162" t="s">
        <v>81</v>
      </c>
      <c r="E93" s="174" t="s">
        <v>92</v>
      </c>
      <c r="F93" s="174" t="s">
        <v>298</v>
      </c>
      <c r="G93" s="161"/>
      <c r="H93" s="161"/>
      <c r="I93" s="164"/>
      <c r="J93" s="175">
        <f>BK93</f>
        <v>0</v>
      </c>
      <c r="K93" s="161"/>
      <c r="L93" s="166"/>
      <c r="M93" s="167"/>
      <c r="N93" s="168"/>
      <c r="O93" s="168"/>
      <c r="P93" s="169">
        <f>SUM(P94:P96)</f>
        <v>0</v>
      </c>
      <c r="Q93" s="168"/>
      <c r="R93" s="169">
        <f>SUM(R94:R96)</f>
        <v>0</v>
      </c>
      <c r="S93" s="168"/>
      <c r="T93" s="170">
        <f>SUM(T94:T96)</f>
        <v>0</v>
      </c>
      <c r="AR93" s="171" t="s">
        <v>90</v>
      </c>
      <c r="AT93" s="172" t="s">
        <v>81</v>
      </c>
      <c r="AU93" s="172" t="s">
        <v>90</v>
      </c>
      <c r="AY93" s="171" t="s">
        <v>158</v>
      </c>
      <c r="BK93" s="173">
        <f>SUM(BK94:BK96)</f>
        <v>0</v>
      </c>
    </row>
    <row r="94" spans="1:65" s="2" customFormat="1" ht="14.45" customHeight="1">
      <c r="A94" s="36"/>
      <c r="B94" s="37"/>
      <c r="C94" s="176" t="s">
        <v>92</v>
      </c>
      <c r="D94" s="176" t="s">
        <v>160</v>
      </c>
      <c r="E94" s="177" t="s">
        <v>878</v>
      </c>
      <c r="F94" s="178" t="s">
        <v>879</v>
      </c>
      <c r="G94" s="179" t="s">
        <v>216</v>
      </c>
      <c r="H94" s="180">
        <v>1.68</v>
      </c>
      <c r="I94" s="181"/>
      <c r="J94" s="182">
        <f>ROUND(I94*H94,2)</f>
        <v>0</v>
      </c>
      <c r="K94" s="178" t="s">
        <v>163</v>
      </c>
      <c r="L94" s="41"/>
      <c r="M94" s="183" t="s">
        <v>44</v>
      </c>
      <c r="N94" s="184" t="s">
        <v>53</v>
      </c>
      <c r="O94" s="66"/>
      <c r="P94" s="185">
        <f>O94*H94</f>
        <v>0</v>
      </c>
      <c r="Q94" s="185">
        <v>0</v>
      </c>
      <c r="R94" s="185">
        <f>Q94*H94</f>
        <v>0</v>
      </c>
      <c r="S94" s="185">
        <v>0</v>
      </c>
      <c r="T94" s="186">
        <f>S94*H94</f>
        <v>0</v>
      </c>
      <c r="U94" s="36"/>
      <c r="V94" s="36"/>
      <c r="W94" s="36"/>
      <c r="X94" s="36"/>
      <c r="Y94" s="36"/>
      <c r="Z94" s="36"/>
      <c r="AA94" s="36"/>
      <c r="AB94" s="36"/>
      <c r="AC94" s="36"/>
      <c r="AD94" s="36"/>
      <c r="AE94" s="36"/>
      <c r="AR94" s="187" t="s">
        <v>164</v>
      </c>
      <c r="AT94" s="187" t="s">
        <v>160</v>
      </c>
      <c r="AU94" s="187" t="s">
        <v>92</v>
      </c>
      <c r="AY94" s="18" t="s">
        <v>158</v>
      </c>
      <c r="BE94" s="188">
        <f>IF(N94="základní",J94,0)</f>
        <v>0</v>
      </c>
      <c r="BF94" s="188">
        <f>IF(N94="snížená",J94,0)</f>
        <v>0</v>
      </c>
      <c r="BG94" s="188">
        <f>IF(N94="zákl. přenesená",J94,0)</f>
        <v>0</v>
      </c>
      <c r="BH94" s="188">
        <f>IF(N94="sníž. přenesená",J94,0)</f>
        <v>0</v>
      </c>
      <c r="BI94" s="188">
        <f>IF(N94="nulová",J94,0)</f>
        <v>0</v>
      </c>
      <c r="BJ94" s="18" t="s">
        <v>90</v>
      </c>
      <c r="BK94" s="188">
        <f>ROUND(I94*H94,2)</f>
        <v>0</v>
      </c>
      <c r="BL94" s="18" t="s">
        <v>164</v>
      </c>
      <c r="BM94" s="187" t="s">
        <v>880</v>
      </c>
    </row>
    <row r="95" spans="1:47" s="2" customFormat="1" ht="87.75">
      <c r="A95" s="36"/>
      <c r="B95" s="37"/>
      <c r="C95" s="38"/>
      <c r="D95" s="189" t="s">
        <v>166</v>
      </c>
      <c r="E95" s="38"/>
      <c r="F95" s="190" t="s">
        <v>658</v>
      </c>
      <c r="G95" s="38"/>
      <c r="H95" s="38"/>
      <c r="I95" s="191"/>
      <c r="J95" s="38"/>
      <c r="K95" s="38"/>
      <c r="L95" s="41"/>
      <c r="M95" s="192"/>
      <c r="N95" s="193"/>
      <c r="O95" s="66"/>
      <c r="P95" s="66"/>
      <c r="Q95" s="66"/>
      <c r="R95" s="66"/>
      <c r="S95" s="66"/>
      <c r="T95" s="67"/>
      <c r="U95" s="36"/>
      <c r="V95" s="36"/>
      <c r="W95" s="36"/>
      <c r="X95" s="36"/>
      <c r="Y95" s="36"/>
      <c r="Z95" s="36"/>
      <c r="AA95" s="36"/>
      <c r="AB95" s="36"/>
      <c r="AC95" s="36"/>
      <c r="AD95" s="36"/>
      <c r="AE95" s="36"/>
      <c r="AT95" s="18" t="s">
        <v>166</v>
      </c>
      <c r="AU95" s="18" t="s">
        <v>92</v>
      </c>
    </row>
    <row r="96" spans="2:51" s="14" customFormat="1" ht="11.25">
      <c r="B96" s="204"/>
      <c r="C96" s="205"/>
      <c r="D96" s="189" t="s">
        <v>168</v>
      </c>
      <c r="E96" s="206" t="s">
        <v>44</v>
      </c>
      <c r="F96" s="207" t="s">
        <v>881</v>
      </c>
      <c r="G96" s="205"/>
      <c r="H96" s="208">
        <v>1.68</v>
      </c>
      <c r="I96" s="209"/>
      <c r="J96" s="205"/>
      <c r="K96" s="205"/>
      <c r="L96" s="210"/>
      <c r="M96" s="211"/>
      <c r="N96" s="212"/>
      <c r="O96" s="212"/>
      <c r="P96" s="212"/>
      <c r="Q96" s="212"/>
      <c r="R96" s="212"/>
      <c r="S96" s="212"/>
      <c r="T96" s="213"/>
      <c r="AT96" s="214" t="s">
        <v>168</v>
      </c>
      <c r="AU96" s="214" t="s">
        <v>92</v>
      </c>
      <c r="AV96" s="14" t="s">
        <v>92</v>
      </c>
      <c r="AW96" s="14" t="s">
        <v>42</v>
      </c>
      <c r="AX96" s="14" t="s">
        <v>90</v>
      </c>
      <c r="AY96" s="214" t="s">
        <v>158</v>
      </c>
    </row>
    <row r="97" spans="2:63" s="12" customFormat="1" ht="22.9" customHeight="1">
      <c r="B97" s="160"/>
      <c r="C97" s="161"/>
      <c r="D97" s="162" t="s">
        <v>81</v>
      </c>
      <c r="E97" s="174" t="s">
        <v>164</v>
      </c>
      <c r="F97" s="174" t="s">
        <v>675</v>
      </c>
      <c r="G97" s="161"/>
      <c r="H97" s="161"/>
      <c r="I97" s="164"/>
      <c r="J97" s="175">
        <f>BK97</f>
        <v>0</v>
      </c>
      <c r="K97" s="161"/>
      <c r="L97" s="166"/>
      <c r="M97" s="167"/>
      <c r="N97" s="168"/>
      <c r="O97" s="168"/>
      <c r="P97" s="169">
        <f>SUM(P98:P99)</f>
        <v>0</v>
      </c>
      <c r="Q97" s="168"/>
      <c r="R97" s="169">
        <f>SUM(R98:R99)</f>
        <v>221.70799999999997</v>
      </c>
      <c r="S97" s="168"/>
      <c r="T97" s="170">
        <f>SUM(T98:T99)</f>
        <v>0</v>
      </c>
      <c r="AR97" s="171" t="s">
        <v>90</v>
      </c>
      <c r="AT97" s="172" t="s">
        <v>81</v>
      </c>
      <c r="AU97" s="172" t="s">
        <v>90</v>
      </c>
      <c r="AY97" s="171" t="s">
        <v>158</v>
      </c>
      <c r="BK97" s="173">
        <f>SUM(BK98:BK99)</f>
        <v>0</v>
      </c>
    </row>
    <row r="98" spans="1:65" s="2" customFormat="1" ht="24.2" customHeight="1">
      <c r="A98" s="36"/>
      <c r="B98" s="37"/>
      <c r="C98" s="176" t="s">
        <v>178</v>
      </c>
      <c r="D98" s="176" t="s">
        <v>160</v>
      </c>
      <c r="E98" s="177" t="s">
        <v>676</v>
      </c>
      <c r="F98" s="178" t="s">
        <v>677</v>
      </c>
      <c r="G98" s="179" t="s">
        <v>113</v>
      </c>
      <c r="H98" s="180">
        <v>215</v>
      </c>
      <c r="I98" s="181"/>
      <c r="J98" s="182">
        <f>ROUND(I98*H98,2)</f>
        <v>0</v>
      </c>
      <c r="K98" s="178" t="s">
        <v>163</v>
      </c>
      <c r="L98" s="41"/>
      <c r="M98" s="183" t="s">
        <v>44</v>
      </c>
      <c r="N98" s="184" t="s">
        <v>53</v>
      </c>
      <c r="O98" s="66"/>
      <c r="P98" s="185">
        <f>O98*H98</f>
        <v>0</v>
      </c>
      <c r="Q98" s="185">
        <v>1.0312</v>
      </c>
      <c r="R98" s="185">
        <f>Q98*H98</f>
        <v>221.70799999999997</v>
      </c>
      <c r="S98" s="185">
        <v>0</v>
      </c>
      <c r="T98" s="186">
        <f>S98*H98</f>
        <v>0</v>
      </c>
      <c r="U98" s="36"/>
      <c r="V98" s="36"/>
      <c r="W98" s="36"/>
      <c r="X98" s="36"/>
      <c r="Y98" s="36"/>
      <c r="Z98" s="36"/>
      <c r="AA98" s="36"/>
      <c r="AB98" s="36"/>
      <c r="AC98" s="36"/>
      <c r="AD98" s="36"/>
      <c r="AE98" s="36"/>
      <c r="AR98" s="187" t="s">
        <v>164</v>
      </c>
      <c r="AT98" s="187" t="s">
        <v>160</v>
      </c>
      <c r="AU98" s="187" t="s">
        <v>92</v>
      </c>
      <c r="AY98" s="18" t="s">
        <v>158</v>
      </c>
      <c r="BE98" s="188">
        <f>IF(N98="základní",J98,0)</f>
        <v>0</v>
      </c>
      <c r="BF98" s="188">
        <f>IF(N98="snížená",J98,0)</f>
        <v>0</v>
      </c>
      <c r="BG98" s="188">
        <f>IF(N98="zákl. přenesená",J98,0)</f>
        <v>0</v>
      </c>
      <c r="BH98" s="188">
        <f>IF(N98="sníž. přenesená",J98,0)</f>
        <v>0</v>
      </c>
      <c r="BI98" s="188">
        <f>IF(N98="nulová",J98,0)</f>
        <v>0</v>
      </c>
      <c r="BJ98" s="18" t="s">
        <v>90</v>
      </c>
      <c r="BK98" s="188">
        <f>ROUND(I98*H98,2)</f>
        <v>0</v>
      </c>
      <c r="BL98" s="18" t="s">
        <v>164</v>
      </c>
      <c r="BM98" s="187" t="s">
        <v>882</v>
      </c>
    </row>
    <row r="99" spans="1:47" s="2" customFormat="1" ht="68.25">
      <c r="A99" s="36"/>
      <c r="B99" s="37"/>
      <c r="C99" s="38"/>
      <c r="D99" s="189" t="s">
        <v>166</v>
      </c>
      <c r="E99" s="38"/>
      <c r="F99" s="190" t="s">
        <v>679</v>
      </c>
      <c r="G99" s="38"/>
      <c r="H99" s="38"/>
      <c r="I99" s="191"/>
      <c r="J99" s="38"/>
      <c r="K99" s="38"/>
      <c r="L99" s="41"/>
      <c r="M99" s="192"/>
      <c r="N99" s="193"/>
      <c r="O99" s="66"/>
      <c r="P99" s="66"/>
      <c r="Q99" s="66"/>
      <c r="R99" s="66"/>
      <c r="S99" s="66"/>
      <c r="T99" s="67"/>
      <c r="U99" s="36"/>
      <c r="V99" s="36"/>
      <c r="W99" s="36"/>
      <c r="X99" s="36"/>
      <c r="Y99" s="36"/>
      <c r="Z99" s="36"/>
      <c r="AA99" s="36"/>
      <c r="AB99" s="36"/>
      <c r="AC99" s="36"/>
      <c r="AD99" s="36"/>
      <c r="AE99" s="36"/>
      <c r="AT99" s="18" t="s">
        <v>166</v>
      </c>
      <c r="AU99" s="18" t="s">
        <v>92</v>
      </c>
    </row>
    <row r="100" spans="2:63" s="12" customFormat="1" ht="22.9" customHeight="1">
      <c r="B100" s="160"/>
      <c r="C100" s="161"/>
      <c r="D100" s="162" t="s">
        <v>81</v>
      </c>
      <c r="E100" s="174" t="s">
        <v>197</v>
      </c>
      <c r="F100" s="174" t="s">
        <v>883</v>
      </c>
      <c r="G100" s="161"/>
      <c r="H100" s="161"/>
      <c r="I100" s="164"/>
      <c r="J100" s="175">
        <f>BK100</f>
        <v>0</v>
      </c>
      <c r="K100" s="161"/>
      <c r="L100" s="166"/>
      <c r="M100" s="167"/>
      <c r="N100" s="168"/>
      <c r="O100" s="168"/>
      <c r="P100" s="169">
        <f>SUM(P101:P104)</f>
        <v>0</v>
      </c>
      <c r="Q100" s="168"/>
      <c r="R100" s="169">
        <f>SUM(R101:R104)</f>
        <v>0.23214</v>
      </c>
      <c r="S100" s="168"/>
      <c r="T100" s="170">
        <f>SUM(T101:T104)</f>
        <v>0</v>
      </c>
      <c r="AR100" s="171" t="s">
        <v>90</v>
      </c>
      <c r="AT100" s="172" t="s">
        <v>81</v>
      </c>
      <c r="AU100" s="172" t="s">
        <v>90</v>
      </c>
      <c r="AY100" s="171" t="s">
        <v>158</v>
      </c>
      <c r="BK100" s="173">
        <f>SUM(BK101:BK104)</f>
        <v>0</v>
      </c>
    </row>
    <row r="101" spans="1:65" s="2" customFormat="1" ht="24.2" customHeight="1">
      <c r="A101" s="36"/>
      <c r="B101" s="37"/>
      <c r="C101" s="176" t="s">
        <v>164</v>
      </c>
      <c r="D101" s="176" t="s">
        <v>160</v>
      </c>
      <c r="E101" s="177" t="s">
        <v>884</v>
      </c>
      <c r="F101" s="178" t="s">
        <v>885</v>
      </c>
      <c r="G101" s="179" t="s">
        <v>113</v>
      </c>
      <c r="H101" s="180">
        <v>192</v>
      </c>
      <c r="I101" s="181"/>
      <c r="J101" s="182">
        <f>ROUND(I101*H101,2)</f>
        <v>0</v>
      </c>
      <c r="K101" s="178" t="s">
        <v>163</v>
      </c>
      <c r="L101" s="41"/>
      <c r="M101" s="183" t="s">
        <v>44</v>
      </c>
      <c r="N101" s="184" t="s">
        <v>53</v>
      </c>
      <c r="O101" s="66"/>
      <c r="P101" s="185">
        <f>O101*H101</f>
        <v>0</v>
      </c>
      <c r="Q101" s="185">
        <v>0.00102</v>
      </c>
      <c r="R101" s="185">
        <f>Q101*H101</f>
        <v>0.19584000000000001</v>
      </c>
      <c r="S101" s="185">
        <v>0</v>
      </c>
      <c r="T101" s="186">
        <f>S101*H101</f>
        <v>0</v>
      </c>
      <c r="U101" s="36"/>
      <c r="V101" s="36"/>
      <c r="W101" s="36"/>
      <c r="X101" s="36"/>
      <c r="Y101" s="36"/>
      <c r="Z101" s="36"/>
      <c r="AA101" s="36"/>
      <c r="AB101" s="36"/>
      <c r="AC101" s="36"/>
      <c r="AD101" s="36"/>
      <c r="AE101" s="36"/>
      <c r="AR101" s="187" t="s">
        <v>164</v>
      </c>
      <c r="AT101" s="187" t="s">
        <v>160</v>
      </c>
      <c r="AU101" s="187" t="s">
        <v>92</v>
      </c>
      <c r="AY101" s="18" t="s">
        <v>158</v>
      </c>
      <c r="BE101" s="188">
        <f>IF(N101="základní",J101,0)</f>
        <v>0</v>
      </c>
      <c r="BF101" s="188">
        <f>IF(N101="snížená",J101,0)</f>
        <v>0</v>
      </c>
      <c r="BG101" s="188">
        <f>IF(N101="zákl. přenesená",J101,0)</f>
        <v>0</v>
      </c>
      <c r="BH101" s="188">
        <f>IF(N101="sníž. přenesená",J101,0)</f>
        <v>0</v>
      </c>
      <c r="BI101" s="188">
        <f>IF(N101="nulová",J101,0)</f>
        <v>0</v>
      </c>
      <c r="BJ101" s="18" t="s">
        <v>90</v>
      </c>
      <c r="BK101" s="188">
        <f>ROUND(I101*H101,2)</f>
        <v>0</v>
      </c>
      <c r="BL101" s="18" t="s">
        <v>164</v>
      </c>
      <c r="BM101" s="187" t="s">
        <v>886</v>
      </c>
    </row>
    <row r="102" spans="1:65" s="2" customFormat="1" ht="14.45" customHeight="1">
      <c r="A102" s="36"/>
      <c r="B102" s="37"/>
      <c r="C102" s="176" t="s">
        <v>190</v>
      </c>
      <c r="D102" s="176" t="s">
        <v>160</v>
      </c>
      <c r="E102" s="177" t="s">
        <v>887</v>
      </c>
      <c r="F102" s="178" t="s">
        <v>888</v>
      </c>
      <c r="G102" s="179" t="s">
        <v>312</v>
      </c>
      <c r="H102" s="180">
        <v>110</v>
      </c>
      <c r="I102" s="181"/>
      <c r="J102" s="182">
        <f>ROUND(I102*H102,2)</f>
        <v>0</v>
      </c>
      <c r="K102" s="178" t="s">
        <v>44</v>
      </c>
      <c r="L102" s="41"/>
      <c r="M102" s="183" t="s">
        <v>44</v>
      </c>
      <c r="N102" s="184" t="s">
        <v>53</v>
      </c>
      <c r="O102" s="66"/>
      <c r="P102" s="185">
        <f>O102*H102</f>
        <v>0</v>
      </c>
      <c r="Q102" s="185">
        <v>0.00033</v>
      </c>
      <c r="R102" s="185">
        <f>Q102*H102</f>
        <v>0.0363</v>
      </c>
      <c r="S102" s="185">
        <v>0</v>
      </c>
      <c r="T102" s="186">
        <f>S102*H102</f>
        <v>0</v>
      </c>
      <c r="U102" s="36"/>
      <c r="V102" s="36"/>
      <c r="W102" s="36"/>
      <c r="X102" s="36"/>
      <c r="Y102" s="36"/>
      <c r="Z102" s="36"/>
      <c r="AA102" s="36"/>
      <c r="AB102" s="36"/>
      <c r="AC102" s="36"/>
      <c r="AD102" s="36"/>
      <c r="AE102" s="36"/>
      <c r="AR102" s="187" t="s">
        <v>164</v>
      </c>
      <c r="AT102" s="187" t="s">
        <v>160</v>
      </c>
      <c r="AU102" s="187" t="s">
        <v>92</v>
      </c>
      <c r="AY102" s="18" t="s">
        <v>158</v>
      </c>
      <c r="BE102" s="188">
        <f>IF(N102="základní",J102,0)</f>
        <v>0</v>
      </c>
      <c r="BF102" s="188">
        <f>IF(N102="snížená",J102,0)</f>
        <v>0</v>
      </c>
      <c r="BG102" s="188">
        <f>IF(N102="zákl. přenesená",J102,0)</f>
        <v>0</v>
      </c>
      <c r="BH102" s="188">
        <f>IF(N102="sníž. přenesená",J102,0)</f>
        <v>0</v>
      </c>
      <c r="BI102" s="188">
        <f>IF(N102="nulová",J102,0)</f>
        <v>0</v>
      </c>
      <c r="BJ102" s="18" t="s">
        <v>90</v>
      </c>
      <c r="BK102" s="188">
        <f>ROUND(I102*H102,2)</f>
        <v>0</v>
      </c>
      <c r="BL102" s="18" t="s">
        <v>164</v>
      </c>
      <c r="BM102" s="187" t="s">
        <v>889</v>
      </c>
    </row>
    <row r="103" spans="1:47" s="2" customFormat="1" ht="29.25">
      <c r="A103" s="36"/>
      <c r="B103" s="37"/>
      <c r="C103" s="38"/>
      <c r="D103" s="189" t="s">
        <v>341</v>
      </c>
      <c r="E103" s="38"/>
      <c r="F103" s="190" t="s">
        <v>890</v>
      </c>
      <c r="G103" s="38"/>
      <c r="H103" s="38"/>
      <c r="I103" s="191"/>
      <c r="J103" s="38"/>
      <c r="K103" s="38"/>
      <c r="L103" s="41"/>
      <c r="M103" s="192"/>
      <c r="N103" s="193"/>
      <c r="O103" s="66"/>
      <c r="P103" s="66"/>
      <c r="Q103" s="66"/>
      <c r="R103" s="66"/>
      <c r="S103" s="66"/>
      <c r="T103" s="67"/>
      <c r="U103" s="36"/>
      <c r="V103" s="36"/>
      <c r="W103" s="36"/>
      <c r="X103" s="36"/>
      <c r="Y103" s="36"/>
      <c r="Z103" s="36"/>
      <c r="AA103" s="36"/>
      <c r="AB103" s="36"/>
      <c r="AC103" s="36"/>
      <c r="AD103" s="36"/>
      <c r="AE103" s="36"/>
      <c r="AT103" s="18" t="s">
        <v>341</v>
      </c>
      <c r="AU103" s="18" t="s">
        <v>92</v>
      </c>
    </row>
    <row r="104" spans="2:51" s="14" customFormat="1" ht="11.25">
      <c r="B104" s="204"/>
      <c r="C104" s="205"/>
      <c r="D104" s="189" t="s">
        <v>168</v>
      </c>
      <c r="E104" s="206" t="s">
        <v>44</v>
      </c>
      <c r="F104" s="207" t="s">
        <v>891</v>
      </c>
      <c r="G104" s="205"/>
      <c r="H104" s="208">
        <v>110</v>
      </c>
      <c r="I104" s="209"/>
      <c r="J104" s="205"/>
      <c r="K104" s="205"/>
      <c r="L104" s="210"/>
      <c r="M104" s="211"/>
      <c r="N104" s="212"/>
      <c r="O104" s="212"/>
      <c r="P104" s="212"/>
      <c r="Q104" s="212"/>
      <c r="R104" s="212"/>
      <c r="S104" s="212"/>
      <c r="T104" s="213"/>
      <c r="AT104" s="214" t="s">
        <v>168</v>
      </c>
      <c r="AU104" s="214" t="s">
        <v>92</v>
      </c>
      <c r="AV104" s="14" t="s">
        <v>92</v>
      </c>
      <c r="AW104" s="14" t="s">
        <v>42</v>
      </c>
      <c r="AX104" s="14" t="s">
        <v>90</v>
      </c>
      <c r="AY104" s="214" t="s">
        <v>158</v>
      </c>
    </row>
    <row r="105" spans="2:63" s="12" customFormat="1" ht="22.9" customHeight="1">
      <c r="B105" s="160"/>
      <c r="C105" s="161"/>
      <c r="D105" s="162" t="s">
        <v>81</v>
      </c>
      <c r="E105" s="174" t="s">
        <v>225</v>
      </c>
      <c r="F105" s="174" t="s">
        <v>426</v>
      </c>
      <c r="G105" s="161"/>
      <c r="H105" s="161"/>
      <c r="I105" s="164"/>
      <c r="J105" s="175">
        <f>BK105</f>
        <v>0</v>
      </c>
      <c r="K105" s="161"/>
      <c r="L105" s="166"/>
      <c r="M105" s="167"/>
      <c r="N105" s="168"/>
      <c r="O105" s="168"/>
      <c r="P105" s="169">
        <f>SUM(P106:P113)</f>
        <v>0</v>
      </c>
      <c r="Q105" s="168"/>
      <c r="R105" s="169">
        <f>SUM(R106:R113)</f>
        <v>20.759292</v>
      </c>
      <c r="S105" s="168"/>
      <c r="T105" s="170">
        <f>SUM(T106:T113)</f>
        <v>0.011</v>
      </c>
      <c r="AR105" s="171" t="s">
        <v>90</v>
      </c>
      <c r="AT105" s="172" t="s">
        <v>81</v>
      </c>
      <c r="AU105" s="172" t="s">
        <v>90</v>
      </c>
      <c r="AY105" s="171" t="s">
        <v>158</v>
      </c>
      <c r="BK105" s="173">
        <f>SUM(BK106:BK113)</f>
        <v>0</v>
      </c>
    </row>
    <row r="106" spans="1:65" s="2" customFormat="1" ht="24.2" customHeight="1">
      <c r="A106" s="36"/>
      <c r="B106" s="37"/>
      <c r="C106" s="176" t="s">
        <v>197</v>
      </c>
      <c r="D106" s="176" t="s">
        <v>160</v>
      </c>
      <c r="E106" s="177" t="s">
        <v>434</v>
      </c>
      <c r="F106" s="178" t="s">
        <v>435</v>
      </c>
      <c r="G106" s="179" t="s">
        <v>312</v>
      </c>
      <c r="H106" s="180">
        <v>102.6</v>
      </c>
      <c r="I106" s="181"/>
      <c r="J106" s="182">
        <f>ROUND(I106*H106,2)</f>
        <v>0</v>
      </c>
      <c r="K106" s="178" t="s">
        <v>163</v>
      </c>
      <c r="L106" s="41"/>
      <c r="M106" s="183" t="s">
        <v>44</v>
      </c>
      <c r="N106" s="184" t="s">
        <v>53</v>
      </c>
      <c r="O106" s="66"/>
      <c r="P106" s="185">
        <f>O106*H106</f>
        <v>0</v>
      </c>
      <c r="Q106" s="185">
        <v>0.1554</v>
      </c>
      <c r="R106" s="185">
        <f>Q106*H106</f>
        <v>15.94404</v>
      </c>
      <c r="S106" s="185">
        <v>0</v>
      </c>
      <c r="T106" s="186">
        <f>S106*H106</f>
        <v>0</v>
      </c>
      <c r="U106" s="36"/>
      <c r="V106" s="36"/>
      <c r="W106" s="36"/>
      <c r="X106" s="36"/>
      <c r="Y106" s="36"/>
      <c r="Z106" s="36"/>
      <c r="AA106" s="36"/>
      <c r="AB106" s="36"/>
      <c r="AC106" s="36"/>
      <c r="AD106" s="36"/>
      <c r="AE106" s="36"/>
      <c r="AR106" s="187" t="s">
        <v>164</v>
      </c>
      <c r="AT106" s="187" t="s">
        <v>160</v>
      </c>
      <c r="AU106" s="187" t="s">
        <v>92</v>
      </c>
      <c r="AY106" s="18" t="s">
        <v>158</v>
      </c>
      <c r="BE106" s="188">
        <f>IF(N106="základní",J106,0)</f>
        <v>0</v>
      </c>
      <c r="BF106" s="188">
        <f>IF(N106="snížená",J106,0)</f>
        <v>0</v>
      </c>
      <c r="BG106" s="188">
        <f>IF(N106="zákl. přenesená",J106,0)</f>
        <v>0</v>
      </c>
      <c r="BH106" s="188">
        <f>IF(N106="sníž. přenesená",J106,0)</f>
        <v>0</v>
      </c>
      <c r="BI106" s="188">
        <f>IF(N106="nulová",J106,0)</f>
        <v>0</v>
      </c>
      <c r="BJ106" s="18" t="s">
        <v>90</v>
      </c>
      <c r="BK106" s="188">
        <f>ROUND(I106*H106,2)</f>
        <v>0</v>
      </c>
      <c r="BL106" s="18" t="s">
        <v>164</v>
      </c>
      <c r="BM106" s="187" t="s">
        <v>892</v>
      </c>
    </row>
    <row r="107" spans="1:47" s="2" customFormat="1" ht="87.75">
      <c r="A107" s="36"/>
      <c r="B107" s="37"/>
      <c r="C107" s="38"/>
      <c r="D107" s="189" t="s">
        <v>166</v>
      </c>
      <c r="E107" s="38"/>
      <c r="F107" s="190" t="s">
        <v>437</v>
      </c>
      <c r="G107" s="38"/>
      <c r="H107" s="38"/>
      <c r="I107" s="191"/>
      <c r="J107" s="38"/>
      <c r="K107" s="38"/>
      <c r="L107" s="41"/>
      <c r="M107" s="192"/>
      <c r="N107" s="193"/>
      <c r="O107" s="66"/>
      <c r="P107" s="66"/>
      <c r="Q107" s="66"/>
      <c r="R107" s="66"/>
      <c r="S107" s="66"/>
      <c r="T107" s="67"/>
      <c r="U107" s="36"/>
      <c r="V107" s="36"/>
      <c r="W107" s="36"/>
      <c r="X107" s="36"/>
      <c r="Y107" s="36"/>
      <c r="Z107" s="36"/>
      <c r="AA107" s="36"/>
      <c r="AB107" s="36"/>
      <c r="AC107" s="36"/>
      <c r="AD107" s="36"/>
      <c r="AE107" s="36"/>
      <c r="AT107" s="18" t="s">
        <v>166</v>
      </c>
      <c r="AU107" s="18" t="s">
        <v>92</v>
      </c>
    </row>
    <row r="108" spans="1:65" s="2" customFormat="1" ht="14.45" customHeight="1">
      <c r="A108" s="36"/>
      <c r="B108" s="37"/>
      <c r="C108" s="237" t="s">
        <v>205</v>
      </c>
      <c r="D108" s="237" t="s">
        <v>262</v>
      </c>
      <c r="E108" s="238" t="s">
        <v>893</v>
      </c>
      <c r="F108" s="239" t="s">
        <v>894</v>
      </c>
      <c r="G108" s="240" t="s">
        <v>312</v>
      </c>
      <c r="H108" s="241">
        <v>104.652</v>
      </c>
      <c r="I108" s="242"/>
      <c r="J108" s="243">
        <f>ROUND(I108*H108,2)</f>
        <v>0</v>
      </c>
      <c r="K108" s="239" t="s">
        <v>163</v>
      </c>
      <c r="L108" s="244"/>
      <c r="M108" s="245" t="s">
        <v>44</v>
      </c>
      <c r="N108" s="246" t="s">
        <v>53</v>
      </c>
      <c r="O108" s="66"/>
      <c r="P108" s="185">
        <f>O108*H108</f>
        <v>0</v>
      </c>
      <c r="Q108" s="185">
        <v>0.046</v>
      </c>
      <c r="R108" s="185">
        <f>Q108*H108</f>
        <v>4.813992</v>
      </c>
      <c r="S108" s="185">
        <v>0</v>
      </c>
      <c r="T108" s="186">
        <f>S108*H108</f>
        <v>0</v>
      </c>
      <c r="U108" s="36"/>
      <c r="V108" s="36"/>
      <c r="W108" s="36"/>
      <c r="X108" s="36"/>
      <c r="Y108" s="36"/>
      <c r="Z108" s="36"/>
      <c r="AA108" s="36"/>
      <c r="AB108" s="36"/>
      <c r="AC108" s="36"/>
      <c r="AD108" s="36"/>
      <c r="AE108" s="36"/>
      <c r="AR108" s="187" t="s">
        <v>213</v>
      </c>
      <c r="AT108" s="187" t="s">
        <v>262</v>
      </c>
      <c r="AU108" s="187" t="s">
        <v>92</v>
      </c>
      <c r="AY108" s="18" t="s">
        <v>158</v>
      </c>
      <c r="BE108" s="188">
        <f>IF(N108="základní",J108,0)</f>
        <v>0</v>
      </c>
      <c r="BF108" s="188">
        <f>IF(N108="snížená",J108,0)</f>
        <v>0</v>
      </c>
      <c r="BG108" s="188">
        <f>IF(N108="zákl. přenesená",J108,0)</f>
        <v>0</v>
      </c>
      <c r="BH108" s="188">
        <f>IF(N108="sníž. přenesená",J108,0)</f>
        <v>0</v>
      </c>
      <c r="BI108" s="188">
        <f>IF(N108="nulová",J108,0)</f>
        <v>0</v>
      </c>
      <c r="BJ108" s="18" t="s">
        <v>90</v>
      </c>
      <c r="BK108" s="188">
        <f>ROUND(I108*H108,2)</f>
        <v>0</v>
      </c>
      <c r="BL108" s="18" t="s">
        <v>164</v>
      </c>
      <c r="BM108" s="187" t="s">
        <v>895</v>
      </c>
    </row>
    <row r="109" spans="2:51" s="14" customFormat="1" ht="11.25">
      <c r="B109" s="204"/>
      <c r="C109" s="205"/>
      <c r="D109" s="189" t="s">
        <v>168</v>
      </c>
      <c r="E109" s="205"/>
      <c r="F109" s="207" t="s">
        <v>896</v>
      </c>
      <c r="G109" s="205"/>
      <c r="H109" s="208">
        <v>104.652</v>
      </c>
      <c r="I109" s="209"/>
      <c r="J109" s="205"/>
      <c r="K109" s="205"/>
      <c r="L109" s="210"/>
      <c r="M109" s="211"/>
      <c r="N109" s="212"/>
      <c r="O109" s="212"/>
      <c r="P109" s="212"/>
      <c r="Q109" s="212"/>
      <c r="R109" s="212"/>
      <c r="S109" s="212"/>
      <c r="T109" s="213"/>
      <c r="AT109" s="214" t="s">
        <v>168</v>
      </c>
      <c r="AU109" s="214" t="s">
        <v>92</v>
      </c>
      <c r="AV109" s="14" t="s">
        <v>92</v>
      </c>
      <c r="AW109" s="14" t="s">
        <v>4</v>
      </c>
      <c r="AX109" s="14" t="s">
        <v>90</v>
      </c>
      <c r="AY109" s="214" t="s">
        <v>158</v>
      </c>
    </row>
    <row r="110" spans="1:65" s="2" customFormat="1" ht="14.45" customHeight="1">
      <c r="A110" s="36"/>
      <c r="B110" s="37"/>
      <c r="C110" s="176" t="s">
        <v>213</v>
      </c>
      <c r="D110" s="176" t="s">
        <v>160</v>
      </c>
      <c r="E110" s="177" t="s">
        <v>897</v>
      </c>
      <c r="F110" s="178" t="s">
        <v>898</v>
      </c>
      <c r="G110" s="179" t="s">
        <v>410</v>
      </c>
      <c r="H110" s="180">
        <v>21</v>
      </c>
      <c r="I110" s="181"/>
      <c r="J110" s="182">
        <f>ROUND(I110*H110,2)</f>
        <v>0</v>
      </c>
      <c r="K110" s="178" t="s">
        <v>163</v>
      </c>
      <c r="L110" s="41"/>
      <c r="M110" s="183" t="s">
        <v>44</v>
      </c>
      <c r="N110" s="184" t="s">
        <v>53</v>
      </c>
      <c r="O110" s="66"/>
      <c r="P110" s="185">
        <f>O110*H110</f>
        <v>0</v>
      </c>
      <c r="Q110" s="185">
        <v>6E-05</v>
      </c>
      <c r="R110" s="185">
        <f>Q110*H110</f>
        <v>0.00126</v>
      </c>
      <c r="S110" s="185">
        <v>0</v>
      </c>
      <c r="T110" s="186">
        <f>S110*H110</f>
        <v>0</v>
      </c>
      <c r="U110" s="36"/>
      <c r="V110" s="36"/>
      <c r="W110" s="36"/>
      <c r="X110" s="36"/>
      <c r="Y110" s="36"/>
      <c r="Z110" s="36"/>
      <c r="AA110" s="36"/>
      <c r="AB110" s="36"/>
      <c r="AC110" s="36"/>
      <c r="AD110" s="36"/>
      <c r="AE110" s="36"/>
      <c r="AR110" s="187" t="s">
        <v>164</v>
      </c>
      <c r="AT110" s="187" t="s">
        <v>160</v>
      </c>
      <c r="AU110" s="187" t="s">
        <v>92</v>
      </c>
      <c r="AY110" s="18" t="s">
        <v>158</v>
      </c>
      <c r="BE110" s="188">
        <f>IF(N110="základní",J110,0)</f>
        <v>0</v>
      </c>
      <c r="BF110" s="188">
        <f>IF(N110="snížená",J110,0)</f>
        <v>0</v>
      </c>
      <c r="BG110" s="188">
        <f>IF(N110="zákl. přenesená",J110,0)</f>
        <v>0</v>
      </c>
      <c r="BH110" s="188">
        <f>IF(N110="sníž. přenesená",J110,0)</f>
        <v>0</v>
      </c>
      <c r="BI110" s="188">
        <f>IF(N110="nulová",J110,0)</f>
        <v>0</v>
      </c>
      <c r="BJ110" s="18" t="s">
        <v>90</v>
      </c>
      <c r="BK110" s="188">
        <f>ROUND(I110*H110,2)</f>
        <v>0</v>
      </c>
      <c r="BL110" s="18" t="s">
        <v>164</v>
      </c>
      <c r="BM110" s="187" t="s">
        <v>899</v>
      </c>
    </row>
    <row r="111" spans="1:47" s="2" customFormat="1" ht="48.75">
      <c r="A111" s="36"/>
      <c r="B111" s="37"/>
      <c r="C111" s="38"/>
      <c r="D111" s="189" t="s">
        <v>166</v>
      </c>
      <c r="E111" s="38"/>
      <c r="F111" s="190" t="s">
        <v>900</v>
      </c>
      <c r="G111" s="38"/>
      <c r="H111" s="38"/>
      <c r="I111" s="191"/>
      <c r="J111" s="38"/>
      <c r="K111" s="38"/>
      <c r="L111" s="41"/>
      <c r="M111" s="192"/>
      <c r="N111" s="193"/>
      <c r="O111" s="66"/>
      <c r="P111" s="66"/>
      <c r="Q111" s="66"/>
      <c r="R111" s="66"/>
      <c r="S111" s="66"/>
      <c r="T111" s="67"/>
      <c r="U111" s="36"/>
      <c r="V111" s="36"/>
      <c r="W111" s="36"/>
      <c r="X111" s="36"/>
      <c r="Y111" s="36"/>
      <c r="Z111" s="36"/>
      <c r="AA111" s="36"/>
      <c r="AB111" s="36"/>
      <c r="AC111" s="36"/>
      <c r="AD111" s="36"/>
      <c r="AE111" s="36"/>
      <c r="AT111" s="18" t="s">
        <v>166</v>
      </c>
      <c r="AU111" s="18" t="s">
        <v>92</v>
      </c>
    </row>
    <row r="112" spans="1:65" s="2" customFormat="1" ht="14.45" customHeight="1">
      <c r="A112" s="36"/>
      <c r="B112" s="37"/>
      <c r="C112" s="176" t="s">
        <v>225</v>
      </c>
      <c r="D112" s="176" t="s">
        <v>160</v>
      </c>
      <c r="E112" s="177" t="s">
        <v>901</v>
      </c>
      <c r="F112" s="178" t="s">
        <v>902</v>
      </c>
      <c r="G112" s="179" t="s">
        <v>312</v>
      </c>
      <c r="H112" s="180">
        <v>22</v>
      </c>
      <c r="I112" s="181"/>
      <c r="J112" s="182">
        <f>ROUND(I112*H112,2)</f>
        <v>0</v>
      </c>
      <c r="K112" s="178" t="s">
        <v>163</v>
      </c>
      <c r="L112" s="41"/>
      <c r="M112" s="183" t="s">
        <v>44</v>
      </c>
      <c r="N112" s="184" t="s">
        <v>53</v>
      </c>
      <c r="O112" s="66"/>
      <c r="P112" s="185">
        <f>O112*H112</f>
        <v>0</v>
      </c>
      <c r="Q112" s="185">
        <v>0</v>
      </c>
      <c r="R112" s="185">
        <f>Q112*H112</f>
        <v>0</v>
      </c>
      <c r="S112" s="185">
        <v>0.0005</v>
      </c>
      <c r="T112" s="186">
        <f>S112*H112</f>
        <v>0.011</v>
      </c>
      <c r="U112" s="36"/>
      <c r="V112" s="36"/>
      <c r="W112" s="36"/>
      <c r="X112" s="36"/>
      <c r="Y112" s="36"/>
      <c r="Z112" s="36"/>
      <c r="AA112" s="36"/>
      <c r="AB112" s="36"/>
      <c r="AC112" s="36"/>
      <c r="AD112" s="36"/>
      <c r="AE112" s="36"/>
      <c r="AR112" s="187" t="s">
        <v>164</v>
      </c>
      <c r="AT112" s="187" t="s">
        <v>160</v>
      </c>
      <c r="AU112" s="187" t="s">
        <v>92</v>
      </c>
      <c r="AY112" s="18" t="s">
        <v>158</v>
      </c>
      <c r="BE112" s="188">
        <f>IF(N112="základní",J112,0)</f>
        <v>0</v>
      </c>
      <c r="BF112" s="188">
        <f>IF(N112="snížená",J112,0)</f>
        <v>0</v>
      </c>
      <c r="BG112" s="188">
        <f>IF(N112="zákl. přenesená",J112,0)</f>
        <v>0</v>
      </c>
      <c r="BH112" s="188">
        <f>IF(N112="sníž. přenesená",J112,0)</f>
        <v>0</v>
      </c>
      <c r="BI112" s="188">
        <f>IF(N112="nulová",J112,0)</f>
        <v>0</v>
      </c>
      <c r="BJ112" s="18" t="s">
        <v>90</v>
      </c>
      <c r="BK112" s="188">
        <f>ROUND(I112*H112,2)</f>
        <v>0</v>
      </c>
      <c r="BL112" s="18" t="s">
        <v>164</v>
      </c>
      <c r="BM112" s="187" t="s">
        <v>903</v>
      </c>
    </row>
    <row r="113" spans="1:47" s="2" customFormat="1" ht="48.75">
      <c r="A113" s="36"/>
      <c r="B113" s="37"/>
      <c r="C113" s="38"/>
      <c r="D113" s="189" t="s">
        <v>166</v>
      </c>
      <c r="E113" s="38"/>
      <c r="F113" s="190" t="s">
        <v>904</v>
      </c>
      <c r="G113" s="38"/>
      <c r="H113" s="38"/>
      <c r="I113" s="191"/>
      <c r="J113" s="38"/>
      <c r="K113" s="38"/>
      <c r="L113" s="41"/>
      <c r="M113" s="192"/>
      <c r="N113" s="193"/>
      <c r="O113" s="66"/>
      <c r="P113" s="66"/>
      <c r="Q113" s="66"/>
      <c r="R113" s="66"/>
      <c r="S113" s="66"/>
      <c r="T113" s="67"/>
      <c r="U113" s="36"/>
      <c r="V113" s="36"/>
      <c r="W113" s="36"/>
      <c r="X113" s="36"/>
      <c r="Y113" s="36"/>
      <c r="Z113" s="36"/>
      <c r="AA113" s="36"/>
      <c r="AB113" s="36"/>
      <c r="AC113" s="36"/>
      <c r="AD113" s="36"/>
      <c r="AE113" s="36"/>
      <c r="AT113" s="18" t="s">
        <v>166</v>
      </c>
      <c r="AU113" s="18" t="s">
        <v>92</v>
      </c>
    </row>
    <row r="114" spans="2:63" s="12" customFormat="1" ht="22.9" customHeight="1">
      <c r="B114" s="160"/>
      <c r="C114" s="161"/>
      <c r="D114" s="162" t="s">
        <v>81</v>
      </c>
      <c r="E114" s="174" t="s">
        <v>490</v>
      </c>
      <c r="F114" s="174" t="s">
        <v>491</v>
      </c>
      <c r="G114" s="161"/>
      <c r="H114" s="161"/>
      <c r="I114" s="164"/>
      <c r="J114" s="175">
        <f>BK114</f>
        <v>0</v>
      </c>
      <c r="K114" s="161"/>
      <c r="L114" s="166"/>
      <c r="M114" s="167"/>
      <c r="N114" s="168"/>
      <c r="O114" s="168"/>
      <c r="P114" s="169">
        <f>SUM(P115:P120)</f>
        <v>0</v>
      </c>
      <c r="Q114" s="168"/>
      <c r="R114" s="169">
        <f>SUM(R115:R120)</f>
        <v>0</v>
      </c>
      <c r="S114" s="168"/>
      <c r="T114" s="170">
        <f>SUM(T115:T120)</f>
        <v>0</v>
      </c>
      <c r="AR114" s="171" t="s">
        <v>90</v>
      </c>
      <c r="AT114" s="172" t="s">
        <v>81</v>
      </c>
      <c r="AU114" s="172" t="s">
        <v>90</v>
      </c>
      <c r="AY114" s="171" t="s">
        <v>158</v>
      </c>
      <c r="BK114" s="173">
        <f>SUM(BK115:BK120)</f>
        <v>0</v>
      </c>
    </row>
    <row r="115" spans="1:65" s="2" customFormat="1" ht="14.45" customHeight="1">
      <c r="A115" s="36"/>
      <c r="B115" s="37"/>
      <c r="C115" s="176" t="s">
        <v>233</v>
      </c>
      <c r="D115" s="176" t="s">
        <v>160</v>
      </c>
      <c r="E115" s="177" t="s">
        <v>905</v>
      </c>
      <c r="F115" s="178" t="s">
        <v>906</v>
      </c>
      <c r="G115" s="179" t="s">
        <v>124</v>
      </c>
      <c r="H115" s="180">
        <v>122.561</v>
      </c>
      <c r="I115" s="181"/>
      <c r="J115" s="182">
        <f>ROUND(I115*H115,2)</f>
        <v>0</v>
      </c>
      <c r="K115" s="178" t="s">
        <v>163</v>
      </c>
      <c r="L115" s="41"/>
      <c r="M115" s="183" t="s">
        <v>44</v>
      </c>
      <c r="N115" s="184" t="s">
        <v>53</v>
      </c>
      <c r="O115" s="66"/>
      <c r="P115" s="185">
        <f>O115*H115</f>
        <v>0</v>
      </c>
      <c r="Q115" s="185">
        <v>0</v>
      </c>
      <c r="R115" s="185">
        <f>Q115*H115</f>
        <v>0</v>
      </c>
      <c r="S115" s="185">
        <v>0</v>
      </c>
      <c r="T115" s="186">
        <f>S115*H115</f>
        <v>0</v>
      </c>
      <c r="U115" s="36"/>
      <c r="V115" s="36"/>
      <c r="W115" s="36"/>
      <c r="X115" s="36"/>
      <c r="Y115" s="36"/>
      <c r="Z115" s="36"/>
      <c r="AA115" s="36"/>
      <c r="AB115" s="36"/>
      <c r="AC115" s="36"/>
      <c r="AD115" s="36"/>
      <c r="AE115" s="36"/>
      <c r="AR115" s="187" t="s">
        <v>164</v>
      </c>
      <c r="AT115" s="187" t="s">
        <v>160</v>
      </c>
      <c r="AU115" s="187" t="s">
        <v>92</v>
      </c>
      <c r="AY115" s="18" t="s">
        <v>158</v>
      </c>
      <c r="BE115" s="188">
        <f>IF(N115="základní",J115,0)</f>
        <v>0</v>
      </c>
      <c r="BF115" s="188">
        <f>IF(N115="snížená",J115,0)</f>
        <v>0</v>
      </c>
      <c r="BG115" s="188">
        <f>IF(N115="zákl. přenesená",J115,0)</f>
        <v>0</v>
      </c>
      <c r="BH115" s="188">
        <f>IF(N115="sníž. přenesená",J115,0)</f>
        <v>0</v>
      </c>
      <c r="BI115" s="188">
        <f>IF(N115="nulová",J115,0)</f>
        <v>0</v>
      </c>
      <c r="BJ115" s="18" t="s">
        <v>90</v>
      </c>
      <c r="BK115" s="188">
        <f>ROUND(I115*H115,2)</f>
        <v>0</v>
      </c>
      <c r="BL115" s="18" t="s">
        <v>164</v>
      </c>
      <c r="BM115" s="187" t="s">
        <v>907</v>
      </c>
    </row>
    <row r="116" spans="1:47" s="2" customFormat="1" ht="48.75">
      <c r="A116" s="36"/>
      <c r="B116" s="37"/>
      <c r="C116" s="38"/>
      <c r="D116" s="189" t="s">
        <v>166</v>
      </c>
      <c r="E116" s="38"/>
      <c r="F116" s="190" t="s">
        <v>908</v>
      </c>
      <c r="G116" s="38"/>
      <c r="H116" s="38"/>
      <c r="I116" s="191"/>
      <c r="J116" s="38"/>
      <c r="K116" s="38"/>
      <c r="L116" s="41"/>
      <c r="M116" s="192"/>
      <c r="N116" s="193"/>
      <c r="O116" s="66"/>
      <c r="P116" s="66"/>
      <c r="Q116" s="66"/>
      <c r="R116" s="66"/>
      <c r="S116" s="66"/>
      <c r="T116" s="67"/>
      <c r="U116" s="36"/>
      <c r="V116" s="36"/>
      <c r="W116" s="36"/>
      <c r="X116" s="36"/>
      <c r="Y116" s="36"/>
      <c r="Z116" s="36"/>
      <c r="AA116" s="36"/>
      <c r="AB116" s="36"/>
      <c r="AC116" s="36"/>
      <c r="AD116" s="36"/>
      <c r="AE116" s="36"/>
      <c r="AT116" s="18" t="s">
        <v>166</v>
      </c>
      <c r="AU116" s="18" t="s">
        <v>92</v>
      </c>
    </row>
    <row r="117" spans="1:65" s="2" customFormat="1" ht="24.2" customHeight="1">
      <c r="A117" s="36"/>
      <c r="B117" s="37"/>
      <c r="C117" s="176" t="s">
        <v>240</v>
      </c>
      <c r="D117" s="176" t="s">
        <v>160</v>
      </c>
      <c r="E117" s="177" t="s">
        <v>909</v>
      </c>
      <c r="F117" s="178" t="s">
        <v>910</v>
      </c>
      <c r="G117" s="179" t="s">
        <v>124</v>
      </c>
      <c r="H117" s="180">
        <v>2941.464</v>
      </c>
      <c r="I117" s="181"/>
      <c r="J117" s="182">
        <f>ROUND(I117*H117,2)</f>
        <v>0</v>
      </c>
      <c r="K117" s="178" t="s">
        <v>163</v>
      </c>
      <c r="L117" s="41"/>
      <c r="M117" s="183" t="s">
        <v>44</v>
      </c>
      <c r="N117" s="184" t="s">
        <v>53</v>
      </c>
      <c r="O117" s="66"/>
      <c r="P117" s="185">
        <f>O117*H117</f>
        <v>0</v>
      </c>
      <c r="Q117" s="185">
        <v>0</v>
      </c>
      <c r="R117" s="185">
        <f>Q117*H117</f>
        <v>0</v>
      </c>
      <c r="S117" s="185">
        <v>0</v>
      </c>
      <c r="T117" s="186">
        <f>S117*H117</f>
        <v>0</v>
      </c>
      <c r="U117" s="36"/>
      <c r="V117" s="36"/>
      <c r="W117" s="36"/>
      <c r="X117" s="36"/>
      <c r="Y117" s="36"/>
      <c r="Z117" s="36"/>
      <c r="AA117" s="36"/>
      <c r="AB117" s="36"/>
      <c r="AC117" s="36"/>
      <c r="AD117" s="36"/>
      <c r="AE117" s="36"/>
      <c r="AR117" s="187" t="s">
        <v>164</v>
      </c>
      <c r="AT117" s="187" t="s">
        <v>160</v>
      </c>
      <c r="AU117" s="187" t="s">
        <v>92</v>
      </c>
      <c r="AY117" s="18" t="s">
        <v>158</v>
      </c>
      <c r="BE117" s="188">
        <f>IF(N117="základní",J117,0)</f>
        <v>0</v>
      </c>
      <c r="BF117" s="188">
        <f>IF(N117="snížená",J117,0)</f>
        <v>0</v>
      </c>
      <c r="BG117" s="188">
        <f>IF(N117="zákl. přenesená",J117,0)</f>
        <v>0</v>
      </c>
      <c r="BH117" s="188">
        <f>IF(N117="sníž. přenesená",J117,0)</f>
        <v>0</v>
      </c>
      <c r="BI117" s="188">
        <f>IF(N117="nulová",J117,0)</f>
        <v>0</v>
      </c>
      <c r="BJ117" s="18" t="s">
        <v>90</v>
      </c>
      <c r="BK117" s="188">
        <f>ROUND(I117*H117,2)</f>
        <v>0</v>
      </c>
      <c r="BL117" s="18" t="s">
        <v>164</v>
      </c>
      <c r="BM117" s="187" t="s">
        <v>911</v>
      </c>
    </row>
    <row r="118" spans="1:47" s="2" customFormat="1" ht="48.75">
      <c r="A118" s="36"/>
      <c r="B118" s="37"/>
      <c r="C118" s="38"/>
      <c r="D118" s="189" t="s">
        <v>166</v>
      </c>
      <c r="E118" s="38"/>
      <c r="F118" s="190" t="s">
        <v>908</v>
      </c>
      <c r="G118" s="38"/>
      <c r="H118" s="38"/>
      <c r="I118" s="191"/>
      <c r="J118" s="38"/>
      <c r="K118" s="38"/>
      <c r="L118" s="41"/>
      <c r="M118" s="192"/>
      <c r="N118" s="193"/>
      <c r="O118" s="66"/>
      <c r="P118" s="66"/>
      <c r="Q118" s="66"/>
      <c r="R118" s="66"/>
      <c r="S118" s="66"/>
      <c r="T118" s="67"/>
      <c r="U118" s="36"/>
      <c r="V118" s="36"/>
      <c r="W118" s="36"/>
      <c r="X118" s="36"/>
      <c r="Y118" s="36"/>
      <c r="Z118" s="36"/>
      <c r="AA118" s="36"/>
      <c r="AB118" s="36"/>
      <c r="AC118" s="36"/>
      <c r="AD118" s="36"/>
      <c r="AE118" s="36"/>
      <c r="AT118" s="18" t="s">
        <v>166</v>
      </c>
      <c r="AU118" s="18" t="s">
        <v>92</v>
      </c>
    </row>
    <row r="119" spans="2:51" s="14" customFormat="1" ht="11.25">
      <c r="B119" s="204"/>
      <c r="C119" s="205"/>
      <c r="D119" s="189" t="s">
        <v>168</v>
      </c>
      <c r="E119" s="205"/>
      <c r="F119" s="207" t="s">
        <v>912</v>
      </c>
      <c r="G119" s="205"/>
      <c r="H119" s="208">
        <v>2941.464</v>
      </c>
      <c r="I119" s="209"/>
      <c r="J119" s="205"/>
      <c r="K119" s="205"/>
      <c r="L119" s="210"/>
      <c r="M119" s="211"/>
      <c r="N119" s="212"/>
      <c r="O119" s="212"/>
      <c r="P119" s="212"/>
      <c r="Q119" s="212"/>
      <c r="R119" s="212"/>
      <c r="S119" s="212"/>
      <c r="T119" s="213"/>
      <c r="AT119" s="214" t="s">
        <v>168</v>
      </c>
      <c r="AU119" s="214" t="s">
        <v>92</v>
      </c>
      <c r="AV119" s="14" t="s">
        <v>92</v>
      </c>
      <c r="AW119" s="14" t="s">
        <v>4</v>
      </c>
      <c r="AX119" s="14" t="s">
        <v>90</v>
      </c>
      <c r="AY119" s="214" t="s">
        <v>158</v>
      </c>
    </row>
    <row r="120" spans="1:65" s="2" customFormat="1" ht="24.2" customHeight="1">
      <c r="A120" s="36"/>
      <c r="B120" s="37"/>
      <c r="C120" s="176" t="s">
        <v>245</v>
      </c>
      <c r="D120" s="176" t="s">
        <v>160</v>
      </c>
      <c r="E120" s="177" t="s">
        <v>913</v>
      </c>
      <c r="F120" s="178" t="s">
        <v>914</v>
      </c>
      <c r="G120" s="179" t="s">
        <v>124</v>
      </c>
      <c r="H120" s="180">
        <v>122.561</v>
      </c>
      <c r="I120" s="181"/>
      <c r="J120" s="182">
        <f>ROUND(I120*H120,2)</f>
        <v>0</v>
      </c>
      <c r="K120" s="178" t="s">
        <v>163</v>
      </c>
      <c r="L120" s="41"/>
      <c r="M120" s="183" t="s">
        <v>44</v>
      </c>
      <c r="N120" s="184" t="s">
        <v>53</v>
      </c>
      <c r="O120" s="66"/>
      <c r="P120" s="185">
        <f>O120*H120</f>
        <v>0</v>
      </c>
      <c r="Q120" s="185">
        <v>0</v>
      </c>
      <c r="R120" s="185">
        <f>Q120*H120</f>
        <v>0</v>
      </c>
      <c r="S120" s="185">
        <v>0</v>
      </c>
      <c r="T120" s="186">
        <f>S120*H120</f>
        <v>0</v>
      </c>
      <c r="U120" s="36"/>
      <c r="V120" s="36"/>
      <c r="W120" s="36"/>
      <c r="X120" s="36"/>
      <c r="Y120" s="36"/>
      <c r="Z120" s="36"/>
      <c r="AA120" s="36"/>
      <c r="AB120" s="36"/>
      <c r="AC120" s="36"/>
      <c r="AD120" s="36"/>
      <c r="AE120" s="36"/>
      <c r="AR120" s="187" t="s">
        <v>164</v>
      </c>
      <c r="AT120" s="187" t="s">
        <v>160</v>
      </c>
      <c r="AU120" s="187" t="s">
        <v>92</v>
      </c>
      <c r="AY120" s="18" t="s">
        <v>158</v>
      </c>
      <c r="BE120" s="188">
        <f>IF(N120="základní",J120,0)</f>
        <v>0</v>
      </c>
      <c r="BF120" s="188">
        <f>IF(N120="snížená",J120,0)</f>
        <v>0</v>
      </c>
      <c r="BG120" s="188">
        <f>IF(N120="zákl. přenesená",J120,0)</f>
        <v>0</v>
      </c>
      <c r="BH120" s="188">
        <f>IF(N120="sníž. přenesená",J120,0)</f>
        <v>0</v>
      </c>
      <c r="BI120" s="188">
        <f>IF(N120="nulová",J120,0)</f>
        <v>0</v>
      </c>
      <c r="BJ120" s="18" t="s">
        <v>90</v>
      </c>
      <c r="BK120" s="188">
        <f>ROUND(I120*H120,2)</f>
        <v>0</v>
      </c>
      <c r="BL120" s="18" t="s">
        <v>164</v>
      </c>
      <c r="BM120" s="187" t="s">
        <v>915</v>
      </c>
    </row>
    <row r="121" spans="2:63" s="12" customFormat="1" ht="22.9" customHeight="1">
      <c r="B121" s="160"/>
      <c r="C121" s="161"/>
      <c r="D121" s="162" t="s">
        <v>81</v>
      </c>
      <c r="E121" s="174" t="s">
        <v>541</v>
      </c>
      <c r="F121" s="174" t="s">
        <v>542</v>
      </c>
      <c r="G121" s="161"/>
      <c r="H121" s="161"/>
      <c r="I121" s="164"/>
      <c r="J121" s="175">
        <f>BK121</f>
        <v>0</v>
      </c>
      <c r="K121" s="161"/>
      <c r="L121" s="166"/>
      <c r="M121" s="167"/>
      <c r="N121" s="168"/>
      <c r="O121" s="168"/>
      <c r="P121" s="169">
        <f>SUM(P122:P123)</f>
        <v>0</v>
      </c>
      <c r="Q121" s="168"/>
      <c r="R121" s="169">
        <f>SUM(R122:R123)</f>
        <v>0</v>
      </c>
      <c r="S121" s="168"/>
      <c r="T121" s="170">
        <f>SUM(T122:T123)</f>
        <v>0</v>
      </c>
      <c r="AR121" s="171" t="s">
        <v>90</v>
      </c>
      <c r="AT121" s="172" t="s">
        <v>81</v>
      </c>
      <c r="AU121" s="172" t="s">
        <v>90</v>
      </c>
      <c r="AY121" s="171" t="s">
        <v>158</v>
      </c>
      <c r="BK121" s="173">
        <f>SUM(BK122:BK123)</f>
        <v>0</v>
      </c>
    </row>
    <row r="122" spans="1:65" s="2" customFormat="1" ht="24.2" customHeight="1">
      <c r="A122" s="36"/>
      <c r="B122" s="37"/>
      <c r="C122" s="176" t="s">
        <v>250</v>
      </c>
      <c r="D122" s="176" t="s">
        <v>160</v>
      </c>
      <c r="E122" s="177" t="s">
        <v>733</v>
      </c>
      <c r="F122" s="178" t="s">
        <v>734</v>
      </c>
      <c r="G122" s="179" t="s">
        <v>124</v>
      </c>
      <c r="H122" s="180">
        <v>242.699</v>
      </c>
      <c r="I122" s="181"/>
      <c r="J122" s="182">
        <f>ROUND(I122*H122,2)</f>
        <v>0</v>
      </c>
      <c r="K122" s="178" t="s">
        <v>163</v>
      </c>
      <c r="L122" s="41"/>
      <c r="M122" s="183" t="s">
        <v>44</v>
      </c>
      <c r="N122" s="184" t="s">
        <v>53</v>
      </c>
      <c r="O122" s="66"/>
      <c r="P122" s="185">
        <f>O122*H122</f>
        <v>0</v>
      </c>
      <c r="Q122" s="185">
        <v>0</v>
      </c>
      <c r="R122" s="185">
        <f>Q122*H122</f>
        <v>0</v>
      </c>
      <c r="S122" s="185">
        <v>0</v>
      </c>
      <c r="T122" s="186">
        <f>S122*H122</f>
        <v>0</v>
      </c>
      <c r="U122" s="36"/>
      <c r="V122" s="36"/>
      <c r="W122" s="36"/>
      <c r="X122" s="36"/>
      <c r="Y122" s="36"/>
      <c r="Z122" s="36"/>
      <c r="AA122" s="36"/>
      <c r="AB122" s="36"/>
      <c r="AC122" s="36"/>
      <c r="AD122" s="36"/>
      <c r="AE122" s="36"/>
      <c r="AR122" s="187" t="s">
        <v>164</v>
      </c>
      <c r="AT122" s="187" t="s">
        <v>160</v>
      </c>
      <c r="AU122" s="187" t="s">
        <v>92</v>
      </c>
      <c r="AY122" s="18" t="s">
        <v>158</v>
      </c>
      <c r="BE122" s="188">
        <f>IF(N122="základní",J122,0)</f>
        <v>0</v>
      </c>
      <c r="BF122" s="188">
        <f>IF(N122="snížená",J122,0)</f>
        <v>0</v>
      </c>
      <c r="BG122" s="188">
        <f>IF(N122="zákl. přenesená",J122,0)</f>
        <v>0</v>
      </c>
      <c r="BH122" s="188">
        <f>IF(N122="sníž. přenesená",J122,0)</f>
        <v>0</v>
      </c>
      <c r="BI122" s="188">
        <f>IF(N122="nulová",J122,0)</f>
        <v>0</v>
      </c>
      <c r="BJ122" s="18" t="s">
        <v>90</v>
      </c>
      <c r="BK122" s="188">
        <f>ROUND(I122*H122,2)</f>
        <v>0</v>
      </c>
      <c r="BL122" s="18" t="s">
        <v>164</v>
      </c>
      <c r="BM122" s="187" t="s">
        <v>916</v>
      </c>
    </row>
    <row r="123" spans="1:47" s="2" customFormat="1" ht="58.5">
      <c r="A123" s="36"/>
      <c r="B123" s="37"/>
      <c r="C123" s="38"/>
      <c r="D123" s="189" t="s">
        <v>166</v>
      </c>
      <c r="E123" s="38"/>
      <c r="F123" s="190" t="s">
        <v>736</v>
      </c>
      <c r="G123" s="38"/>
      <c r="H123" s="38"/>
      <c r="I123" s="191"/>
      <c r="J123" s="38"/>
      <c r="K123" s="38"/>
      <c r="L123" s="41"/>
      <c r="M123" s="247"/>
      <c r="N123" s="248"/>
      <c r="O123" s="249"/>
      <c r="P123" s="249"/>
      <c r="Q123" s="249"/>
      <c r="R123" s="249"/>
      <c r="S123" s="249"/>
      <c r="T123" s="250"/>
      <c r="U123" s="36"/>
      <c r="V123" s="36"/>
      <c r="W123" s="36"/>
      <c r="X123" s="36"/>
      <c r="Y123" s="36"/>
      <c r="Z123" s="36"/>
      <c r="AA123" s="36"/>
      <c r="AB123" s="36"/>
      <c r="AC123" s="36"/>
      <c r="AD123" s="36"/>
      <c r="AE123" s="36"/>
      <c r="AT123" s="18" t="s">
        <v>166</v>
      </c>
      <c r="AU123" s="18" t="s">
        <v>92</v>
      </c>
    </row>
    <row r="124" spans="1:31" s="2" customFormat="1" ht="6.95" customHeight="1">
      <c r="A124" s="36"/>
      <c r="B124" s="49"/>
      <c r="C124" s="50"/>
      <c r="D124" s="50"/>
      <c r="E124" s="50"/>
      <c r="F124" s="50"/>
      <c r="G124" s="50"/>
      <c r="H124" s="50"/>
      <c r="I124" s="50"/>
      <c r="J124" s="50"/>
      <c r="K124" s="50"/>
      <c r="L124" s="41"/>
      <c r="M124" s="36"/>
      <c r="O124" s="36"/>
      <c r="P124" s="36"/>
      <c r="Q124" s="36"/>
      <c r="R124" s="36"/>
      <c r="S124" s="36"/>
      <c r="T124" s="36"/>
      <c r="U124" s="36"/>
      <c r="V124" s="36"/>
      <c r="W124" s="36"/>
      <c r="X124" s="36"/>
      <c r="Y124" s="36"/>
      <c r="Z124" s="36"/>
      <c r="AA124" s="36"/>
      <c r="AB124" s="36"/>
      <c r="AC124" s="36"/>
      <c r="AD124" s="36"/>
      <c r="AE124" s="36"/>
    </row>
  </sheetData>
  <sheetProtection algorithmName="SHA-512" hashValue="MHOGWl2RMvxVYPX3UzCAJFXR6kVrDYzYPc06rvXrApCh3FqQzqNubtulRlhLu5xFlnuEquJA92HP+5xpCZdEqw==" saltValue="FKP3zZj9bIF3KJe9fqBAf5CoRaIj1xwvjeMKV1LJJV9SQExcojSRSUNIk5ssyWEMDuFgj4AeIAL+RmcZWCxlQQ==" spinCount="100000" sheet="1" objects="1" scenarios="1" formatColumns="0" formatRows="0" autoFilter="0"/>
  <autoFilter ref="C86:K123"/>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2.8515625" style="1" customWidth="1"/>
    <col min="9" max="9" width="18.8515625" style="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8" t="s">
        <v>107</v>
      </c>
    </row>
    <row r="3" spans="2:46" s="1" customFormat="1" ht="6.95" customHeight="1">
      <c r="B3" s="104"/>
      <c r="C3" s="105"/>
      <c r="D3" s="105"/>
      <c r="E3" s="105"/>
      <c r="F3" s="105"/>
      <c r="G3" s="105"/>
      <c r="H3" s="105"/>
      <c r="I3" s="105"/>
      <c r="J3" s="105"/>
      <c r="K3" s="105"/>
      <c r="L3" s="21"/>
      <c r="AT3" s="18" t="s">
        <v>92</v>
      </c>
    </row>
    <row r="4" spans="2:46" s="1" customFormat="1" ht="24.95" customHeight="1">
      <c r="B4" s="21"/>
      <c r="D4" s="106" t="s">
        <v>118</v>
      </c>
      <c r="L4" s="21"/>
      <c r="M4" s="107" t="s">
        <v>10</v>
      </c>
      <c r="AT4" s="18" t="s">
        <v>4</v>
      </c>
    </row>
    <row r="5" spans="2:12" s="1" customFormat="1" ht="6.95" customHeight="1">
      <c r="B5" s="21"/>
      <c r="L5" s="21"/>
    </row>
    <row r="6" spans="2:12" s="1" customFormat="1" ht="12" customHeight="1">
      <c r="B6" s="21"/>
      <c r="D6" s="108" t="s">
        <v>16</v>
      </c>
      <c r="L6" s="21"/>
    </row>
    <row r="7" spans="2:12" s="1" customFormat="1" ht="16.5" customHeight="1">
      <c r="B7" s="21"/>
      <c r="E7" s="312" t="str">
        <f>'Rekapitulace stavby'!K6</f>
        <v>III/11628 Voznice, PD</v>
      </c>
      <c r="F7" s="313"/>
      <c r="G7" s="313"/>
      <c r="H7" s="313"/>
      <c r="L7" s="21"/>
    </row>
    <row r="8" spans="1:31" s="2" customFormat="1" ht="12" customHeight="1">
      <c r="A8" s="36"/>
      <c r="B8" s="41"/>
      <c r="C8" s="36"/>
      <c r="D8" s="108" t="s">
        <v>129</v>
      </c>
      <c r="E8" s="36"/>
      <c r="F8" s="36"/>
      <c r="G8" s="36"/>
      <c r="H8" s="36"/>
      <c r="I8" s="36"/>
      <c r="J8" s="36"/>
      <c r="K8" s="36"/>
      <c r="L8" s="109"/>
      <c r="S8" s="36"/>
      <c r="T8" s="36"/>
      <c r="U8" s="36"/>
      <c r="V8" s="36"/>
      <c r="W8" s="36"/>
      <c r="X8" s="36"/>
      <c r="Y8" s="36"/>
      <c r="Z8" s="36"/>
      <c r="AA8" s="36"/>
      <c r="AB8" s="36"/>
      <c r="AC8" s="36"/>
      <c r="AD8" s="36"/>
      <c r="AE8" s="36"/>
    </row>
    <row r="9" spans="1:31" s="2" customFormat="1" ht="16.5" customHeight="1">
      <c r="A9" s="36"/>
      <c r="B9" s="41"/>
      <c r="C9" s="36"/>
      <c r="D9" s="36"/>
      <c r="E9" s="314" t="s">
        <v>917</v>
      </c>
      <c r="F9" s="315"/>
      <c r="G9" s="315"/>
      <c r="H9" s="315"/>
      <c r="I9" s="36"/>
      <c r="J9" s="36"/>
      <c r="K9" s="36"/>
      <c r="L9" s="109"/>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9"/>
      <c r="S10" s="36"/>
      <c r="T10" s="36"/>
      <c r="U10" s="36"/>
      <c r="V10" s="36"/>
      <c r="W10" s="36"/>
      <c r="X10" s="36"/>
      <c r="Y10" s="36"/>
      <c r="Z10" s="36"/>
      <c r="AA10" s="36"/>
      <c r="AB10" s="36"/>
      <c r="AC10" s="36"/>
      <c r="AD10" s="36"/>
      <c r="AE10" s="36"/>
    </row>
    <row r="11" spans="1:31" s="2" customFormat="1" ht="12" customHeight="1">
      <c r="A11" s="36"/>
      <c r="B11" s="41"/>
      <c r="C11" s="36"/>
      <c r="D11" s="108" t="s">
        <v>18</v>
      </c>
      <c r="E11" s="36"/>
      <c r="F11" s="110" t="s">
        <v>19</v>
      </c>
      <c r="G11" s="36"/>
      <c r="H11" s="36"/>
      <c r="I11" s="108" t="s">
        <v>20</v>
      </c>
      <c r="J11" s="110" t="s">
        <v>44</v>
      </c>
      <c r="K11" s="36"/>
      <c r="L11" s="109"/>
      <c r="S11" s="36"/>
      <c r="T11" s="36"/>
      <c r="U11" s="36"/>
      <c r="V11" s="36"/>
      <c r="W11" s="36"/>
      <c r="X11" s="36"/>
      <c r="Y11" s="36"/>
      <c r="Z11" s="36"/>
      <c r="AA11" s="36"/>
      <c r="AB11" s="36"/>
      <c r="AC11" s="36"/>
      <c r="AD11" s="36"/>
      <c r="AE11" s="36"/>
    </row>
    <row r="12" spans="1:31" s="2" customFormat="1" ht="12" customHeight="1">
      <c r="A12" s="36"/>
      <c r="B12" s="41"/>
      <c r="C12" s="36"/>
      <c r="D12" s="108" t="s">
        <v>22</v>
      </c>
      <c r="E12" s="36"/>
      <c r="F12" s="110" t="s">
        <v>23</v>
      </c>
      <c r="G12" s="36"/>
      <c r="H12" s="36"/>
      <c r="I12" s="108" t="s">
        <v>24</v>
      </c>
      <c r="J12" s="111" t="str">
        <f>'Rekapitulace stavby'!AN8</f>
        <v>7. 12. 2020</v>
      </c>
      <c r="K12" s="36"/>
      <c r="L12" s="109"/>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9"/>
      <c r="S13" s="36"/>
      <c r="T13" s="36"/>
      <c r="U13" s="36"/>
      <c r="V13" s="36"/>
      <c r="W13" s="36"/>
      <c r="X13" s="36"/>
      <c r="Y13" s="36"/>
      <c r="Z13" s="36"/>
      <c r="AA13" s="36"/>
      <c r="AB13" s="36"/>
      <c r="AC13" s="36"/>
      <c r="AD13" s="36"/>
      <c r="AE13" s="36"/>
    </row>
    <row r="14" spans="1:31" s="2" customFormat="1" ht="12" customHeight="1">
      <c r="A14" s="36"/>
      <c r="B14" s="41"/>
      <c r="C14" s="36"/>
      <c r="D14" s="108" t="s">
        <v>30</v>
      </c>
      <c r="E14" s="36"/>
      <c r="F14" s="36"/>
      <c r="G14" s="36"/>
      <c r="H14" s="36"/>
      <c r="I14" s="108" t="s">
        <v>31</v>
      </c>
      <c r="J14" s="110" t="s">
        <v>32</v>
      </c>
      <c r="K14" s="36"/>
      <c r="L14" s="109"/>
      <c r="S14" s="36"/>
      <c r="T14" s="36"/>
      <c r="U14" s="36"/>
      <c r="V14" s="36"/>
      <c r="W14" s="36"/>
      <c r="X14" s="36"/>
      <c r="Y14" s="36"/>
      <c r="Z14" s="36"/>
      <c r="AA14" s="36"/>
      <c r="AB14" s="36"/>
      <c r="AC14" s="36"/>
      <c r="AD14" s="36"/>
      <c r="AE14" s="36"/>
    </row>
    <row r="15" spans="1:31" s="2" customFormat="1" ht="18" customHeight="1">
      <c r="A15" s="36"/>
      <c r="B15" s="41"/>
      <c r="C15" s="36"/>
      <c r="D15" s="36"/>
      <c r="E15" s="110" t="s">
        <v>33</v>
      </c>
      <c r="F15" s="36"/>
      <c r="G15" s="36"/>
      <c r="H15" s="36"/>
      <c r="I15" s="108" t="s">
        <v>34</v>
      </c>
      <c r="J15" s="110" t="s">
        <v>35</v>
      </c>
      <c r="K15" s="36"/>
      <c r="L15" s="109"/>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9"/>
      <c r="S16" s="36"/>
      <c r="T16" s="36"/>
      <c r="U16" s="36"/>
      <c r="V16" s="36"/>
      <c r="W16" s="36"/>
      <c r="X16" s="36"/>
      <c r="Y16" s="36"/>
      <c r="Z16" s="36"/>
      <c r="AA16" s="36"/>
      <c r="AB16" s="36"/>
      <c r="AC16" s="36"/>
      <c r="AD16" s="36"/>
      <c r="AE16" s="36"/>
    </row>
    <row r="17" spans="1:31" s="2" customFormat="1" ht="12" customHeight="1">
      <c r="A17" s="36"/>
      <c r="B17" s="41"/>
      <c r="C17" s="36"/>
      <c r="D17" s="108" t="s">
        <v>36</v>
      </c>
      <c r="E17" s="36"/>
      <c r="F17" s="36"/>
      <c r="G17" s="36"/>
      <c r="H17" s="36"/>
      <c r="I17" s="108" t="s">
        <v>31</v>
      </c>
      <c r="J17" s="31" t="str">
        <f>'Rekapitulace stavby'!AN13</f>
        <v>Vyplň údaj</v>
      </c>
      <c r="K17" s="36"/>
      <c r="L17" s="109"/>
      <c r="S17" s="36"/>
      <c r="T17" s="36"/>
      <c r="U17" s="36"/>
      <c r="V17" s="36"/>
      <c r="W17" s="36"/>
      <c r="X17" s="36"/>
      <c r="Y17" s="36"/>
      <c r="Z17" s="36"/>
      <c r="AA17" s="36"/>
      <c r="AB17" s="36"/>
      <c r="AC17" s="36"/>
      <c r="AD17" s="36"/>
      <c r="AE17" s="36"/>
    </row>
    <row r="18" spans="1:31" s="2" customFormat="1" ht="18" customHeight="1">
      <c r="A18" s="36"/>
      <c r="B18" s="41"/>
      <c r="C18" s="36"/>
      <c r="D18" s="36"/>
      <c r="E18" s="316" t="str">
        <f>'Rekapitulace stavby'!E14</f>
        <v>Vyplň údaj</v>
      </c>
      <c r="F18" s="317"/>
      <c r="G18" s="317"/>
      <c r="H18" s="317"/>
      <c r="I18" s="108" t="s">
        <v>34</v>
      </c>
      <c r="J18" s="31" t="str">
        <f>'Rekapitulace stavby'!AN14</f>
        <v>Vyplň údaj</v>
      </c>
      <c r="K18" s="36"/>
      <c r="L18" s="109"/>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9"/>
      <c r="S19" s="36"/>
      <c r="T19" s="36"/>
      <c r="U19" s="36"/>
      <c r="V19" s="36"/>
      <c r="W19" s="36"/>
      <c r="X19" s="36"/>
      <c r="Y19" s="36"/>
      <c r="Z19" s="36"/>
      <c r="AA19" s="36"/>
      <c r="AB19" s="36"/>
      <c r="AC19" s="36"/>
      <c r="AD19" s="36"/>
      <c r="AE19" s="36"/>
    </row>
    <row r="20" spans="1:31" s="2" customFormat="1" ht="12" customHeight="1">
      <c r="A20" s="36"/>
      <c r="B20" s="41"/>
      <c r="C20" s="36"/>
      <c r="D20" s="108" t="s">
        <v>38</v>
      </c>
      <c r="E20" s="36"/>
      <c r="F20" s="36"/>
      <c r="G20" s="36"/>
      <c r="H20" s="36"/>
      <c r="I20" s="108" t="s">
        <v>31</v>
      </c>
      <c r="J20" s="110" t="s">
        <v>39</v>
      </c>
      <c r="K20" s="36"/>
      <c r="L20" s="109"/>
      <c r="S20" s="36"/>
      <c r="T20" s="36"/>
      <c r="U20" s="36"/>
      <c r="V20" s="36"/>
      <c r="W20" s="36"/>
      <c r="X20" s="36"/>
      <c r="Y20" s="36"/>
      <c r="Z20" s="36"/>
      <c r="AA20" s="36"/>
      <c r="AB20" s="36"/>
      <c r="AC20" s="36"/>
      <c r="AD20" s="36"/>
      <c r="AE20" s="36"/>
    </row>
    <row r="21" spans="1:31" s="2" customFormat="1" ht="18" customHeight="1">
      <c r="A21" s="36"/>
      <c r="B21" s="41"/>
      <c r="C21" s="36"/>
      <c r="D21" s="36"/>
      <c r="E21" s="110" t="s">
        <v>40</v>
      </c>
      <c r="F21" s="36"/>
      <c r="G21" s="36"/>
      <c r="H21" s="36"/>
      <c r="I21" s="108" t="s">
        <v>34</v>
      </c>
      <c r="J21" s="110" t="s">
        <v>41</v>
      </c>
      <c r="K21" s="36"/>
      <c r="L21" s="109"/>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9"/>
      <c r="S22" s="36"/>
      <c r="T22" s="36"/>
      <c r="U22" s="36"/>
      <c r="V22" s="36"/>
      <c r="W22" s="36"/>
      <c r="X22" s="36"/>
      <c r="Y22" s="36"/>
      <c r="Z22" s="36"/>
      <c r="AA22" s="36"/>
      <c r="AB22" s="36"/>
      <c r="AC22" s="36"/>
      <c r="AD22" s="36"/>
      <c r="AE22" s="36"/>
    </row>
    <row r="23" spans="1:31" s="2" customFormat="1" ht="12" customHeight="1">
      <c r="A23" s="36"/>
      <c r="B23" s="41"/>
      <c r="C23" s="36"/>
      <c r="D23" s="108" t="s">
        <v>43</v>
      </c>
      <c r="E23" s="36"/>
      <c r="F23" s="36"/>
      <c r="G23" s="36"/>
      <c r="H23" s="36"/>
      <c r="I23" s="108" t="s">
        <v>31</v>
      </c>
      <c r="J23" s="110" t="str">
        <f>IF('Rekapitulace stavby'!AN19="","",'Rekapitulace stavby'!AN19)</f>
        <v/>
      </c>
      <c r="K23" s="36"/>
      <c r="L23" s="109"/>
      <c r="S23" s="36"/>
      <c r="T23" s="36"/>
      <c r="U23" s="36"/>
      <c r="V23" s="36"/>
      <c r="W23" s="36"/>
      <c r="X23" s="36"/>
      <c r="Y23" s="36"/>
      <c r="Z23" s="36"/>
      <c r="AA23" s="36"/>
      <c r="AB23" s="36"/>
      <c r="AC23" s="36"/>
      <c r="AD23" s="36"/>
      <c r="AE23" s="36"/>
    </row>
    <row r="24" spans="1:31" s="2" customFormat="1" ht="18" customHeight="1">
      <c r="A24" s="36"/>
      <c r="B24" s="41"/>
      <c r="C24" s="36"/>
      <c r="D24" s="36"/>
      <c r="E24" s="110" t="str">
        <f>IF('Rekapitulace stavby'!E20="","",'Rekapitulace stavby'!E20)</f>
        <v xml:space="preserve"> </v>
      </c>
      <c r="F24" s="36"/>
      <c r="G24" s="36"/>
      <c r="H24" s="36"/>
      <c r="I24" s="108" t="s">
        <v>34</v>
      </c>
      <c r="J24" s="110" t="str">
        <f>IF('Rekapitulace stavby'!AN20="","",'Rekapitulace stavby'!AN20)</f>
        <v/>
      </c>
      <c r="K24" s="36"/>
      <c r="L24" s="109"/>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9"/>
      <c r="S25" s="36"/>
      <c r="T25" s="36"/>
      <c r="U25" s="36"/>
      <c r="V25" s="36"/>
      <c r="W25" s="36"/>
      <c r="X25" s="36"/>
      <c r="Y25" s="36"/>
      <c r="Z25" s="36"/>
      <c r="AA25" s="36"/>
      <c r="AB25" s="36"/>
      <c r="AC25" s="36"/>
      <c r="AD25" s="36"/>
      <c r="AE25" s="36"/>
    </row>
    <row r="26" spans="1:31" s="2" customFormat="1" ht="12" customHeight="1">
      <c r="A26" s="36"/>
      <c r="B26" s="41"/>
      <c r="C26" s="36"/>
      <c r="D26" s="108" t="s">
        <v>46</v>
      </c>
      <c r="E26" s="36"/>
      <c r="F26" s="36"/>
      <c r="G26" s="36"/>
      <c r="H26" s="36"/>
      <c r="I26" s="36"/>
      <c r="J26" s="36"/>
      <c r="K26" s="36"/>
      <c r="L26" s="109"/>
      <c r="S26" s="36"/>
      <c r="T26" s="36"/>
      <c r="U26" s="36"/>
      <c r="V26" s="36"/>
      <c r="W26" s="36"/>
      <c r="X26" s="36"/>
      <c r="Y26" s="36"/>
      <c r="Z26" s="36"/>
      <c r="AA26" s="36"/>
      <c r="AB26" s="36"/>
      <c r="AC26" s="36"/>
      <c r="AD26" s="36"/>
      <c r="AE26" s="36"/>
    </row>
    <row r="27" spans="1:31" s="8" customFormat="1" ht="16.5" customHeight="1">
      <c r="A27" s="112"/>
      <c r="B27" s="113"/>
      <c r="C27" s="112"/>
      <c r="D27" s="112"/>
      <c r="E27" s="318" t="s">
        <v>44</v>
      </c>
      <c r="F27" s="318"/>
      <c r="G27" s="318"/>
      <c r="H27" s="318"/>
      <c r="I27" s="112"/>
      <c r="J27" s="112"/>
      <c r="K27" s="112"/>
      <c r="L27" s="114"/>
      <c r="S27" s="112"/>
      <c r="T27" s="112"/>
      <c r="U27" s="112"/>
      <c r="V27" s="112"/>
      <c r="W27" s="112"/>
      <c r="X27" s="112"/>
      <c r="Y27" s="112"/>
      <c r="Z27" s="112"/>
      <c r="AA27" s="112"/>
      <c r="AB27" s="112"/>
      <c r="AC27" s="112"/>
      <c r="AD27" s="112"/>
      <c r="AE27" s="112"/>
    </row>
    <row r="28" spans="1:31" s="2" customFormat="1" ht="6.95" customHeight="1">
      <c r="A28" s="36"/>
      <c r="B28" s="41"/>
      <c r="C28" s="36"/>
      <c r="D28" s="36"/>
      <c r="E28" s="36"/>
      <c r="F28" s="36"/>
      <c r="G28" s="36"/>
      <c r="H28" s="36"/>
      <c r="I28" s="36"/>
      <c r="J28" s="36"/>
      <c r="K28" s="36"/>
      <c r="L28" s="109"/>
      <c r="S28" s="36"/>
      <c r="T28" s="36"/>
      <c r="U28" s="36"/>
      <c r="V28" s="36"/>
      <c r="W28" s="36"/>
      <c r="X28" s="36"/>
      <c r="Y28" s="36"/>
      <c r="Z28" s="36"/>
      <c r="AA28" s="36"/>
      <c r="AB28" s="36"/>
      <c r="AC28" s="36"/>
      <c r="AD28" s="36"/>
      <c r="AE28" s="36"/>
    </row>
    <row r="29" spans="1:31" s="2" customFormat="1" ht="6.95" customHeight="1">
      <c r="A29" s="36"/>
      <c r="B29" s="41"/>
      <c r="C29" s="36"/>
      <c r="D29" s="115"/>
      <c r="E29" s="115"/>
      <c r="F29" s="115"/>
      <c r="G29" s="115"/>
      <c r="H29" s="115"/>
      <c r="I29" s="115"/>
      <c r="J29" s="115"/>
      <c r="K29" s="115"/>
      <c r="L29" s="109"/>
      <c r="S29" s="36"/>
      <c r="T29" s="36"/>
      <c r="U29" s="36"/>
      <c r="V29" s="36"/>
      <c r="W29" s="36"/>
      <c r="X29" s="36"/>
      <c r="Y29" s="36"/>
      <c r="Z29" s="36"/>
      <c r="AA29" s="36"/>
      <c r="AB29" s="36"/>
      <c r="AC29" s="36"/>
      <c r="AD29" s="36"/>
      <c r="AE29" s="36"/>
    </row>
    <row r="30" spans="1:31" s="2" customFormat="1" ht="25.35" customHeight="1">
      <c r="A30" s="36"/>
      <c r="B30" s="41"/>
      <c r="C30" s="36"/>
      <c r="D30" s="116" t="s">
        <v>48</v>
      </c>
      <c r="E30" s="36"/>
      <c r="F30" s="36"/>
      <c r="G30" s="36"/>
      <c r="H30" s="36"/>
      <c r="I30" s="36"/>
      <c r="J30" s="117">
        <f>ROUND(J81,2)</f>
        <v>0</v>
      </c>
      <c r="K30" s="36"/>
      <c r="L30" s="109"/>
      <c r="S30" s="36"/>
      <c r="T30" s="36"/>
      <c r="U30" s="36"/>
      <c r="V30" s="36"/>
      <c r="W30" s="36"/>
      <c r="X30" s="36"/>
      <c r="Y30" s="36"/>
      <c r="Z30" s="36"/>
      <c r="AA30" s="36"/>
      <c r="AB30" s="36"/>
      <c r="AC30" s="36"/>
      <c r="AD30" s="36"/>
      <c r="AE30" s="36"/>
    </row>
    <row r="31" spans="1:31" s="2" customFormat="1" ht="6.95" customHeight="1">
      <c r="A31" s="36"/>
      <c r="B31" s="41"/>
      <c r="C31" s="36"/>
      <c r="D31" s="115"/>
      <c r="E31" s="115"/>
      <c r="F31" s="115"/>
      <c r="G31" s="115"/>
      <c r="H31" s="115"/>
      <c r="I31" s="115"/>
      <c r="J31" s="115"/>
      <c r="K31" s="115"/>
      <c r="L31" s="109"/>
      <c r="S31" s="36"/>
      <c r="T31" s="36"/>
      <c r="U31" s="36"/>
      <c r="V31" s="36"/>
      <c r="W31" s="36"/>
      <c r="X31" s="36"/>
      <c r="Y31" s="36"/>
      <c r="Z31" s="36"/>
      <c r="AA31" s="36"/>
      <c r="AB31" s="36"/>
      <c r="AC31" s="36"/>
      <c r="AD31" s="36"/>
      <c r="AE31" s="36"/>
    </row>
    <row r="32" spans="1:31" s="2" customFormat="1" ht="14.45" customHeight="1">
      <c r="A32" s="36"/>
      <c r="B32" s="41"/>
      <c r="C32" s="36"/>
      <c r="D32" s="36"/>
      <c r="E32" s="36"/>
      <c r="F32" s="118" t="s">
        <v>50</v>
      </c>
      <c r="G32" s="36"/>
      <c r="H32" s="36"/>
      <c r="I32" s="118" t="s">
        <v>49</v>
      </c>
      <c r="J32" s="118" t="s">
        <v>51</v>
      </c>
      <c r="K32" s="36"/>
      <c r="L32" s="109"/>
      <c r="S32" s="36"/>
      <c r="T32" s="36"/>
      <c r="U32" s="36"/>
      <c r="V32" s="36"/>
      <c r="W32" s="36"/>
      <c r="X32" s="36"/>
      <c r="Y32" s="36"/>
      <c r="Z32" s="36"/>
      <c r="AA32" s="36"/>
      <c r="AB32" s="36"/>
      <c r="AC32" s="36"/>
      <c r="AD32" s="36"/>
      <c r="AE32" s="36"/>
    </row>
    <row r="33" spans="1:31" s="2" customFormat="1" ht="14.45" customHeight="1">
      <c r="A33" s="36"/>
      <c r="B33" s="41"/>
      <c r="C33" s="36"/>
      <c r="D33" s="119" t="s">
        <v>52</v>
      </c>
      <c r="E33" s="108" t="s">
        <v>53</v>
      </c>
      <c r="F33" s="120">
        <f>ROUND((SUM(BE81:BE139)),2)</f>
        <v>0</v>
      </c>
      <c r="G33" s="36"/>
      <c r="H33" s="36"/>
      <c r="I33" s="121">
        <v>0.21</v>
      </c>
      <c r="J33" s="120">
        <f>ROUND(((SUM(BE81:BE139))*I33),2)</f>
        <v>0</v>
      </c>
      <c r="K33" s="36"/>
      <c r="L33" s="109"/>
      <c r="S33" s="36"/>
      <c r="T33" s="36"/>
      <c r="U33" s="36"/>
      <c r="V33" s="36"/>
      <c r="W33" s="36"/>
      <c r="X33" s="36"/>
      <c r="Y33" s="36"/>
      <c r="Z33" s="36"/>
      <c r="AA33" s="36"/>
      <c r="AB33" s="36"/>
      <c r="AC33" s="36"/>
      <c r="AD33" s="36"/>
      <c r="AE33" s="36"/>
    </row>
    <row r="34" spans="1:31" s="2" customFormat="1" ht="14.45" customHeight="1">
      <c r="A34" s="36"/>
      <c r="B34" s="41"/>
      <c r="C34" s="36"/>
      <c r="D34" s="36"/>
      <c r="E34" s="108" t="s">
        <v>54</v>
      </c>
      <c r="F34" s="120">
        <f>ROUND((SUM(BF81:BF139)),2)</f>
        <v>0</v>
      </c>
      <c r="G34" s="36"/>
      <c r="H34" s="36"/>
      <c r="I34" s="121">
        <v>0.15</v>
      </c>
      <c r="J34" s="120">
        <f>ROUND(((SUM(BF81:BF139))*I34),2)</f>
        <v>0</v>
      </c>
      <c r="K34" s="36"/>
      <c r="L34" s="109"/>
      <c r="S34" s="36"/>
      <c r="T34" s="36"/>
      <c r="U34" s="36"/>
      <c r="V34" s="36"/>
      <c r="W34" s="36"/>
      <c r="X34" s="36"/>
      <c r="Y34" s="36"/>
      <c r="Z34" s="36"/>
      <c r="AA34" s="36"/>
      <c r="AB34" s="36"/>
      <c r="AC34" s="36"/>
      <c r="AD34" s="36"/>
      <c r="AE34" s="36"/>
    </row>
    <row r="35" spans="1:31" s="2" customFormat="1" ht="14.45" customHeight="1" hidden="1">
      <c r="A35" s="36"/>
      <c r="B35" s="41"/>
      <c r="C35" s="36"/>
      <c r="D35" s="36"/>
      <c r="E35" s="108" t="s">
        <v>55</v>
      </c>
      <c r="F35" s="120">
        <f>ROUND((SUM(BG81:BG139)),2)</f>
        <v>0</v>
      </c>
      <c r="G35" s="36"/>
      <c r="H35" s="36"/>
      <c r="I35" s="121">
        <v>0.21</v>
      </c>
      <c r="J35" s="120">
        <f>0</f>
        <v>0</v>
      </c>
      <c r="K35" s="36"/>
      <c r="L35" s="109"/>
      <c r="S35" s="36"/>
      <c r="T35" s="36"/>
      <c r="U35" s="36"/>
      <c r="V35" s="36"/>
      <c r="W35" s="36"/>
      <c r="X35" s="36"/>
      <c r="Y35" s="36"/>
      <c r="Z35" s="36"/>
      <c r="AA35" s="36"/>
      <c r="AB35" s="36"/>
      <c r="AC35" s="36"/>
      <c r="AD35" s="36"/>
      <c r="AE35" s="36"/>
    </row>
    <row r="36" spans="1:31" s="2" customFormat="1" ht="14.45" customHeight="1" hidden="1">
      <c r="A36" s="36"/>
      <c r="B36" s="41"/>
      <c r="C36" s="36"/>
      <c r="D36" s="36"/>
      <c r="E36" s="108" t="s">
        <v>56</v>
      </c>
      <c r="F36" s="120">
        <f>ROUND((SUM(BH81:BH139)),2)</f>
        <v>0</v>
      </c>
      <c r="G36" s="36"/>
      <c r="H36" s="36"/>
      <c r="I36" s="121">
        <v>0.15</v>
      </c>
      <c r="J36" s="120">
        <f>0</f>
        <v>0</v>
      </c>
      <c r="K36" s="36"/>
      <c r="L36" s="109"/>
      <c r="S36" s="36"/>
      <c r="T36" s="36"/>
      <c r="U36" s="36"/>
      <c r="V36" s="36"/>
      <c r="W36" s="36"/>
      <c r="X36" s="36"/>
      <c r="Y36" s="36"/>
      <c r="Z36" s="36"/>
      <c r="AA36" s="36"/>
      <c r="AB36" s="36"/>
      <c r="AC36" s="36"/>
      <c r="AD36" s="36"/>
      <c r="AE36" s="36"/>
    </row>
    <row r="37" spans="1:31" s="2" customFormat="1" ht="14.45" customHeight="1" hidden="1">
      <c r="A37" s="36"/>
      <c r="B37" s="41"/>
      <c r="C37" s="36"/>
      <c r="D37" s="36"/>
      <c r="E37" s="108" t="s">
        <v>57</v>
      </c>
      <c r="F37" s="120">
        <f>ROUND((SUM(BI81:BI139)),2)</f>
        <v>0</v>
      </c>
      <c r="G37" s="36"/>
      <c r="H37" s="36"/>
      <c r="I37" s="121">
        <v>0</v>
      </c>
      <c r="J37" s="120">
        <f>0</f>
        <v>0</v>
      </c>
      <c r="K37" s="36"/>
      <c r="L37" s="109"/>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9"/>
      <c r="S38" s="36"/>
      <c r="T38" s="36"/>
      <c r="U38" s="36"/>
      <c r="V38" s="36"/>
      <c r="W38" s="36"/>
      <c r="X38" s="36"/>
      <c r="Y38" s="36"/>
      <c r="Z38" s="36"/>
      <c r="AA38" s="36"/>
      <c r="AB38" s="36"/>
      <c r="AC38" s="36"/>
      <c r="AD38" s="36"/>
      <c r="AE38" s="36"/>
    </row>
    <row r="39" spans="1:31" s="2" customFormat="1" ht="25.35" customHeight="1">
      <c r="A39" s="36"/>
      <c r="B39" s="41"/>
      <c r="C39" s="122"/>
      <c r="D39" s="123" t="s">
        <v>58</v>
      </c>
      <c r="E39" s="124"/>
      <c r="F39" s="124"/>
      <c r="G39" s="125" t="s">
        <v>59</v>
      </c>
      <c r="H39" s="126" t="s">
        <v>60</v>
      </c>
      <c r="I39" s="124"/>
      <c r="J39" s="127">
        <f>SUM(J30:J37)</f>
        <v>0</v>
      </c>
      <c r="K39" s="128"/>
      <c r="L39" s="109"/>
      <c r="S39" s="36"/>
      <c r="T39" s="36"/>
      <c r="U39" s="36"/>
      <c r="V39" s="36"/>
      <c r="W39" s="36"/>
      <c r="X39" s="36"/>
      <c r="Y39" s="36"/>
      <c r="Z39" s="36"/>
      <c r="AA39" s="36"/>
      <c r="AB39" s="36"/>
      <c r="AC39" s="36"/>
      <c r="AD39" s="36"/>
      <c r="AE39" s="36"/>
    </row>
    <row r="40" spans="1:31" s="2" customFormat="1" ht="14.45" customHeight="1">
      <c r="A40" s="36"/>
      <c r="B40" s="129"/>
      <c r="C40" s="130"/>
      <c r="D40" s="130"/>
      <c r="E40" s="130"/>
      <c r="F40" s="130"/>
      <c r="G40" s="130"/>
      <c r="H40" s="130"/>
      <c r="I40" s="130"/>
      <c r="J40" s="130"/>
      <c r="K40" s="130"/>
      <c r="L40" s="109"/>
      <c r="S40" s="36"/>
      <c r="T40" s="36"/>
      <c r="U40" s="36"/>
      <c r="V40" s="36"/>
      <c r="W40" s="36"/>
      <c r="X40" s="36"/>
      <c r="Y40" s="36"/>
      <c r="Z40" s="36"/>
      <c r="AA40" s="36"/>
      <c r="AB40" s="36"/>
      <c r="AC40" s="36"/>
      <c r="AD40" s="36"/>
      <c r="AE40" s="36"/>
    </row>
    <row r="44" spans="1:31" s="2" customFormat="1" ht="6.95" customHeight="1">
      <c r="A44" s="36"/>
      <c r="B44" s="131"/>
      <c r="C44" s="132"/>
      <c r="D44" s="132"/>
      <c r="E44" s="132"/>
      <c r="F44" s="132"/>
      <c r="G44" s="132"/>
      <c r="H44" s="132"/>
      <c r="I44" s="132"/>
      <c r="J44" s="132"/>
      <c r="K44" s="132"/>
      <c r="L44" s="109"/>
      <c r="S44" s="36"/>
      <c r="T44" s="36"/>
      <c r="U44" s="36"/>
      <c r="V44" s="36"/>
      <c r="W44" s="36"/>
      <c r="X44" s="36"/>
      <c r="Y44" s="36"/>
      <c r="Z44" s="36"/>
      <c r="AA44" s="36"/>
      <c r="AB44" s="36"/>
      <c r="AC44" s="36"/>
      <c r="AD44" s="36"/>
      <c r="AE44" s="36"/>
    </row>
    <row r="45" spans="1:31" s="2" customFormat="1" ht="24.95" customHeight="1">
      <c r="A45" s="36"/>
      <c r="B45" s="37"/>
      <c r="C45" s="24" t="s">
        <v>131</v>
      </c>
      <c r="D45" s="38"/>
      <c r="E45" s="38"/>
      <c r="F45" s="38"/>
      <c r="G45" s="38"/>
      <c r="H45" s="38"/>
      <c r="I45" s="38"/>
      <c r="J45" s="38"/>
      <c r="K45" s="38"/>
      <c r="L45" s="109"/>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9"/>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9"/>
      <c r="S47" s="36"/>
      <c r="T47" s="36"/>
      <c r="U47" s="36"/>
      <c r="V47" s="36"/>
      <c r="W47" s="36"/>
      <c r="X47" s="36"/>
      <c r="Y47" s="36"/>
      <c r="Z47" s="36"/>
      <c r="AA47" s="36"/>
      <c r="AB47" s="36"/>
      <c r="AC47" s="36"/>
      <c r="AD47" s="36"/>
      <c r="AE47" s="36"/>
    </row>
    <row r="48" spans="1:31" s="2" customFormat="1" ht="16.5" customHeight="1">
      <c r="A48" s="36"/>
      <c r="B48" s="37"/>
      <c r="C48" s="38"/>
      <c r="D48" s="38"/>
      <c r="E48" s="319" t="str">
        <f>E7</f>
        <v>III/11628 Voznice, PD</v>
      </c>
      <c r="F48" s="320"/>
      <c r="G48" s="320"/>
      <c r="H48" s="320"/>
      <c r="I48" s="38"/>
      <c r="J48" s="38"/>
      <c r="K48" s="38"/>
      <c r="L48" s="109"/>
      <c r="S48" s="36"/>
      <c r="T48" s="36"/>
      <c r="U48" s="36"/>
      <c r="V48" s="36"/>
      <c r="W48" s="36"/>
      <c r="X48" s="36"/>
      <c r="Y48" s="36"/>
      <c r="Z48" s="36"/>
      <c r="AA48" s="36"/>
      <c r="AB48" s="36"/>
      <c r="AC48" s="36"/>
      <c r="AD48" s="36"/>
      <c r="AE48" s="36"/>
    </row>
    <row r="49" spans="1:31" s="2" customFormat="1" ht="12" customHeight="1">
      <c r="A49" s="36"/>
      <c r="B49" s="37"/>
      <c r="C49" s="30" t="s">
        <v>129</v>
      </c>
      <c r="D49" s="38"/>
      <c r="E49" s="38"/>
      <c r="F49" s="38"/>
      <c r="G49" s="38"/>
      <c r="H49" s="38"/>
      <c r="I49" s="38"/>
      <c r="J49" s="38"/>
      <c r="K49" s="38"/>
      <c r="L49" s="109"/>
      <c r="S49" s="36"/>
      <c r="T49" s="36"/>
      <c r="U49" s="36"/>
      <c r="V49" s="36"/>
      <c r="W49" s="36"/>
      <c r="X49" s="36"/>
      <c r="Y49" s="36"/>
      <c r="Z49" s="36"/>
      <c r="AA49" s="36"/>
      <c r="AB49" s="36"/>
      <c r="AC49" s="36"/>
      <c r="AD49" s="36"/>
      <c r="AE49" s="36"/>
    </row>
    <row r="50" spans="1:31" s="2" customFormat="1" ht="16.5" customHeight="1">
      <c r="A50" s="36"/>
      <c r="B50" s="37"/>
      <c r="C50" s="38"/>
      <c r="D50" s="38"/>
      <c r="E50" s="272" t="str">
        <f>E9</f>
        <v>E.2-DIO - Dopravně inženýrská opatření pro III/116</v>
      </c>
      <c r="F50" s="321"/>
      <c r="G50" s="321"/>
      <c r="H50" s="321"/>
      <c r="I50" s="38"/>
      <c r="J50" s="38"/>
      <c r="K50" s="38"/>
      <c r="L50" s="109"/>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9"/>
      <c r="S51" s="36"/>
      <c r="T51" s="36"/>
      <c r="U51" s="36"/>
      <c r="V51" s="36"/>
      <c r="W51" s="36"/>
      <c r="X51" s="36"/>
      <c r="Y51" s="36"/>
      <c r="Z51" s="36"/>
      <c r="AA51" s="36"/>
      <c r="AB51" s="36"/>
      <c r="AC51" s="36"/>
      <c r="AD51" s="36"/>
      <c r="AE51" s="36"/>
    </row>
    <row r="52" spans="1:31" s="2" customFormat="1" ht="12" customHeight="1">
      <c r="A52" s="36"/>
      <c r="B52" s="37"/>
      <c r="C52" s="30" t="s">
        <v>22</v>
      </c>
      <c r="D52" s="38"/>
      <c r="E52" s="38"/>
      <c r="F52" s="28" t="str">
        <f>F12</f>
        <v>Voznice</v>
      </c>
      <c r="G52" s="38"/>
      <c r="H52" s="38"/>
      <c r="I52" s="30" t="s">
        <v>24</v>
      </c>
      <c r="J52" s="61" t="str">
        <f>IF(J12="","",J12)</f>
        <v>7. 12. 2020</v>
      </c>
      <c r="K52" s="38"/>
      <c r="L52" s="109"/>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9"/>
      <c r="S53" s="36"/>
      <c r="T53" s="36"/>
      <c r="U53" s="36"/>
      <c r="V53" s="36"/>
      <c r="W53" s="36"/>
      <c r="X53" s="36"/>
      <c r="Y53" s="36"/>
      <c r="Z53" s="36"/>
      <c r="AA53" s="36"/>
      <c r="AB53" s="36"/>
      <c r="AC53" s="36"/>
      <c r="AD53" s="36"/>
      <c r="AE53" s="36"/>
    </row>
    <row r="54" spans="1:31" s="2" customFormat="1" ht="25.7" customHeight="1">
      <c r="A54" s="36"/>
      <c r="B54" s="37"/>
      <c r="C54" s="30" t="s">
        <v>30</v>
      </c>
      <c r="D54" s="38"/>
      <c r="E54" s="38"/>
      <c r="F54" s="28" t="str">
        <f>E15</f>
        <v>Krajská správa a údržba silnic Středočeského kraje</v>
      </c>
      <c r="G54" s="38"/>
      <c r="H54" s="38"/>
      <c r="I54" s="30" t="s">
        <v>38</v>
      </c>
      <c r="J54" s="34" t="str">
        <f>E21</f>
        <v>METROPROJEKT Praha a.s.</v>
      </c>
      <c r="K54" s="38"/>
      <c r="L54" s="109"/>
      <c r="S54" s="36"/>
      <c r="T54" s="36"/>
      <c r="U54" s="36"/>
      <c r="V54" s="36"/>
      <c r="W54" s="36"/>
      <c r="X54" s="36"/>
      <c r="Y54" s="36"/>
      <c r="Z54" s="36"/>
      <c r="AA54" s="36"/>
      <c r="AB54" s="36"/>
      <c r="AC54" s="36"/>
      <c r="AD54" s="36"/>
      <c r="AE54" s="36"/>
    </row>
    <row r="55" spans="1:31" s="2" customFormat="1" ht="15.2" customHeight="1">
      <c r="A55" s="36"/>
      <c r="B55" s="37"/>
      <c r="C55" s="30" t="s">
        <v>36</v>
      </c>
      <c r="D55" s="38"/>
      <c r="E55" s="38"/>
      <c r="F55" s="28" t="str">
        <f>IF(E18="","",E18)</f>
        <v>Vyplň údaj</v>
      </c>
      <c r="G55" s="38"/>
      <c r="H55" s="38"/>
      <c r="I55" s="30" t="s">
        <v>43</v>
      </c>
      <c r="J55" s="34" t="str">
        <f>E24</f>
        <v xml:space="preserve"> </v>
      </c>
      <c r="K55" s="38"/>
      <c r="L55" s="109"/>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9"/>
      <c r="S56" s="36"/>
      <c r="T56" s="36"/>
      <c r="U56" s="36"/>
      <c r="V56" s="36"/>
      <c r="W56" s="36"/>
      <c r="X56" s="36"/>
      <c r="Y56" s="36"/>
      <c r="Z56" s="36"/>
      <c r="AA56" s="36"/>
      <c r="AB56" s="36"/>
      <c r="AC56" s="36"/>
      <c r="AD56" s="36"/>
      <c r="AE56" s="36"/>
    </row>
    <row r="57" spans="1:31" s="2" customFormat="1" ht="29.25" customHeight="1">
      <c r="A57" s="36"/>
      <c r="B57" s="37"/>
      <c r="C57" s="133" t="s">
        <v>132</v>
      </c>
      <c r="D57" s="134"/>
      <c r="E57" s="134"/>
      <c r="F57" s="134"/>
      <c r="G57" s="134"/>
      <c r="H57" s="134"/>
      <c r="I57" s="134"/>
      <c r="J57" s="135" t="s">
        <v>133</v>
      </c>
      <c r="K57" s="134"/>
      <c r="L57" s="109"/>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9"/>
      <c r="S58" s="36"/>
      <c r="T58" s="36"/>
      <c r="U58" s="36"/>
      <c r="V58" s="36"/>
      <c r="W58" s="36"/>
      <c r="X58" s="36"/>
      <c r="Y58" s="36"/>
      <c r="Z58" s="36"/>
      <c r="AA58" s="36"/>
      <c r="AB58" s="36"/>
      <c r="AC58" s="36"/>
      <c r="AD58" s="36"/>
      <c r="AE58" s="36"/>
    </row>
    <row r="59" spans="1:47" s="2" customFormat="1" ht="22.9" customHeight="1">
      <c r="A59" s="36"/>
      <c r="B59" s="37"/>
      <c r="C59" s="136" t="s">
        <v>80</v>
      </c>
      <c r="D59" s="38"/>
      <c r="E59" s="38"/>
      <c r="F59" s="38"/>
      <c r="G59" s="38"/>
      <c r="H59" s="38"/>
      <c r="I59" s="38"/>
      <c r="J59" s="79">
        <f>J81</f>
        <v>0</v>
      </c>
      <c r="K59" s="38"/>
      <c r="L59" s="109"/>
      <c r="S59" s="36"/>
      <c r="T59" s="36"/>
      <c r="U59" s="36"/>
      <c r="V59" s="36"/>
      <c r="W59" s="36"/>
      <c r="X59" s="36"/>
      <c r="Y59" s="36"/>
      <c r="Z59" s="36"/>
      <c r="AA59" s="36"/>
      <c r="AB59" s="36"/>
      <c r="AC59" s="36"/>
      <c r="AD59" s="36"/>
      <c r="AE59" s="36"/>
      <c r="AU59" s="18" t="s">
        <v>134</v>
      </c>
    </row>
    <row r="60" spans="2:12" s="9" customFormat="1" ht="24.95" customHeight="1">
      <c r="B60" s="137"/>
      <c r="C60" s="138"/>
      <c r="D60" s="139" t="s">
        <v>135</v>
      </c>
      <c r="E60" s="140"/>
      <c r="F60" s="140"/>
      <c r="G60" s="140"/>
      <c r="H60" s="140"/>
      <c r="I60" s="140"/>
      <c r="J60" s="141">
        <f>J82</f>
        <v>0</v>
      </c>
      <c r="K60" s="138"/>
      <c r="L60" s="142"/>
    </row>
    <row r="61" spans="2:12" s="10" customFormat="1" ht="19.9" customHeight="1">
      <c r="B61" s="143"/>
      <c r="C61" s="144"/>
      <c r="D61" s="145" t="s">
        <v>140</v>
      </c>
      <c r="E61" s="146"/>
      <c r="F61" s="146"/>
      <c r="G61" s="146"/>
      <c r="H61" s="146"/>
      <c r="I61" s="146"/>
      <c r="J61" s="147">
        <f>J83</f>
        <v>0</v>
      </c>
      <c r="K61" s="144"/>
      <c r="L61" s="148"/>
    </row>
    <row r="62" spans="1:31" s="2" customFormat="1" ht="21.75" customHeight="1">
      <c r="A62" s="36"/>
      <c r="B62" s="37"/>
      <c r="C62" s="38"/>
      <c r="D62" s="38"/>
      <c r="E62" s="38"/>
      <c r="F62" s="38"/>
      <c r="G62" s="38"/>
      <c r="H62" s="38"/>
      <c r="I62" s="38"/>
      <c r="J62" s="38"/>
      <c r="K62" s="38"/>
      <c r="L62" s="109"/>
      <c r="S62" s="36"/>
      <c r="T62" s="36"/>
      <c r="U62" s="36"/>
      <c r="V62" s="36"/>
      <c r="W62" s="36"/>
      <c r="X62" s="36"/>
      <c r="Y62" s="36"/>
      <c r="Z62" s="36"/>
      <c r="AA62" s="36"/>
      <c r="AB62" s="36"/>
      <c r="AC62" s="36"/>
      <c r="AD62" s="36"/>
      <c r="AE62" s="36"/>
    </row>
    <row r="63" spans="1:31" s="2" customFormat="1" ht="6.95" customHeight="1">
      <c r="A63" s="36"/>
      <c r="B63" s="49"/>
      <c r="C63" s="50"/>
      <c r="D63" s="50"/>
      <c r="E63" s="50"/>
      <c r="F63" s="50"/>
      <c r="G63" s="50"/>
      <c r="H63" s="50"/>
      <c r="I63" s="50"/>
      <c r="J63" s="50"/>
      <c r="K63" s="50"/>
      <c r="L63" s="109"/>
      <c r="S63" s="36"/>
      <c r="T63" s="36"/>
      <c r="U63" s="36"/>
      <c r="V63" s="36"/>
      <c r="W63" s="36"/>
      <c r="X63" s="36"/>
      <c r="Y63" s="36"/>
      <c r="Z63" s="36"/>
      <c r="AA63" s="36"/>
      <c r="AB63" s="36"/>
      <c r="AC63" s="36"/>
      <c r="AD63" s="36"/>
      <c r="AE63" s="36"/>
    </row>
    <row r="67" spans="1:31" s="2" customFormat="1" ht="6.95" customHeight="1">
      <c r="A67" s="36"/>
      <c r="B67" s="51"/>
      <c r="C67" s="52"/>
      <c r="D67" s="52"/>
      <c r="E67" s="52"/>
      <c r="F67" s="52"/>
      <c r="G67" s="52"/>
      <c r="H67" s="52"/>
      <c r="I67" s="52"/>
      <c r="J67" s="52"/>
      <c r="K67" s="52"/>
      <c r="L67" s="109"/>
      <c r="S67" s="36"/>
      <c r="T67" s="36"/>
      <c r="U67" s="36"/>
      <c r="V67" s="36"/>
      <c r="W67" s="36"/>
      <c r="X67" s="36"/>
      <c r="Y67" s="36"/>
      <c r="Z67" s="36"/>
      <c r="AA67" s="36"/>
      <c r="AB67" s="36"/>
      <c r="AC67" s="36"/>
      <c r="AD67" s="36"/>
      <c r="AE67" s="36"/>
    </row>
    <row r="68" spans="1:31" s="2" customFormat="1" ht="24.95" customHeight="1">
      <c r="A68" s="36"/>
      <c r="B68" s="37"/>
      <c r="C68" s="24" t="s">
        <v>143</v>
      </c>
      <c r="D68" s="38"/>
      <c r="E68" s="38"/>
      <c r="F68" s="38"/>
      <c r="G68" s="38"/>
      <c r="H68" s="38"/>
      <c r="I68" s="38"/>
      <c r="J68" s="38"/>
      <c r="K68" s="38"/>
      <c r="L68" s="109"/>
      <c r="S68" s="36"/>
      <c r="T68" s="36"/>
      <c r="U68" s="36"/>
      <c r="V68" s="36"/>
      <c r="W68" s="36"/>
      <c r="X68" s="36"/>
      <c r="Y68" s="36"/>
      <c r="Z68" s="36"/>
      <c r="AA68" s="36"/>
      <c r="AB68" s="36"/>
      <c r="AC68" s="36"/>
      <c r="AD68" s="36"/>
      <c r="AE68" s="36"/>
    </row>
    <row r="69" spans="1:31" s="2" customFormat="1" ht="6.95" customHeight="1">
      <c r="A69" s="36"/>
      <c r="B69" s="37"/>
      <c r="C69" s="38"/>
      <c r="D69" s="38"/>
      <c r="E69" s="38"/>
      <c r="F69" s="38"/>
      <c r="G69" s="38"/>
      <c r="H69" s="38"/>
      <c r="I69" s="38"/>
      <c r="J69" s="38"/>
      <c r="K69" s="38"/>
      <c r="L69" s="109"/>
      <c r="S69" s="36"/>
      <c r="T69" s="36"/>
      <c r="U69" s="36"/>
      <c r="V69" s="36"/>
      <c r="W69" s="36"/>
      <c r="X69" s="36"/>
      <c r="Y69" s="36"/>
      <c r="Z69" s="36"/>
      <c r="AA69" s="36"/>
      <c r="AB69" s="36"/>
      <c r="AC69" s="36"/>
      <c r="AD69" s="36"/>
      <c r="AE69" s="36"/>
    </row>
    <row r="70" spans="1:31" s="2" customFormat="1" ht="12" customHeight="1">
      <c r="A70" s="36"/>
      <c r="B70" s="37"/>
      <c r="C70" s="30" t="s">
        <v>16</v>
      </c>
      <c r="D70" s="38"/>
      <c r="E70" s="38"/>
      <c r="F70" s="38"/>
      <c r="G70" s="38"/>
      <c r="H70" s="38"/>
      <c r="I70" s="38"/>
      <c r="J70" s="38"/>
      <c r="K70" s="38"/>
      <c r="L70" s="109"/>
      <c r="S70" s="36"/>
      <c r="T70" s="36"/>
      <c r="U70" s="36"/>
      <c r="V70" s="36"/>
      <c r="W70" s="36"/>
      <c r="X70" s="36"/>
      <c r="Y70" s="36"/>
      <c r="Z70" s="36"/>
      <c r="AA70" s="36"/>
      <c r="AB70" s="36"/>
      <c r="AC70" s="36"/>
      <c r="AD70" s="36"/>
      <c r="AE70" s="36"/>
    </row>
    <row r="71" spans="1:31" s="2" customFormat="1" ht="16.5" customHeight="1">
      <c r="A71" s="36"/>
      <c r="B71" s="37"/>
      <c r="C71" s="38"/>
      <c r="D71" s="38"/>
      <c r="E71" s="319" t="str">
        <f>E7</f>
        <v>III/11628 Voznice, PD</v>
      </c>
      <c r="F71" s="320"/>
      <c r="G71" s="320"/>
      <c r="H71" s="320"/>
      <c r="I71" s="38"/>
      <c r="J71" s="38"/>
      <c r="K71" s="38"/>
      <c r="L71" s="109"/>
      <c r="S71" s="36"/>
      <c r="T71" s="36"/>
      <c r="U71" s="36"/>
      <c r="V71" s="36"/>
      <c r="W71" s="36"/>
      <c r="X71" s="36"/>
      <c r="Y71" s="36"/>
      <c r="Z71" s="36"/>
      <c r="AA71" s="36"/>
      <c r="AB71" s="36"/>
      <c r="AC71" s="36"/>
      <c r="AD71" s="36"/>
      <c r="AE71" s="36"/>
    </row>
    <row r="72" spans="1:31" s="2" customFormat="1" ht="12" customHeight="1">
      <c r="A72" s="36"/>
      <c r="B72" s="37"/>
      <c r="C72" s="30" t="s">
        <v>129</v>
      </c>
      <c r="D72" s="38"/>
      <c r="E72" s="38"/>
      <c r="F72" s="38"/>
      <c r="G72" s="38"/>
      <c r="H72" s="38"/>
      <c r="I72" s="38"/>
      <c r="J72" s="38"/>
      <c r="K72" s="38"/>
      <c r="L72" s="109"/>
      <c r="S72" s="36"/>
      <c r="T72" s="36"/>
      <c r="U72" s="36"/>
      <c r="V72" s="36"/>
      <c r="W72" s="36"/>
      <c r="X72" s="36"/>
      <c r="Y72" s="36"/>
      <c r="Z72" s="36"/>
      <c r="AA72" s="36"/>
      <c r="AB72" s="36"/>
      <c r="AC72" s="36"/>
      <c r="AD72" s="36"/>
      <c r="AE72" s="36"/>
    </row>
    <row r="73" spans="1:31" s="2" customFormat="1" ht="16.5" customHeight="1">
      <c r="A73" s="36"/>
      <c r="B73" s="37"/>
      <c r="C73" s="38"/>
      <c r="D73" s="38"/>
      <c r="E73" s="272" t="str">
        <f>E9</f>
        <v>E.2-DIO - Dopravně inženýrská opatření pro III/116</v>
      </c>
      <c r="F73" s="321"/>
      <c r="G73" s="321"/>
      <c r="H73" s="321"/>
      <c r="I73" s="38"/>
      <c r="J73" s="38"/>
      <c r="K73" s="38"/>
      <c r="L73" s="109"/>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09"/>
      <c r="S74" s="36"/>
      <c r="T74" s="36"/>
      <c r="U74" s="36"/>
      <c r="V74" s="36"/>
      <c r="W74" s="36"/>
      <c r="X74" s="36"/>
      <c r="Y74" s="36"/>
      <c r="Z74" s="36"/>
      <c r="AA74" s="36"/>
      <c r="AB74" s="36"/>
      <c r="AC74" s="36"/>
      <c r="AD74" s="36"/>
      <c r="AE74" s="36"/>
    </row>
    <row r="75" spans="1:31" s="2" customFormat="1" ht="12" customHeight="1">
      <c r="A75" s="36"/>
      <c r="B75" s="37"/>
      <c r="C75" s="30" t="s">
        <v>22</v>
      </c>
      <c r="D75" s="38"/>
      <c r="E75" s="38"/>
      <c r="F75" s="28" t="str">
        <f>F12</f>
        <v>Voznice</v>
      </c>
      <c r="G75" s="38"/>
      <c r="H75" s="38"/>
      <c r="I75" s="30" t="s">
        <v>24</v>
      </c>
      <c r="J75" s="61" t="str">
        <f>IF(J12="","",J12)</f>
        <v>7. 12. 2020</v>
      </c>
      <c r="K75" s="38"/>
      <c r="L75" s="109"/>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09"/>
      <c r="S76" s="36"/>
      <c r="T76" s="36"/>
      <c r="U76" s="36"/>
      <c r="V76" s="36"/>
      <c r="W76" s="36"/>
      <c r="X76" s="36"/>
      <c r="Y76" s="36"/>
      <c r="Z76" s="36"/>
      <c r="AA76" s="36"/>
      <c r="AB76" s="36"/>
      <c r="AC76" s="36"/>
      <c r="AD76" s="36"/>
      <c r="AE76" s="36"/>
    </row>
    <row r="77" spans="1:31" s="2" customFormat="1" ht="25.7" customHeight="1">
      <c r="A77" s="36"/>
      <c r="B77" s="37"/>
      <c r="C77" s="30" t="s">
        <v>30</v>
      </c>
      <c r="D77" s="38"/>
      <c r="E77" s="38"/>
      <c r="F77" s="28" t="str">
        <f>E15</f>
        <v>Krajská správa a údržba silnic Středočeského kraje</v>
      </c>
      <c r="G77" s="38"/>
      <c r="H77" s="38"/>
      <c r="I77" s="30" t="s">
        <v>38</v>
      </c>
      <c r="J77" s="34" t="str">
        <f>E21</f>
        <v>METROPROJEKT Praha a.s.</v>
      </c>
      <c r="K77" s="38"/>
      <c r="L77" s="109"/>
      <c r="S77" s="36"/>
      <c r="T77" s="36"/>
      <c r="U77" s="36"/>
      <c r="V77" s="36"/>
      <c r="W77" s="36"/>
      <c r="X77" s="36"/>
      <c r="Y77" s="36"/>
      <c r="Z77" s="36"/>
      <c r="AA77" s="36"/>
      <c r="AB77" s="36"/>
      <c r="AC77" s="36"/>
      <c r="AD77" s="36"/>
      <c r="AE77" s="36"/>
    </row>
    <row r="78" spans="1:31" s="2" customFormat="1" ht="15.2" customHeight="1">
      <c r="A78" s="36"/>
      <c r="B78" s="37"/>
      <c r="C78" s="30" t="s">
        <v>36</v>
      </c>
      <c r="D78" s="38"/>
      <c r="E78" s="38"/>
      <c r="F78" s="28" t="str">
        <f>IF(E18="","",E18)</f>
        <v>Vyplň údaj</v>
      </c>
      <c r="G78" s="38"/>
      <c r="H78" s="38"/>
      <c r="I78" s="30" t="s">
        <v>43</v>
      </c>
      <c r="J78" s="34" t="str">
        <f>E24</f>
        <v xml:space="preserve"> </v>
      </c>
      <c r="K78" s="38"/>
      <c r="L78" s="109"/>
      <c r="S78" s="36"/>
      <c r="T78" s="36"/>
      <c r="U78" s="36"/>
      <c r="V78" s="36"/>
      <c r="W78" s="36"/>
      <c r="X78" s="36"/>
      <c r="Y78" s="36"/>
      <c r="Z78" s="36"/>
      <c r="AA78" s="36"/>
      <c r="AB78" s="36"/>
      <c r="AC78" s="36"/>
      <c r="AD78" s="36"/>
      <c r="AE78" s="36"/>
    </row>
    <row r="79" spans="1:31" s="2" customFormat="1" ht="10.35" customHeight="1">
      <c r="A79" s="36"/>
      <c r="B79" s="37"/>
      <c r="C79" s="38"/>
      <c r="D79" s="38"/>
      <c r="E79" s="38"/>
      <c r="F79" s="38"/>
      <c r="G79" s="38"/>
      <c r="H79" s="38"/>
      <c r="I79" s="38"/>
      <c r="J79" s="38"/>
      <c r="K79" s="38"/>
      <c r="L79" s="109"/>
      <c r="S79" s="36"/>
      <c r="T79" s="36"/>
      <c r="U79" s="36"/>
      <c r="V79" s="36"/>
      <c r="W79" s="36"/>
      <c r="X79" s="36"/>
      <c r="Y79" s="36"/>
      <c r="Z79" s="36"/>
      <c r="AA79" s="36"/>
      <c r="AB79" s="36"/>
      <c r="AC79" s="36"/>
      <c r="AD79" s="36"/>
      <c r="AE79" s="36"/>
    </row>
    <row r="80" spans="1:31" s="11" customFormat="1" ht="29.25" customHeight="1">
      <c r="A80" s="149"/>
      <c r="B80" s="150"/>
      <c r="C80" s="151" t="s">
        <v>144</v>
      </c>
      <c r="D80" s="152" t="s">
        <v>67</v>
      </c>
      <c r="E80" s="152" t="s">
        <v>63</v>
      </c>
      <c r="F80" s="152" t="s">
        <v>64</v>
      </c>
      <c r="G80" s="152" t="s">
        <v>145</v>
      </c>
      <c r="H80" s="152" t="s">
        <v>146</v>
      </c>
      <c r="I80" s="152" t="s">
        <v>147</v>
      </c>
      <c r="J80" s="152" t="s">
        <v>133</v>
      </c>
      <c r="K80" s="153" t="s">
        <v>148</v>
      </c>
      <c r="L80" s="154"/>
      <c r="M80" s="70" t="s">
        <v>44</v>
      </c>
      <c r="N80" s="71" t="s">
        <v>52</v>
      </c>
      <c r="O80" s="71" t="s">
        <v>149</v>
      </c>
      <c r="P80" s="71" t="s">
        <v>150</v>
      </c>
      <c r="Q80" s="71" t="s">
        <v>151</v>
      </c>
      <c r="R80" s="71" t="s">
        <v>152</v>
      </c>
      <c r="S80" s="71" t="s">
        <v>153</v>
      </c>
      <c r="T80" s="72" t="s">
        <v>154</v>
      </c>
      <c r="U80" s="149"/>
      <c r="V80" s="149"/>
      <c r="W80" s="149"/>
      <c r="X80" s="149"/>
      <c r="Y80" s="149"/>
      <c r="Z80" s="149"/>
      <c r="AA80" s="149"/>
      <c r="AB80" s="149"/>
      <c r="AC80" s="149"/>
      <c r="AD80" s="149"/>
      <c r="AE80" s="149"/>
    </row>
    <row r="81" spans="1:63" s="2" customFormat="1" ht="22.9" customHeight="1">
      <c r="A81" s="36"/>
      <c r="B81" s="37"/>
      <c r="C81" s="77" t="s">
        <v>155</v>
      </c>
      <c r="D81" s="38"/>
      <c r="E81" s="38"/>
      <c r="F81" s="38"/>
      <c r="G81" s="38"/>
      <c r="H81" s="38"/>
      <c r="I81" s="38"/>
      <c r="J81" s="155">
        <f>BK81</f>
        <v>0</v>
      </c>
      <c r="K81" s="38"/>
      <c r="L81" s="41"/>
      <c r="M81" s="73"/>
      <c r="N81" s="156"/>
      <c r="O81" s="74"/>
      <c r="P81" s="157">
        <f>P82</f>
        <v>0</v>
      </c>
      <c r="Q81" s="74"/>
      <c r="R81" s="157">
        <f>R82</f>
        <v>0.099495</v>
      </c>
      <c r="S81" s="74"/>
      <c r="T81" s="158">
        <f>T82</f>
        <v>0</v>
      </c>
      <c r="U81" s="36"/>
      <c r="V81" s="36"/>
      <c r="W81" s="36"/>
      <c r="X81" s="36"/>
      <c r="Y81" s="36"/>
      <c r="Z81" s="36"/>
      <c r="AA81" s="36"/>
      <c r="AB81" s="36"/>
      <c r="AC81" s="36"/>
      <c r="AD81" s="36"/>
      <c r="AE81" s="36"/>
      <c r="AT81" s="18" t="s">
        <v>81</v>
      </c>
      <c r="AU81" s="18" t="s">
        <v>134</v>
      </c>
      <c r="BK81" s="159">
        <f>BK82</f>
        <v>0</v>
      </c>
    </row>
    <row r="82" spans="2:63" s="12" customFormat="1" ht="25.9" customHeight="1">
      <c r="B82" s="160"/>
      <c r="C82" s="161"/>
      <c r="D82" s="162" t="s">
        <v>81</v>
      </c>
      <c r="E82" s="163" t="s">
        <v>156</v>
      </c>
      <c r="F82" s="163" t="s">
        <v>157</v>
      </c>
      <c r="G82" s="161"/>
      <c r="H82" s="161"/>
      <c r="I82" s="164"/>
      <c r="J82" s="165">
        <f>BK82</f>
        <v>0</v>
      </c>
      <c r="K82" s="161"/>
      <c r="L82" s="166"/>
      <c r="M82" s="167"/>
      <c r="N82" s="168"/>
      <c r="O82" s="168"/>
      <c r="P82" s="169">
        <f>P83</f>
        <v>0</v>
      </c>
      <c r="Q82" s="168"/>
      <c r="R82" s="169">
        <f>R83</f>
        <v>0.099495</v>
      </c>
      <c r="S82" s="168"/>
      <c r="T82" s="170">
        <f>T83</f>
        <v>0</v>
      </c>
      <c r="AR82" s="171" t="s">
        <v>90</v>
      </c>
      <c r="AT82" s="172" t="s">
        <v>81</v>
      </c>
      <c r="AU82" s="172" t="s">
        <v>82</v>
      </c>
      <c r="AY82" s="171" t="s">
        <v>158</v>
      </c>
      <c r="BK82" s="173">
        <f>BK83</f>
        <v>0</v>
      </c>
    </row>
    <row r="83" spans="2:63" s="12" customFormat="1" ht="22.9" customHeight="1">
      <c r="B83" s="160"/>
      <c r="C83" s="161"/>
      <c r="D83" s="162" t="s">
        <v>81</v>
      </c>
      <c r="E83" s="174" t="s">
        <v>225</v>
      </c>
      <c r="F83" s="174" t="s">
        <v>426</v>
      </c>
      <c r="G83" s="161"/>
      <c r="H83" s="161"/>
      <c r="I83" s="164"/>
      <c r="J83" s="175">
        <f>BK83</f>
        <v>0</v>
      </c>
      <c r="K83" s="161"/>
      <c r="L83" s="166"/>
      <c r="M83" s="167"/>
      <c r="N83" s="168"/>
      <c r="O83" s="168"/>
      <c r="P83" s="169">
        <f>SUM(P84:P139)</f>
        <v>0</v>
      </c>
      <c r="Q83" s="168"/>
      <c r="R83" s="169">
        <f>SUM(R84:R139)</f>
        <v>0.099495</v>
      </c>
      <c r="S83" s="168"/>
      <c r="T83" s="170">
        <f>SUM(T84:T139)</f>
        <v>0</v>
      </c>
      <c r="AR83" s="171" t="s">
        <v>90</v>
      </c>
      <c r="AT83" s="172" t="s">
        <v>81</v>
      </c>
      <c r="AU83" s="172" t="s">
        <v>90</v>
      </c>
      <c r="AY83" s="171" t="s">
        <v>158</v>
      </c>
      <c r="BK83" s="173">
        <f>SUM(BK84:BK139)</f>
        <v>0</v>
      </c>
    </row>
    <row r="84" spans="1:65" s="2" customFormat="1" ht="14.45" customHeight="1">
      <c r="A84" s="36"/>
      <c r="B84" s="37"/>
      <c r="C84" s="176" t="s">
        <v>90</v>
      </c>
      <c r="D84" s="176" t="s">
        <v>160</v>
      </c>
      <c r="E84" s="177" t="s">
        <v>918</v>
      </c>
      <c r="F84" s="178" t="s">
        <v>919</v>
      </c>
      <c r="G84" s="179" t="s">
        <v>410</v>
      </c>
      <c r="H84" s="180">
        <v>61</v>
      </c>
      <c r="I84" s="181"/>
      <c r="J84" s="182">
        <f>ROUND(I84*H84,2)</f>
        <v>0</v>
      </c>
      <c r="K84" s="178" t="s">
        <v>163</v>
      </c>
      <c r="L84" s="41"/>
      <c r="M84" s="183" t="s">
        <v>44</v>
      </c>
      <c r="N84" s="184" t="s">
        <v>53</v>
      </c>
      <c r="O84" s="66"/>
      <c r="P84" s="185">
        <f>O84*H84</f>
        <v>0</v>
      </c>
      <c r="Q84" s="185">
        <v>0</v>
      </c>
      <c r="R84" s="185">
        <f>Q84*H84</f>
        <v>0</v>
      </c>
      <c r="S84" s="185">
        <v>0</v>
      </c>
      <c r="T84" s="186">
        <f>S84*H84</f>
        <v>0</v>
      </c>
      <c r="U84" s="36"/>
      <c r="V84" s="36"/>
      <c r="W84" s="36"/>
      <c r="X84" s="36"/>
      <c r="Y84" s="36"/>
      <c r="Z84" s="36"/>
      <c r="AA84" s="36"/>
      <c r="AB84" s="36"/>
      <c r="AC84" s="36"/>
      <c r="AD84" s="36"/>
      <c r="AE84" s="36"/>
      <c r="AR84" s="187" t="s">
        <v>164</v>
      </c>
      <c r="AT84" s="187" t="s">
        <v>160</v>
      </c>
      <c r="AU84" s="187" t="s">
        <v>92</v>
      </c>
      <c r="AY84" s="18" t="s">
        <v>158</v>
      </c>
      <c r="BE84" s="188">
        <f>IF(N84="základní",J84,0)</f>
        <v>0</v>
      </c>
      <c r="BF84" s="188">
        <f>IF(N84="snížená",J84,0)</f>
        <v>0</v>
      </c>
      <c r="BG84" s="188">
        <f>IF(N84="zákl. přenesená",J84,0)</f>
        <v>0</v>
      </c>
      <c r="BH84" s="188">
        <f>IF(N84="sníž. přenesená",J84,0)</f>
        <v>0</v>
      </c>
      <c r="BI84" s="188">
        <f>IF(N84="nulová",J84,0)</f>
        <v>0</v>
      </c>
      <c r="BJ84" s="18" t="s">
        <v>90</v>
      </c>
      <c r="BK84" s="188">
        <f>ROUND(I84*H84,2)</f>
        <v>0</v>
      </c>
      <c r="BL84" s="18" t="s">
        <v>164</v>
      </c>
      <c r="BM84" s="187" t="s">
        <v>920</v>
      </c>
    </row>
    <row r="85" spans="1:47" s="2" customFormat="1" ht="29.25">
      <c r="A85" s="36"/>
      <c r="B85" s="37"/>
      <c r="C85" s="38"/>
      <c r="D85" s="189" t="s">
        <v>166</v>
      </c>
      <c r="E85" s="38"/>
      <c r="F85" s="190" t="s">
        <v>921</v>
      </c>
      <c r="G85" s="38"/>
      <c r="H85" s="38"/>
      <c r="I85" s="191"/>
      <c r="J85" s="38"/>
      <c r="K85" s="38"/>
      <c r="L85" s="41"/>
      <c r="M85" s="192"/>
      <c r="N85" s="193"/>
      <c r="O85" s="66"/>
      <c r="P85" s="66"/>
      <c r="Q85" s="66"/>
      <c r="R85" s="66"/>
      <c r="S85" s="66"/>
      <c r="T85" s="67"/>
      <c r="U85" s="36"/>
      <c r="V85" s="36"/>
      <c r="W85" s="36"/>
      <c r="X85" s="36"/>
      <c r="Y85" s="36"/>
      <c r="Z85" s="36"/>
      <c r="AA85" s="36"/>
      <c r="AB85" s="36"/>
      <c r="AC85" s="36"/>
      <c r="AD85" s="36"/>
      <c r="AE85" s="36"/>
      <c r="AT85" s="18" t="s">
        <v>166</v>
      </c>
      <c r="AU85" s="18" t="s">
        <v>92</v>
      </c>
    </row>
    <row r="86" spans="2:51" s="14" customFormat="1" ht="11.25">
      <c r="B86" s="204"/>
      <c r="C86" s="205"/>
      <c r="D86" s="189" t="s">
        <v>168</v>
      </c>
      <c r="E86" s="206" t="s">
        <v>44</v>
      </c>
      <c r="F86" s="207" t="s">
        <v>922</v>
      </c>
      <c r="G86" s="205"/>
      <c r="H86" s="208">
        <v>55</v>
      </c>
      <c r="I86" s="209"/>
      <c r="J86" s="205"/>
      <c r="K86" s="205"/>
      <c r="L86" s="210"/>
      <c r="M86" s="211"/>
      <c r="N86" s="212"/>
      <c r="O86" s="212"/>
      <c r="P86" s="212"/>
      <c r="Q86" s="212"/>
      <c r="R86" s="212"/>
      <c r="S86" s="212"/>
      <c r="T86" s="213"/>
      <c r="AT86" s="214" t="s">
        <v>168</v>
      </c>
      <c r="AU86" s="214" t="s">
        <v>92</v>
      </c>
      <c r="AV86" s="14" t="s">
        <v>92</v>
      </c>
      <c r="AW86" s="14" t="s">
        <v>42</v>
      </c>
      <c r="AX86" s="14" t="s">
        <v>82</v>
      </c>
      <c r="AY86" s="214" t="s">
        <v>158</v>
      </c>
    </row>
    <row r="87" spans="2:51" s="14" customFormat="1" ht="11.25">
      <c r="B87" s="204"/>
      <c r="C87" s="205"/>
      <c r="D87" s="189" t="s">
        <v>168</v>
      </c>
      <c r="E87" s="206" t="s">
        <v>44</v>
      </c>
      <c r="F87" s="207" t="s">
        <v>923</v>
      </c>
      <c r="G87" s="205"/>
      <c r="H87" s="208">
        <v>6</v>
      </c>
      <c r="I87" s="209"/>
      <c r="J87" s="205"/>
      <c r="K87" s="205"/>
      <c r="L87" s="210"/>
      <c r="M87" s="211"/>
      <c r="N87" s="212"/>
      <c r="O87" s="212"/>
      <c r="P87" s="212"/>
      <c r="Q87" s="212"/>
      <c r="R87" s="212"/>
      <c r="S87" s="212"/>
      <c r="T87" s="213"/>
      <c r="AT87" s="214" t="s">
        <v>168</v>
      </c>
      <c r="AU87" s="214" t="s">
        <v>92</v>
      </c>
      <c r="AV87" s="14" t="s">
        <v>92</v>
      </c>
      <c r="AW87" s="14" t="s">
        <v>42</v>
      </c>
      <c r="AX87" s="14" t="s">
        <v>82</v>
      </c>
      <c r="AY87" s="214" t="s">
        <v>158</v>
      </c>
    </row>
    <row r="88" spans="2:51" s="15" customFormat="1" ht="11.25">
      <c r="B88" s="215"/>
      <c r="C88" s="216"/>
      <c r="D88" s="189" t="s">
        <v>168</v>
      </c>
      <c r="E88" s="217" t="s">
        <v>44</v>
      </c>
      <c r="F88" s="218" t="s">
        <v>171</v>
      </c>
      <c r="G88" s="216"/>
      <c r="H88" s="219">
        <v>61</v>
      </c>
      <c r="I88" s="220"/>
      <c r="J88" s="216"/>
      <c r="K88" s="216"/>
      <c r="L88" s="221"/>
      <c r="M88" s="222"/>
      <c r="N88" s="223"/>
      <c r="O88" s="223"/>
      <c r="P88" s="223"/>
      <c r="Q88" s="223"/>
      <c r="R88" s="223"/>
      <c r="S88" s="223"/>
      <c r="T88" s="224"/>
      <c r="AT88" s="225" t="s">
        <v>168</v>
      </c>
      <c r="AU88" s="225" t="s">
        <v>92</v>
      </c>
      <c r="AV88" s="15" t="s">
        <v>164</v>
      </c>
      <c r="AW88" s="15" t="s">
        <v>42</v>
      </c>
      <c r="AX88" s="15" t="s">
        <v>90</v>
      </c>
      <c r="AY88" s="225" t="s">
        <v>158</v>
      </c>
    </row>
    <row r="89" spans="1:65" s="2" customFormat="1" ht="24.2" customHeight="1">
      <c r="A89" s="36"/>
      <c r="B89" s="37"/>
      <c r="C89" s="176" t="s">
        <v>92</v>
      </c>
      <c r="D89" s="176" t="s">
        <v>160</v>
      </c>
      <c r="E89" s="177" t="s">
        <v>924</v>
      </c>
      <c r="F89" s="178" t="s">
        <v>925</v>
      </c>
      <c r="G89" s="179" t="s">
        <v>410</v>
      </c>
      <c r="H89" s="180">
        <v>4538</v>
      </c>
      <c r="I89" s="181"/>
      <c r="J89" s="182">
        <f>ROUND(I89*H89,2)</f>
        <v>0</v>
      </c>
      <c r="K89" s="178" t="s">
        <v>163</v>
      </c>
      <c r="L89" s="41"/>
      <c r="M89" s="183" t="s">
        <v>44</v>
      </c>
      <c r="N89" s="184" t="s">
        <v>53</v>
      </c>
      <c r="O89" s="66"/>
      <c r="P89" s="185">
        <f>O89*H89</f>
        <v>0</v>
      </c>
      <c r="Q89" s="185">
        <v>0</v>
      </c>
      <c r="R89" s="185">
        <f>Q89*H89</f>
        <v>0</v>
      </c>
      <c r="S89" s="185">
        <v>0</v>
      </c>
      <c r="T89" s="186">
        <f>S89*H89</f>
        <v>0</v>
      </c>
      <c r="U89" s="36"/>
      <c r="V89" s="36"/>
      <c r="W89" s="36"/>
      <c r="X89" s="36"/>
      <c r="Y89" s="36"/>
      <c r="Z89" s="36"/>
      <c r="AA89" s="36"/>
      <c r="AB89" s="36"/>
      <c r="AC89" s="36"/>
      <c r="AD89" s="36"/>
      <c r="AE89" s="36"/>
      <c r="AR89" s="187" t="s">
        <v>164</v>
      </c>
      <c r="AT89" s="187" t="s">
        <v>160</v>
      </c>
      <c r="AU89" s="187" t="s">
        <v>92</v>
      </c>
      <c r="AY89" s="18" t="s">
        <v>158</v>
      </c>
      <c r="BE89" s="188">
        <f>IF(N89="základní",J89,0)</f>
        <v>0</v>
      </c>
      <c r="BF89" s="188">
        <f>IF(N89="snížená",J89,0)</f>
        <v>0</v>
      </c>
      <c r="BG89" s="188">
        <f>IF(N89="zákl. přenesená",J89,0)</f>
        <v>0</v>
      </c>
      <c r="BH89" s="188">
        <f>IF(N89="sníž. přenesená",J89,0)</f>
        <v>0</v>
      </c>
      <c r="BI89" s="188">
        <f>IF(N89="nulová",J89,0)</f>
        <v>0</v>
      </c>
      <c r="BJ89" s="18" t="s">
        <v>90</v>
      </c>
      <c r="BK89" s="188">
        <f>ROUND(I89*H89,2)</f>
        <v>0</v>
      </c>
      <c r="BL89" s="18" t="s">
        <v>164</v>
      </c>
      <c r="BM89" s="187" t="s">
        <v>926</v>
      </c>
    </row>
    <row r="90" spans="1:47" s="2" customFormat="1" ht="29.25">
      <c r="A90" s="36"/>
      <c r="B90" s="37"/>
      <c r="C90" s="38"/>
      <c r="D90" s="189" t="s">
        <v>166</v>
      </c>
      <c r="E90" s="38"/>
      <c r="F90" s="190" t="s">
        <v>921</v>
      </c>
      <c r="G90" s="38"/>
      <c r="H90" s="38"/>
      <c r="I90" s="191"/>
      <c r="J90" s="38"/>
      <c r="K90" s="38"/>
      <c r="L90" s="41"/>
      <c r="M90" s="192"/>
      <c r="N90" s="193"/>
      <c r="O90" s="66"/>
      <c r="P90" s="66"/>
      <c r="Q90" s="66"/>
      <c r="R90" s="66"/>
      <c r="S90" s="66"/>
      <c r="T90" s="67"/>
      <c r="U90" s="36"/>
      <c r="V90" s="36"/>
      <c r="W90" s="36"/>
      <c r="X90" s="36"/>
      <c r="Y90" s="36"/>
      <c r="Z90" s="36"/>
      <c r="AA90" s="36"/>
      <c r="AB90" s="36"/>
      <c r="AC90" s="36"/>
      <c r="AD90" s="36"/>
      <c r="AE90" s="36"/>
      <c r="AT90" s="18" t="s">
        <v>166</v>
      </c>
      <c r="AU90" s="18" t="s">
        <v>92</v>
      </c>
    </row>
    <row r="91" spans="2:51" s="14" customFormat="1" ht="11.25">
      <c r="B91" s="204"/>
      <c r="C91" s="205"/>
      <c r="D91" s="189" t="s">
        <v>168</v>
      </c>
      <c r="E91" s="206" t="s">
        <v>44</v>
      </c>
      <c r="F91" s="207" t="s">
        <v>927</v>
      </c>
      <c r="G91" s="205"/>
      <c r="H91" s="208">
        <v>4125</v>
      </c>
      <c r="I91" s="209"/>
      <c r="J91" s="205"/>
      <c r="K91" s="205"/>
      <c r="L91" s="210"/>
      <c r="M91" s="211"/>
      <c r="N91" s="212"/>
      <c r="O91" s="212"/>
      <c r="P91" s="212"/>
      <c r="Q91" s="212"/>
      <c r="R91" s="212"/>
      <c r="S91" s="212"/>
      <c r="T91" s="213"/>
      <c r="AT91" s="214" t="s">
        <v>168</v>
      </c>
      <c r="AU91" s="214" t="s">
        <v>92</v>
      </c>
      <c r="AV91" s="14" t="s">
        <v>92</v>
      </c>
      <c r="AW91" s="14" t="s">
        <v>42</v>
      </c>
      <c r="AX91" s="14" t="s">
        <v>82</v>
      </c>
      <c r="AY91" s="214" t="s">
        <v>158</v>
      </c>
    </row>
    <row r="92" spans="2:51" s="14" customFormat="1" ht="11.25">
      <c r="B92" s="204"/>
      <c r="C92" s="205"/>
      <c r="D92" s="189" t="s">
        <v>168</v>
      </c>
      <c r="E92" s="206" t="s">
        <v>44</v>
      </c>
      <c r="F92" s="207" t="s">
        <v>928</v>
      </c>
      <c r="G92" s="205"/>
      <c r="H92" s="208">
        <v>413</v>
      </c>
      <c r="I92" s="209"/>
      <c r="J92" s="205"/>
      <c r="K92" s="205"/>
      <c r="L92" s="210"/>
      <c r="M92" s="211"/>
      <c r="N92" s="212"/>
      <c r="O92" s="212"/>
      <c r="P92" s="212"/>
      <c r="Q92" s="212"/>
      <c r="R92" s="212"/>
      <c r="S92" s="212"/>
      <c r="T92" s="213"/>
      <c r="AT92" s="214" t="s">
        <v>168</v>
      </c>
      <c r="AU92" s="214" t="s">
        <v>92</v>
      </c>
      <c r="AV92" s="14" t="s">
        <v>92</v>
      </c>
      <c r="AW92" s="14" t="s">
        <v>42</v>
      </c>
      <c r="AX92" s="14" t="s">
        <v>82</v>
      </c>
      <c r="AY92" s="214" t="s">
        <v>158</v>
      </c>
    </row>
    <row r="93" spans="2:51" s="15" customFormat="1" ht="11.25">
      <c r="B93" s="215"/>
      <c r="C93" s="216"/>
      <c r="D93" s="189" t="s">
        <v>168</v>
      </c>
      <c r="E93" s="217" t="s">
        <v>44</v>
      </c>
      <c r="F93" s="218" t="s">
        <v>171</v>
      </c>
      <c r="G93" s="216"/>
      <c r="H93" s="219">
        <v>4538</v>
      </c>
      <c r="I93" s="220"/>
      <c r="J93" s="216"/>
      <c r="K93" s="216"/>
      <c r="L93" s="221"/>
      <c r="M93" s="222"/>
      <c r="N93" s="223"/>
      <c r="O93" s="223"/>
      <c r="P93" s="223"/>
      <c r="Q93" s="223"/>
      <c r="R93" s="223"/>
      <c r="S93" s="223"/>
      <c r="T93" s="224"/>
      <c r="AT93" s="225" t="s">
        <v>168</v>
      </c>
      <c r="AU93" s="225" t="s">
        <v>92</v>
      </c>
      <c r="AV93" s="15" t="s">
        <v>164</v>
      </c>
      <c r="AW93" s="15" t="s">
        <v>42</v>
      </c>
      <c r="AX93" s="15" t="s">
        <v>90</v>
      </c>
      <c r="AY93" s="225" t="s">
        <v>158</v>
      </c>
    </row>
    <row r="94" spans="1:65" s="2" customFormat="1" ht="14.45" customHeight="1">
      <c r="A94" s="36"/>
      <c r="B94" s="37"/>
      <c r="C94" s="176" t="s">
        <v>178</v>
      </c>
      <c r="D94" s="176" t="s">
        <v>160</v>
      </c>
      <c r="E94" s="177" t="s">
        <v>929</v>
      </c>
      <c r="F94" s="178" t="s">
        <v>930</v>
      </c>
      <c r="G94" s="179" t="s">
        <v>410</v>
      </c>
      <c r="H94" s="180">
        <v>78</v>
      </c>
      <c r="I94" s="181"/>
      <c r="J94" s="182">
        <f>ROUND(I94*H94,2)</f>
        <v>0</v>
      </c>
      <c r="K94" s="178" t="s">
        <v>163</v>
      </c>
      <c r="L94" s="41"/>
      <c r="M94" s="183" t="s">
        <v>44</v>
      </c>
      <c r="N94" s="184" t="s">
        <v>53</v>
      </c>
      <c r="O94" s="66"/>
      <c r="P94" s="185">
        <f>O94*H94</f>
        <v>0</v>
      </c>
      <c r="Q94" s="185">
        <v>0</v>
      </c>
      <c r="R94" s="185">
        <f>Q94*H94</f>
        <v>0</v>
      </c>
      <c r="S94" s="185">
        <v>0</v>
      </c>
      <c r="T94" s="186">
        <f>S94*H94</f>
        <v>0</v>
      </c>
      <c r="U94" s="36"/>
      <c r="V94" s="36"/>
      <c r="W94" s="36"/>
      <c r="X94" s="36"/>
      <c r="Y94" s="36"/>
      <c r="Z94" s="36"/>
      <c r="AA94" s="36"/>
      <c r="AB94" s="36"/>
      <c r="AC94" s="36"/>
      <c r="AD94" s="36"/>
      <c r="AE94" s="36"/>
      <c r="AR94" s="187" t="s">
        <v>164</v>
      </c>
      <c r="AT94" s="187" t="s">
        <v>160</v>
      </c>
      <c r="AU94" s="187" t="s">
        <v>92</v>
      </c>
      <c r="AY94" s="18" t="s">
        <v>158</v>
      </c>
      <c r="BE94" s="188">
        <f>IF(N94="základní",J94,0)</f>
        <v>0</v>
      </c>
      <c r="BF94" s="188">
        <f>IF(N94="snížená",J94,0)</f>
        <v>0</v>
      </c>
      <c r="BG94" s="188">
        <f>IF(N94="zákl. přenesená",J94,0)</f>
        <v>0</v>
      </c>
      <c r="BH94" s="188">
        <f>IF(N94="sníž. přenesená",J94,0)</f>
        <v>0</v>
      </c>
      <c r="BI94" s="188">
        <f>IF(N94="nulová",J94,0)</f>
        <v>0</v>
      </c>
      <c r="BJ94" s="18" t="s">
        <v>90</v>
      </c>
      <c r="BK94" s="188">
        <f>ROUND(I94*H94,2)</f>
        <v>0</v>
      </c>
      <c r="BL94" s="18" t="s">
        <v>164</v>
      </c>
      <c r="BM94" s="187" t="s">
        <v>931</v>
      </c>
    </row>
    <row r="95" spans="1:47" s="2" customFormat="1" ht="29.25">
      <c r="A95" s="36"/>
      <c r="B95" s="37"/>
      <c r="C95" s="38"/>
      <c r="D95" s="189" t="s">
        <v>166</v>
      </c>
      <c r="E95" s="38"/>
      <c r="F95" s="190" t="s">
        <v>921</v>
      </c>
      <c r="G95" s="38"/>
      <c r="H95" s="38"/>
      <c r="I95" s="191"/>
      <c r="J95" s="38"/>
      <c r="K95" s="38"/>
      <c r="L95" s="41"/>
      <c r="M95" s="192"/>
      <c r="N95" s="193"/>
      <c r="O95" s="66"/>
      <c r="P95" s="66"/>
      <c r="Q95" s="66"/>
      <c r="R95" s="66"/>
      <c r="S95" s="66"/>
      <c r="T95" s="67"/>
      <c r="U95" s="36"/>
      <c r="V95" s="36"/>
      <c r="W95" s="36"/>
      <c r="X95" s="36"/>
      <c r="Y95" s="36"/>
      <c r="Z95" s="36"/>
      <c r="AA95" s="36"/>
      <c r="AB95" s="36"/>
      <c r="AC95" s="36"/>
      <c r="AD95" s="36"/>
      <c r="AE95" s="36"/>
      <c r="AT95" s="18" t="s">
        <v>166</v>
      </c>
      <c r="AU95" s="18" t="s">
        <v>92</v>
      </c>
    </row>
    <row r="96" spans="2:51" s="14" customFormat="1" ht="11.25">
      <c r="B96" s="204"/>
      <c r="C96" s="205"/>
      <c r="D96" s="189" t="s">
        <v>168</v>
      </c>
      <c r="E96" s="206" t="s">
        <v>44</v>
      </c>
      <c r="F96" s="207" t="s">
        <v>932</v>
      </c>
      <c r="G96" s="205"/>
      <c r="H96" s="208">
        <v>71</v>
      </c>
      <c r="I96" s="209"/>
      <c r="J96" s="205"/>
      <c r="K96" s="205"/>
      <c r="L96" s="210"/>
      <c r="M96" s="211"/>
      <c r="N96" s="212"/>
      <c r="O96" s="212"/>
      <c r="P96" s="212"/>
      <c r="Q96" s="212"/>
      <c r="R96" s="212"/>
      <c r="S96" s="212"/>
      <c r="T96" s="213"/>
      <c r="AT96" s="214" t="s">
        <v>168</v>
      </c>
      <c r="AU96" s="214" t="s">
        <v>92</v>
      </c>
      <c r="AV96" s="14" t="s">
        <v>92</v>
      </c>
      <c r="AW96" s="14" t="s">
        <v>42</v>
      </c>
      <c r="AX96" s="14" t="s">
        <v>82</v>
      </c>
      <c r="AY96" s="214" t="s">
        <v>158</v>
      </c>
    </row>
    <row r="97" spans="2:51" s="14" customFormat="1" ht="11.25">
      <c r="B97" s="204"/>
      <c r="C97" s="205"/>
      <c r="D97" s="189" t="s">
        <v>168</v>
      </c>
      <c r="E97" s="206" t="s">
        <v>44</v>
      </c>
      <c r="F97" s="207" t="s">
        <v>933</v>
      </c>
      <c r="G97" s="205"/>
      <c r="H97" s="208">
        <v>7</v>
      </c>
      <c r="I97" s="209"/>
      <c r="J97" s="205"/>
      <c r="K97" s="205"/>
      <c r="L97" s="210"/>
      <c r="M97" s="211"/>
      <c r="N97" s="212"/>
      <c r="O97" s="212"/>
      <c r="P97" s="212"/>
      <c r="Q97" s="212"/>
      <c r="R97" s="212"/>
      <c r="S97" s="212"/>
      <c r="T97" s="213"/>
      <c r="AT97" s="214" t="s">
        <v>168</v>
      </c>
      <c r="AU97" s="214" t="s">
        <v>92</v>
      </c>
      <c r="AV97" s="14" t="s">
        <v>92</v>
      </c>
      <c r="AW97" s="14" t="s">
        <v>42</v>
      </c>
      <c r="AX97" s="14" t="s">
        <v>82</v>
      </c>
      <c r="AY97" s="214" t="s">
        <v>158</v>
      </c>
    </row>
    <row r="98" spans="2:51" s="15" customFormat="1" ht="11.25">
      <c r="B98" s="215"/>
      <c r="C98" s="216"/>
      <c r="D98" s="189" t="s">
        <v>168</v>
      </c>
      <c r="E98" s="217" t="s">
        <v>44</v>
      </c>
      <c r="F98" s="218" t="s">
        <v>171</v>
      </c>
      <c r="G98" s="216"/>
      <c r="H98" s="219">
        <v>78</v>
      </c>
      <c r="I98" s="220"/>
      <c r="J98" s="216"/>
      <c r="K98" s="216"/>
      <c r="L98" s="221"/>
      <c r="M98" s="222"/>
      <c r="N98" s="223"/>
      <c r="O98" s="223"/>
      <c r="P98" s="223"/>
      <c r="Q98" s="223"/>
      <c r="R98" s="223"/>
      <c r="S98" s="223"/>
      <c r="T98" s="224"/>
      <c r="AT98" s="225" t="s">
        <v>168</v>
      </c>
      <c r="AU98" s="225" t="s">
        <v>92</v>
      </c>
      <c r="AV98" s="15" t="s">
        <v>164</v>
      </c>
      <c r="AW98" s="15" t="s">
        <v>42</v>
      </c>
      <c r="AX98" s="15" t="s">
        <v>90</v>
      </c>
      <c r="AY98" s="225" t="s">
        <v>158</v>
      </c>
    </row>
    <row r="99" spans="1:65" s="2" customFormat="1" ht="14.45" customHeight="1">
      <c r="A99" s="36"/>
      <c r="B99" s="37"/>
      <c r="C99" s="176" t="s">
        <v>164</v>
      </c>
      <c r="D99" s="176" t="s">
        <v>160</v>
      </c>
      <c r="E99" s="177" t="s">
        <v>934</v>
      </c>
      <c r="F99" s="178" t="s">
        <v>935</v>
      </c>
      <c r="G99" s="179" t="s">
        <v>410</v>
      </c>
      <c r="H99" s="180">
        <v>79</v>
      </c>
      <c r="I99" s="181"/>
      <c r="J99" s="182">
        <f>ROUND(I99*H99,2)</f>
        <v>0</v>
      </c>
      <c r="K99" s="178" t="s">
        <v>163</v>
      </c>
      <c r="L99" s="41"/>
      <c r="M99" s="183" t="s">
        <v>44</v>
      </c>
      <c r="N99" s="184" t="s">
        <v>53</v>
      </c>
      <c r="O99" s="66"/>
      <c r="P99" s="185">
        <f>O99*H99</f>
        <v>0</v>
      </c>
      <c r="Q99" s="185">
        <v>0</v>
      </c>
      <c r="R99" s="185">
        <f>Q99*H99</f>
        <v>0</v>
      </c>
      <c r="S99" s="185">
        <v>0</v>
      </c>
      <c r="T99" s="186">
        <f>S99*H99</f>
        <v>0</v>
      </c>
      <c r="U99" s="36"/>
      <c r="V99" s="36"/>
      <c r="W99" s="36"/>
      <c r="X99" s="36"/>
      <c r="Y99" s="36"/>
      <c r="Z99" s="36"/>
      <c r="AA99" s="36"/>
      <c r="AB99" s="36"/>
      <c r="AC99" s="36"/>
      <c r="AD99" s="36"/>
      <c r="AE99" s="36"/>
      <c r="AR99" s="187" t="s">
        <v>164</v>
      </c>
      <c r="AT99" s="187" t="s">
        <v>160</v>
      </c>
      <c r="AU99" s="187" t="s">
        <v>92</v>
      </c>
      <c r="AY99" s="18" t="s">
        <v>158</v>
      </c>
      <c r="BE99" s="188">
        <f>IF(N99="základní",J99,0)</f>
        <v>0</v>
      </c>
      <c r="BF99" s="188">
        <f>IF(N99="snížená",J99,0)</f>
        <v>0</v>
      </c>
      <c r="BG99" s="188">
        <f>IF(N99="zákl. přenesená",J99,0)</f>
        <v>0</v>
      </c>
      <c r="BH99" s="188">
        <f>IF(N99="sníž. přenesená",J99,0)</f>
        <v>0</v>
      </c>
      <c r="BI99" s="188">
        <f>IF(N99="nulová",J99,0)</f>
        <v>0</v>
      </c>
      <c r="BJ99" s="18" t="s">
        <v>90</v>
      </c>
      <c r="BK99" s="188">
        <f>ROUND(I99*H99,2)</f>
        <v>0</v>
      </c>
      <c r="BL99" s="18" t="s">
        <v>164</v>
      </c>
      <c r="BM99" s="187" t="s">
        <v>936</v>
      </c>
    </row>
    <row r="100" spans="1:47" s="2" customFormat="1" ht="29.25">
      <c r="A100" s="36"/>
      <c r="B100" s="37"/>
      <c r="C100" s="38"/>
      <c r="D100" s="189" t="s">
        <v>166</v>
      </c>
      <c r="E100" s="38"/>
      <c r="F100" s="190" t="s">
        <v>921</v>
      </c>
      <c r="G100" s="38"/>
      <c r="H100" s="38"/>
      <c r="I100" s="191"/>
      <c r="J100" s="38"/>
      <c r="K100" s="38"/>
      <c r="L100" s="41"/>
      <c r="M100" s="192"/>
      <c r="N100" s="193"/>
      <c r="O100" s="66"/>
      <c r="P100" s="66"/>
      <c r="Q100" s="66"/>
      <c r="R100" s="66"/>
      <c r="S100" s="66"/>
      <c r="T100" s="67"/>
      <c r="U100" s="36"/>
      <c r="V100" s="36"/>
      <c r="W100" s="36"/>
      <c r="X100" s="36"/>
      <c r="Y100" s="36"/>
      <c r="Z100" s="36"/>
      <c r="AA100" s="36"/>
      <c r="AB100" s="36"/>
      <c r="AC100" s="36"/>
      <c r="AD100" s="36"/>
      <c r="AE100" s="36"/>
      <c r="AT100" s="18" t="s">
        <v>166</v>
      </c>
      <c r="AU100" s="18" t="s">
        <v>92</v>
      </c>
    </row>
    <row r="101" spans="2:51" s="14" customFormat="1" ht="11.25">
      <c r="B101" s="204"/>
      <c r="C101" s="205"/>
      <c r="D101" s="189" t="s">
        <v>168</v>
      </c>
      <c r="E101" s="206" t="s">
        <v>44</v>
      </c>
      <c r="F101" s="207" t="s">
        <v>937</v>
      </c>
      <c r="G101" s="205"/>
      <c r="H101" s="208">
        <v>72</v>
      </c>
      <c r="I101" s="209"/>
      <c r="J101" s="205"/>
      <c r="K101" s="205"/>
      <c r="L101" s="210"/>
      <c r="M101" s="211"/>
      <c r="N101" s="212"/>
      <c r="O101" s="212"/>
      <c r="P101" s="212"/>
      <c r="Q101" s="212"/>
      <c r="R101" s="212"/>
      <c r="S101" s="212"/>
      <c r="T101" s="213"/>
      <c r="AT101" s="214" t="s">
        <v>168</v>
      </c>
      <c r="AU101" s="214" t="s">
        <v>92</v>
      </c>
      <c r="AV101" s="14" t="s">
        <v>92</v>
      </c>
      <c r="AW101" s="14" t="s">
        <v>42</v>
      </c>
      <c r="AX101" s="14" t="s">
        <v>82</v>
      </c>
      <c r="AY101" s="214" t="s">
        <v>158</v>
      </c>
    </row>
    <row r="102" spans="2:51" s="14" customFormat="1" ht="11.25">
      <c r="B102" s="204"/>
      <c r="C102" s="205"/>
      <c r="D102" s="189" t="s">
        <v>168</v>
      </c>
      <c r="E102" s="206" t="s">
        <v>44</v>
      </c>
      <c r="F102" s="207" t="s">
        <v>933</v>
      </c>
      <c r="G102" s="205"/>
      <c r="H102" s="208">
        <v>7</v>
      </c>
      <c r="I102" s="209"/>
      <c r="J102" s="205"/>
      <c r="K102" s="205"/>
      <c r="L102" s="210"/>
      <c r="M102" s="211"/>
      <c r="N102" s="212"/>
      <c r="O102" s="212"/>
      <c r="P102" s="212"/>
      <c r="Q102" s="212"/>
      <c r="R102" s="212"/>
      <c r="S102" s="212"/>
      <c r="T102" s="213"/>
      <c r="AT102" s="214" t="s">
        <v>168</v>
      </c>
      <c r="AU102" s="214" t="s">
        <v>92</v>
      </c>
      <c r="AV102" s="14" t="s">
        <v>92</v>
      </c>
      <c r="AW102" s="14" t="s">
        <v>42</v>
      </c>
      <c r="AX102" s="14" t="s">
        <v>82</v>
      </c>
      <c r="AY102" s="214" t="s">
        <v>158</v>
      </c>
    </row>
    <row r="103" spans="2:51" s="15" customFormat="1" ht="11.25">
      <c r="B103" s="215"/>
      <c r="C103" s="216"/>
      <c r="D103" s="189" t="s">
        <v>168</v>
      </c>
      <c r="E103" s="217" t="s">
        <v>44</v>
      </c>
      <c r="F103" s="218" t="s">
        <v>171</v>
      </c>
      <c r="G103" s="216"/>
      <c r="H103" s="219">
        <v>79</v>
      </c>
      <c r="I103" s="220"/>
      <c r="J103" s="216"/>
      <c r="K103" s="216"/>
      <c r="L103" s="221"/>
      <c r="M103" s="222"/>
      <c r="N103" s="223"/>
      <c r="O103" s="223"/>
      <c r="P103" s="223"/>
      <c r="Q103" s="223"/>
      <c r="R103" s="223"/>
      <c r="S103" s="223"/>
      <c r="T103" s="224"/>
      <c r="AT103" s="225" t="s">
        <v>168</v>
      </c>
      <c r="AU103" s="225" t="s">
        <v>92</v>
      </c>
      <c r="AV103" s="15" t="s">
        <v>164</v>
      </c>
      <c r="AW103" s="15" t="s">
        <v>42</v>
      </c>
      <c r="AX103" s="15" t="s">
        <v>90</v>
      </c>
      <c r="AY103" s="225" t="s">
        <v>158</v>
      </c>
    </row>
    <row r="104" spans="1:65" s="2" customFormat="1" ht="24.2" customHeight="1">
      <c r="A104" s="36"/>
      <c r="B104" s="37"/>
      <c r="C104" s="176" t="s">
        <v>190</v>
      </c>
      <c r="D104" s="176" t="s">
        <v>160</v>
      </c>
      <c r="E104" s="177" t="s">
        <v>938</v>
      </c>
      <c r="F104" s="178" t="s">
        <v>939</v>
      </c>
      <c r="G104" s="179" t="s">
        <v>410</v>
      </c>
      <c r="H104" s="180">
        <v>5858</v>
      </c>
      <c r="I104" s="181"/>
      <c r="J104" s="182">
        <f>ROUND(I104*H104,2)</f>
        <v>0</v>
      </c>
      <c r="K104" s="178" t="s">
        <v>163</v>
      </c>
      <c r="L104" s="41"/>
      <c r="M104" s="183" t="s">
        <v>44</v>
      </c>
      <c r="N104" s="184" t="s">
        <v>53</v>
      </c>
      <c r="O104" s="66"/>
      <c r="P104" s="185">
        <f>O104*H104</f>
        <v>0</v>
      </c>
      <c r="Q104" s="185">
        <v>0</v>
      </c>
      <c r="R104" s="185">
        <f>Q104*H104</f>
        <v>0</v>
      </c>
      <c r="S104" s="185">
        <v>0</v>
      </c>
      <c r="T104" s="186">
        <f>S104*H104</f>
        <v>0</v>
      </c>
      <c r="U104" s="36"/>
      <c r="V104" s="36"/>
      <c r="W104" s="36"/>
      <c r="X104" s="36"/>
      <c r="Y104" s="36"/>
      <c r="Z104" s="36"/>
      <c r="AA104" s="36"/>
      <c r="AB104" s="36"/>
      <c r="AC104" s="36"/>
      <c r="AD104" s="36"/>
      <c r="AE104" s="36"/>
      <c r="AR104" s="187" t="s">
        <v>164</v>
      </c>
      <c r="AT104" s="187" t="s">
        <v>160</v>
      </c>
      <c r="AU104" s="187" t="s">
        <v>92</v>
      </c>
      <c r="AY104" s="18" t="s">
        <v>158</v>
      </c>
      <c r="BE104" s="188">
        <f>IF(N104="základní",J104,0)</f>
        <v>0</v>
      </c>
      <c r="BF104" s="188">
        <f>IF(N104="snížená",J104,0)</f>
        <v>0</v>
      </c>
      <c r="BG104" s="188">
        <f>IF(N104="zákl. přenesená",J104,0)</f>
        <v>0</v>
      </c>
      <c r="BH104" s="188">
        <f>IF(N104="sníž. přenesená",J104,0)</f>
        <v>0</v>
      </c>
      <c r="BI104" s="188">
        <f>IF(N104="nulová",J104,0)</f>
        <v>0</v>
      </c>
      <c r="BJ104" s="18" t="s">
        <v>90</v>
      </c>
      <c r="BK104" s="188">
        <f>ROUND(I104*H104,2)</f>
        <v>0</v>
      </c>
      <c r="BL104" s="18" t="s">
        <v>164</v>
      </c>
      <c r="BM104" s="187" t="s">
        <v>940</v>
      </c>
    </row>
    <row r="105" spans="1:47" s="2" customFormat="1" ht="29.25">
      <c r="A105" s="36"/>
      <c r="B105" s="37"/>
      <c r="C105" s="38"/>
      <c r="D105" s="189" t="s">
        <v>166</v>
      </c>
      <c r="E105" s="38"/>
      <c r="F105" s="190" t="s">
        <v>921</v>
      </c>
      <c r="G105" s="38"/>
      <c r="H105" s="38"/>
      <c r="I105" s="191"/>
      <c r="J105" s="38"/>
      <c r="K105" s="38"/>
      <c r="L105" s="41"/>
      <c r="M105" s="192"/>
      <c r="N105" s="193"/>
      <c r="O105" s="66"/>
      <c r="P105" s="66"/>
      <c r="Q105" s="66"/>
      <c r="R105" s="66"/>
      <c r="S105" s="66"/>
      <c r="T105" s="67"/>
      <c r="U105" s="36"/>
      <c r="V105" s="36"/>
      <c r="W105" s="36"/>
      <c r="X105" s="36"/>
      <c r="Y105" s="36"/>
      <c r="Z105" s="36"/>
      <c r="AA105" s="36"/>
      <c r="AB105" s="36"/>
      <c r="AC105" s="36"/>
      <c r="AD105" s="36"/>
      <c r="AE105" s="36"/>
      <c r="AT105" s="18" t="s">
        <v>166</v>
      </c>
      <c r="AU105" s="18" t="s">
        <v>92</v>
      </c>
    </row>
    <row r="106" spans="2:51" s="14" customFormat="1" ht="11.25">
      <c r="B106" s="204"/>
      <c r="C106" s="205"/>
      <c r="D106" s="189" t="s">
        <v>168</v>
      </c>
      <c r="E106" s="206" t="s">
        <v>44</v>
      </c>
      <c r="F106" s="207" t="s">
        <v>941</v>
      </c>
      <c r="G106" s="205"/>
      <c r="H106" s="208">
        <v>5325</v>
      </c>
      <c r="I106" s="209"/>
      <c r="J106" s="205"/>
      <c r="K106" s="205"/>
      <c r="L106" s="210"/>
      <c r="M106" s="211"/>
      <c r="N106" s="212"/>
      <c r="O106" s="212"/>
      <c r="P106" s="212"/>
      <c r="Q106" s="212"/>
      <c r="R106" s="212"/>
      <c r="S106" s="212"/>
      <c r="T106" s="213"/>
      <c r="AT106" s="214" t="s">
        <v>168</v>
      </c>
      <c r="AU106" s="214" t="s">
        <v>92</v>
      </c>
      <c r="AV106" s="14" t="s">
        <v>92</v>
      </c>
      <c r="AW106" s="14" t="s">
        <v>42</v>
      </c>
      <c r="AX106" s="14" t="s">
        <v>82</v>
      </c>
      <c r="AY106" s="214" t="s">
        <v>158</v>
      </c>
    </row>
    <row r="107" spans="2:51" s="14" customFormat="1" ht="11.25">
      <c r="B107" s="204"/>
      <c r="C107" s="205"/>
      <c r="D107" s="189" t="s">
        <v>168</v>
      </c>
      <c r="E107" s="206" t="s">
        <v>44</v>
      </c>
      <c r="F107" s="207" t="s">
        <v>942</v>
      </c>
      <c r="G107" s="205"/>
      <c r="H107" s="208">
        <v>533</v>
      </c>
      <c r="I107" s="209"/>
      <c r="J107" s="205"/>
      <c r="K107" s="205"/>
      <c r="L107" s="210"/>
      <c r="M107" s="211"/>
      <c r="N107" s="212"/>
      <c r="O107" s="212"/>
      <c r="P107" s="212"/>
      <c r="Q107" s="212"/>
      <c r="R107" s="212"/>
      <c r="S107" s="212"/>
      <c r="T107" s="213"/>
      <c r="AT107" s="214" t="s">
        <v>168</v>
      </c>
      <c r="AU107" s="214" t="s">
        <v>92</v>
      </c>
      <c r="AV107" s="14" t="s">
        <v>92</v>
      </c>
      <c r="AW107" s="14" t="s">
        <v>42</v>
      </c>
      <c r="AX107" s="14" t="s">
        <v>82</v>
      </c>
      <c r="AY107" s="214" t="s">
        <v>158</v>
      </c>
    </row>
    <row r="108" spans="2:51" s="15" customFormat="1" ht="11.25">
      <c r="B108" s="215"/>
      <c r="C108" s="216"/>
      <c r="D108" s="189" t="s">
        <v>168</v>
      </c>
      <c r="E108" s="217" t="s">
        <v>44</v>
      </c>
      <c r="F108" s="218" t="s">
        <v>171</v>
      </c>
      <c r="G108" s="216"/>
      <c r="H108" s="219">
        <v>5858</v>
      </c>
      <c r="I108" s="220"/>
      <c r="J108" s="216"/>
      <c r="K108" s="216"/>
      <c r="L108" s="221"/>
      <c r="M108" s="222"/>
      <c r="N108" s="223"/>
      <c r="O108" s="223"/>
      <c r="P108" s="223"/>
      <c r="Q108" s="223"/>
      <c r="R108" s="223"/>
      <c r="S108" s="223"/>
      <c r="T108" s="224"/>
      <c r="AT108" s="225" t="s">
        <v>168</v>
      </c>
      <c r="AU108" s="225" t="s">
        <v>92</v>
      </c>
      <c r="AV108" s="15" t="s">
        <v>164</v>
      </c>
      <c r="AW108" s="15" t="s">
        <v>42</v>
      </c>
      <c r="AX108" s="15" t="s">
        <v>90</v>
      </c>
      <c r="AY108" s="225" t="s">
        <v>158</v>
      </c>
    </row>
    <row r="109" spans="1:65" s="2" customFormat="1" ht="24.2" customHeight="1">
      <c r="A109" s="36"/>
      <c r="B109" s="37"/>
      <c r="C109" s="176" t="s">
        <v>197</v>
      </c>
      <c r="D109" s="176" t="s">
        <v>160</v>
      </c>
      <c r="E109" s="177" t="s">
        <v>943</v>
      </c>
      <c r="F109" s="178" t="s">
        <v>944</v>
      </c>
      <c r="G109" s="179" t="s">
        <v>410</v>
      </c>
      <c r="H109" s="180">
        <v>17820</v>
      </c>
      <c r="I109" s="181"/>
      <c r="J109" s="182">
        <f>ROUND(I109*H109,2)</f>
        <v>0</v>
      </c>
      <c r="K109" s="178" t="s">
        <v>163</v>
      </c>
      <c r="L109" s="41"/>
      <c r="M109" s="183" t="s">
        <v>44</v>
      </c>
      <c r="N109" s="184" t="s">
        <v>53</v>
      </c>
      <c r="O109" s="66"/>
      <c r="P109" s="185">
        <f>O109*H109</f>
        <v>0</v>
      </c>
      <c r="Q109" s="185">
        <v>0</v>
      </c>
      <c r="R109" s="185">
        <f>Q109*H109</f>
        <v>0</v>
      </c>
      <c r="S109" s="185">
        <v>0</v>
      </c>
      <c r="T109" s="186">
        <f>S109*H109</f>
        <v>0</v>
      </c>
      <c r="U109" s="36"/>
      <c r="V109" s="36"/>
      <c r="W109" s="36"/>
      <c r="X109" s="36"/>
      <c r="Y109" s="36"/>
      <c r="Z109" s="36"/>
      <c r="AA109" s="36"/>
      <c r="AB109" s="36"/>
      <c r="AC109" s="36"/>
      <c r="AD109" s="36"/>
      <c r="AE109" s="36"/>
      <c r="AR109" s="187" t="s">
        <v>164</v>
      </c>
      <c r="AT109" s="187" t="s">
        <v>160</v>
      </c>
      <c r="AU109" s="187" t="s">
        <v>92</v>
      </c>
      <c r="AY109" s="18" t="s">
        <v>158</v>
      </c>
      <c r="BE109" s="188">
        <f>IF(N109="základní",J109,0)</f>
        <v>0</v>
      </c>
      <c r="BF109" s="188">
        <f>IF(N109="snížená",J109,0)</f>
        <v>0</v>
      </c>
      <c r="BG109" s="188">
        <f>IF(N109="zákl. přenesená",J109,0)</f>
        <v>0</v>
      </c>
      <c r="BH109" s="188">
        <f>IF(N109="sníž. přenesená",J109,0)</f>
        <v>0</v>
      </c>
      <c r="BI109" s="188">
        <f>IF(N109="nulová",J109,0)</f>
        <v>0</v>
      </c>
      <c r="BJ109" s="18" t="s">
        <v>90</v>
      </c>
      <c r="BK109" s="188">
        <f>ROUND(I109*H109,2)</f>
        <v>0</v>
      </c>
      <c r="BL109" s="18" t="s">
        <v>164</v>
      </c>
      <c r="BM109" s="187" t="s">
        <v>945</v>
      </c>
    </row>
    <row r="110" spans="1:47" s="2" customFormat="1" ht="29.25">
      <c r="A110" s="36"/>
      <c r="B110" s="37"/>
      <c r="C110" s="38"/>
      <c r="D110" s="189" t="s">
        <v>166</v>
      </c>
      <c r="E110" s="38"/>
      <c r="F110" s="190" t="s">
        <v>921</v>
      </c>
      <c r="G110" s="38"/>
      <c r="H110" s="38"/>
      <c r="I110" s="191"/>
      <c r="J110" s="38"/>
      <c r="K110" s="38"/>
      <c r="L110" s="41"/>
      <c r="M110" s="192"/>
      <c r="N110" s="193"/>
      <c r="O110" s="66"/>
      <c r="P110" s="66"/>
      <c r="Q110" s="66"/>
      <c r="R110" s="66"/>
      <c r="S110" s="66"/>
      <c r="T110" s="67"/>
      <c r="U110" s="36"/>
      <c r="V110" s="36"/>
      <c r="W110" s="36"/>
      <c r="X110" s="36"/>
      <c r="Y110" s="36"/>
      <c r="Z110" s="36"/>
      <c r="AA110" s="36"/>
      <c r="AB110" s="36"/>
      <c r="AC110" s="36"/>
      <c r="AD110" s="36"/>
      <c r="AE110" s="36"/>
      <c r="AT110" s="18" t="s">
        <v>166</v>
      </c>
      <c r="AU110" s="18" t="s">
        <v>92</v>
      </c>
    </row>
    <row r="111" spans="2:51" s="14" customFormat="1" ht="11.25">
      <c r="B111" s="204"/>
      <c r="C111" s="205"/>
      <c r="D111" s="189" t="s">
        <v>168</v>
      </c>
      <c r="E111" s="206" t="s">
        <v>44</v>
      </c>
      <c r="F111" s="207" t="s">
        <v>946</v>
      </c>
      <c r="G111" s="205"/>
      <c r="H111" s="208">
        <v>16200</v>
      </c>
      <c r="I111" s="209"/>
      <c r="J111" s="205"/>
      <c r="K111" s="205"/>
      <c r="L111" s="210"/>
      <c r="M111" s="211"/>
      <c r="N111" s="212"/>
      <c r="O111" s="212"/>
      <c r="P111" s="212"/>
      <c r="Q111" s="212"/>
      <c r="R111" s="212"/>
      <c r="S111" s="212"/>
      <c r="T111" s="213"/>
      <c r="AT111" s="214" t="s">
        <v>168</v>
      </c>
      <c r="AU111" s="214" t="s">
        <v>92</v>
      </c>
      <c r="AV111" s="14" t="s">
        <v>92</v>
      </c>
      <c r="AW111" s="14" t="s">
        <v>42</v>
      </c>
      <c r="AX111" s="14" t="s">
        <v>82</v>
      </c>
      <c r="AY111" s="214" t="s">
        <v>158</v>
      </c>
    </row>
    <row r="112" spans="2:51" s="14" customFormat="1" ht="11.25">
      <c r="B112" s="204"/>
      <c r="C112" s="205"/>
      <c r="D112" s="189" t="s">
        <v>168</v>
      </c>
      <c r="E112" s="206" t="s">
        <v>44</v>
      </c>
      <c r="F112" s="207" t="s">
        <v>947</v>
      </c>
      <c r="G112" s="205"/>
      <c r="H112" s="208">
        <v>1620</v>
      </c>
      <c r="I112" s="209"/>
      <c r="J112" s="205"/>
      <c r="K112" s="205"/>
      <c r="L112" s="210"/>
      <c r="M112" s="211"/>
      <c r="N112" s="212"/>
      <c r="O112" s="212"/>
      <c r="P112" s="212"/>
      <c r="Q112" s="212"/>
      <c r="R112" s="212"/>
      <c r="S112" s="212"/>
      <c r="T112" s="213"/>
      <c r="AT112" s="214" t="s">
        <v>168</v>
      </c>
      <c r="AU112" s="214" t="s">
        <v>92</v>
      </c>
      <c r="AV112" s="14" t="s">
        <v>92</v>
      </c>
      <c r="AW112" s="14" t="s">
        <v>42</v>
      </c>
      <c r="AX112" s="14" t="s">
        <v>82</v>
      </c>
      <c r="AY112" s="214" t="s">
        <v>158</v>
      </c>
    </row>
    <row r="113" spans="2:51" s="15" customFormat="1" ht="11.25">
      <c r="B113" s="215"/>
      <c r="C113" s="216"/>
      <c r="D113" s="189" t="s">
        <v>168</v>
      </c>
      <c r="E113" s="217" t="s">
        <v>44</v>
      </c>
      <c r="F113" s="218" t="s">
        <v>171</v>
      </c>
      <c r="G113" s="216"/>
      <c r="H113" s="219">
        <v>17820</v>
      </c>
      <c r="I113" s="220"/>
      <c r="J113" s="216"/>
      <c r="K113" s="216"/>
      <c r="L113" s="221"/>
      <c r="M113" s="222"/>
      <c r="N113" s="223"/>
      <c r="O113" s="223"/>
      <c r="P113" s="223"/>
      <c r="Q113" s="223"/>
      <c r="R113" s="223"/>
      <c r="S113" s="223"/>
      <c r="T113" s="224"/>
      <c r="AT113" s="225" t="s">
        <v>168</v>
      </c>
      <c r="AU113" s="225" t="s">
        <v>92</v>
      </c>
      <c r="AV113" s="15" t="s">
        <v>164</v>
      </c>
      <c r="AW113" s="15" t="s">
        <v>42</v>
      </c>
      <c r="AX113" s="15" t="s">
        <v>90</v>
      </c>
      <c r="AY113" s="225" t="s">
        <v>158</v>
      </c>
    </row>
    <row r="114" spans="1:65" s="2" customFormat="1" ht="14.45" customHeight="1">
      <c r="A114" s="36"/>
      <c r="B114" s="37"/>
      <c r="C114" s="176" t="s">
        <v>205</v>
      </c>
      <c r="D114" s="176" t="s">
        <v>160</v>
      </c>
      <c r="E114" s="177" t="s">
        <v>948</v>
      </c>
      <c r="F114" s="178" t="s">
        <v>949</v>
      </c>
      <c r="G114" s="179" t="s">
        <v>410</v>
      </c>
      <c r="H114" s="180">
        <v>13</v>
      </c>
      <c r="I114" s="181"/>
      <c r="J114" s="182">
        <f>ROUND(I114*H114,2)</f>
        <v>0</v>
      </c>
      <c r="K114" s="178" t="s">
        <v>163</v>
      </c>
      <c r="L114" s="41"/>
      <c r="M114" s="183" t="s">
        <v>44</v>
      </c>
      <c r="N114" s="184" t="s">
        <v>53</v>
      </c>
      <c r="O114" s="66"/>
      <c r="P114" s="185">
        <f>O114*H114</f>
        <v>0</v>
      </c>
      <c r="Q114" s="185">
        <v>0</v>
      </c>
      <c r="R114" s="185">
        <f>Q114*H114</f>
        <v>0</v>
      </c>
      <c r="S114" s="185">
        <v>0</v>
      </c>
      <c r="T114" s="186">
        <f>S114*H114</f>
        <v>0</v>
      </c>
      <c r="U114" s="36"/>
      <c r="V114" s="36"/>
      <c r="W114" s="36"/>
      <c r="X114" s="36"/>
      <c r="Y114" s="36"/>
      <c r="Z114" s="36"/>
      <c r="AA114" s="36"/>
      <c r="AB114" s="36"/>
      <c r="AC114" s="36"/>
      <c r="AD114" s="36"/>
      <c r="AE114" s="36"/>
      <c r="AR114" s="187" t="s">
        <v>164</v>
      </c>
      <c r="AT114" s="187" t="s">
        <v>160</v>
      </c>
      <c r="AU114" s="187" t="s">
        <v>92</v>
      </c>
      <c r="AY114" s="18" t="s">
        <v>158</v>
      </c>
      <c r="BE114" s="188">
        <f>IF(N114="základní",J114,0)</f>
        <v>0</v>
      </c>
      <c r="BF114" s="188">
        <f>IF(N114="snížená",J114,0)</f>
        <v>0</v>
      </c>
      <c r="BG114" s="188">
        <f>IF(N114="zákl. přenesená",J114,0)</f>
        <v>0</v>
      </c>
      <c r="BH114" s="188">
        <f>IF(N114="sníž. přenesená",J114,0)</f>
        <v>0</v>
      </c>
      <c r="BI114" s="188">
        <f>IF(N114="nulová",J114,0)</f>
        <v>0</v>
      </c>
      <c r="BJ114" s="18" t="s">
        <v>90</v>
      </c>
      <c r="BK114" s="188">
        <f>ROUND(I114*H114,2)</f>
        <v>0</v>
      </c>
      <c r="BL114" s="18" t="s">
        <v>164</v>
      </c>
      <c r="BM114" s="187" t="s">
        <v>950</v>
      </c>
    </row>
    <row r="115" spans="1:47" s="2" customFormat="1" ht="48.75">
      <c r="A115" s="36"/>
      <c r="B115" s="37"/>
      <c r="C115" s="38"/>
      <c r="D115" s="189" t="s">
        <v>166</v>
      </c>
      <c r="E115" s="38"/>
      <c r="F115" s="190" t="s">
        <v>951</v>
      </c>
      <c r="G115" s="38"/>
      <c r="H115" s="38"/>
      <c r="I115" s="191"/>
      <c r="J115" s="38"/>
      <c r="K115" s="38"/>
      <c r="L115" s="41"/>
      <c r="M115" s="192"/>
      <c r="N115" s="193"/>
      <c r="O115" s="66"/>
      <c r="P115" s="66"/>
      <c r="Q115" s="66"/>
      <c r="R115" s="66"/>
      <c r="S115" s="66"/>
      <c r="T115" s="67"/>
      <c r="U115" s="36"/>
      <c r="V115" s="36"/>
      <c r="W115" s="36"/>
      <c r="X115" s="36"/>
      <c r="Y115" s="36"/>
      <c r="Z115" s="36"/>
      <c r="AA115" s="36"/>
      <c r="AB115" s="36"/>
      <c r="AC115" s="36"/>
      <c r="AD115" s="36"/>
      <c r="AE115" s="36"/>
      <c r="AT115" s="18" t="s">
        <v>166</v>
      </c>
      <c r="AU115" s="18" t="s">
        <v>92</v>
      </c>
    </row>
    <row r="116" spans="2:51" s="14" customFormat="1" ht="11.25">
      <c r="B116" s="204"/>
      <c r="C116" s="205"/>
      <c r="D116" s="189" t="s">
        <v>168</v>
      </c>
      <c r="E116" s="206" t="s">
        <v>44</v>
      </c>
      <c r="F116" s="207" t="s">
        <v>952</v>
      </c>
      <c r="G116" s="205"/>
      <c r="H116" s="208">
        <v>12</v>
      </c>
      <c r="I116" s="209"/>
      <c r="J116" s="205"/>
      <c r="K116" s="205"/>
      <c r="L116" s="210"/>
      <c r="M116" s="211"/>
      <c r="N116" s="212"/>
      <c r="O116" s="212"/>
      <c r="P116" s="212"/>
      <c r="Q116" s="212"/>
      <c r="R116" s="212"/>
      <c r="S116" s="212"/>
      <c r="T116" s="213"/>
      <c r="AT116" s="214" t="s">
        <v>168</v>
      </c>
      <c r="AU116" s="214" t="s">
        <v>92</v>
      </c>
      <c r="AV116" s="14" t="s">
        <v>92</v>
      </c>
      <c r="AW116" s="14" t="s">
        <v>42</v>
      </c>
      <c r="AX116" s="14" t="s">
        <v>82</v>
      </c>
      <c r="AY116" s="214" t="s">
        <v>158</v>
      </c>
    </row>
    <row r="117" spans="2:51" s="14" customFormat="1" ht="11.25">
      <c r="B117" s="204"/>
      <c r="C117" s="205"/>
      <c r="D117" s="189" t="s">
        <v>168</v>
      </c>
      <c r="E117" s="206" t="s">
        <v>44</v>
      </c>
      <c r="F117" s="207" t="s">
        <v>953</v>
      </c>
      <c r="G117" s="205"/>
      <c r="H117" s="208">
        <v>1</v>
      </c>
      <c r="I117" s="209"/>
      <c r="J117" s="205"/>
      <c r="K117" s="205"/>
      <c r="L117" s="210"/>
      <c r="M117" s="211"/>
      <c r="N117" s="212"/>
      <c r="O117" s="212"/>
      <c r="P117" s="212"/>
      <c r="Q117" s="212"/>
      <c r="R117" s="212"/>
      <c r="S117" s="212"/>
      <c r="T117" s="213"/>
      <c r="AT117" s="214" t="s">
        <v>168</v>
      </c>
      <c r="AU117" s="214" t="s">
        <v>92</v>
      </c>
      <c r="AV117" s="14" t="s">
        <v>92</v>
      </c>
      <c r="AW117" s="14" t="s">
        <v>42</v>
      </c>
      <c r="AX117" s="14" t="s">
        <v>82</v>
      </c>
      <c r="AY117" s="214" t="s">
        <v>158</v>
      </c>
    </row>
    <row r="118" spans="2:51" s="15" customFormat="1" ht="11.25">
      <c r="B118" s="215"/>
      <c r="C118" s="216"/>
      <c r="D118" s="189" t="s">
        <v>168</v>
      </c>
      <c r="E118" s="217" t="s">
        <v>44</v>
      </c>
      <c r="F118" s="218" t="s">
        <v>171</v>
      </c>
      <c r="G118" s="216"/>
      <c r="H118" s="219">
        <v>13</v>
      </c>
      <c r="I118" s="220"/>
      <c r="J118" s="216"/>
      <c r="K118" s="216"/>
      <c r="L118" s="221"/>
      <c r="M118" s="222"/>
      <c r="N118" s="223"/>
      <c r="O118" s="223"/>
      <c r="P118" s="223"/>
      <c r="Q118" s="223"/>
      <c r="R118" s="223"/>
      <c r="S118" s="223"/>
      <c r="T118" s="224"/>
      <c r="AT118" s="225" t="s">
        <v>168</v>
      </c>
      <c r="AU118" s="225" t="s">
        <v>92</v>
      </c>
      <c r="AV118" s="15" t="s">
        <v>164</v>
      </c>
      <c r="AW118" s="15" t="s">
        <v>42</v>
      </c>
      <c r="AX118" s="15" t="s">
        <v>90</v>
      </c>
      <c r="AY118" s="225" t="s">
        <v>158</v>
      </c>
    </row>
    <row r="119" spans="1:65" s="2" customFormat="1" ht="24.2" customHeight="1">
      <c r="A119" s="36"/>
      <c r="B119" s="37"/>
      <c r="C119" s="176" t="s">
        <v>213</v>
      </c>
      <c r="D119" s="176" t="s">
        <v>160</v>
      </c>
      <c r="E119" s="177" t="s">
        <v>954</v>
      </c>
      <c r="F119" s="178" t="s">
        <v>955</v>
      </c>
      <c r="G119" s="179" t="s">
        <v>410</v>
      </c>
      <c r="H119" s="180">
        <v>703</v>
      </c>
      <c r="I119" s="181"/>
      <c r="J119" s="182">
        <f>ROUND(I119*H119,2)</f>
        <v>0</v>
      </c>
      <c r="K119" s="178" t="s">
        <v>163</v>
      </c>
      <c r="L119" s="41"/>
      <c r="M119" s="183" t="s">
        <v>44</v>
      </c>
      <c r="N119" s="184" t="s">
        <v>53</v>
      </c>
      <c r="O119" s="66"/>
      <c r="P119" s="185">
        <f>O119*H119</f>
        <v>0</v>
      </c>
      <c r="Q119" s="185">
        <v>0</v>
      </c>
      <c r="R119" s="185">
        <f>Q119*H119</f>
        <v>0</v>
      </c>
      <c r="S119" s="185">
        <v>0</v>
      </c>
      <c r="T119" s="186">
        <f>S119*H119</f>
        <v>0</v>
      </c>
      <c r="U119" s="36"/>
      <c r="V119" s="36"/>
      <c r="W119" s="36"/>
      <c r="X119" s="36"/>
      <c r="Y119" s="36"/>
      <c r="Z119" s="36"/>
      <c r="AA119" s="36"/>
      <c r="AB119" s="36"/>
      <c r="AC119" s="36"/>
      <c r="AD119" s="36"/>
      <c r="AE119" s="36"/>
      <c r="AR119" s="187" t="s">
        <v>164</v>
      </c>
      <c r="AT119" s="187" t="s">
        <v>160</v>
      </c>
      <c r="AU119" s="187" t="s">
        <v>92</v>
      </c>
      <c r="AY119" s="18" t="s">
        <v>158</v>
      </c>
      <c r="BE119" s="188">
        <f>IF(N119="základní",J119,0)</f>
        <v>0</v>
      </c>
      <c r="BF119" s="188">
        <f>IF(N119="snížená",J119,0)</f>
        <v>0</v>
      </c>
      <c r="BG119" s="188">
        <f>IF(N119="zákl. přenesená",J119,0)</f>
        <v>0</v>
      </c>
      <c r="BH119" s="188">
        <f>IF(N119="sníž. přenesená",J119,0)</f>
        <v>0</v>
      </c>
      <c r="BI119" s="188">
        <f>IF(N119="nulová",J119,0)</f>
        <v>0</v>
      </c>
      <c r="BJ119" s="18" t="s">
        <v>90</v>
      </c>
      <c r="BK119" s="188">
        <f>ROUND(I119*H119,2)</f>
        <v>0</v>
      </c>
      <c r="BL119" s="18" t="s">
        <v>164</v>
      </c>
      <c r="BM119" s="187" t="s">
        <v>956</v>
      </c>
    </row>
    <row r="120" spans="1:47" s="2" customFormat="1" ht="48.75">
      <c r="A120" s="36"/>
      <c r="B120" s="37"/>
      <c r="C120" s="38"/>
      <c r="D120" s="189" t="s">
        <v>166</v>
      </c>
      <c r="E120" s="38"/>
      <c r="F120" s="190" t="s">
        <v>951</v>
      </c>
      <c r="G120" s="38"/>
      <c r="H120" s="38"/>
      <c r="I120" s="191"/>
      <c r="J120" s="38"/>
      <c r="K120" s="38"/>
      <c r="L120" s="41"/>
      <c r="M120" s="192"/>
      <c r="N120" s="193"/>
      <c r="O120" s="66"/>
      <c r="P120" s="66"/>
      <c r="Q120" s="66"/>
      <c r="R120" s="66"/>
      <c r="S120" s="66"/>
      <c r="T120" s="67"/>
      <c r="U120" s="36"/>
      <c r="V120" s="36"/>
      <c r="W120" s="36"/>
      <c r="X120" s="36"/>
      <c r="Y120" s="36"/>
      <c r="Z120" s="36"/>
      <c r="AA120" s="36"/>
      <c r="AB120" s="36"/>
      <c r="AC120" s="36"/>
      <c r="AD120" s="36"/>
      <c r="AE120" s="36"/>
      <c r="AT120" s="18" t="s">
        <v>166</v>
      </c>
      <c r="AU120" s="18" t="s">
        <v>92</v>
      </c>
    </row>
    <row r="121" spans="2:51" s="14" customFormat="1" ht="11.25">
      <c r="B121" s="204"/>
      <c r="C121" s="205"/>
      <c r="D121" s="189" t="s">
        <v>168</v>
      </c>
      <c r="E121" s="206" t="s">
        <v>44</v>
      </c>
      <c r="F121" s="207" t="s">
        <v>957</v>
      </c>
      <c r="G121" s="205"/>
      <c r="H121" s="208">
        <v>639</v>
      </c>
      <c r="I121" s="209"/>
      <c r="J121" s="205"/>
      <c r="K121" s="205"/>
      <c r="L121" s="210"/>
      <c r="M121" s="211"/>
      <c r="N121" s="212"/>
      <c r="O121" s="212"/>
      <c r="P121" s="212"/>
      <c r="Q121" s="212"/>
      <c r="R121" s="212"/>
      <c r="S121" s="212"/>
      <c r="T121" s="213"/>
      <c r="AT121" s="214" t="s">
        <v>168</v>
      </c>
      <c r="AU121" s="214" t="s">
        <v>92</v>
      </c>
      <c r="AV121" s="14" t="s">
        <v>92</v>
      </c>
      <c r="AW121" s="14" t="s">
        <v>42</v>
      </c>
      <c r="AX121" s="14" t="s">
        <v>82</v>
      </c>
      <c r="AY121" s="214" t="s">
        <v>158</v>
      </c>
    </row>
    <row r="122" spans="2:51" s="14" customFormat="1" ht="11.25">
      <c r="B122" s="204"/>
      <c r="C122" s="205"/>
      <c r="D122" s="189" t="s">
        <v>168</v>
      </c>
      <c r="E122" s="206" t="s">
        <v>44</v>
      </c>
      <c r="F122" s="207" t="s">
        <v>958</v>
      </c>
      <c r="G122" s="205"/>
      <c r="H122" s="208">
        <v>64</v>
      </c>
      <c r="I122" s="209"/>
      <c r="J122" s="205"/>
      <c r="K122" s="205"/>
      <c r="L122" s="210"/>
      <c r="M122" s="211"/>
      <c r="N122" s="212"/>
      <c r="O122" s="212"/>
      <c r="P122" s="212"/>
      <c r="Q122" s="212"/>
      <c r="R122" s="212"/>
      <c r="S122" s="212"/>
      <c r="T122" s="213"/>
      <c r="AT122" s="214" t="s">
        <v>168</v>
      </c>
      <c r="AU122" s="214" t="s">
        <v>92</v>
      </c>
      <c r="AV122" s="14" t="s">
        <v>92</v>
      </c>
      <c r="AW122" s="14" t="s">
        <v>42</v>
      </c>
      <c r="AX122" s="14" t="s">
        <v>82</v>
      </c>
      <c r="AY122" s="214" t="s">
        <v>158</v>
      </c>
    </row>
    <row r="123" spans="2:51" s="15" customFormat="1" ht="11.25">
      <c r="B123" s="215"/>
      <c r="C123" s="216"/>
      <c r="D123" s="189" t="s">
        <v>168</v>
      </c>
      <c r="E123" s="217" t="s">
        <v>44</v>
      </c>
      <c r="F123" s="218" t="s">
        <v>171</v>
      </c>
      <c r="G123" s="216"/>
      <c r="H123" s="219">
        <v>703</v>
      </c>
      <c r="I123" s="220"/>
      <c r="J123" s="216"/>
      <c r="K123" s="216"/>
      <c r="L123" s="221"/>
      <c r="M123" s="222"/>
      <c r="N123" s="223"/>
      <c r="O123" s="223"/>
      <c r="P123" s="223"/>
      <c r="Q123" s="223"/>
      <c r="R123" s="223"/>
      <c r="S123" s="223"/>
      <c r="T123" s="224"/>
      <c r="AT123" s="225" t="s">
        <v>168</v>
      </c>
      <c r="AU123" s="225" t="s">
        <v>92</v>
      </c>
      <c r="AV123" s="15" t="s">
        <v>164</v>
      </c>
      <c r="AW123" s="15" t="s">
        <v>42</v>
      </c>
      <c r="AX123" s="15" t="s">
        <v>90</v>
      </c>
      <c r="AY123" s="225" t="s">
        <v>158</v>
      </c>
    </row>
    <row r="124" spans="1:65" s="2" customFormat="1" ht="14.45" customHeight="1">
      <c r="A124" s="36"/>
      <c r="B124" s="37"/>
      <c r="C124" s="176" t="s">
        <v>225</v>
      </c>
      <c r="D124" s="176" t="s">
        <v>160</v>
      </c>
      <c r="E124" s="177" t="s">
        <v>959</v>
      </c>
      <c r="F124" s="178" t="s">
        <v>960</v>
      </c>
      <c r="G124" s="179" t="s">
        <v>410</v>
      </c>
      <c r="H124" s="180">
        <v>73</v>
      </c>
      <c r="I124" s="181"/>
      <c r="J124" s="182">
        <f>ROUND(I124*H124,2)</f>
        <v>0</v>
      </c>
      <c r="K124" s="178" t="s">
        <v>163</v>
      </c>
      <c r="L124" s="41"/>
      <c r="M124" s="183" t="s">
        <v>44</v>
      </c>
      <c r="N124" s="184" t="s">
        <v>53</v>
      </c>
      <c r="O124" s="66"/>
      <c r="P124" s="185">
        <f>O124*H124</f>
        <v>0</v>
      </c>
      <c r="Q124" s="185">
        <v>0</v>
      </c>
      <c r="R124" s="185">
        <f>Q124*H124</f>
        <v>0</v>
      </c>
      <c r="S124" s="185">
        <v>0</v>
      </c>
      <c r="T124" s="186">
        <f>S124*H124</f>
        <v>0</v>
      </c>
      <c r="U124" s="36"/>
      <c r="V124" s="36"/>
      <c r="W124" s="36"/>
      <c r="X124" s="36"/>
      <c r="Y124" s="36"/>
      <c r="Z124" s="36"/>
      <c r="AA124" s="36"/>
      <c r="AB124" s="36"/>
      <c r="AC124" s="36"/>
      <c r="AD124" s="36"/>
      <c r="AE124" s="36"/>
      <c r="AR124" s="187" t="s">
        <v>164</v>
      </c>
      <c r="AT124" s="187" t="s">
        <v>160</v>
      </c>
      <c r="AU124" s="187" t="s">
        <v>92</v>
      </c>
      <c r="AY124" s="18" t="s">
        <v>158</v>
      </c>
      <c r="BE124" s="188">
        <f>IF(N124="základní",J124,0)</f>
        <v>0</v>
      </c>
      <c r="BF124" s="188">
        <f>IF(N124="snížená",J124,0)</f>
        <v>0</v>
      </c>
      <c r="BG124" s="188">
        <f>IF(N124="zákl. přenesená",J124,0)</f>
        <v>0</v>
      </c>
      <c r="BH124" s="188">
        <f>IF(N124="sníž. přenesená",J124,0)</f>
        <v>0</v>
      </c>
      <c r="BI124" s="188">
        <f>IF(N124="nulová",J124,0)</f>
        <v>0</v>
      </c>
      <c r="BJ124" s="18" t="s">
        <v>90</v>
      </c>
      <c r="BK124" s="188">
        <f>ROUND(I124*H124,2)</f>
        <v>0</v>
      </c>
      <c r="BL124" s="18" t="s">
        <v>164</v>
      </c>
      <c r="BM124" s="187" t="s">
        <v>961</v>
      </c>
    </row>
    <row r="125" spans="1:47" s="2" customFormat="1" ht="29.25">
      <c r="A125" s="36"/>
      <c r="B125" s="37"/>
      <c r="C125" s="38"/>
      <c r="D125" s="189" t="s">
        <v>166</v>
      </c>
      <c r="E125" s="38"/>
      <c r="F125" s="190" t="s">
        <v>962</v>
      </c>
      <c r="G125" s="38"/>
      <c r="H125" s="38"/>
      <c r="I125" s="191"/>
      <c r="J125" s="38"/>
      <c r="K125" s="38"/>
      <c r="L125" s="41"/>
      <c r="M125" s="192"/>
      <c r="N125" s="193"/>
      <c r="O125" s="66"/>
      <c r="P125" s="66"/>
      <c r="Q125" s="66"/>
      <c r="R125" s="66"/>
      <c r="S125" s="66"/>
      <c r="T125" s="67"/>
      <c r="U125" s="36"/>
      <c r="V125" s="36"/>
      <c r="W125" s="36"/>
      <c r="X125" s="36"/>
      <c r="Y125" s="36"/>
      <c r="Z125" s="36"/>
      <c r="AA125" s="36"/>
      <c r="AB125" s="36"/>
      <c r="AC125" s="36"/>
      <c r="AD125" s="36"/>
      <c r="AE125" s="36"/>
      <c r="AT125" s="18" t="s">
        <v>166</v>
      </c>
      <c r="AU125" s="18" t="s">
        <v>92</v>
      </c>
    </row>
    <row r="126" spans="2:51" s="14" customFormat="1" ht="11.25">
      <c r="B126" s="204"/>
      <c r="C126" s="205"/>
      <c r="D126" s="189" t="s">
        <v>168</v>
      </c>
      <c r="E126" s="206" t="s">
        <v>44</v>
      </c>
      <c r="F126" s="207" t="s">
        <v>963</v>
      </c>
      <c r="G126" s="205"/>
      <c r="H126" s="208">
        <v>66</v>
      </c>
      <c r="I126" s="209"/>
      <c r="J126" s="205"/>
      <c r="K126" s="205"/>
      <c r="L126" s="210"/>
      <c r="M126" s="211"/>
      <c r="N126" s="212"/>
      <c r="O126" s="212"/>
      <c r="P126" s="212"/>
      <c r="Q126" s="212"/>
      <c r="R126" s="212"/>
      <c r="S126" s="212"/>
      <c r="T126" s="213"/>
      <c r="AT126" s="214" t="s">
        <v>168</v>
      </c>
      <c r="AU126" s="214" t="s">
        <v>92</v>
      </c>
      <c r="AV126" s="14" t="s">
        <v>92</v>
      </c>
      <c r="AW126" s="14" t="s">
        <v>42</v>
      </c>
      <c r="AX126" s="14" t="s">
        <v>82</v>
      </c>
      <c r="AY126" s="214" t="s">
        <v>158</v>
      </c>
    </row>
    <row r="127" spans="2:51" s="14" customFormat="1" ht="11.25">
      <c r="B127" s="204"/>
      <c r="C127" s="205"/>
      <c r="D127" s="189" t="s">
        <v>168</v>
      </c>
      <c r="E127" s="206" t="s">
        <v>44</v>
      </c>
      <c r="F127" s="207" t="s">
        <v>933</v>
      </c>
      <c r="G127" s="205"/>
      <c r="H127" s="208">
        <v>7</v>
      </c>
      <c r="I127" s="209"/>
      <c r="J127" s="205"/>
      <c r="K127" s="205"/>
      <c r="L127" s="210"/>
      <c r="M127" s="211"/>
      <c r="N127" s="212"/>
      <c r="O127" s="212"/>
      <c r="P127" s="212"/>
      <c r="Q127" s="212"/>
      <c r="R127" s="212"/>
      <c r="S127" s="212"/>
      <c r="T127" s="213"/>
      <c r="AT127" s="214" t="s">
        <v>168</v>
      </c>
      <c r="AU127" s="214" t="s">
        <v>92</v>
      </c>
      <c r="AV127" s="14" t="s">
        <v>92</v>
      </c>
      <c r="AW127" s="14" t="s">
        <v>42</v>
      </c>
      <c r="AX127" s="14" t="s">
        <v>82</v>
      </c>
      <c r="AY127" s="214" t="s">
        <v>158</v>
      </c>
    </row>
    <row r="128" spans="2:51" s="15" customFormat="1" ht="11.25">
      <c r="B128" s="215"/>
      <c r="C128" s="216"/>
      <c r="D128" s="189" t="s">
        <v>168</v>
      </c>
      <c r="E128" s="217" t="s">
        <v>44</v>
      </c>
      <c r="F128" s="218" t="s">
        <v>171</v>
      </c>
      <c r="G128" s="216"/>
      <c r="H128" s="219">
        <v>73</v>
      </c>
      <c r="I128" s="220"/>
      <c r="J128" s="216"/>
      <c r="K128" s="216"/>
      <c r="L128" s="221"/>
      <c r="M128" s="222"/>
      <c r="N128" s="223"/>
      <c r="O128" s="223"/>
      <c r="P128" s="223"/>
      <c r="Q128" s="223"/>
      <c r="R128" s="223"/>
      <c r="S128" s="223"/>
      <c r="T128" s="224"/>
      <c r="AT128" s="225" t="s">
        <v>168</v>
      </c>
      <c r="AU128" s="225" t="s">
        <v>92</v>
      </c>
      <c r="AV128" s="15" t="s">
        <v>164</v>
      </c>
      <c r="AW128" s="15" t="s">
        <v>42</v>
      </c>
      <c r="AX128" s="15" t="s">
        <v>90</v>
      </c>
      <c r="AY128" s="225" t="s">
        <v>158</v>
      </c>
    </row>
    <row r="129" spans="1:65" s="2" customFormat="1" ht="24.2" customHeight="1">
      <c r="A129" s="36"/>
      <c r="B129" s="37"/>
      <c r="C129" s="176" t="s">
        <v>233</v>
      </c>
      <c r="D129" s="176" t="s">
        <v>160</v>
      </c>
      <c r="E129" s="177" t="s">
        <v>964</v>
      </c>
      <c r="F129" s="178" t="s">
        <v>965</v>
      </c>
      <c r="G129" s="179" t="s">
        <v>410</v>
      </c>
      <c r="H129" s="180">
        <v>3267</v>
      </c>
      <c r="I129" s="181"/>
      <c r="J129" s="182">
        <f>ROUND(I129*H129,2)</f>
        <v>0</v>
      </c>
      <c r="K129" s="178" t="s">
        <v>163</v>
      </c>
      <c r="L129" s="41"/>
      <c r="M129" s="183" t="s">
        <v>44</v>
      </c>
      <c r="N129" s="184" t="s">
        <v>53</v>
      </c>
      <c r="O129" s="66"/>
      <c r="P129" s="185">
        <f>O129*H129</f>
        <v>0</v>
      </c>
      <c r="Q129" s="185">
        <v>0</v>
      </c>
      <c r="R129" s="185">
        <f>Q129*H129</f>
        <v>0</v>
      </c>
      <c r="S129" s="185">
        <v>0</v>
      </c>
      <c r="T129" s="186">
        <f>S129*H129</f>
        <v>0</v>
      </c>
      <c r="U129" s="36"/>
      <c r="V129" s="36"/>
      <c r="W129" s="36"/>
      <c r="X129" s="36"/>
      <c r="Y129" s="36"/>
      <c r="Z129" s="36"/>
      <c r="AA129" s="36"/>
      <c r="AB129" s="36"/>
      <c r="AC129" s="36"/>
      <c r="AD129" s="36"/>
      <c r="AE129" s="36"/>
      <c r="AR129" s="187" t="s">
        <v>164</v>
      </c>
      <c r="AT129" s="187" t="s">
        <v>160</v>
      </c>
      <c r="AU129" s="187" t="s">
        <v>92</v>
      </c>
      <c r="AY129" s="18" t="s">
        <v>158</v>
      </c>
      <c r="BE129" s="188">
        <f>IF(N129="základní",J129,0)</f>
        <v>0</v>
      </c>
      <c r="BF129" s="188">
        <f>IF(N129="snížená",J129,0)</f>
        <v>0</v>
      </c>
      <c r="BG129" s="188">
        <f>IF(N129="zákl. přenesená",J129,0)</f>
        <v>0</v>
      </c>
      <c r="BH129" s="188">
        <f>IF(N129="sníž. přenesená",J129,0)</f>
        <v>0</v>
      </c>
      <c r="BI129" s="188">
        <f>IF(N129="nulová",J129,0)</f>
        <v>0</v>
      </c>
      <c r="BJ129" s="18" t="s">
        <v>90</v>
      </c>
      <c r="BK129" s="188">
        <f>ROUND(I129*H129,2)</f>
        <v>0</v>
      </c>
      <c r="BL129" s="18" t="s">
        <v>164</v>
      </c>
      <c r="BM129" s="187" t="s">
        <v>966</v>
      </c>
    </row>
    <row r="130" spans="1:47" s="2" customFormat="1" ht="29.25">
      <c r="A130" s="36"/>
      <c r="B130" s="37"/>
      <c r="C130" s="38"/>
      <c r="D130" s="189" t="s">
        <v>166</v>
      </c>
      <c r="E130" s="38"/>
      <c r="F130" s="190" t="s">
        <v>962</v>
      </c>
      <c r="G130" s="38"/>
      <c r="H130" s="38"/>
      <c r="I130" s="191"/>
      <c r="J130" s="38"/>
      <c r="K130" s="38"/>
      <c r="L130" s="41"/>
      <c r="M130" s="192"/>
      <c r="N130" s="193"/>
      <c r="O130" s="66"/>
      <c r="P130" s="66"/>
      <c r="Q130" s="66"/>
      <c r="R130" s="66"/>
      <c r="S130" s="66"/>
      <c r="T130" s="67"/>
      <c r="U130" s="36"/>
      <c r="V130" s="36"/>
      <c r="W130" s="36"/>
      <c r="X130" s="36"/>
      <c r="Y130" s="36"/>
      <c r="Z130" s="36"/>
      <c r="AA130" s="36"/>
      <c r="AB130" s="36"/>
      <c r="AC130" s="36"/>
      <c r="AD130" s="36"/>
      <c r="AE130" s="36"/>
      <c r="AT130" s="18" t="s">
        <v>166</v>
      </c>
      <c r="AU130" s="18" t="s">
        <v>92</v>
      </c>
    </row>
    <row r="131" spans="2:51" s="14" customFormat="1" ht="11.25">
      <c r="B131" s="204"/>
      <c r="C131" s="205"/>
      <c r="D131" s="189" t="s">
        <v>168</v>
      </c>
      <c r="E131" s="206" t="s">
        <v>44</v>
      </c>
      <c r="F131" s="207" t="s">
        <v>967</v>
      </c>
      <c r="G131" s="205"/>
      <c r="H131" s="208">
        <v>2970</v>
      </c>
      <c r="I131" s="209"/>
      <c r="J131" s="205"/>
      <c r="K131" s="205"/>
      <c r="L131" s="210"/>
      <c r="M131" s="211"/>
      <c r="N131" s="212"/>
      <c r="O131" s="212"/>
      <c r="P131" s="212"/>
      <c r="Q131" s="212"/>
      <c r="R131" s="212"/>
      <c r="S131" s="212"/>
      <c r="T131" s="213"/>
      <c r="AT131" s="214" t="s">
        <v>168</v>
      </c>
      <c r="AU131" s="214" t="s">
        <v>92</v>
      </c>
      <c r="AV131" s="14" t="s">
        <v>92</v>
      </c>
      <c r="AW131" s="14" t="s">
        <v>42</v>
      </c>
      <c r="AX131" s="14" t="s">
        <v>82</v>
      </c>
      <c r="AY131" s="214" t="s">
        <v>158</v>
      </c>
    </row>
    <row r="132" spans="2:51" s="14" customFormat="1" ht="11.25">
      <c r="B132" s="204"/>
      <c r="C132" s="205"/>
      <c r="D132" s="189" t="s">
        <v>168</v>
      </c>
      <c r="E132" s="206" t="s">
        <v>44</v>
      </c>
      <c r="F132" s="207" t="s">
        <v>968</v>
      </c>
      <c r="G132" s="205"/>
      <c r="H132" s="208">
        <v>297</v>
      </c>
      <c r="I132" s="209"/>
      <c r="J132" s="205"/>
      <c r="K132" s="205"/>
      <c r="L132" s="210"/>
      <c r="M132" s="211"/>
      <c r="N132" s="212"/>
      <c r="O132" s="212"/>
      <c r="P132" s="212"/>
      <c r="Q132" s="212"/>
      <c r="R132" s="212"/>
      <c r="S132" s="212"/>
      <c r="T132" s="213"/>
      <c r="AT132" s="214" t="s">
        <v>168</v>
      </c>
      <c r="AU132" s="214" t="s">
        <v>92</v>
      </c>
      <c r="AV132" s="14" t="s">
        <v>92</v>
      </c>
      <c r="AW132" s="14" t="s">
        <v>42</v>
      </c>
      <c r="AX132" s="14" t="s">
        <v>82</v>
      </c>
      <c r="AY132" s="214" t="s">
        <v>158</v>
      </c>
    </row>
    <row r="133" spans="2:51" s="15" customFormat="1" ht="11.25">
      <c r="B133" s="215"/>
      <c r="C133" s="216"/>
      <c r="D133" s="189" t="s">
        <v>168</v>
      </c>
      <c r="E133" s="217" t="s">
        <v>44</v>
      </c>
      <c r="F133" s="218" t="s">
        <v>171</v>
      </c>
      <c r="G133" s="216"/>
      <c r="H133" s="219">
        <v>3267</v>
      </c>
      <c r="I133" s="220"/>
      <c r="J133" s="216"/>
      <c r="K133" s="216"/>
      <c r="L133" s="221"/>
      <c r="M133" s="222"/>
      <c r="N133" s="223"/>
      <c r="O133" s="223"/>
      <c r="P133" s="223"/>
      <c r="Q133" s="223"/>
      <c r="R133" s="223"/>
      <c r="S133" s="223"/>
      <c r="T133" s="224"/>
      <c r="AT133" s="225" t="s">
        <v>168</v>
      </c>
      <c r="AU133" s="225" t="s">
        <v>92</v>
      </c>
      <c r="AV133" s="15" t="s">
        <v>164</v>
      </c>
      <c r="AW133" s="15" t="s">
        <v>42</v>
      </c>
      <c r="AX133" s="15" t="s">
        <v>90</v>
      </c>
      <c r="AY133" s="225" t="s">
        <v>158</v>
      </c>
    </row>
    <row r="134" spans="1:65" s="2" customFormat="1" ht="14.45" customHeight="1">
      <c r="A134" s="36"/>
      <c r="B134" s="37"/>
      <c r="C134" s="176" t="s">
        <v>240</v>
      </c>
      <c r="D134" s="176" t="s">
        <v>160</v>
      </c>
      <c r="E134" s="177" t="s">
        <v>969</v>
      </c>
      <c r="F134" s="178" t="s">
        <v>970</v>
      </c>
      <c r="G134" s="179" t="s">
        <v>312</v>
      </c>
      <c r="H134" s="180">
        <v>49.5</v>
      </c>
      <c r="I134" s="181"/>
      <c r="J134" s="182">
        <f>ROUND(I134*H134,2)</f>
        <v>0</v>
      </c>
      <c r="K134" s="178" t="s">
        <v>163</v>
      </c>
      <c r="L134" s="41"/>
      <c r="M134" s="183" t="s">
        <v>44</v>
      </c>
      <c r="N134" s="184" t="s">
        <v>53</v>
      </c>
      <c r="O134" s="66"/>
      <c r="P134" s="185">
        <f>O134*H134</f>
        <v>0</v>
      </c>
      <c r="Q134" s="185">
        <v>0.00201</v>
      </c>
      <c r="R134" s="185">
        <f>Q134*H134</f>
        <v>0.099495</v>
      </c>
      <c r="S134" s="185">
        <v>0</v>
      </c>
      <c r="T134" s="186">
        <f>S134*H134</f>
        <v>0</v>
      </c>
      <c r="U134" s="36"/>
      <c r="V134" s="36"/>
      <c r="W134" s="36"/>
      <c r="X134" s="36"/>
      <c r="Y134" s="36"/>
      <c r="Z134" s="36"/>
      <c r="AA134" s="36"/>
      <c r="AB134" s="36"/>
      <c r="AC134" s="36"/>
      <c r="AD134" s="36"/>
      <c r="AE134" s="36"/>
      <c r="AR134" s="187" t="s">
        <v>164</v>
      </c>
      <c r="AT134" s="187" t="s">
        <v>160</v>
      </c>
      <c r="AU134" s="187" t="s">
        <v>92</v>
      </c>
      <c r="AY134" s="18" t="s">
        <v>158</v>
      </c>
      <c r="BE134" s="188">
        <f>IF(N134="základní",J134,0)</f>
        <v>0</v>
      </c>
      <c r="BF134" s="188">
        <f>IF(N134="snížená",J134,0)</f>
        <v>0</v>
      </c>
      <c r="BG134" s="188">
        <f>IF(N134="zákl. přenesená",J134,0)</f>
        <v>0</v>
      </c>
      <c r="BH134" s="188">
        <f>IF(N134="sníž. přenesená",J134,0)</f>
        <v>0</v>
      </c>
      <c r="BI134" s="188">
        <f>IF(N134="nulová",J134,0)</f>
        <v>0</v>
      </c>
      <c r="BJ134" s="18" t="s">
        <v>90</v>
      </c>
      <c r="BK134" s="188">
        <f>ROUND(I134*H134,2)</f>
        <v>0</v>
      </c>
      <c r="BL134" s="18" t="s">
        <v>164</v>
      </c>
      <c r="BM134" s="187" t="s">
        <v>971</v>
      </c>
    </row>
    <row r="135" spans="1:47" s="2" customFormat="1" ht="29.25">
      <c r="A135" s="36"/>
      <c r="B135" s="37"/>
      <c r="C135" s="38"/>
      <c r="D135" s="189" t="s">
        <v>166</v>
      </c>
      <c r="E135" s="38"/>
      <c r="F135" s="190" t="s">
        <v>972</v>
      </c>
      <c r="G135" s="38"/>
      <c r="H135" s="38"/>
      <c r="I135" s="191"/>
      <c r="J135" s="38"/>
      <c r="K135" s="38"/>
      <c r="L135" s="41"/>
      <c r="M135" s="192"/>
      <c r="N135" s="193"/>
      <c r="O135" s="66"/>
      <c r="P135" s="66"/>
      <c r="Q135" s="66"/>
      <c r="R135" s="66"/>
      <c r="S135" s="66"/>
      <c r="T135" s="67"/>
      <c r="U135" s="36"/>
      <c r="V135" s="36"/>
      <c r="W135" s="36"/>
      <c r="X135" s="36"/>
      <c r="Y135" s="36"/>
      <c r="Z135" s="36"/>
      <c r="AA135" s="36"/>
      <c r="AB135" s="36"/>
      <c r="AC135" s="36"/>
      <c r="AD135" s="36"/>
      <c r="AE135" s="36"/>
      <c r="AT135" s="18" t="s">
        <v>166</v>
      </c>
      <c r="AU135" s="18" t="s">
        <v>92</v>
      </c>
    </row>
    <row r="136" spans="2:51" s="14" customFormat="1" ht="11.25">
      <c r="B136" s="204"/>
      <c r="C136" s="205"/>
      <c r="D136" s="189" t="s">
        <v>168</v>
      </c>
      <c r="E136" s="206" t="s">
        <v>44</v>
      </c>
      <c r="F136" s="207" t="s">
        <v>973</v>
      </c>
      <c r="G136" s="205"/>
      <c r="H136" s="208">
        <v>49.5</v>
      </c>
      <c r="I136" s="209"/>
      <c r="J136" s="205"/>
      <c r="K136" s="205"/>
      <c r="L136" s="210"/>
      <c r="M136" s="211"/>
      <c r="N136" s="212"/>
      <c r="O136" s="212"/>
      <c r="P136" s="212"/>
      <c r="Q136" s="212"/>
      <c r="R136" s="212"/>
      <c r="S136" s="212"/>
      <c r="T136" s="213"/>
      <c r="AT136" s="214" t="s">
        <v>168</v>
      </c>
      <c r="AU136" s="214" t="s">
        <v>92</v>
      </c>
      <c r="AV136" s="14" t="s">
        <v>92</v>
      </c>
      <c r="AW136" s="14" t="s">
        <v>42</v>
      </c>
      <c r="AX136" s="14" t="s">
        <v>90</v>
      </c>
      <c r="AY136" s="214" t="s">
        <v>158</v>
      </c>
    </row>
    <row r="137" spans="1:65" s="2" customFormat="1" ht="14.45" customHeight="1">
      <c r="A137" s="36"/>
      <c r="B137" s="37"/>
      <c r="C137" s="176" t="s">
        <v>245</v>
      </c>
      <c r="D137" s="176" t="s">
        <v>160</v>
      </c>
      <c r="E137" s="177" t="s">
        <v>974</v>
      </c>
      <c r="F137" s="178" t="s">
        <v>975</v>
      </c>
      <c r="G137" s="179" t="s">
        <v>312</v>
      </c>
      <c r="H137" s="180">
        <v>49.5</v>
      </c>
      <c r="I137" s="181"/>
      <c r="J137" s="182">
        <f>ROUND(I137*H137,2)</f>
        <v>0</v>
      </c>
      <c r="K137" s="178" t="s">
        <v>163</v>
      </c>
      <c r="L137" s="41"/>
      <c r="M137" s="183" t="s">
        <v>44</v>
      </c>
      <c r="N137" s="184" t="s">
        <v>53</v>
      </c>
      <c r="O137" s="66"/>
      <c r="P137" s="185">
        <f>O137*H137</f>
        <v>0</v>
      </c>
      <c r="Q137" s="185">
        <v>0</v>
      </c>
      <c r="R137" s="185">
        <f>Q137*H137</f>
        <v>0</v>
      </c>
      <c r="S137" s="185">
        <v>0</v>
      </c>
      <c r="T137" s="186">
        <f>S137*H137</f>
        <v>0</v>
      </c>
      <c r="U137" s="36"/>
      <c r="V137" s="36"/>
      <c r="W137" s="36"/>
      <c r="X137" s="36"/>
      <c r="Y137" s="36"/>
      <c r="Z137" s="36"/>
      <c r="AA137" s="36"/>
      <c r="AB137" s="36"/>
      <c r="AC137" s="36"/>
      <c r="AD137" s="36"/>
      <c r="AE137" s="36"/>
      <c r="AR137" s="187" t="s">
        <v>164</v>
      </c>
      <c r="AT137" s="187" t="s">
        <v>160</v>
      </c>
      <c r="AU137" s="187" t="s">
        <v>92</v>
      </c>
      <c r="AY137" s="18" t="s">
        <v>158</v>
      </c>
      <c r="BE137" s="188">
        <f>IF(N137="základní",J137,0)</f>
        <v>0</v>
      </c>
      <c r="BF137" s="188">
        <f>IF(N137="snížená",J137,0)</f>
        <v>0</v>
      </c>
      <c r="BG137" s="188">
        <f>IF(N137="zákl. přenesená",J137,0)</f>
        <v>0</v>
      </c>
      <c r="BH137" s="188">
        <f>IF(N137="sníž. přenesená",J137,0)</f>
        <v>0</v>
      </c>
      <c r="BI137" s="188">
        <f>IF(N137="nulová",J137,0)</f>
        <v>0</v>
      </c>
      <c r="BJ137" s="18" t="s">
        <v>90</v>
      </c>
      <c r="BK137" s="188">
        <f>ROUND(I137*H137,2)</f>
        <v>0</v>
      </c>
      <c r="BL137" s="18" t="s">
        <v>164</v>
      </c>
      <c r="BM137" s="187" t="s">
        <v>976</v>
      </c>
    </row>
    <row r="138" spans="1:47" s="2" customFormat="1" ht="29.25">
      <c r="A138" s="36"/>
      <c r="B138" s="37"/>
      <c r="C138" s="38"/>
      <c r="D138" s="189" t="s">
        <v>166</v>
      </c>
      <c r="E138" s="38"/>
      <c r="F138" s="190" t="s">
        <v>972</v>
      </c>
      <c r="G138" s="38"/>
      <c r="H138" s="38"/>
      <c r="I138" s="191"/>
      <c r="J138" s="38"/>
      <c r="K138" s="38"/>
      <c r="L138" s="41"/>
      <c r="M138" s="192"/>
      <c r="N138" s="193"/>
      <c r="O138" s="66"/>
      <c r="P138" s="66"/>
      <c r="Q138" s="66"/>
      <c r="R138" s="66"/>
      <c r="S138" s="66"/>
      <c r="T138" s="67"/>
      <c r="U138" s="36"/>
      <c r="V138" s="36"/>
      <c r="W138" s="36"/>
      <c r="X138" s="36"/>
      <c r="Y138" s="36"/>
      <c r="Z138" s="36"/>
      <c r="AA138" s="36"/>
      <c r="AB138" s="36"/>
      <c r="AC138" s="36"/>
      <c r="AD138" s="36"/>
      <c r="AE138" s="36"/>
      <c r="AT138" s="18" t="s">
        <v>166</v>
      </c>
      <c r="AU138" s="18" t="s">
        <v>92</v>
      </c>
    </row>
    <row r="139" spans="2:51" s="14" customFormat="1" ht="11.25">
      <c r="B139" s="204"/>
      <c r="C139" s="205"/>
      <c r="D139" s="189" t="s">
        <v>168</v>
      </c>
      <c r="E139" s="206" t="s">
        <v>44</v>
      </c>
      <c r="F139" s="207" t="s">
        <v>977</v>
      </c>
      <c r="G139" s="205"/>
      <c r="H139" s="208">
        <v>49.5</v>
      </c>
      <c r="I139" s="209"/>
      <c r="J139" s="205"/>
      <c r="K139" s="205"/>
      <c r="L139" s="210"/>
      <c r="M139" s="251"/>
      <c r="N139" s="252"/>
      <c r="O139" s="252"/>
      <c r="P139" s="252"/>
      <c r="Q139" s="252"/>
      <c r="R139" s="252"/>
      <c r="S139" s="252"/>
      <c r="T139" s="253"/>
      <c r="AT139" s="214" t="s">
        <v>168</v>
      </c>
      <c r="AU139" s="214" t="s">
        <v>92</v>
      </c>
      <c r="AV139" s="14" t="s">
        <v>92</v>
      </c>
      <c r="AW139" s="14" t="s">
        <v>42</v>
      </c>
      <c r="AX139" s="14" t="s">
        <v>90</v>
      </c>
      <c r="AY139" s="214" t="s">
        <v>158</v>
      </c>
    </row>
    <row r="140" spans="1:31" s="2" customFormat="1" ht="6.95" customHeight="1">
      <c r="A140" s="36"/>
      <c r="B140" s="49"/>
      <c r="C140" s="50"/>
      <c r="D140" s="50"/>
      <c r="E140" s="50"/>
      <c r="F140" s="50"/>
      <c r="G140" s="50"/>
      <c r="H140" s="50"/>
      <c r="I140" s="50"/>
      <c r="J140" s="50"/>
      <c r="K140" s="50"/>
      <c r="L140" s="41"/>
      <c r="M140" s="36"/>
      <c r="O140" s="36"/>
      <c r="P140" s="36"/>
      <c r="Q140" s="36"/>
      <c r="R140" s="36"/>
      <c r="S140" s="36"/>
      <c r="T140" s="36"/>
      <c r="U140" s="36"/>
      <c r="V140" s="36"/>
      <c r="W140" s="36"/>
      <c r="X140" s="36"/>
      <c r="Y140" s="36"/>
      <c r="Z140" s="36"/>
      <c r="AA140" s="36"/>
      <c r="AB140" s="36"/>
      <c r="AC140" s="36"/>
      <c r="AD140" s="36"/>
      <c r="AE140" s="36"/>
    </row>
  </sheetData>
  <sheetProtection algorithmName="SHA-512" hashValue="b3KV16IR9yrNeUwh2gQxKsWGmdr1TKMMP8s/FbLW3+nABULpiPOVnNKh/E6k5NQ9g3wlszOSCvjCdzf7NsOiDg==" saltValue="GlRwwy6A20qOCiiXrmmfz48rcuo90jQXU7ck50ba8pX4B55iyQFSe28v2WXu0/Fkgs0m5tDvmF2821jAu5fy1w==" spinCount="100000" sheet="1" objects="1" scenarios="1" formatColumns="0" formatRows="0" autoFilter="0"/>
  <autoFilter ref="C80:K139"/>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2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2.8515625" style="1" customWidth="1"/>
    <col min="9" max="9" width="18.8515625" style="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8" t="s">
        <v>110</v>
      </c>
    </row>
    <row r="3" spans="2:46" s="1" customFormat="1" ht="6.95" customHeight="1">
      <c r="B3" s="104"/>
      <c r="C3" s="105"/>
      <c r="D3" s="105"/>
      <c r="E3" s="105"/>
      <c r="F3" s="105"/>
      <c r="G3" s="105"/>
      <c r="H3" s="105"/>
      <c r="I3" s="105"/>
      <c r="J3" s="105"/>
      <c r="K3" s="105"/>
      <c r="L3" s="21"/>
      <c r="AT3" s="18" t="s">
        <v>92</v>
      </c>
    </row>
    <row r="4" spans="2:46" s="1" customFormat="1" ht="24.95" customHeight="1">
      <c r="B4" s="21"/>
      <c r="D4" s="106" t="s">
        <v>118</v>
      </c>
      <c r="L4" s="21"/>
      <c r="M4" s="107" t="s">
        <v>10</v>
      </c>
      <c r="AT4" s="18" t="s">
        <v>4</v>
      </c>
    </row>
    <row r="5" spans="2:12" s="1" customFormat="1" ht="6.95" customHeight="1">
      <c r="B5" s="21"/>
      <c r="L5" s="21"/>
    </row>
    <row r="6" spans="2:12" s="1" customFormat="1" ht="12" customHeight="1">
      <c r="B6" s="21"/>
      <c r="D6" s="108" t="s">
        <v>16</v>
      </c>
      <c r="L6" s="21"/>
    </row>
    <row r="7" spans="2:12" s="1" customFormat="1" ht="16.5" customHeight="1">
      <c r="B7" s="21"/>
      <c r="E7" s="312" t="str">
        <f>'Rekapitulace stavby'!K6</f>
        <v>III/11628 Voznice, PD</v>
      </c>
      <c r="F7" s="313"/>
      <c r="G7" s="313"/>
      <c r="H7" s="313"/>
      <c r="L7" s="21"/>
    </row>
    <row r="8" spans="1:31" s="2" customFormat="1" ht="12" customHeight="1">
      <c r="A8" s="36"/>
      <c r="B8" s="41"/>
      <c r="C8" s="36"/>
      <c r="D8" s="108" t="s">
        <v>129</v>
      </c>
      <c r="E8" s="36"/>
      <c r="F8" s="36"/>
      <c r="G8" s="36"/>
      <c r="H8" s="36"/>
      <c r="I8" s="36"/>
      <c r="J8" s="36"/>
      <c r="K8" s="36"/>
      <c r="L8" s="109"/>
      <c r="S8" s="36"/>
      <c r="T8" s="36"/>
      <c r="U8" s="36"/>
      <c r="V8" s="36"/>
      <c r="W8" s="36"/>
      <c r="X8" s="36"/>
      <c r="Y8" s="36"/>
      <c r="Z8" s="36"/>
      <c r="AA8" s="36"/>
      <c r="AB8" s="36"/>
      <c r="AC8" s="36"/>
      <c r="AD8" s="36"/>
      <c r="AE8" s="36"/>
    </row>
    <row r="9" spans="1:31" s="2" customFormat="1" ht="16.5" customHeight="1">
      <c r="A9" s="36"/>
      <c r="B9" s="41"/>
      <c r="C9" s="36"/>
      <c r="D9" s="36"/>
      <c r="E9" s="314" t="s">
        <v>978</v>
      </c>
      <c r="F9" s="315"/>
      <c r="G9" s="315"/>
      <c r="H9" s="315"/>
      <c r="I9" s="36"/>
      <c r="J9" s="36"/>
      <c r="K9" s="36"/>
      <c r="L9" s="109"/>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9"/>
      <c r="S10" s="36"/>
      <c r="T10" s="36"/>
      <c r="U10" s="36"/>
      <c r="V10" s="36"/>
      <c r="W10" s="36"/>
      <c r="X10" s="36"/>
      <c r="Y10" s="36"/>
      <c r="Z10" s="36"/>
      <c r="AA10" s="36"/>
      <c r="AB10" s="36"/>
      <c r="AC10" s="36"/>
      <c r="AD10" s="36"/>
      <c r="AE10" s="36"/>
    </row>
    <row r="11" spans="1:31" s="2" customFormat="1" ht="12" customHeight="1">
      <c r="A11" s="36"/>
      <c r="B11" s="41"/>
      <c r="C11" s="36"/>
      <c r="D11" s="108" t="s">
        <v>18</v>
      </c>
      <c r="E11" s="36"/>
      <c r="F11" s="110" t="s">
        <v>19</v>
      </c>
      <c r="G11" s="36"/>
      <c r="H11" s="36"/>
      <c r="I11" s="108" t="s">
        <v>20</v>
      </c>
      <c r="J11" s="110" t="s">
        <v>44</v>
      </c>
      <c r="K11" s="36"/>
      <c r="L11" s="109"/>
      <c r="S11" s="36"/>
      <c r="T11" s="36"/>
      <c r="U11" s="36"/>
      <c r="V11" s="36"/>
      <c r="W11" s="36"/>
      <c r="X11" s="36"/>
      <c r="Y11" s="36"/>
      <c r="Z11" s="36"/>
      <c r="AA11" s="36"/>
      <c r="AB11" s="36"/>
      <c r="AC11" s="36"/>
      <c r="AD11" s="36"/>
      <c r="AE11" s="36"/>
    </row>
    <row r="12" spans="1:31" s="2" customFormat="1" ht="12" customHeight="1">
      <c r="A12" s="36"/>
      <c r="B12" s="41"/>
      <c r="C12" s="36"/>
      <c r="D12" s="108" t="s">
        <v>22</v>
      </c>
      <c r="E12" s="36"/>
      <c r="F12" s="110" t="s">
        <v>23</v>
      </c>
      <c r="G12" s="36"/>
      <c r="H12" s="36"/>
      <c r="I12" s="108" t="s">
        <v>24</v>
      </c>
      <c r="J12" s="111" t="str">
        <f>'Rekapitulace stavby'!AN8</f>
        <v>7. 12. 2020</v>
      </c>
      <c r="K12" s="36"/>
      <c r="L12" s="109"/>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9"/>
      <c r="S13" s="36"/>
      <c r="T13" s="36"/>
      <c r="U13" s="36"/>
      <c r="V13" s="36"/>
      <c r="W13" s="36"/>
      <c r="X13" s="36"/>
      <c r="Y13" s="36"/>
      <c r="Z13" s="36"/>
      <c r="AA13" s="36"/>
      <c r="AB13" s="36"/>
      <c r="AC13" s="36"/>
      <c r="AD13" s="36"/>
      <c r="AE13" s="36"/>
    </row>
    <row r="14" spans="1:31" s="2" customFormat="1" ht="12" customHeight="1">
      <c r="A14" s="36"/>
      <c r="B14" s="41"/>
      <c r="C14" s="36"/>
      <c r="D14" s="108" t="s">
        <v>30</v>
      </c>
      <c r="E14" s="36"/>
      <c r="F14" s="36"/>
      <c r="G14" s="36"/>
      <c r="H14" s="36"/>
      <c r="I14" s="108" t="s">
        <v>31</v>
      </c>
      <c r="J14" s="110" t="s">
        <v>32</v>
      </c>
      <c r="K14" s="36"/>
      <c r="L14" s="109"/>
      <c r="S14" s="36"/>
      <c r="T14" s="36"/>
      <c r="U14" s="36"/>
      <c r="V14" s="36"/>
      <c r="W14" s="36"/>
      <c r="X14" s="36"/>
      <c r="Y14" s="36"/>
      <c r="Z14" s="36"/>
      <c r="AA14" s="36"/>
      <c r="AB14" s="36"/>
      <c r="AC14" s="36"/>
      <c r="AD14" s="36"/>
      <c r="AE14" s="36"/>
    </row>
    <row r="15" spans="1:31" s="2" customFormat="1" ht="18" customHeight="1">
      <c r="A15" s="36"/>
      <c r="B15" s="41"/>
      <c r="C15" s="36"/>
      <c r="D15" s="36"/>
      <c r="E15" s="110" t="s">
        <v>33</v>
      </c>
      <c r="F15" s="36"/>
      <c r="G15" s="36"/>
      <c r="H15" s="36"/>
      <c r="I15" s="108" t="s">
        <v>34</v>
      </c>
      <c r="J15" s="110" t="s">
        <v>35</v>
      </c>
      <c r="K15" s="36"/>
      <c r="L15" s="109"/>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9"/>
      <c r="S16" s="36"/>
      <c r="T16" s="36"/>
      <c r="U16" s="36"/>
      <c r="V16" s="36"/>
      <c r="W16" s="36"/>
      <c r="X16" s="36"/>
      <c r="Y16" s="36"/>
      <c r="Z16" s="36"/>
      <c r="AA16" s="36"/>
      <c r="AB16" s="36"/>
      <c r="AC16" s="36"/>
      <c r="AD16" s="36"/>
      <c r="AE16" s="36"/>
    </row>
    <row r="17" spans="1:31" s="2" customFormat="1" ht="12" customHeight="1">
      <c r="A17" s="36"/>
      <c r="B17" s="41"/>
      <c r="C17" s="36"/>
      <c r="D17" s="108" t="s">
        <v>36</v>
      </c>
      <c r="E17" s="36"/>
      <c r="F17" s="36"/>
      <c r="G17" s="36"/>
      <c r="H17" s="36"/>
      <c r="I17" s="108" t="s">
        <v>31</v>
      </c>
      <c r="J17" s="31" t="str">
        <f>'Rekapitulace stavby'!AN13</f>
        <v>Vyplň údaj</v>
      </c>
      <c r="K17" s="36"/>
      <c r="L17" s="109"/>
      <c r="S17" s="36"/>
      <c r="T17" s="36"/>
      <c r="U17" s="36"/>
      <c r="V17" s="36"/>
      <c r="W17" s="36"/>
      <c r="X17" s="36"/>
      <c r="Y17" s="36"/>
      <c r="Z17" s="36"/>
      <c r="AA17" s="36"/>
      <c r="AB17" s="36"/>
      <c r="AC17" s="36"/>
      <c r="AD17" s="36"/>
      <c r="AE17" s="36"/>
    </row>
    <row r="18" spans="1:31" s="2" customFormat="1" ht="18" customHeight="1">
      <c r="A18" s="36"/>
      <c r="B18" s="41"/>
      <c r="C18" s="36"/>
      <c r="D18" s="36"/>
      <c r="E18" s="316" t="str">
        <f>'Rekapitulace stavby'!E14</f>
        <v>Vyplň údaj</v>
      </c>
      <c r="F18" s="317"/>
      <c r="G18" s="317"/>
      <c r="H18" s="317"/>
      <c r="I18" s="108" t="s">
        <v>34</v>
      </c>
      <c r="J18" s="31" t="str">
        <f>'Rekapitulace stavby'!AN14</f>
        <v>Vyplň údaj</v>
      </c>
      <c r="K18" s="36"/>
      <c r="L18" s="109"/>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9"/>
      <c r="S19" s="36"/>
      <c r="T19" s="36"/>
      <c r="U19" s="36"/>
      <c r="V19" s="36"/>
      <c r="W19" s="36"/>
      <c r="X19" s="36"/>
      <c r="Y19" s="36"/>
      <c r="Z19" s="36"/>
      <c r="AA19" s="36"/>
      <c r="AB19" s="36"/>
      <c r="AC19" s="36"/>
      <c r="AD19" s="36"/>
      <c r="AE19" s="36"/>
    </row>
    <row r="20" spans="1:31" s="2" customFormat="1" ht="12" customHeight="1">
      <c r="A20" s="36"/>
      <c r="B20" s="41"/>
      <c r="C20" s="36"/>
      <c r="D20" s="108" t="s">
        <v>38</v>
      </c>
      <c r="E20" s="36"/>
      <c r="F20" s="36"/>
      <c r="G20" s="36"/>
      <c r="H20" s="36"/>
      <c r="I20" s="108" t="s">
        <v>31</v>
      </c>
      <c r="J20" s="110" t="s">
        <v>39</v>
      </c>
      <c r="K20" s="36"/>
      <c r="L20" s="109"/>
      <c r="S20" s="36"/>
      <c r="T20" s="36"/>
      <c r="U20" s="36"/>
      <c r="V20" s="36"/>
      <c r="W20" s="36"/>
      <c r="X20" s="36"/>
      <c r="Y20" s="36"/>
      <c r="Z20" s="36"/>
      <c r="AA20" s="36"/>
      <c r="AB20" s="36"/>
      <c r="AC20" s="36"/>
      <c r="AD20" s="36"/>
      <c r="AE20" s="36"/>
    </row>
    <row r="21" spans="1:31" s="2" customFormat="1" ht="18" customHeight="1">
      <c r="A21" s="36"/>
      <c r="B21" s="41"/>
      <c r="C21" s="36"/>
      <c r="D21" s="36"/>
      <c r="E21" s="110" t="s">
        <v>40</v>
      </c>
      <c r="F21" s="36"/>
      <c r="G21" s="36"/>
      <c r="H21" s="36"/>
      <c r="I21" s="108" t="s">
        <v>34</v>
      </c>
      <c r="J21" s="110" t="s">
        <v>41</v>
      </c>
      <c r="K21" s="36"/>
      <c r="L21" s="109"/>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9"/>
      <c r="S22" s="36"/>
      <c r="T22" s="36"/>
      <c r="U22" s="36"/>
      <c r="V22" s="36"/>
      <c r="W22" s="36"/>
      <c r="X22" s="36"/>
      <c r="Y22" s="36"/>
      <c r="Z22" s="36"/>
      <c r="AA22" s="36"/>
      <c r="AB22" s="36"/>
      <c r="AC22" s="36"/>
      <c r="AD22" s="36"/>
      <c r="AE22" s="36"/>
    </row>
    <row r="23" spans="1:31" s="2" customFormat="1" ht="12" customHeight="1">
      <c r="A23" s="36"/>
      <c r="B23" s="41"/>
      <c r="C23" s="36"/>
      <c r="D23" s="108" t="s">
        <v>43</v>
      </c>
      <c r="E23" s="36"/>
      <c r="F23" s="36"/>
      <c r="G23" s="36"/>
      <c r="H23" s="36"/>
      <c r="I23" s="108" t="s">
        <v>31</v>
      </c>
      <c r="J23" s="110" t="str">
        <f>IF('Rekapitulace stavby'!AN19="","",'Rekapitulace stavby'!AN19)</f>
        <v/>
      </c>
      <c r="K23" s="36"/>
      <c r="L23" s="109"/>
      <c r="S23" s="36"/>
      <c r="T23" s="36"/>
      <c r="U23" s="36"/>
      <c r="V23" s="36"/>
      <c r="W23" s="36"/>
      <c r="X23" s="36"/>
      <c r="Y23" s="36"/>
      <c r="Z23" s="36"/>
      <c r="AA23" s="36"/>
      <c r="AB23" s="36"/>
      <c r="AC23" s="36"/>
      <c r="AD23" s="36"/>
      <c r="AE23" s="36"/>
    </row>
    <row r="24" spans="1:31" s="2" customFormat="1" ht="18" customHeight="1">
      <c r="A24" s="36"/>
      <c r="B24" s="41"/>
      <c r="C24" s="36"/>
      <c r="D24" s="36"/>
      <c r="E24" s="110" t="str">
        <f>IF('Rekapitulace stavby'!E20="","",'Rekapitulace stavby'!E20)</f>
        <v xml:space="preserve"> </v>
      </c>
      <c r="F24" s="36"/>
      <c r="G24" s="36"/>
      <c r="H24" s="36"/>
      <c r="I24" s="108" t="s">
        <v>34</v>
      </c>
      <c r="J24" s="110" t="str">
        <f>IF('Rekapitulace stavby'!AN20="","",'Rekapitulace stavby'!AN20)</f>
        <v/>
      </c>
      <c r="K24" s="36"/>
      <c r="L24" s="109"/>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9"/>
      <c r="S25" s="36"/>
      <c r="T25" s="36"/>
      <c r="U25" s="36"/>
      <c r="V25" s="36"/>
      <c r="W25" s="36"/>
      <c r="X25" s="36"/>
      <c r="Y25" s="36"/>
      <c r="Z25" s="36"/>
      <c r="AA25" s="36"/>
      <c r="AB25" s="36"/>
      <c r="AC25" s="36"/>
      <c r="AD25" s="36"/>
      <c r="AE25" s="36"/>
    </row>
    <row r="26" spans="1:31" s="2" customFormat="1" ht="12" customHeight="1">
      <c r="A26" s="36"/>
      <c r="B26" s="41"/>
      <c r="C26" s="36"/>
      <c r="D26" s="108" t="s">
        <v>46</v>
      </c>
      <c r="E26" s="36"/>
      <c r="F26" s="36"/>
      <c r="G26" s="36"/>
      <c r="H26" s="36"/>
      <c r="I26" s="36"/>
      <c r="J26" s="36"/>
      <c r="K26" s="36"/>
      <c r="L26" s="109"/>
      <c r="S26" s="36"/>
      <c r="T26" s="36"/>
      <c r="U26" s="36"/>
      <c r="V26" s="36"/>
      <c r="W26" s="36"/>
      <c r="X26" s="36"/>
      <c r="Y26" s="36"/>
      <c r="Z26" s="36"/>
      <c r="AA26" s="36"/>
      <c r="AB26" s="36"/>
      <c r="AC26" s="36"/>
      <c r="AD26" s="36"/>
      <c r="AE26" s="36"/>
    </row>
    <row r="27" spans="1:31" s="8" customFormat="1" ht="16.5" customHeight="1">
      <c r="A27" s="112"/>
      <c r="B27" s="113"/>
      <c r="C27" s="112"/>
      <c r="D27" s="112"/>
      <c r="E27" s="318" t="s">
        <v>44</v>
      </c>
      <c r="F27" s="318"/>
      <c r="G27" s="318"/>
      <c r="H27" s="318"/>
      <c r="I27" s="112"/>
      <c r="J27" s="112"/>
      <c r="K27" s="112"/>
      <c r="L27" s="114"/>
      <c r="S27" s="112"/>
      <c r="T27" s="112"/>
      <c r="U27" s="112"/>
      <c r="V27" s="112"/>
      <c r="W27" s="112"/>
      <c r="X27" s="112"/>
      <c r="Y27" s="112"/>
      <c r="Z27" s="112"/>
      <c r="AA27" s="112"/>
      <c r="AB27" s="112"/>
      <c r="AC27" s="112"/>
      <c r="AD27" s="112"/>
      <c r="AE27" s="112"/>
    </row>
    <row r="28" spans="1:31" s="2" customFormat="1" ht="6.95" customHeight="1">
      <c r="A28" s="36"/>
      <c r="B28" s="41"/>
      <c r="C28" s="36"/>
      <c r="D28" s="36"/>
      <c r="E28" s="36"/>
      <c r="F28" s="36"/>
      <c r="G28" s="36"/>
      <c r="H28" s="36"/>
      <c r="I28" s="36"/>
      <c r="J28" s="36"/>
      <c r="K28" s="36"/>
      <c r="L28" s="109"/>
      <c r="S28" s="36"/>
      <c r="T28" s="36"/>
      <c r="U28" s="36"/>
      <c r="V28" s="36"/>
      <c r="W28" s="36"/>
      <c r="X28" s="36"/>
      <c r="Y28" s="36"/>
      <c r="Z28" s="36"/>
      <c r="AA28" s="36"/>
      <c r="AB28" s="36"/>
      <c r="AC28" s="36"/>
      <c r="AD28" s="36"/>
      <c r="AE28" s="36"/>
    </row>
    <row r="29" spans="1:31" s="2" customFormat="1" ht="6.95" customHeight="1">
      <c r="A29" s="36"/>
      <c r="B29" s="41"/>
      <c r="C29" s="36"/>
      <c r="D29" s="115"/>
      <c r="E29" s="115"/>
      <c r="F29" s="115"/>
      <c r="G29" s="115"/>
      <c r="H29" s="115"/>
      <c r="I29" s="115"/>
      <c r="J29" s="115"/>
      <c r="K29" s="115"/>
      <c r="L29" s="109"/>
      <c r="S29" s="36"/>
      <c r="T29" s="36"/>
      <c r="U29" s="36"/>
      <c r="V29" s="36"/>
      <c r="W29" s="36"/>
      <c r="X29" s="36"/>
      <c r="Y29" s="36"/>
      <c r="Z29" s="36"/>
      <c r="AA29" s="36"/>
      <c r="AB29" s="36"/>
      <c r="AC29" s="36"/>
      <c r="AD29" s="36"/>
      <c r="AE29" s="36"/>
    </row>
    <row r="30" spans="1:31" s="2" customFormat="1" ht="25.35" customHeight="1">
      <c r="A30" s="36"/>
      <c r="B30" s="41"/>
      <c r="C30" s="36"/>
      <c r="D30" s="116" t="s">
        <v>48</v>
      </c>
      <c r="E30" s="36"/>
      <c r="F30" s="36"/>
      <c r="G30" s="36"/>
      <c r="H30" s="36"/>
      <c r="I30" s="36"/>
      <c r="J30" s="117">
        <f>ROUND(J86,2)</f>
        <v>0</v>
      </c>
      <c r="K30" s="36"/>
      <c r="L30" s="109"/>
      <c r="S30" s="36"/>
      <c r="T30" s="36"/>
      <c r="U30" s="36"/>
      <c r="V30" s="36"/>
      <c r="W30" s="36"/>
      <c r="X30" s="36"/>
      <c r="Y30" s="36"/>
      <c r="Z30" s="36"/>
      <c r="AA30" s="36"/>
      <c r="AB30" s="36"/>
      <c r="AC30" s="36"/>
      <c r="AD30" s="36"/>
      <c r="AE30" s="36"/>
    </row>
    <row r="31" spans="1:31" s="2" customFormat="1" ht="6.95" customHeight="1">
      <c r="A31" s="36"/>
      <c r="B31" s="41"/>
      <c r="C31" s="36"/>
      <c r="D31" s="115"/>
      <c r="E31" s="115"/>
      <c r="F31" s="115"/>
      <c r="G31" s="115"/>
      <c r="H31" s="115"/>
      <c r="I31" s="115"/>
      <c r="J31" s="115"/>
      <c r="K31" s="115"/>
      <c r="L31" s="109"/>
      <c r="S31" s="36"/>
      <c r="T31" s="36"/>
      <c r="U31" s="36"/>
      <c r="V31" s="36"/>
      <c r="W31" s="36"/>
      <c r="X31" s="36"/>
      <c r="Y31" s="36"/>
      <c r="Z31" s="36"/>
      <c r="AA31" s="36"/>
      <c r="AB31" s="36"/>
      <c r="AC31" s="36"/>
      <c r="AD31" s="36"/>
      <c r="AE31" s="36"/>
    </row>
    <row r="32" spans="1:31" s="2" customFormat="1" ht="14.45" customHeight="1">
      <c r="A32" s="36"/>
      <c r="B32" s="41"/>
      <c r="C32" s="36"/>
      <c r="D32" s="36"/>
      <c r="E32" s="36"/>
      <c r="F32" s="118" t="s">
        <v>50</v>
      </c>
      <c r="G32" s="36"/>
      <c r="H32" s="36"/>
      <c r="I32" s="118" t="s">
        <v>49</v>
      </c>
      <c r="J32" s="118" t="s">
        <v>51</v>
      </c>
      <c r="K32" s="36"/>
      <c r="L32" s="109"/>
      <c r="S32" s="36"/>
      <c r="T32" s="36"/>
      <c r="U32" s="36"/>
      <c r="V32" s="36"/>
      <c r="W32" s="36"/>
      <c r="X32" s="36"/>
      <c r="Y32" s="36"/>
      <c r="Z32" s="36"/>
      <c r="AA32" s="36"/>
      <c r="AB32" s="36"/>
      <c r="AC32" s="36"/>
      <c r="AD32" s="36"/>
      <c r="AE32" s="36"/>
    </row>
    <row r="33" spans="1:31" s="2" customFormat="1" ht="14.45" customHeight="1">
      <c r="A33" s="36"/>
      <c r="B33" s="41"/>
      <c r="C33" s="36"/>
      <c r="D33" s="119" t="s">
        <v>52</v>
      </c>
      <c r="E33" s="108" t="s">
        <v>53</v>
      </c>
      <c r="F33" s="120">
        <f>ROUND((SUM(BE86:BE126)),2)</f>
        <v>0</v>
      </c>
      <c r="G33" s="36"/>
      <c r="H33" s="36"/>
      <c r="I33" s="121">
        <v>0.21</v>
      </c>
      <c r="J33" s="120">
        <f>ROUND(((SUM(BE86:BE126))*I33),2)</f>
        <v>0</v>
      </c>
      <c r="K33" s="36"/>
      <c r="L33" s="109"/>
      <c r="S33" s="36"/>
      <c r="T33" s="36"/>
      <c r="U33" s="36"/>
      <c r="V33" s="36"/>
      <c r="W33" s="36"/>
      <c r="X33" s="36"/>
      <c r="Y33" s="36"/>
      <c r="Z33" s="36"/>
      <c r="AA33" s="36"/>
      <c r="AB33" s="36"/>
      <c r="AC33" s="36"/>
      <c r="AD33" s="36"/>
      <c r="AE33" s="36"/>
    </row>
    <row r="34" spans="1:31" s="2" customFormat="1" ht="14.45" customHeight="1">
      <c r="A34" s="36"/>
      <c r="B34" s="41"/>
      <c r="C34" s="36"/>
      <c r="D34" s="36"/>
      <c r="E34" s="108" t="s">
        <v>54</v>
      </c>
      <c r="F34" s="120">
        <f>ROUND((SUM(BF86:BF126)),2)</f>
        <v>0</v>
      </c>
      <c r="G34" s="36"/>
      <c r="H34" s="36"/>
      <c r="I34" s="121">
        <v>0.15</v>
      </c>
      <c r="J34" s="120">
        <f>ROUND(((SUM(BF86:BF126))*I34),2)</f>
        <v>0</v>
      </c>
      <c r="K34" s="36"/>
      <c r="L34" s="109"/>
      <c r="S34" s="36"/>
      <c r="T34" s="36"/>
      <c r="U34" s="36"/>
      <c r="V34" s="36"/>
      <c r="W34" s="36"/>
      <c r="X34" s="36"/>
      <c r="Y34" s="36"/>
      <c r="Z34" s="36"/>
      <c r="AA34" s="36"/>
      <c r="AB34" s="36"/>
      <c r="AC34" s="36"/>
      <c r="AD34" s="36"/>
      <c r="AE34" s="36"/>
    </row>
    <row r="35" spans="1:31" s="2" customFormat="1" ht="14.45" customHeight="1" hidden="1">
      <c r="A35" s="36"/>
      <c r="B35" s="41"/>
      <c r="C35" s="36"/>
      <c r="D35" s="36"/>
      <c r="E35" s="108" t="s">
        <v>55</v>
      </c>
      <c r="F35" s="120">
        <f>ROUND((SUM(BG86:BG126)),2)</f>
        <v>0</v>
      </c>
      <c r="G35" s="36"/>
      <c r="H35" s="36"/>
      <c r="I35" s="121">
        <v>0.21</v>
      </c>
      <c r="J35" s="120">
        <f>0</f>
        <v>0</v>
      </c>
      <c r="K35" s="36"/>
      <c r="L35" s="109"/>
      <c r="S35" s="36"/>
      <c r="T35" s="36"/>
      <c r="U35" s="36"/>
      <c r="V35" s="36"/>
      <c r="W35" s="36"/>
      <c r="X35" s="36"/>
      <c r="Y35" s="36"/>
      <c r="Z35" s="36"/>
      <c r="AA35" s="36"/>
      <c r="AB35" s="36"/>
      <c r="AC35" s="36"/>
      <c r="AD35" s="36"/>
      <c r="AE35" s="36"/>
    </row>
    <row r="36" spans="1:31" s="2" customFormat="1" ht="14.45" customHeight="1" hidden="1">
      <c r="A36" s="36"/>
      <c r="B36" s="41"/>
      <c r="C36" s="36"/>
      <c r="D36" s="36"/>
      <c r="E36" s="108" t="s">
        <v>56</v>
      </c>
      <c r="F36" s="120">
        <f>ROUND((SUM(BH86:BH126)),2)</f>
        <v>0</v>
      </c>
      <c r="G36" s="36"/>
      <c r="H36" s="36"/>
      <c r="I36" s="121">
        <v>0.15</v>
      </c>
      <c r="J36" s="120">
        <f>0</f>
        <v>0</v>
      </c>
      <c r="K36" s="36"/>
      <c r="L36" s="109"/>
      <c r="S36" s="36"/>
      <c r="T36" s="36"/>
      <c r="U36" s="36"/>
      <c r="V36" s="36"/>
      <c r="W36" s="36"/>
      <c r="X36" s="36"/>
      <c r="Y36" s="36"/>
      <c r="Z36" s="36"/>
      <c r="AA36" s="36"/>
      <c r="AB36" s="36"/>
      <c r="AC36" s="36"/>
      <c r="AD36" s="36"/>
      <c r="AE36" s="36"/>
    </row>
    <row r="37" spans="1:31" s="2" customFormat="1" ht="14.45" customHeight="1" hidden="1">
      <c r="A37" s="36"/>
      <c r="B37" s="41"/>
      <c r="C37" s="36"/>
      <c r="D37" s="36"/>
      <c r="E37" s="108" t="s">
        <v>57</v>
      </c>
      <c r="F37" s="120">
        <f>ROUND((SUM(BI86:BI126)),2)</f>
        <v>0</v>
      </c>
      <c r="G37" s="36"/>
      <c r="H37" s="36"/>
      <c r="I37" s="121">
        <v>0</v>
      </c>
      <c r="J37" s="120">
        <f>0</f>
        <v>0</v>
      </c>
      <c r="K37" s="36"/>
      <c r="L37" s="109"/>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9"/>
      <c r="S38" s="36"/>
      <c r="T38" s="36"/>
      <c r="U38" s="36"/>
      <c r="V38" s="36"/>
      <c r="W38" s="36"/>
      <c r="X38" s="36"/>
      <c r="Y38" s="36"/>
      <c r="Z38" s="36"/>
      <c r="AA38" s="36"/>
      <c r="AB38" s="36"/>
      <c r="AC38" s="36"/>
      <c r="AD38" s="36"/>
      <c r="AE38" s="36"/>
    </row>
    <row r="39" spans="1:31" s="2" customFormat="1" ht="25.35" customHeight="1">
      <c r="A39" s="36"/>
      <c r="B39" s="41"/>
      <c r="C39" s="122"/>
      <c r="D39" s="123" t="s">
        <v>58</v>
      </c>
      <c r="E39" s="124"/>
      <c r="F39" s="124"/>
      <c r="G39" s="125" t="s">
        <v>59</v>
      </c>
      <c r="H39" s="126" t="s">
        <v>60</v>
      </c>
      <c r="I39" s="124"/>
      <c r="J39" s="127">
        <f>SUM(J30:J37)</f>
        <v>0</v>
      </c>
      <c r="K39" s="128"/>
      <c r="L39" s="109"/>
      <c r="S39" s="36"/>
      <c r="T39" s="36"/>
      <c r="U39" s="36"/>
      <c r="V39" s="36"/>
      <c r="W39" s="36"/>
      <c r="X39" s="36"/>
      <c r="Y39" s="36"/>
      <c r="Z39" s="36"/>
      <c r="AA39" s="36"/>
      <c r="AB39" s="36"/>
      <c r="AC39" s="36"/>
      <c r="AD39" s="36"/>
      <c r="AE39" s="36"/>
    </row>
    <row r="40" spans="1:31" s="2" customFormat="1" ht="14.45" customHeight="1">
      <c r="A40" s="36"/>
      <c r="B40" s="129"/>
      <c r="C40" s="130"/>
      <c r="D40" s="130"/>
      <c r="E40" s="130"/>
      <c r="F40" s="130"/>
      <c r="G40" s="130"/>
      <c r="H40" s="130"/>
      <c r="I40" s="130"/>
      <c r="J40" s="130"/>
      <c r="K40" s="130"/>
      <c r="L40" s="109"/>
      <c r="S40" s="36"/>
      <c r="T40" s="36"/>
      <c r="U40" s="36"/>
      <c r="V40" s="36"/>
      <c r="W40" s="36"/>
      <c r="X40" s="36"/>
      <c r="Y40" s="36"/>
      <c r="Z40" s="36"/>
      <c r="AA40" s="36"/>
      <c r="AB40" s="36"/>
      <c r="AC40" s="36"/>
      <c r="AD40" s="36"/>
      <c r="AE40" s="36"/>
    </row>
    <row r="44" spans="1:31" s="2" customFormat="1" ht="6.95" customHeight="1">
      <c r="A44" s="36"/>
      <c r="B44" s="131"/>
      <c r="C44" s="132"/>
      <c r="D44" s="132"/>
      <c r="E44" s="132"/>
      <c r="F44" s="132"/>
      <c r="G44" s="132"/>
      <c r="H44" s="132"/>
      <c r="I44" s="132"/>
      <c r="J44" s="132"/>
      <c r="K44" s="132"/>
      <c r="L44" s="109"/>
      <c r="S44" s="36"/>
      <c r="T44" s="36"/>
      <c r="U44" s="36"/>
      <c r="V44" s="36"/>
      <c r="W44" s="36"/>
      <c r="X44" s="36"/>
      <c r="Y44" s="36"/>
      <c r="Z44" s="36"/>
      <c r="AA44" s="36"/>
      <c r="AB44" s="36"/>
      <c r="AC44" s="36"/>
      <c r="AD44" s="36"/>
      <c r="AE44" s="36"/>
    </row>
    <row r="45" spans="1:31" s="2" customFormat="1" ht="24.95" customHeight="1">
      <c r="A45" s="36"/>
      <c r="B45" s="37"/>
      <c r="C45" s="24" t="s">
        <v>131</v>
      </c>
      <c r="D45" s="38"/>
      <c r="E45" s="38"/>
      <c r="F45" s="38"/>
      <c r="G45" s="38"/>
      <c r="H45" s="38"/>
      <c r="I45" s="38"/>
      <c r="J45" s="38"/>
      <c r="K45" s="38"/>
      <c r="L45" s="109"/>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9"/>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9"/>
      <c r="S47" s="36"/>
      <c r="T47" s="36"/>
      <c r="U47" s="36"/>
      <c r="V47" s="36"/>
      <c r="W47" s="36"/>
      <c r="X47" s="36"/>
      <c r="Y47" s="36"/>
      <c r="Z47" s="36"/>
      <c r="AA47" s="36"/>
      <c r="AB47" s="36"/>
      <c r="AC47" s="36"/>
      <c r="AD47" s="36"/>
      <c r="AE47" s="36"/>
    </row>
    <row r="48" spans="1:31" s="2" customFormat="1" ht="16.5" customHeight="1">
      <c r="A48" s="36"/>
      <c r="B48" s="37"/>
      <c r="C48" s="38"/>
      <c r="D48" s="38"/>
      <c r="E48" s="319" t="str">
        <f>E7</f>
        <v>III/11628 Voznice, PD</v>
      </c>
      <c r="F48" s="320"/>
      <c r="G48" s="320"/>
      <c r="H48" s="320"/>
      <c r="I48" s="38"/>
      <c r="J48" s="38"/>
      <c r="K48" s="38"/>
      <c r="L48" s="109"/>
      <c r="S48" s="36"/>
      <c r="T48" s="36"/>
      <c r="U48" s="36"/>
      <c r="V48" s="36"/>
      <c r="W48" s="36"/>
      <c r="X48" s="36"/>
      <c r="Y48" s="36"/>
      <c r="Z48" s="36"/>
      <c r="AA48" s="36"/>
      <c r="AB48" s="36"/>
      <c r="AC48" s="36"/>
      <c r="AD48" s="36"/>
      <c r="AE48" s="36"/>
    </row>
    <row r="49" spans="1:31" s="2" customFormat="1" ht="12" customHeight="1">
      <c r="A49" s="36"/>
      <c r="B49" s="37"/>
      <c r="C49" s="30" t="s">
        <v>129</v>
      </c>
      <c r="D49" s="38"/>
      <c r="E49" s="38"/>
      <c r="F49" s="38"/>
      <c r="G49" s="38"/>
      <c r="H49" s="38"/>
      <c r="I49" s="38"/>
      <c r="J49" s="38"/>
      <c r="K49" s="38"/>
      <c r="L49" s="109"/>
      <c r="S49" s="36"/>
      <c r="T49" s="36"/>
      <c r="U49" s="36"/>
      <c r="V49" s="36"/>
      <c r="W49" s="36"/>
      <c r="X49" s="36"/>
      <c r="Y49" s="36"/>
      <c r="Z49" s="36"/>
      <c r="AA49" s="36"/>
      <c r="AB49" s="36"/>
      <c r="AC49" s="36"/>
      <c r="AD49" s="36"/>
      <c r="AE49" s="36"/>
    </row>
    <row r="50" spans="1:31" s="2" customFormat="1" ht="16.5" customHeight="1">
      <c r="A50" s="36"/>
      <c r="B50" s="37"/>
      <c r="C50" s="38"/>
      <c r="D50" s="38"/>
      <c r="E50" s="272" t="str">
        <f>E9</f>
        <v>VON - Vedlejší a ostatní náklady</v>
      </c>
      <c r="F50" s="321"/>
      <c r="G50" s="321"/>
      <c r="H50" s="321"/>
      <c r="I50" s="38"/>
      <c r="J50" s="38"/>
      <c r="K50" s="38"/>
      <c r="L50" s="109"/>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9"/>
      <c r="S51" s="36"/>
      <c r="T51" s="36"/>
      <c r="U51" s="36"/>
      <c r="V51" s="36"/>
      <c r="W51" s="36"/>
      <c r="X51" s="36"/>
      <c r="Y51" s="36"/>
      <c r="Z51" s="36"/>
      <c r="AA51" s="36"/>
      <c r="AB51" s="36"/>
      <c r="AC51" s="36"/>
      <c r="AD51" s="36"/>
      <c r="AE51" s="36"/>
    </row>
    <row r="52" spans="1:31" s="2" customFormat="1" ht="12" customHeight="1">
      <c r="A52" s="36"/>
      <c r="B52" s="37"/>
      <c r="C52" s="30" t="s">
        <v>22</v>
      </c>
      <c r="D52" s="38"/>
      <c r="E52" s="38"/>
      <c r="F52" s="28" t="str">
        <f>F12</f>
        <v>Voznice</v>
      </c>
      <c r="G52" s="38"/>
      <c r="H52" s="38"/>
      <c r="I52" s="30" t="s">
        <v>24</v>
      </c>
      <c r="J52" s="61" t="str">
        <f>IF(J12="","",J12)</f>
        <v>7. 12. 2020</v>
      </c>
      <c r="K52" s="38"/>
      <c r="L52" s="109"/>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9"/>
      <c r="S53" s="36"/>
      <c r="T53" s="36"/>
      <c r="U53" s="36"/>
      <c r="V53" s="36"/>
      <c r="W53" s="36"/>
      <c r="X53" s="36"/>
      <c r="Y53" s="36"/>
      <c r="Z53" s="36"/>
      <c r="AA53" s="36"/>
      <c r="AB53" s="36"/>
      <c r="AC53" s="36"/>
      <c r="AD53" s="36"/>
      <c r="AE53" s="36"/>
    </row>
    <row r="54" spans="1:31" s="2" customFormat="1" ht="25.7" customHeight="1">
      <c r="A54" s="36"/>
      <c r="B54" s="37"/>
      <c r="C54" s="30" t="s">
        <v>30</v>
      </c>
      <c r="D54" s="38"/>
      <c r="E54" s="38"/>
      <c r="F54" s="28" t="str">
        <f>E15</f>
        <v>Krajská správa a údržba silnic Středočeského kraje</v>
      </c>
      <c r="G54" s="38"/>
      <c r="H54" s="38"/>
      <c r="I54" s="30" t="s">
        <v>38</v>
      </c>
      <c r="J54" s="34" t="str">
        <f>E21</f>
        <v>METROPROJEKT Praha a.s.</v>
      </c>
      <c r="K54" s="38"/>
      <c r="L54" s="109"/>
      <c r="S54" s="36"/>
      <c r="T54" s="36"/>
      <c r="U54" s="36"/>
      <c r="V54" s="36"/>
      <c r="W54" s="36"/>
      <c r="X54" s="36"/>
      <c r="Y54" s="36"/>
      <c r="Z54" s="36"/>
      <c r="AA54" s="36"/>
      <c r="AB54" s="36"/>
      <c r="AC54" s="36"/>
      <c r="AD54" s="36"/>
      <c r="AE54" s="36"/>
    </row>
    <row r="55" spans="1:31" s="2" customFormat="1" ht="15.2" customHeight="1">
      <c r="A55" s="36"/>
      <c r="B55" s="37"/>
      <c r="C55" s="30" t="s">
        <v>36</v>
      </c>
      <c r="D55" s="38"/>
      <c r="E55" s="38"/>
      <c r="F55" s="28" t="str">
        <f>IF(E18="","",E18)</f>
        <v>Vyplň údaj</v>
      </c>
      <c r="G55" s="38"/>
      <c r="H55" s="38"/>
      <c r="I55" s="30" t="s">
        <v>43</v>
      </c>
      <c r="J55" s="34" t="str">
        <f>E24</f>
        <v xml:space="preserve"> </v>
      </c>
      <c r="K55" s="38"/>
      <c r="L55" s="109"/>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9"/>
      <c r="S56" s="36"/>
      <c r="T56" s="36"/>
      <c r="U56" s="36"/>
      <c r="V56" s="36"/>
      <c r="W56" s="36"/>
      <c r="X56" s="36"/>
      <c r="Y56" s="36"/>
      <c r="Z56" s="36"/>
      <c r="AA56" s="36"/>
      <c r="AB56" s="36"/>
      <c r="AC56" s="36"/>
      <c r="AD56" s="36"/>
      <c r="AE56" s="36"/>
    </row>
    <row r="57" spans="1:31" s="2" customFormat="1" ht="29.25" customHeight="1">
      <c r="A57" s="36"/>
      <c r="B57" s="37"/>
      <c r="C57" s="133" t="s">
        <v>132</v>
      </c>
      <c r="D57" s="134"/>
      <c r="E57" s="134"/>
      <c r="F57" s="134"/>
      <c r="G57" s="134"/>
      <c r="H57" s="134"/>
      <c r="I57" s="134"/>
      <c r="J57" s="135" t="s">
        <v>133</v>
      </c>
      <c r="K57" s="134"/>
      <c r="L57" s="109"/>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9"/>
      <c r="S58" s="36"/>
      <c r="T58" s="36"/>
      <c r="U58" s="36"/>
      <c r="V58" s="36"/>
      <c r="W58" s="36"/>
      <c r="X58" s="36"/>
      <c r="Y58" s="36"/>
      <c r="Z58" s="36"/>
      <c r="AA58" s="36"/>
      <c r="AB58" s="36"/>
      <c r="AC58" s="36"/>
      <c r="AD58" s="36"/>
      <c r="AE58" s="36"/>
    </row>
    <row r="59" spans="1:47" s="2" customFormat="1" ht="22.9" customHeight="1">
      <c r="A59" s="36"/>
      <c r="B59" s="37"/>
      <c r="C59" s="136" t="s">
        <v>80</v>
      </c>
      <c r="D59" s="38"/>
      <c r="E59" s="38"/>
      <c r="F59" s="38"/>
      <c r="G59" s="38"/>
      <c r="H59" s="38"/>
      <c r="I59" s="38"/>
      <c r="J59" s="79">
        <f>J86</f>
        <v>0</v>
      </c>
      <c r="K59" s="38"/>
      <c r="L59" s="109"/>
      <c r="S59" s="36"/>
      <c r="T59" s="36"/>
      <c r="U59" s="36"/>
      <c r="V59" s="36"/>
      <c r="W59" s="36"/>
      <c r="X59" s="36"/>
      <c r="Y59" s="36"/>
      <c r="Z59" s="36"/>
      <c r="AA59" s="36"/>
      <c r="AB59" s="36"/>
      <c r="AC59" s="36"/>
      <c r="AD59" s="36"/>
      <c r="AE59" s="36"/>
      <c r="AU59" s="18" t="s">
        <v>134</v>
      </c>
    </row>
    <row r="60" spans="2:12" s="9" customFormat="1" ht="24.95" customHeight="1">
      <c r="B60" s="137"/>
      <c r="C60" s="138"/>
      <c r="D60" s="139" t="s">
        <v>979</v>
      </c>
      <c r="E60" s="140"/>
      <c r="F60" s="140"/>
      <c r="G60" s="140"/>
      <c r="H60" s="140"/>
      <c r="I60" s="140"/>
      <c r="J60" s="141">
        <f>J87</f>
        <v>0</v>
      </c>
      <c r="K60" s="138"/>
      <c r="L60" s="142"/>
    </row>
    <row r="61" spans="2:12" s="9" customFormat="1" ht="24.95" customHeight="1">
      <c r="B61" s="137"/>
      <c r="C61" s="138"/>
      <c r="D61" s="139" t="s">
        <v>980</v>
      </c>
      <c r="E61" s="140"/>
      <c r="F61" s="140"/>
      <c r="G61" s="140"/>
      <c r="H61" s="140"/>
      <c r="I61" s="140"/>
      <c r="J61" s="141">
        <f>J90</f>
        <v>0</v>
      </c>
      <c r="K61" s="138"/>
      <c r="L61" s="142"/>
    </row>
    <row r="62" spans="2:12" s="9" customFormat="1" ht="24.95" customHeight="1">
      <c r="B62" s="137"/>
      <c r="C62" s="138"/>
      <c r="D62" s="139" t="s">
        <v>981</v>
      </c>
      <c r="E62" s="140"/>
      <c r="F62" s="140"/>
      <c r="G62" s="140"/>
      <c r="H62" s="140"/>
      <c r="I62" s="140"/>
      <c r="J62" s="141">
        <f>J97</f>
        <v>0</v>
      </c>
      <c r="K62" s="138"/>
      <c r="L62" s="142"/>
    </row>
    <row r="63" spans="2:12" s="9" customFormat="1" ht="24.95" customHeight="1">
      <c r="B63" s="137"/>
      <c r="C63" s="138"/>
      <c r="D63" s="139" t="s">
        <v>982</v>
      </c>
      <c r="E63" s="140"/>
      <c r="F63" s="140"/>
      <c r="G63" s="140"/>
      <c r="H63" s="140"/>
      <c r="I63" s="140"/>
      <c r="J63" s="141">
        <f>J102</f>
        <v>0</v>
      </c>
      <c r="K63" s="138"/>
      <c r="L63" s="142"/>
    </row>
    <row r="64" spans="2:12" s="9" customFormat="1" ht="24.95" customHeight="1">
      <c r="B64" s="137"/>
      <c r="C64" s="138"/>
      <c r="D64" s="139" t="s">
        <v>983</v>
      </c>
      <c r="E64" s="140"/>
      <c r="F64" s="140"/>
      <c r="G64" s="140"/>
      <c r="H64" s="140"/>
      <c r="I64" s="140"/>
      <c r="J64" s="141">
        <f>J109</f>
        <v>0</v>
      </c>
      <c r="K64" s="138"/>
      <c r="L64" s="142"/>
    </row>
    <row r="65" spans="2:12" s="9" customFormat="1" ht="24.95" customHeight="1">
      <c r="B65" s="137"/>
      <c r="C65" s="138"/>
      <c r="D65" s="139" t="s">
        <v>984</v>
      </c>
      <c r="E65" s="140"/>
      <c r="F65" s="140"/>
      <c r="G65" s="140"/>
      <c r="H65" s="140"/>
      <c r="I65" s="140"/>
      <c r="J65" s="141">
        <f>J111</f>
        <v>0</v>
      </c>
      <c r="K65" s="138"/>
      <c r="L65" s="142"/>
    </row>
    <row r="66" spans="2:12" s="9" customFormat="1" ht="24.95" customHeight="1">
      <c r="B66" s="137"/>
      <c r="C66" s="138"/>
      <c r="D66" s="139" t="s">
        <v>985</v>
      </c>
      <c r="E66" s="140"/>
      <c r="F66" s="140"/>
      <c r="G66" s="140"/>
      <c r="H66" s="140"/>
      <c r="I66" s="140"/>
      <c r="J66" s="141">
        <f>J125</f>
        <v>0</v>
      </c>
      <c r="K66" s="138"/>
      <c r="L66" s="142"/>
    </row>
    <row r="67" spans="1:31" s="2" customFormat="1" ht="21.75" customHeight="1">
      <c r="A67" s="36"/>
      <c r="B67" s="37"/>
      <c r="C67" s="38"/>
      <c r="D67" s="38"/>
      <c r="E67" s="38"/>
      <c r="F67" s="38"/>
      <c r="G67" s="38"/>
      <c r="H67" s="38"/>
      <c r="I67" s="38"/>
      <c r="J67" s="38"/>
      <c r="K67" s="38"/>
      <c r="L67" s="109"/>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09"/>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09"/>
      <c r="S72" s="36"/>
      <c r="T72" s="36"/>
      <c r="U72" s="36"/>
      <c r="V72" s="36"/>
      <c r="W72" s="36"/>
      <c r="X72" s="36"/>
      <c r="Y72" s="36"/>
      <c r="Z72" s="36"/>
      <c r="AA72" s="36"/>
      <c r="AB72" s="36"/>
      <c r="AC72" s="36"/>
      <c r="AD72" s="36"/>
      <c r="AE72" s="36"/>
    </row>
    <row r="73" spans="1:31" s="2" customFormat="1" ht="24.95" customHeight="1">
      <c r="A73" s="36"/>
      <c r="B73" s="37"/>
      <c r="C73" s="24" t="s">
        <v>143</v>
      </c>
      <c r="D73" s="38"/>
      <c r="E73" s="38"/>
      <c r="F73" s="38"/>
      <c r="G73" s="38"/>
      <c r="H73" s="38"/>
      <c r="I73" s="38"/>
      <c r="J73" s="38"/>
      <c r="K73" s="38"/>
      <c r="L73" s="109"/>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09"/>
      <c r="S74" s="36"/>
      <c r="T74" s="36"/>
      <c r="U74" s="36"/>
      <c r="V74" s="36"/>
      <c r="W74" s="36"/>
      <c r="X74" s="36"/>
      <c r="Y74" s="36"/>
      <c r="Z74" s="36"/>
      <c r="AA74" s="36"/>
      <c r="AB74" s="36"/>
      <c r="AC74" s="36"/>
      <c r="AD74" s="36"/>
      <c r="AE74" s="36"/>
    </row>
    <row r="75" spans="1:31" s="2" customFormat="1" ht="12" customHeight="1">
      <c r="A75" s="36"/>
      <c r="B75" s="37"/>
      <c r="C75" s="30" t="s">
        <v>16</v>
      </c>
      <c r="D75" s="38"/>
      <c r="E75" s="38"/>
      <c r="F75" s="38"/>
      <c r="G75" s="38"/>
      <c r="H75" s="38"/>
      <c r="I75" s="38"/>
      <c r="J75" s="38"/>
      <c r="K75" s="38"/>
      <c r="L75" s="109"/>
      <c r="S75" s="36"/>
      <c r="T75" s="36"/>
      <c r="U75" s="36"/>
      <c r="V75" s="36"/>
      <c r="W75" s="36"/>
      <c r="X75" s="36"/>
      <c r="Y75" s="36"/>
      <c r="Z75" s="36"/>
      <c r="AA75" s="36"/>
      <c r="AB75" s="36"/>
      <c r="AC75" s="36"/>
      <c r="AD75" s="36"/>
      <c r="AE75" s="36"/>
    </row>
    <row r="76" spans="1:31" s="2" customFormat="1" ht="16.5" customHeight="1">
      <c r="A76" s="36"/>
      <c r="B76" s="37"/>
      <c r="C76" s="38"/>
      <c r="D76" s="38"/>
      <c r="E76" s="319" t="str">
        <f>E7</f>
        <v>III/11628 Voznice, PD</v>
      </c>
      <c r="F76" s="320"/>
      <c r="G76" s="320"/>
      <c r="H76" s="320"/>
      <c r="I76" s="38"/>
      <c r="J76" s="38"/>
      <c r="K76" s="38"/>
      <c r="L76" s="109"/>
      <c r="S76" s="36"/>
      <c r="T76" s="36"/>
      <c r="U76" s="36"/>
      <c r="V76" s="36"/>
      <c r="W76" s="36"/>
      <c r="X76" s="36"/>
      <c r="Y76" s="36"/>
      <c r="Z76" s="36"/>
      <c r="AA76" s="36"/>
      <c r="AB76" s="36"/>
      <c r="AC76" s="36"/>
      <c r="AD76" s="36"/>
      <c r="AE76" s="36"/>
    </row>
    <row r="77" spans="1:31" s="2" customFormat="1" ht="12" customHeight="1">
      <c r="A77" s="36"/>
      <c r="B77" s="37"/>
      <c r="C77" s="30" t="s">
        <v>129</v>
      </c>
      <c r="D77" s="38"/>
      <c r="E77" s="38"/>
      <c r="F77" s="38"/>
      <c r="G77" s="38"/>
      <c r="H77" s="38"/>
      <c r="I77" s="38"/>
      <c r="J77" s="38"/>
      <c r="K77" s="38"/>
      <c r="L77" s="109"/>
      <c r="S77" s="36"/>
      <c r="T77" s="36"/>
      <c r="U77" s="36"/>
      <c r="V77" s="36"/>
      <c r="W77" s="36"/>
      <c r="X77" s="36"/>
      <c r="Y77" s="36"/>
      <c r="Z77" s="36"/>
      <c r="AA77" s="36"/>
      <c r="AB77" s="36"/>
      <c r="AC77" s="36"/>
      <c r="AD77" s="36"/>
      <c r="AE77" s="36"/>
    </row>
    <row r="78" spans="1:31" s="2" customFormat="1" ht="16.5" customHeight="1">
      <c r="A78" s="36"/>
      <c r="B78" s="37"/>
      <c r="C78" s="38"/>
      <c r="D78" s="38"/>
      <c r="E78" s="272" t="str">
        <f>E9</f>
        <v>VON - Vedlejší a ostatní náklady</v>
      </c>
      <c r="F78" s="321"/>
      <c r="G78" s="321"/>
      <c r="H78" s="321"/>
      <c r="I78" s="38"/>
      <c r="J78" s="38"/>
      <c r="K78" s="38"/>
      <c r="L78" s="109"/>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9"/>
      <c r="S79" s="36"/>
      <c r="T79" s="36"/>
      <c r="U79" s="36"/>
      <c r="V79" s="36"/>
      <c r="W79" s="36"/>
      <c r="X79" s="36"/>
      <c r="Y79" s="36"/>
      <c r="Z79" s="36"/>
      <c r="AA79" s="36"/>
      <c r="AB79" s="36"/>
      <c r="AC79" s="36"/>
      <c r="AD79" s="36"/>
      <c r="AE79" s="36"/>
    </row>
    <row r="80" spans="1:31" s="2" customFormat="1" ht="12" customHeight="1">
      <c r="A80" s="36"/>
      <c r="B80" s="37"/>
      <c r="C80" s="30" t="s">
        <v>22</v>
      </c>
      <c r="D80" s="38"/>
      <c r="E80" s="38"/>
      <c r="F80" s="28" t="str">
        <f>F12</f>
        <v>Voznice</v>
      </c>
      <c r="G80" s="38"/>
      <c r="H80" s="38"/>
      <c r="I80" s="30" t="s">
        <v>24</v>
      </c>
      <c r="J80" s="61" t="str">
        <f>IF(J12="","",J12)</f>
        <v>7. 12. 2020</v>
      </c>
      <c r="K80" s="38"/>
      <c r="L80" s="109"/>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09"/>
      <c r="S81" s="36"/>
      <c r="T81" s="36"/>
      <c r="U81" s="36"/>
      <c r="V81" s="36"/>
      <c r="W81" s="36"/>
      <c r="X81" s="36"/>
      <c r="Y81" s="36"/>
      <c r="Z81" s="36"/>
      <c r="AA81" s="36"/>
      <c r="AB81" s="36"/>
      <c r="AC81" s="36"/>
      <c r="AD81" s="36"/>
      <c r="AE81" s="36"/>
    </row>
    <row r="82" spans="1:31" s="2" customFormat="1" ht="25.7" customHeight="1">
      <c r="A82" s="36"/>
      <c r="B82" s="37"/>
      <c r="C82" s="30" t="s">
        <v>30</v>
      </c>
      <c r="D82" s="38"/>
      <c r="E82" s="38"/>
      <c r="F82" s="28" t="str">
        <f>E15</f>
        <v>Krajská správa a údržba silnic Středočeského kraje</v>
      </c>
      <c r="G82" s="38"/>
      <c r="H82" s="38"/>
      <c r="I82" s="30" t="s">
        <v>38</v>
      </c>
      <c r="J82" s="34" t="str">
        <f>E21</f>
        <v>METROPROJEKT Praha a.s.</v>
      </c>
      <c r="K82" s="38"/>
      <c r="L82" s="109"/>
      <c r="S82" s="36"/>
      <c r="T82" s="36"/>
      <c r="U82" s="36"/>
      <c r="V82" s="36"/>
      <c r="W82" s="36"/>
      <c r="X82" s="36"/>
      <c r="Y82" s="36"/>
      <c r="Z82" s="36"/>
      <c r="AA82" s="36"/>
      <c r="AB82" s="36"/>
      <c r="AC82" s="36"/>
      <c r="AD82" s="36"/>
      <c r="AE82" s="36"/>
    </row>
    <row r="83" spans="1:31" s="2" customFormat="1" ht="15.2" customHeight="1">
      <c r="A83" s="36"/>
      <c r="B83" s="37"/>
      <c r="C83" s="30" t="s">
        <v>36</v>
      </c>
      <c r="D83" s="38"/>
      <c r="E83" s="38"/>
      <c r="F83" s="28" t="str">
        <f>IF(E18="","",E18)</f>
        <v>Vyplň údaj</v>
      </c>
      <c r="G83" s="38"/>
      <c r="H83" s="38"/>
      <c r="I83" s="30" t="s">
        <v>43</v>
      </c>
      <c r="J83" s="34" t="str">
        <f>E24</f>
        <v xml:space="preserve"> </v>
      </c>
      <c r="K83" s="38"/>
      <c r="L83" s="109"/>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09"/>
      <c r="S84" s="36"/>
      <c r="T84" s="36"/>
      <c r="U84" s="36"/>
      <c r="V84" s="36"/>
      <c r="W84" s="36"/>
      <c r="X84" s="36"/>
      <c r="Y84" s="36"/>
      <c r="Z84" s="36"/>
      <c r="AA84" s="36"/>
      <c r="AB84" s="36"/>
      <c r="AC84" s="36"/>
      <c r="AD84" s="36"/>
      <c r="AE84" s="36"/>
    </row>
    <row r="85" spans="1:31" s="11" customFormat="1" ht="29.25" customHeight="1">
      <c r="A85" s="149"/>
      <c r="B85" s="150"/>
      <c r="C85" s="151" t="s">
        <v>144</v>
      </c>
      <c r="D85" s="152" t="s">
        <v>67</v>
      </c>
      <c r="E85" s="152" t="s">
        <v>63</v>
      </c>
      <c r="F85" s="152" t="s">
        <v>64</v>
      </c>
      <c r="G85" s="152" t="s">
        <v>145</v>
      </c>
      <c r="H85" s="152" t="s">
        <v>146</v>
      </c>
      <c r="I85" s="152" t="s">
        <v>147</v>
      </c>
      <c r="J85" s="152" t="s">
        <v>133</v>
      </c>
      <c r="K85" s="153" t="s">
        <v>148</v>
      </c>
      <c r="L85" s="154"/>
      <c r="M85" s="70" t="s">
        <v>44</v>
      </c>
      <c r="N85" s="71" t="s">
        <v>52</v>
      </c>
      <c r="O85" s="71" t="s">
        <v>149</v>
      </c>
      <c r="P85" s="71" t="s">
        <v>150</v>
      </c>
      <c r="Q85" s="71" t="s">
        <v>151</v>
      </c>
      <c r="R85" s="71" t="s">
        <v>152</v>
      </c>
      <c r="S85" s="71" t="s">
        <v>153</v>
      </c>
      <c r="T85" s="72" t="s">
        <v>154</v>
      </c>
      <c r="U85" s="149"/>
      <c r="V85" s="149"/>
      <c r="W85" s="149"/>
      <c r="X85" s="149"/>
      <c r="Y85" s="149"/>
      <c r="Z85" s="149"/>
      <c r="AA85" s="149"/>
      <c r="AB85" s="149"/>
      <c r="AC85" s="149"/>
      <c r="AD85" s="149"/>
      <c r="AE85" s="149"/>
    </row>
    <row r="86" spans="1:63" s="2" customFormat="1" ht="22.9" customHeight="1">
      <c r="A86" s="36"/>
      <c r="B86" s="37"/>
      <c r="C86" s="77" t="s">
        <v>155</v>
      </c>
      <c r="D86" s="38"/>
      <c r="E86" s="38"/>
      <c r="F86" s="38"/>
      <c r="G86" s="38"/>
      <c r="H86" s="38"/>
      <c r="I86" s="38"/>
      <c r="J86" s="155">
        <f>BK86</f>
        <v>0</v>
      </c>
      <c r="K86" s="38"/>
      <c r="L86" s="41"/>
      <c r="M86" s="73"/>
      <c r="N86" s="156"/>
      <c r="O86" s="74"/>
      <c r="P86" s="157">
        <f>P87+P90+P97+P102+P109+P111+P125</f>
        <v>0</v>
      </c>
      <c r="Q86" s="74"/>
      <c r="R86" s="157">
        <f>R87+R90+R97+R102+R109+R111+R125</f>
        <v>211.414</v>
      </c>
      <c r="S86" s="74"/>
      <c r="T86" s="158">
        <f>T87+T90+T97+T102+T109+T111+T125</f>
        <v>0</v>
      </c>
      <c r="U86" s="36"/>
      <c r="V86" s="36"/>
      <c r="W86" s="36"/>
      <c r="X86" s="36"/>
      <c r="Y86" s="36"/>
      <c r="Z86" s="36"/>
      <c r="AA86" s="36"/>
      <c r="AB86" s="36"/>
      <c r="AC86" s="36"/>
      <c r="AD86" s="36"/>
      <c r="AE86" s="36"/>
      <c r="AT86" s="18" t="s">
        <v>81</v>
      </c>
      <c r="AU86" s="18" t="s">
        <v>134</v>
      </c>
      <c r="BK86" s="159">
        <f>BK87+BK90+BK97+BK102+BK109+BK111+BK125</f>
        <v>0</v>
      </c>
    </row>
    <row r="87" spans="2:63" s="12" customFormat="1" ht="25.9" customHeight="1">
      <c r="B87" s="160"/>
      <c r="C87" s="161"/>
      <c r="D87" s="162" t="s">
        <v>81</v>
      </c>
      <c r="E87" s="163" t="s">
        <v>986</v>
      </c>
      <c r="F87" s="163" t="s">
        <v>987</v>
      </c>
      <c r="G87" s="161"/>
      <c r="H87" s="161"/>
      <c r="I87" s="164"/>
      <c r="J87" s="165">
        <f>BK87</f>
        <v>0</v>
      </c>
      <c r="K87" s="161"/>
      <c r="L87" s="166"/>
      <c r="M87" s="167"/>
      <c r="N87" s="168"/>
      <c r="O87" s="168"/>
      <c r="P87" s="169">
        <f>SUM(P88:P89)</f>
        <v>0</v>
      </c>
      <c r="Q87" s="168"/>
      <c r="R87" s="169">
        <f>SUM(R88:R89)</f>
        <v>0</v>
      </c>
      <c r="S87" s="168"/>
      <c r="T87" s="170">
        <f>SUM(T88:T89)</f>
        <v>0</v>
      </c>
      <c r="AR87" s="171" t="s">
        <v>190</v>
      </c>
      <c r="AT87" s="172" t="s">
        <v>81</v>
      </c>
      <c r="AU87" s="172" t="s">
        <v>82</v>
      </c>
      <c r="AY87" s="171" t="s">
        <v>158</v>
      </c>
      <c r="BK87" s="173">
        <f>SUM(BK88:BK89)</f>
        <v>0</v>
      </c>
    </row>
    <row r="88" spans="1:65" s="2" customFormat="1" ht="24.2" customHeight="1">
      <c r="A88" s="36"/>
      <c r="B88" s="37"/>
      <c r="C88" s="176" t="s">
        <v>90</v>
      </c>
      <c r="D88" s="176" t="s">
        <v>160</v>
      </c>
      <c r="E88" s="177" t="s">
        <v>988</v>
      </c>
      <c r="F88" s="178" t="s">
        <v>989</v>
      </c>
      <c r="G88" s="179" t="s">
        <v>612</v>
      </c>
      <c r="H88" s="180">
        <v>1</v>
      </c>
      <c r="I88" s="181"/>
      <c r="J88" s="182">
        <f>ROUND(I88*H88,2)</f>
        <v>0</v>
      </c>
      <c r="K88" s="178" t="s">
        <v>44</v>
      </c>
      <c r="L88" s="41"/>
      <c r="M88" s="183" t="s">
        <v>44</v>
      </c>
      <c r="N88" s="184" t="s">
        <v>53</v>
      </c>
      <c r="O88" s="66"/>
      <c r="P88" s="185">
        <f>O88*H88</f>
        <v>0</v>
      </c>
      <c r="Q88" s="185">
        <v>0</v>
      </c>
      <c r="R88" s="185">
        <f>Q88*H88</f>
        <v>0</v>
      </c>
      <c r="S88" s="185">
        <v>0</v>
      </c>
      <c r="T88" s="186">
        <f>S88*H88</f>
        <v>0</v>
      </c>
      <c r="U88" s="36"/>
      <c r="V88" s="36"/>
      <c r="W88" s="36"/>
      <c r="X88" s="36"/>
      <c r="Y88" s="36"/>
      <c r="Z88" s="36"/>
      <c r="AA88" s="36"/>
      <c r="AB88" s="36"/>
      <c r="AC88" s="36"/>
      <c r="AD88" s="36"/>
      <c r="AE88" s="36"/>
      <c r="AR88" s="187" t="s">
        <v>990</v>
      </c>
      <c r="AT88" s="187" t="s">
        <v>160</v>
      </c>
      <c r="AU88" s="187" t="s">
        <v>90</v>
      </c>
      <c r="AY88" s="18" t="s">
        <v>158</v>
      </c>
      <c r="BE88" s="188">
        <f>IF(N88="základní",J88,0)</f>
        <v>0</v>
      </c>
      <c r="BF88" s="188">
        <f>IF(N88="snížená",J88,0)</f>
        <v>0</v>
      </c>
      <c r="BG88" s="188">
        <f>IF(N88="zákl. přenesená",J88,0)</f>
        <v>0</v>
      </c>
      <c r="BH88" s="188">
        <f>IF(N88="sníž. přenesená",J88,0)</f>
        <v>0</v>
      </c>
      <c r="BI88" s="188">
        <f>IF(N88="nulová",J88,0)</f>
        <v>0</v>
      </c>
      <c r="BJ88" s="18" t="s">
        <v>90</v>
      </c>
      <c r="BK88" s="188">
        <f>ROUND(I88*H88,2)</f>
        <v>0</v>
      </c>
      <c r="BL88" s="18" t="s">
        <v>990</v>
      </c>
      <c r="BM88" s="187" t="s">
        <v>991</v>
      </c>
    </row>
    <row r="89" spans="1:47" s="2" customFormat="1" ht="48.75">
      <c r="A89" s="36"/>
      <c r="B89" s="37"/>
      <c r="C89" s="38"/>
      <c r="D89" s="189" t="s">
        <v>341</v>
      </c>
      <c r="E89" s="38"/>
      <c r="F89" s="190" t="s">
        <v>992</v>
      </c>
      <c r="G89" s="38"/>
      <c r="H89" s="38"/>
      <c r="I89" s="191"/>
      <c r="J89" s="38"/>
      <c r="K89" s="38"/>
      <c r="L89" s="41"/>
      <c r="M89" s="192"/>
      <c r="N89" s="193"/>
      <c r="O89" s="66"/>
      <c r="P89" s="66"/>
      <c r="Q89" s="66"/>
      <c r="R89" s="66"/>
      <c r="S89" s="66"/>
      <c r="T89" s="67"/>
      <c r="U89" s="36"/>
      <c r="V89" s="36"/>
      <c r="W89" s="36"/>
      <c r="X89" s="36"/>
      <c r="Y89" s="36"/>
      <c r="Z89" s="36"/>
      <c r="AA89" s="36"/>
      <c r="AB89" s="36"/>
      <c r="AC89" s="36"/>
      <c r="AD89" s="36"/>
      <c r="AE89" s="36"/>
      <c r="AT89" s="18" t="s">
        <v>341</v>
      </c>
      <c r="AU89" s="18" t="s">
        <v>90</v>
      </c>
    </row>
    <row r="90" spans="2:63" s="12" customFormat="1" ht="25.9" customHeight="1">
      <c r="B90" s="160"/>
      <c r="C90" s="161"/>
      <c r="D90" s="162" t="s">
        <v>81</v>
      </c>
      <c r="E90" s="163" t="s">
        <v>993</v>
      </c>
      <c r="F90" s="163" t="s">
        <v>994</v>
      </c>
      <c r="G90" s="161"/>
      <c r="H90" s="161"/>
      <c r="I90" s="164"/>
      <c r="J90" s="165">
        <f>BK90</f>
        <v>0</v>
      </c>
      <c r="K90" s="161"/>
      <c r="L90" s="166"/>
      <c r="M90" s="167"/>
      <c r="N90" s="168"/>
      <c r="O90" s="168"/>
      <c r="P90" s="169">
        <f>SUM(P91:P96)</f>
        <v>0</v>
      </c>
      <c r="Q90" s="168"/>
      <c r="R90" s="169">
        <f>SUM(R91:R96)</f>
        <v>0</v>
      </c>
      <c r="S90" s="168"/>
      <c r="T90" s="170">
        <f>SUM(T91:T96)</f>
        <v>0</v>
      </c>
      <c r="AR90" s="171" t="s">
        <v>190</v>
      </c>
      <c r="AT90" s="172" t="s">
        <v>81</v>
      </c>
      <c r="AU90" s="172" t="s">
        <v>82</v>
      </c>
      <c r="AY90" s="171" t="s">
        <v>158</v>
      </c>
      <c r="BK90" s="173">
        <f>SUM(BK91:BK96)</f>
        <v>0</v>
      </c>
    </row>
    <row r="91" spans="1:65" s="2" customFormat="1" ht="14.45" customHeight="1">
      <c r="A91" s="36"/>
      <c r="B91" s="37"/>
      <c r="C91" s="176" t="s">
        <v>92</v>
      </c>
      <c r="D91" s="176" t="s">
        <v>160</v>
      </c>
      <c r="E91" s="177" t="s">
        <v>995</v>
      </c>
      <c r="F91" s="178" t="s">
        <v>996</v>
      </c>
      <c r="G91" s="179" t="s">
        <v>410</v>
      </c>
      <c r="H91" s="180">
        <v>1</v>
      </c>
      <c r="I91" s="181"/>
      <c r="J91" s="182">
        <f>ROUND(I91*H91,2)</f>
        <v>0</v>
      </c>
      <c r="K91" s="178" t="s">
        <v>44</v>
      </c>
      <c r="L91" s="41"/>
      <c r="M91" s="183" t="s">
        <v>44</v>
      </c>
      <c r="N91" s="184" t="s">
        <v>53</v>
      </c>
      <c r="O91" s="66"/>
      <c r="P91" s="185">
        <f>O91*H91</f>
        <v>0</v>
      </c>
      <c r="Q91" s="185">
        <v>0</v>
      </c>
      <c r="R91" s="185">
        <f>Q91*H91</f>
        <v>0</v>
      </c>
      <c r="S91" s="185">
        <v>0</v>
      </c>
      <c r="T91" s="186">
        <f>S91*H91</f>
        <v>0</v>
      </c>
      <c r="U91" s="36"/>
      <c r="V91" s="36"/>
      <c r="W91" s="36"/>
      <c r="X91" s="36"/>
      <c r="Y91" s="36"/>
      <c r="Z91" s="36"/>
      <c r="AA91" s="36"/>
      <c r="AB91" s="36"/>
      <c r="AC91" s="36"/>
      <c r="AD91" s="36"/>
      <c r="AE91" s="36"/>
      <c r="AR91" s="187" t="s">
        <v>990</v>
      </c>
      <c r="AT91" s="187" t="s">
        <v>160</v>
      </c>
      <c r="AU91" s="187" t="s">
        <v>90</v>
      </c>
      <c r="AY91" s="18" t="s">
        <v>158</v>
      </c>
      <c r="BE91" s="188">
        <f>IF(N91="základní",J91,0)</f>
        <v>0</v>
      </c>
      <c r="BF91" s="188">
        <f>IF(N91="snížená",J91,0)</f>
        <v>0</v>
      </c>
      <c r="BG91" s="188">
        <f>IF(N91="zákl. přenesená",J91,0)</f>
        <v>0</v>
      </c>
      <c r="BH91" s="188">
        <f>IF(N91="sníž. přenesená",J91,0)</f>
        <v>0</v>
      </c>
      <c r="BI91" s="188">
        <f>IF(N91="nulová",J91,0)</f>
        <v>0</v>
      </c>
      <c r="BJ91" s="18" t="s">
        <v>90</v>
      </c>
      <c r="BK91" s="188">
        <f>ROUND(I91*H91,2)</f>
        <v>0</v>
      </c>
      <c r="BL91" s="18" t="s">
        <v>990</v>
      </c>
      <c r="BM91" s="187" t="s">
        <v>997</v>
      </c>
    </row>
    <row r="92" spans="1:47" s="2" customFormat="1" ht="19.5">
      <c r="A92" s="36"/>
      <c r="B92" s="37"/>
      <c r="C92" s="38"/>
      <c r="D92" s="189" t="s">
        <v>341</v>
      </c>
      <c r="E92" s="38"/>
      <c r="F92" s="190" t="s">
        <v>998</v>
      </c>
      <c r="G92" s="38"/>
      <c r="H92" s="38"/>
      <c r="I92" s="191"/>
      <c r="J92" s="38"/>
      <c r="K92" s="38"/>
      <c r="L92" s="41"/>
      <c r="M92" s="192"/>
      <c r="N92" s="193"/>
      <c r="O92" s="66"/>
      <c r="P92" s="66"/>
      <c r="Q92" s="66"/>
      <c r="R92" s="66"/>
      <c r="S92" s="66"/>
      <c r="T92" s="67"/>
      <c r="U92" s="36"/>
      <c r="V92" s="36"/>
      <c r="W92" s="36"/>
      <c r="X92" s="36"/>
      <c r="Y92" s="36"/>
      <c r="Z92" s="36"/>
      <c r="AA92" s="36"/>
      <c r="AB92" s="36"/>
      <c r="AC92" s="36"/>
      <c r="AD92" s="36"/>
      <c r="AE92" s="36"/>
      <c r="AT92" s="18" t="s">
        <v>341</v>
      </c>
      <c r="AU92" s="18" t="s">
        <v>90</v>
      </c>
    </row>
    <row r="93" spans="1:65" s="2" customFormat="1" ht="14.45" customHeight="1">
      <c r="A93" s="36"/>
      <c r="B93" s="37"/>
      <c r="C93" s="176" t="s">
        <v>178</v>
      </c>
      <c r="D93" s="176" t="s">
        <v>160</v>
      </c>
      <c r="E93" s="177" t="s">
        <v>999</v>
      </c>
      <c r="F93" s="178" t="s">
        <v>1000</v>
      </c>
      <c r="G93" s="179" t="s">
        <v>410</v>
      </c>
      <c r="H93" s="180">
        <v>1</v>
      </c>
      <c r="I93" s="181"/>
      <c r="J93" s="182">
        <f>ROUND(I93*H93,2)</f>
        <v>0</v>
      </c>
      <c r="K93" s="178" t="s">
        <v>44</v>
      </c>
      <c r="L93" s="41"/>
      <c r="M93" s="183" t="s">
        <v>44</v>
      </c>
      <c r="N93" s="184" t="s">
        <v>53</v>
      </c>
      <c r="O93" s="66"/>
      <c r="P93" s="185">
        <f>O93*H93</f>
        <v>0</v>
      </c>
      <c r="Q93" s="185">
        <v>0</v>
      </c>
      <c r="R93" s="185">
        <f>Q93*H93</f>
        <v>0</v>
      </c>
      <c r="S93" s="185">
        <v>0</v>
      </c>
      <c r="T93" s="186">
        <f>S93*H93</f>
        <v>0</v>
      </c>
      <c r="U93" s="36"/>
      <c r="V93" s="36"/>
      <c r="W93" s="36"/>
      <c r="X93" s="36"/>
      <c r="Y93" s="36"/>
      <c r="Z93" s="36"/>
      <c r="AA93" s="36"/>
      <c r="AB93" s="36"/>
      <c r="AC93" s="36"/>
      <c r="AD93" s="36"/>
      <c r="AE93" s="36"/>
      <c r="AR93" s="187" t="s">
        <v>990</v>
      </c>
      <c r="AT93" s="187" t="s">
        <v>160</v>
      </c>
      <c r="AU93" s="187" t="s">
        <v>90</v>
      </c>
      <c r="AY93" s="18" t="s">
        <v>158</v>
      </c>
      <c r="BE93" s="188">
        <f>IF(N93="základní",J93,0)</f>
        <v>0</v>
      </c>
      <c r="BF93" s="188">
        <f>IF(N93="snížená",J93,0)</f>
        <v>0</v>
      </c>
      <c r="BG93" s="188">
        <f>IF(N93="zákl. přenesená",J93,0)</f>
        <v>0</v>
      </c>
      <c r="BH93" s="188">
        <f>IF(N93="sníž. přenesená",J93,0)</f>
        <v>0</v>
      </c>
      <c r="BI93" s="188">
        <f>IF(N93="nulová",J93,0)</f>
        <v>0</v>
      </c>
      <c r="BJ93" s="18" t="s">
        <v>90</v>
      </c>
      <c r="BK93" s="188">
        <f>ROUND(I93*H93,2)</f>
        <v>0</v>
      </c>
      <c r="BL93" s="18" t="s">
        <v>990</v>
      </c>
      <c r="BM93" s="187" t="s">
        <v>1001</v>
      </c>
    </row>
    <row r="94" spans="1:47" s="2" customFormat="1" ht="19.5">
      <c r="A94" s="36"/>
      <c r="B94" s="37"/>
      <c r="C94" s="38"/>
      <c r="D94" s="189" t="s">
        <v>341</v>
      </c>
      <c r="E94" s="38"/>
      <c r="F94" s="190" t="s">
        <v>998</v>
      </c>
      <c r="G94" s="38"/>
      <c r="H94" s="38"/>
      <c r="I94" s="191"/>
      <c r="J94" s="38"/>
      <c r="K94" s="38"/>
      <c r="L94" s="41"/>
      <c r="M94" s="192"/>
      <c r="N94" s="193"/>
      <c r="O94" s="66"/>
      <c r="P94" s="66"/>
      <c r="Q94" s="66"/>
      <c r="R94" s="66"/>
      <c r="S94" s="66"/>
      <c r="T94" s="67"/>
      <c r="U94" s="36"/>
      <c r="V94" s="36"/>
      <c r="W94" s="36"/>
      <c r="X94" s="36"/>
      <c r="Y94" s="36"/>
      <c r="Z94" s="36"/>
      <c r="AA94" s="36"/>
      <c r="AB94" s="36"/>
      <c r="AC94" s="36"/>
      <c r="AD94" s="36"/>
      <c r="AE94" s="36"/>
      <c r="AT94" s="18" t="s">
        <v>341</v>
      </c>
      <c r="AU94" s="18" t="s">
        <v>90</v>
      </c>
    </row>
    <row r="95" spans="1:65" s="2" customFormat="1" ht="14.45" customHeight="1">
      <c r="A95" s="36"/>
      <c r="B95" s="37"/>
      <c r="C95" s="176" t="s">
        <v>164</v>
      </c>
      <c r="D95" s="176" t="s">
        <v>160</v>
      </c>
      <c r="E95" s="177" t="s">
        <v>1002</v>
      </c>
      <c r="F95" s="178" t="s">
        <v>1003</v>
      </c>
      <c r="G95" s="179" t="s">
        <v>410</v>
      </c>
      <c r="H95" s="180">
        <v>1</v>
      </c>
      <c r="I95" s="181"/>
      <c r="J95" s="182">
        <f>ROUND(I95*H95,2)</f>
        <v>0</v>
      </c>
      <c r="K95" s="178" t="s">
        <v>44</v>
      </c>
      <c r="L95" s="41"/>
      <c r="M95" s="183" t="s">
        <v>44</v>
      </c>
      <c r="N95" s="184" t="s">
        <v>53</v>
      </c>
      <c r="O95" s="66"/>
      <c r="P95" s="185">
        <f>O95*H95</f>
        <v>0</v>
      </c>
      <c r="Q95" s="185">
        <v>0</v>
      </c>
      <c r="R95" s="185">
        <f>Q95*H95</f>
        <v>0</v>
      </c>
      <c r="S95" s="185">
        <v>0</v>
      </c>
      <c r="T95" s="186">
        <f>S95*H95</f>
        <v>0</v>
      </c>
      <c r="U95" s="36"/>
      <c r="V95" s="36"/>
      <c r="W95" s="36"/>
      <c r="X95" s="36"/>
      <c r="Y95" s="36"/>
      <c r="Z95" s="36"/>
      <c r="AA95" s="36"/>
      <c r="AB95" s="36"/>
      <c r="AC95" s="36"/>
      <c r="AD95" s="36"/>
      <c r="AE95" s="36"/>
      <c r="AR95" s="187" t="s">
        <v>990</v>
      </c>
      <c r="AT95" s="187" t="s">
        <v>160</v>
      </c>
      <c r="AU95" s="187" t="s">
        <v>90</v>
      </c>
      <c r="AY95" s="18" t="s">
        <v>158</v>
      </c>
      <c r="BE95" s="188">
        <f>IF(N95="základní",J95,0)</f>
        <v>0</v>
      </c>
      <c r="BF95" s="188">
        <f>IF(N95="snížená",J95,0)</f>
        <v>0</v>
      </c>
      <c r="BG95" s="188">
        <f>IF(N95="zákl. přenesená",J95,0)</f>
        <v>0</v>
      </c>
      <c r="BH95" s="188">
        <f>IF(N95="sníž. přenesená",J95,0)</f>
        <v>0</v>
      </c>
      <c r="BI95" s="188">
        <f>IF(N95="nulová",J95,0)</f>
        <v>0</v>
      </c>
      <c r="BJ95" s="18" t="s">
        <v>90</v>
      </c>
      <c r="BK95" s="188">
        <f>ROUND(I95*H95,2)</f>
        <v>0</v>
      </c>
      <c r="BL95" s="18" t="s">
        <v>990</v>
      </c>
      <c r="BM95" s="187" t="s">
        <v>1004</v>
      </c>
    </row>
    <row r="96" spans="1:47" s="2" customFormat="1" ht="19.5">
      <c r="A96" s="36"/>
      <c r="B96" s="37"/>
      <c r="C96" s="38"/>
      <c r="D96" s="189" t="s">
        <v>341</v>
      </c>
      <c r="E96" s="38"/>
      <c r="F96" s="190" t="s">
        <v>998</v>
      </c>
      <c r="G96" s="38"/>
      <c r="H96" s="38"/>
      <c r="I96" s="191"/>
      <c r="J96" s="38"/>
      <c r="K96" s="38"/>
      <c r="L96" s="41"/>
      <c r="M96" s="192"/>
      <c r="N96" s="193"/>
      <c r="O96" s="66"/>
      <c r="P96" s="66"/>
      <c r="Q96" s="66"/>
      <c r="R96" s="66"/>
      <c r="S96" s="66"/>
      <c r="T96" s="67"/>
      <c r="U96" s="36"/>
      <c r="V96" s="36"/>
      <c r="W96" s="36"/>
      <c r="X96" s="36"/>
      <c r="Y96" s="36"/>
      <c r="Z96" s="36"/>
      <c r="AA96" s="36"/>
      <c r="AB96" s="36"/>
      <c r="AC96" s="36"/>
      <c r="AD96" s="36"/>
      <c r="AE96" s="36"/>
      <c r="AT96" s="18" t="s">
        <v>341</v>
      </c>
      <c r="AU96" s="18" t="s">
        <v>90</v>
      </c>
    </row>
    <row r="97" spans="2:63" s="12" customFormat="1" ht="25.9" customHeight="1">
      <c r="B97" s="160"/>
      <c r="C97" s="161"/>
      <c r="D97" s="162" t="s">
        <v>81</v>
      </c>
      <c r="E97" s="163" t="s">
        <v>1005</v>
      </c>
      <c r="F97" s="163" t="s">
        <v>1006</v>
      </c>
      <c r="G97" s="161"/>
      <c r="H97" s="161"/>
      <c r="I97" s="164"/>
      <c r="J97" s="165">
        <f>BK97</f>
        <v>0</v>
      </c>
      <c r="K97" s="161"/>
      <c r="L97" s="166"/>
      <c r="M97" s="167"/>
      <c r="N97" s="168"/>
      <c r="O97" s="168"/>
      <c r="P97" s="169">
        <f>SUM(P98:P101)</f>
        <v>0</v>
      </c>
      <c r="Q97" s="168"/>
      <c r="R97" s="169">
        <f>SUM(R98:R101)</f>
        <v>0</v>
      </c>
      <c r="S97" s="168"/>
      <c r="T97" s="170">
        <f>SUM(T98:T101)</f>
        <v>0</v>
      </c>
      <c r="AR97" s="171" t="s">
        <v>190</v>
      </c>
      <c r="AT97" s="172" t="s">
        <v>81</v>
      </c>
      <c r="AU97" s="172" t="s">
        <v>82</v>
      </c>
      <c r="AY97" s="171" t="s">
        <v>158</v>
      </c>
      <c r="BK97" s="173">
        <f>SUM(BK98:BK101)</f>
        <v>0</v>
      </c>
    </row>
    <row r="98" spans="1:65" s="2" customFormat="1" ht="14.45" customHeight="1">
      <c r="A98" s="36"/>
      <c r="B98" s="37"/>
      <c r="C98" s="176" t="s">
        <v>190</v>
      </c>
      <c r="D98" s="176" t="s">
        <v>160</v>
      </c>
      <c r="E98" s="177" t="s">
        <v>1007</v>
      </c>
      <c r="F98" s="178" t="s">
        <v>1008</v>
      </c>
      <c r="G98" s="179" t="s">
        <v>612</v>
      </c>
      <c r="H98" s="180">
        <v>1</v>
      </c>
      <c r="I98" s="181"/>
      <c r="J98" s="182">
        <f>ROUND(I98*H98,2)</f>
        <v>0</v>
      </c>
      <c r="K98" s="178" t="s">
        <v>44</v>
      </c>
      <c r="L98" s="41"/>
      <c r="M98" s="183" t="s">
        <v>44</v>
      </c>
      <c r="N98" s="184" t="s">
        <v>53</v>
      </c>
      <c r="O98" s="66"/>
      <c r="P98" s="185">
        <f>O98*H98</f>
        <v>0</v>
      </c>
      <c r="Q98" s="185">
        <v>0</v>
      </c>
      <c r="R98" s="185">
        <f>Q98*H98</f>
        <v>0</v>
      </c>
      <c r="S98" s="185">
        <v>0</v>
      </c>
      <c r="T98" s="186">
        <f>S98*H98</f>
        <v>0</v>
      </c>
      <c r="U98" s="36"/>
      <c r="V98" s="36"/>
      <c r="W98" s="36"/>
      <c r="X98" s="36"/>
      <c r="Y98" s="36"/>
      <c r="Z98" s="36"/>
      <c r="AA98" s="36"/>
      <c r="AB98" s="36"/>
      <c r="AC98" s="36"/>
      <c r="AD98" s="36"/>
      <c r="AE98" s="36"/>
      <c r="AR98" s="187" t="s">
        <v>990</v>
      </c>
      <c r="AT98" s="187" t="s">
        <v>160</v>
      </c>
      <c r="AU98" s="187" t="s">
        <v>90</v>
      </c>
      <c r="AY98" s="18" t="s">
        <v>158</v>
      </c>
      <c r="BE98" s="188">
        <f>IF(N98="základní",J98,0)</f>
        <v>0</v>
      </c>
      <c r="BF98" s="188">
        <f>IF(N98="snížená",J98,0)</f>
        <v>0</v>
      </c>
      <c r="BG98" s="188">
        <f>IF(N98="zákl. přenesená",J98,0)</f>
        <v>0</v>
      </c>
      <c r="BH98" s="188">
        <f>IF(N98="sníž. přenesená",J98,0)</f>
        <v>0</v>
      </c>
      <c r="BI98" s="188">
        <f>IF(N98="nulová",J98,0)</f>
        <v>0</v>
      </c>
      <c r="BJ98" s="18" t="s">
        <v>90</v>
      </c>
      <c r="BK98" s="188">
        <f>ROUND(I98*H98,2)</f>
        <v>0</v>
      </c>
      <c r="BL98" s="18" t="s">
        <v>990</v>
      </c>
      <c r="BM98" s="187" t="s">
        <v>1009</v>
      </c>
    </row>
    <row r="99" spans="1:65" s="2" customFormat="1" ht="14.45" customHeight="1">
      <c r="A99" s="36"/>
      <c r="B99" s="37"/>
      <c r="C99" s="176" t="s">
        <v>197</v>
      </c>
      <c r="D99" s="176" t="s">
        <v>160</v>
      </c>
      <c r="E99" s="177" t="s">
        <v>1010</v>
      </c>
      <c r="F99" s="178" t="s">
        <v>1011</v>
      </c>
      <c r="G99" s="179" t="s">
        <v>612</v>
      </c>
      <c r="H99" s="180">
        <v>1</v>
      </c>
      <c r="I99" s="181"/>
      <c r="J99" s="182">
        <f>ROUND(I99*H99,2)</f>
        <v>0</v>
      </c>
      <c r="K99" s="178" t="s">
        <v>44</v>
      </c>
      <c r="L99" s="41"/>
      <c r="M99" s="183" t="s">
        <v>44</v>
      </c>
      <c r="N99" s="184" t="s">
        <v>53</v>
      </c>
      <c r="O99" s="66"/>
      <c r="P99" s="185">
        <f>O99*H99</f>
        <v>0</v>
      </c>
      <c r="Q99" s="185">
        <v>0</v>
      </c>
      <c r="R99" s="185">
        <f>Q99*H99</f>
        <v>0</v>
      </c>
      <c r="S99" s="185">
        <v>0</v>
      </c>
      <c r="T99" s="186">
        <f>S99*H99</f>
        <v>0</v>
      </c>
      <c r="U99" s="36"/>
      <c r="V99" s="36"/>
      <c r="W99" s="36"/>
      <c r="X99" s="36"/>
      <c r="Y99" s="36"/>
      <c r="Z99" s="36"/>
      <c r="AA99" s="36"/>
      <c r="AB99" s="36"/>
      <c r="AC99" s="36"/>
      <c r="AD99" s="36"/>
      <c r="AE99" s="36"/>
      <c r="AR99" s="187" t="s">
        <v>990</v>
      </c>
      <c r="AT99" s="187" t="s">
        <v>160</v>
      </c>
      <c r="AU99" s="187" t="s">
        <v>90</v>
      </c>
      <c r="AY99" s="18" t="s">
        <v>158</v>
      </c>
      <c r="BE99" s="188">
        <f>IF(N99="základní",J99,0)</f>
        <v>0</v>
      </c>
      <c r="BF99" s="188">
        <f>IF(N99="snížená",J99,0)</f>
        <v>0</v>
      </c>
      <c r="BG99" s="188">
        <f>IF(N99="zákl. přenesená",J99,0)</f>
        <v>0</v>
      </c>
      <c r="BH99" s="188">
        <f>IF(N99="sníž. přenesená",J99,0)</f>
        <v>0</v>
      </c>
      <c r="BI99" s="188">
        <f>IF(N99="nulová",J99,0)</f>
        <v>0</v>
      </c>
      <c r="BJ99" s="18" t="s">
        <v>90</v>
      </c>
      <c r="BK99" s="188">
        <f>ROUND(I99*H99,2)</f>
        <v>0</v>
      </c>
      <c r="BL99" s="18" t="s">
        <v>990</v>
      </c>
      <c r="BM99" s="187" t="s">
        <v>1012</v>
      </c>
    </row>
    <row r="100" spans="1:65" s="2" customFormat="1" ht="14.45" customHeight="1">
      <c r="A100" s="36"/>
      <c r="B100" s="37"/>
      <c r="C100" s="176" t="s">
        <v>205</v>
      </c>
      <c r="D100" s="176" t="s">
        <v>160</v>
      </c>
      <c r="E100" s="177" t="s">
        <v>1013</v>
      </c>
      <c r="F100" s="178" t="s">
        <v>1014</v>
      </c>
      <c r="G100" s="179" t="s">
        <v>410</v>
      </c>
      <c r="H100" s="180">
        <v>1</v>
      </c>
      <c r="I100" s="181"/>
      <c r="J100" s="182">
        <f>ROUND(I100*H100,2)</f>
        <v>0</v>
      </c>
      <c r="K100" s="178" t="s">
        <v>44</v>
      </c>
      <c r="L100" s="41"/>
      <c r="M100" s="183" t="s">
        <v>44</v>
      </c>
      <c r="N100" s="184" t="s">
        <v>53</v>
      </c>
      <c r="O100" s="66"/>
      <c r="P100" s="185">
        <f>O100*H100</f>
        <v>0</v>
      </c>
      <c r="Q100" s="185">
        <v>0</v>
      </c>
      <c r="R100" s="185">
        <f>Q100*H100</f>
        <v>0</v>
      </c>
      <c r="S100" s="185">
        <v>0</v>
      </c>
      <c r="T100" s="186">
        <f>S100*H100</f>
        <v>0</v>
      </c>
      <c r="U100" s="36"/>
      <c r="V100" s="36"/>
      <c r="W100" s="36"/>
      <c r="X100" s="36"/>
      <c r="Y100" s="36"/>
      <c r="Z100" s="36"/>
      <c r="AA100" s="36"/>
      <c r="AB100" s="36"/>
      <c r="AC100" s="36"/>
      <c r="AD100" s="36"/>
      <c r="AE100" s="36"/>
      <c r="AR100" s="187" t="s">
        <v>990</v>
      </c>
      <c r="AT100" s="187" t="s">
        <v>160</v>
      </c>
      <c r="AU100" s="187" t="s">
        <v>90</v>
      </c>
      <c r="AY100" s="18" t="s">
        <v>158</v>
      </c>
      <c r="BE100" s="188">
        <f>IF(N100="základní",J100,0)</f>
        <v>0</v>
      </c>
      <c r="BF100" s="188">
        <f>IF(N100="snížená",J100,0)</f>
        <v>0</v>
      </c>
      <c r="BG100" s="188">
        <f>IF(N100="zákl. přenesená",J100,0)</f>
        <v>0</v>
      </c>
      <c r="BH100" s="188">
        <f>IF(N100="sníž. přenesená",J100,0)</f>
        <v>0</v>
      </c>
      <c r="BI100" s="188">
        <f>IF(N100="nulová",J100,0)</f>
        <v>0</v>
      </c>
      <c r="BJ100" s="18" t="s">
        <v>90</v>
      </c>
      <c r="BK100" s="188">
        <f>ROUND(I100*H100,2)</f>
        <v>0</v>
      </c>
      <c r="BL100" s="18" t="s">
        <v>990</v>
      </c>
      <c r="BM100" s="187" t="s">
        <v>1015</v>
      </c>
    </row>
    <row r="101" spans="1:65" s="2" customFormat="1" ht="14.45" customHeight="1">
      <c r="A101" s="36"/>
      <c r="B101" s="37"/>
      <c r="C101" s="176" t="s">
        <v>213</v>
      </c>
      <c r="D101" s="176" t="s">
        <v>160</v>
      </c>
      <c r="E101" s="177" t="s">
        <v>1016</v>
      </c>
      <c r="F101" s="178" t="s">
        <v>1017</v>
      </c>
      <c r="G101" s="179" t="s">
        <v>612</v>
      </c>
      <c r="H101" s="180">
        <v>1</v>
      </c>
      <c r="I101" s="181"/>
      <c r="J101" s="182">
        <f>ROUND(I101*H101,2)</f>
        <v>0</v>
      </c>
      <c r="K101" s="178" t="s">
        <v>44</v>
      </c>
      <c r="L101" s="41"/>
      <c r="M101" s="183" t="s">
        <v>44</v>
      </c>
      <c r="N101" s="184" t="s">
        <v>53</v>
      </c>
      <c r="O101" s="66"/>
      <c r="P101" s="185">
        <f>O101*H101</f>
        <v>0</v>
      </c>
      <c r="Q101" s="185">
        <v>0</v>
      </c>
      <c r="R101" s="185">
        <f>Q101*H101</f>
        <v>0</v>
      </c>
      <c r="S101" s="185">
        <v>0</v>
      </c>
      <c r="T101" s="186">
        <f>S101*H101</f>
        <v>0</v>
      </c>
      <c r="U101" s="36"/>
      <c r="V101" s="36"/>
      <c r="W101" s="36"/>
      <c r="X101" s="36"/>
      <c r="Y101" s="36"/>
      <c r="Z101" s="36"/>
      <c r="AA101" s="36"/>
      <c r="AB101" s="36"/>
      <c r="AC101" s="36"/>
      <c r="AD101" s="36"/>
      <c r="AE101" s="36"/>
      <c r="AR101" s="187" t="s">
        <v>990</v>
      </c>
      <c r="AT101" s="187" t="s">
        <v>160</v>
      </c>
      <c r="AU101" s="187" t="s">
        <v>90</v>
      </c>
      <c r="AY101" s="18" t="s">
        <v>158</v>
      </c>
      <c r="BE101" s="188">
        <f>IF(N101="základní",J101,0)</f>
        <v>0</v>
      </c>
      <c r="BF101" s="188">
        <f>IF(N101="snížená",J101,0)</f>
        <v>0</v>
      </c>
      <c r="BG101" s="188">
        <f>IF(N101="zákl. přenesená",J101,0)</f>
        <v>0</v>
      </c>
      <c r="BH101" s="188">
        <f>IF(N101="sníž. přenesená",J101,0)</f>
        <v>0</v>
      </c>
      <c r="BI101" s="188">
        <f>IF(N101="nulová",J101,0)</f>
        <v>0</v>
      </c>
      <c r="BJ101" s="18" t="s">
        <v>90</v>
      </c>
      <c r="BK101" s="188">
        <f>ROUND(I101*H101,2)</f>
        <v>0</v>
      </c>
      <c r="BL101" s="18" t="s">
        <v>990</v>
      </c>
      <c r="BM101" s="187" t="s">
        <v>1018</v>
      </c>
    </row>
    <row r="102" spans="2:63" s="12" customFormat="1" ht="25.9" customHeight="1">
      <c r="B102" s="160"/>
      <c r="C102" s="161"/>
      <c r="D102" s="162" t="s">
        <v>81</v>
      </c>
      <c r="E102" s="163" t="s">
        <v>1019</v>
      </c>
      <c r="F102" s="163" t="s">
        <v>1020</v>
      </c>
      <c r="G102" s="161"/>
      <c r="H102" s="161"/>
      <c r="I102" s="164"/>
      <c r="J102" s="165">
        <f>BK102</f>
        <v>0</v>
      </c>
      <c r="K102" s="161"/>
      <c r="L102" s="166"/>
      <c r="M102" s="167"/>
      <c r="N102" s="168"/>
      <c r="O102" s="168"/>
      <c r="P102" s="169">
        <f>SUM(P103:P108)</f>
        <v>0</v>
      </c>
      <c r="Q102" s="168"/>
      <c r="R102" s="169">
        <f>SUM(R103:R108)</f>
        <v>0</v>
      </c>
      <c r="S102" s="168"/>
      <c r="T102" s="170">
        <f>SUM(T103:T108)</f>
        <v>0</v>
      </c>
      <c r="AR102" s="171" t="s">
        <v>190</v>
      </c>
      <c r="AT102" s="172" t="s">
        <v>81</v>
      </c>
      <c r="AU102" s="172" t="s">
        <v>82</v>
      </c>
      <c r="AY102" s="171" t="s">
        <v>158</v>
      </c>
      <c r="BK102" s="173">
        <f>SUM(BK103:BK108)</f>
        <v>0</v>
      </c>
    </row>
    <row r="103" spans="1:65" s="2" customFormat="1" ht="14.45" customHeight="1">
      <c r="A103" s="36"/>
      <c r="B103" s="37"/>
      <c r="C103" s="176" t="s">
        <v>225</v>
      </c>
      <c r="D103" s="176" t="s">
        <v>160</v>
      </c>
      <c r="E103" s="177" t="s">
        <v>1021</v>
      </c>
      <c r="F103" s="178" t="s">
        <v>1022</v>
      </c>
      <c r="G103" s="179" t="s">
        <v>612</v>
      </c>
      <c r="H103" s="180">
        <v>1</v>
      </c>
      <c r="I103" s="181"/>
      <c r="J103" s="182">
        <f aca="true" t="shared" si="0" ref="J103:J108">ROUND(I103*H103,2)</f>
        <v>0</v>
      </c>
      <c r="K103" s="178" t="s">
        <v>44</v>
      </c>
      <c r="L103" s="41"/>
      <c r="M103" s="183" t="s">
        <v>44</v>
      </c>
      <c r="N103" s="184" t="s">
        <v>53</v>
      </c>
      <c r="O103" s="66"/>
      <c r="P103" s="185">
        <f aca="true" t="shared" si="1" ref="P103:P108">O103*H103</f>
        <v>0</v>
      </c>
      <c r="Q103" s="185">
        <v>0</v>
      </c>
      <c r="R103" s="185">
        <f aca="true" t="shared" si="2" ref="R103:R108">Q103*H103</f>
        <v>0</v>
      </c>
      <c r="S103" s="185">
        <v>0</v>
      </c>
      <c r="T103" s="186">
        <f aca="true" t="shared" si="3" ref="T103:T108">S103*H103</f>
        <v>0</v>
      </c>
      <c r="U103" s="36"/>
      <c r="V103" s="36"/>
      <c r="W103" s="36"/>
      <c r="X103" s="36"/>
      <c r="Y103" s="36"/>
      <c r="Z103" s="36"/>
      <c r="AA103" s="36"/>
      <c r="AB103" s="36"/>
      <c r="AC103" s="36"/>
      <c r="AD103" s="36"/>
      <c r="AE103" s="36"/>
      <c r="AR103" s="187" t="s">
        <v>990</v>
      </c>
      <c r="AT103" s="187" t="s">
        <v>160</v>
      </c>
      <c r="AU103" s="187" t="s">
        <v>90</v>
      </c>
      <c r="AY103" s="18" t="s">
        <v>158</v>
      </c>
      <c r="BE103" s="188">
        <f aca="true" t="shared" si="4" ref="BE103:BE108">IF(N103="základní",J103,0)</f>
        <v>0</v>
      </c>
      <c r="BF103" s="188">
        <f aca="true" t="shared" si="5" ref="BF103:BF108">IF(N103="snížená",J103,0)</f>
        <v>0</v>
      </c>
      <c r="BG103" s="188">
        <f aca="true" t="shared" si="6" ref="BG103:BG108">IF(N103="zákl. přenesená",J103,0)</f>
        <v>0</v>
      </c>
      <c r="BH103" s="188">
        <f aca="true" t="shared" si="7" ref="BH103:BH108">IF(N103="sníž. přenesená",J103,0)</f>
        <v>0</v>
      </c>
      <c r="BI103" s="188">
        <f aca="true" t="shared" si="8" ref="BI103:BI108">IF(N103="nulová",J103,0)</f>
        <v>0</v>
      </c>
      <c r="BJ103" s="18" t="s">
        <v>90</v>
      </c>
      <c r="BK103" s="188">
        <f aca="true" t="shared" si="9" ref="BK103:BK108">ROUND(I103*H103,2)</f>
        <v>0</v>
      </c>
      <c r="BL103" s="18" t="s">
        <v>990</v>
      </c>
      <c r="BM103" s="187" t="s">
        <v>1023</v>
      </c>
    </row>
    <row r="104" spans="1:65" s="2" customFormat="1" ht="14.45" customHeight="1">
      <c r="A104" s="36"/>
      <c r="B104" s="37"/>
      <c r="C104" s="176" t="s">
        <v>233</v>
      </c>
      <c r="D104" s="176" t="s">
        <v>160</v>
      </c>
      <c r="E104" s="177" t="s">
        <v>1024</v>
      </c>
      <c r="F104" s="178" t="s">
        <v>1025</v>
      </c>
      <c r="G104" s="179" t="s">
        <v>612</v>
      </c>
      <c r="H104" s="180">
        <v>1</v>
      </c>
      <c r="I104" s="181"/>
      <c r="J104" s="182">
        <f t="shared" si="0"/>
        <v>0</v>
      </c>
      <c r="K104" s="178" t="s">
        <v>44</v>
      </c>
      <c r="L104" s="41"/>
      <c r="M104" s="183" t="s">
        <v>44</v>
      </c>
      <c r="N104" s="184" t="s">
        <v>53</v>
      </c>
      <c r="O104" s="66"/>
      <c r="P104" s="185">
        <f t="shared" si="1"/>
        <v>0</v>
      </c>
      <c r="Q104" s="185">
        <v>0</v>
      </c>
      <c r="R104" s="185">
        <f t="shared" si="2"/>
        <v>0</v>
      </c>
      <c r="S104" s="185">
        <v>0</v>
      </c>
      <c r="T104" s="186">
        <f t="shared" si="3"/>
        <v>0</v>
      </c>
      <c r="U104" s="36"/>
      <c r="V104" s="36"/>
      <c r="W104" s="36"/>
      <c r="X104" s="36"/>
      <c r="Y104" s="36"/>
      <c r="Z104" s="36"/>
      <c r="AA104" s="36"/>
      <c r="AB104" s="36"/>
      <c r="AC104" s="36"/>
      <c r="AD104" s="36"/>
      <c r="AE104" s="36"/>
      <c r="AR104" s="187" t="s">
        <v>990</v>
      </c>
      <c r="AT104" s="187" t="s">
        <v>160</v>
      </c>
      <c r="AU104" s="187" t="s">
        <v>90</v>
      </c>
      <c r="AY104" s="18" t="s">
        <v>158</v>
      </c>
      <c r="BE104" s="188">
        <f t="shared" si="4"/>
        <v>0</v>
      </c>
      <c r="BF104" s="188">
        <f t="shared" si="5"/>
        <v>0</v>
      </c>
      <c r="BG104" s="188">
        <f t="shared" si="6"/>
        <v>0</v>
      </c>
      <c r="BH104" s="188">
        <f t="shared" si="7"/>
        <v>0</v>
      </c>
      <c r="BI104" s="188">
        <f t="shared" si="8"/>
        <v>0</v>
      </c>
      <c r="BJ104" s="18" t="s">
        <v>90</v>
      </c>
      <c r="BK104" s="188">
        <f t="shared" si="9"/>
        <v>0</v>
      </c>
      <c r="BL104" s="18" t="s">
        <v>990</v>
      </c>
      <c r="BM104" s="187" t="s">
        <v>1026</v>
      </c>
    </row>
    <row r="105" spans="1:65" s="2" customFormat="1" ht="14.45" customHeight="1">
      <c r="A105" s="36"/>
      <c r="B105" s="37"/>
      <c r="C105" s="176" t="s">
        <v>240</v>
      </c>
      <c r="D105" s="176" t="s">
        <v>160</v>
      </c>
      <c r="E105" s="177" t="s">
        <v>1027</v>
      </c>
      <c r="F105" s="178" t="s">
        <v>1028</v>
      </c>
      <c r="G105" s="179" t="s">
        <v>410</v>
      </c>
      <c r="H105" s="180">
        <v>2</v>
      </c>
      <c r="I105" s="181"/>
      <c r="J105" s="182">
        <f t="shared" si="0"/>
        <v>0</v>
      </c>
      <c r="K105" s="178" t="s">
        <v>44</v>
      </c>
      <c r="L105" s="41"/>
      <c r="M105" s="183" t="s">
        <v>44</v>
      </c>
      <c r="N105" s="184" t="s">
        <v>53</v>
      </c>
      <c r="O105" s="66"/>
      <c r="P105" s="185">
        <f t="shared" si="1"/>
        <v>0</v>
      </c>
      <c r="Q105" s="185">
        <v>0</v>
      </c>
      <c r="R105" s="185">
        <f t="shared" si="2"/>
        <v>0</v>
      </c>
      <c r="S105" s="185">
        <v>0</v>
      </c>
      <c r="T105" s="186">
        <f t="shared" si="3"/>
        <v>0</v>
      </c>
      <c r="U105" s="36"/>
      <c r="V105" s="36"/>
      <c r="W105" s="36"/>
      <c r="X105" s="36"/>
      <c r="Y105" s="36"/>
      <c r="Z105" s="36"/>
      <c r="AA105" s="36"/>
      <c r="AB105" s="36"/>
      <c r="AC105" s="36"/>
      <c r="AD105" s="36"/>
      <c r="AE105" s="36"/>
      <c r="AR105" s="187" t="s">
        <v>990</v>
      </c>
      <c r="AT105" s="187" t="s">
        <v>160</v>
      </c>
      <c r="AU105" s="187" t="s">
        <v>90</v>
      </c>
      <c r="AY105" s="18" t="s">
        <v>158</v>
      </c>
      <c r="BE105" s="188">
        <f t="shared" si="4"/>
        <v>0</v>
      </c>
      <c r="BF105" s="188">
        <f t="shared" si="5"/>
        <v>0</v>
      </c>
      <c r="BG105" s="188">
        <f t="shared" si="6"/>
        <v>0</v>
      </c>
      <c r="BH105" s="188">
        <f t="shared" si="7"/>
        <v>0</v>
      </c>
      <c r="BI105" s="188">
        <f t="shared" si="8"/>
        <v>0</v>
      </c>
      <c r="BJ105" s="18" t="s">
        <v>90</v>
      </c>
      <c r="BK105" s="188">
        <f t="shared" si="9"/>
        <v>0</v>
      </c>
      <c r="BL105" s="18" t="s">
        <v>990</v>
      </c>
      <c r="BM105" s="187" t="s">
        <v>1029</v>
      </c>
    </row>
    <row r="106" spans="1:65" s="2" customFormat="1" ht="14.45" customHeight="1">
      <c r="A106" s="36"/>
      <c r="B106" s="37"/>
      <c r="C106" s="176" t="s">
        <v>245</v>
      </c>
      <c r="D106" s="176" t="s">
        <v>160</v>
      </c>
      <c r="E106" s="177" t="s">
        <v>1030</v>
      </c>
      <c r="F106" s="178" t="s">
        <v>1031</v>
      </c>
      <c r="G106" s="179" t="s">
        <v>612</v>
      </c>
      <c r="H106" s="180">
        <v>1</v>
      </c>
      <c r="I106" s="181"/>
      <c r="J106" s="182">
        <f t="shared" si="0"/>
        <v>0</v>
      </c>
      <c r="K106" s="178" t="s">
        <v>44</v>
      </c>
      <c r="L106" s="41"/>
      <c r="M106" s="183" t="s">
        <v>44</v>
      </c>
      <c r="N106" s="184" t="s">
        <v>53</v>
      </c>
      <c r="O106" s="66"/>
      <c r="P106" s="185">
        <f t="shared" si="1"/>
        <v>0</v>
      </c>
      <c r="Q106" s="185">
        <v>0</v>
      </c>
      <c r="R106" s="185">
        <f t="shared" si="2"/>
        <v>0</v>
      </c>
      <c r="S106" s="185">
        <v>0</v>
      </c>
      <c r="T106" s="186">
        <f t="shared" si="3"/>
        <v>0</v>
      </c>
      <c r="U106" s="36"/>
      <c r="V106" s="36"/>
      <c r="W106" s="36"/>
      <c r="X106" s="36"/>
      <c r="Y106" s="36"/>
      <c r="Z106" s="36"/>
      <c r="AA106" s="36"/>
      <c r="AB106" s="36"/>
      <c r="AC106" s="36"/>
      <c r="AD106" s="36"/>
      <c r="AE106" s="36"/>
      <c r="AR106" s="187" t="s">
        <v>990</v>
      </c>
      <c r="AT106" s="187" t="s">
        <v>160</v>
      </c>
      <c r="AU106" s="187" t="s">
        <v>90</v>
      </c>
      <c r="AY106" s="18" t="s">
        <v>158</v>
      </c>
      <c r="BE106" s="188">
        <f t="shared" si="4"/>
        <v>0</v>
      </c>
      <c r="BF106" s="188">
        <f t="shared" si="5"/>
        <v>0</v>
      </c>
      <c r="BG106" s="188">
        <f t="shared" si="6"/>
        <v>0</v>
      </c>
      <c r="BH106" s="188">
        <f t="shared" si="7"/>
        <v>0</v>
      </c>
      <c r="BI106" s="188">
        <f t="shared" si="8"/>
        <v>0</v>
      </c>
      <c r="BJ106" s="18" t="s">
        <v>90</v>
      </c>
      <c r="BK106" s="188">
        <f t="shared" si="9"/>
        <v>0</v>
      </c>
      <c r="BL106" s="18" t="s">
        <v>990</v>
      </c>
      <c r="BM106" s="187" t="s">
        <v>1032</v>
      </c>
    </row>
    <row r="107" spans="1:65" s="2" customFormat="1" ht="14.45" customHeight="1">
      <c r="A107" s="36"/>
      <c r="B107" s="37"/>
      <c r="C107" s="176" t="s">
        <v>250</v>
      </c>
      <c r="D107" s="176" t="s">
        <v>160</v>
      </c>
      <c r="E107" s="177" t="s">
        <v>1033</v>
      </c>
      <c r="F107" s="178" t="s">
        <v>1034</v>
      </c>
      <c r="G107" s="179" t="s">
        <v>612</v>
      </c>
      <c r="H107" s="180">
        <v>1</v>
      </c>
      <c r="I107" s="181"/>
      <c r="J107" s="182">
        <f t="shared" si="0"/>
        <v>0</v>
      </c>
      <c r="K107" s="178" t="s">
        <v>44</v>
      </c>
      <c r="L107" s="41"/>
      <c r="M107" s="183" t="s">
        <v>44</v>
      </c>
      <c r="N107" s="184" t="s">
        <v>53</v>
      </c>
      <c r="O107" s="66"/>
      <c r="P107" s="185">
        <f t="shared" si="1"/>
        <v>0</v>
      </c>
      <c r="Q107" s="185">
        <v>0</v>
      </c>
      <c r="R107" s="185">
        <f t="shared" si="2"/>
        <v>0</v>
      </c>
      <c r="S107" s="185">
        <v>0</v>
      </c>
      <c r="T107" s="186">
        <f t="shared" si="3"/>
        <v>0</v>
      </c>
      <c r="U107" s="36"/>
      <c r="V107" s="36"/>
      <c r="W107" s="36"/>
      <c r="X107" s="36"/>
      <c r="Y107" s="36"/>
      <c r="Z107" s="36"/>
      <c r="AA107" s="36"/>
      <c r="AB107" s="36"/>
      <c r="AC107" s="36"/>
      <c r="AD107" s="36"/>
      <c r="AE107" s="36"/>
      <c r="AR107" s="187" t="s">
        <v>990</v>
      </c>
      <c r="AT107" s="187" t="s">
        <v>160</v>
      </c>
      <c r="AU107" s="187" t="s">
        <v>90</v>
      </c>
      <c r="AY107" s="18" t="s">
        <v>158</v>
      </c>
      <c r="BE107" s="188">
        <f t="shared" si="4"/>
        <v>0</v>
      </c>
      <c r="BF107" s="188">
        <f t="shared" si="5"/>
        <v>0</v>
      </c>
      <c r="BG107" s="188">
        <f t="shared" si="6"/>
        <v>0</v>
      </c>
      <c r="BH107" s="188">
        <f t="shared" si="7"/>
        <v>0</v>
      </c>
      <c r="BI107" s="188">
        <f t="shared" si="8"/>
        <v>0</v>
      </c>
      <c r="BJ107" s="18" t="s">
        <v>90</v>
      </c>
      <c r="BK107" s="188">
        <f t="shared" si="9"/>
        <v>0</v>
      </c>
      <c r="BL107" s="18" t="s">
        <v>990</v>
      </c>
      <c r="BM107" s="187" t="s">
        <v>1035</v>
      </c>
    </row>
    <row r="108" spans="1:65" s="2" customFormat="1" ht="14.45" customHeight="1">
      <c r="A108" s="36"/>
      <c r="B108" s="37"/>
      <c r="C108" s="176" t="s">
        <v>261</v>
      </c>
      <c r="D108" s="176" t="s">
        <v>160</v>
      </c>
      <c r="E108" s="177" t="s">
        <v>1036</v>
      </c>
      <c r="F108" s="178" t="s">
        <v>1037</v>
      </c>
      <c r="G108" s="179" t="s">
        <v>612</v>
      </c>
      <c r="H108" s="180">
        <v>1</v>
      </c>
      <c r="I108" s="181"/>
      <c r="J108" s="182">
        <f t="shared" si="0"/>
        <v>0</v>
      </c>
      <c r="K108" s="178" t="s">
        <v>44</v>
      </c>
      <c r="L108" s="41"/>
      <c r="M108" s="183" t="s">
        <v>44</v>
      </c>
      <c r="N108" s="184" t="s">
        <v>53</v>
      </c>
      <c r="O108" s="66"/>
      <c r="P108" s="185">
        <f t="shared" si="1"/>
        <v>0</v>
      </c>
      <c r="Q108" s="185">
        <v>0</v>
      </c>
      <c r="R108" s="185">
        <f t="shared" si="2"/>
        <v>0</v>
      </c>
      <c r="S108" s="185">
        <v>0</v>
      </c>
      <c r="T108" s="186">
        <f t="shared" si="3"/>
        <v>0</v>
      </c>
      <c r="U108" s="36"/>
      <c r="V108" s="36"/>
      <c r="W108" s="36"/>
      <c r="X108" s="36"/>
      <c r="Y108" s="36"/>
      <c r="Z108" s="36"/>
      <c r="AA108" s="36"/>
      <c r="AB108" s="36"/>
      <c r="AC108" s="36"/>
      <c r="AD108" s="36"/>
      <c r="AE108" s="36"/>
      <c r="AR108" s="187" t="s">
        <v>990</v>
      </c>
      <c r="AT108" s="187" t="s">
        <v>160</v>
      </c>
      <c r="AU108" s="187" t="s">
        <v>90</v>
      </c>
      <c r="AY108" s="18" t="s">
        <v>158</v>
      </c>
      <c r="BE108" s="188">
        <f t="shared" si="4"/>
        <v>0</v>
      </c>
      <c r="BF108" s="188">
        <f t="shared" si="5"/>
        <v>0</v>
      </c>
      <c r="BG108" s="188">
        <f t="shared" si="6"/>
        <v>0</v>
      </c>
      <c r="BH108" s="188">
        <f t="shared" si="7"/>
        <v>0</v>
      </c>
      <c r="BI108" s="188">
        <f t="shared" si="8"/>
        <v>0</v>
      </c>
      <c r="BJ108" s="18" t="s">
        <v>90</v>
      </c>
      <c r="BK108" s="188">
        <f t="shared" si="9"/>
        <v>0</v>
      </c>
      <c r="BL108" s="18" t="s">
        <v>990</v>
      </c>
      <c r="BM108" s="187" t="s">
        <v>1038</v>
      </c>
    </row>
    <row r="109" spans="2:63" s="12" customFormat="1" ht="25.9" customHeight="1">
      <c r="B109" s="160"/>
      <c r="C109" s="161"/>
      <c r="D109" s="162" t="s">
        <v>81</v>
      </c>
      <c r="E109" s="163" t="s">
        <v>1039</v>
      </c>
      <c r="F109" s="163" t="s">
        <v>1040</v>
      </c>
      <c r="G109" s="161"/>
      <c r="H109" s="161"/>
      <c r="I109" s="164"/>
      <c r="J109" s="165">
        <f>BK109</f>
        <v>0</v>
      </c>
      <c r="K109" s="161"/>
      <c r="L109" s="166"/>
      <c r="M109" s="167"/>
      <c r="N109" s="168"/>
      <c r="O109" s="168"/>
      <c r="P109" s="169">
        <f>P110</f>
        <v>0</v>
      </c>
      <c r="Q109" s="168"/>
      <c r="R109" s="169">
        <f>R110</f>
        <v>0</v>
      </c>
      <c r="S109" s="168"/>
      <c r="T109" s="170">
        <f>T110</f>
        <v>0</v>
      </c>
      <c r="AR109" s="171" t="s">
        <v>190</v>
      </c>
      <c r="AT109" s="172" t="s">
        <v>81</v>
      </c>
      <c r="AU109" s="172" t="s">
        <v>82</v>
      </c>
      <c r="AY109" s="171" t="s">
        <v>158</v>
      </c>
      <c r="BK109" s="173">
        <f>BK110</f>
        <v>0</v>
      </c>
    </row>
    <row r="110" spans="1:65" s="2" customFormat="1" ht="14.45" customHeight="1">
      <c r="A110" s="36"/>
      <c r="B110" s="37"/>
      <c r="C110" s="176" t="s">
        <v>8</v>
      </c>
      <c r="D110" s="176" t="s">
        <v>160</v>
      </c>
      <c r="E110" s="177" t="s">
        <v>1041</v>
      </c>
      <c r="F110" s="178" t="s">
        <v>1042</v>
      </c>
      <c r="G110" s="179" t="s">
        <v>612</v>
      </c>
      <c r="H110" s="180">
        <v>1</v>
      </c>
      <c r="I110" s="181"/>
      <c r="J110" s="182">
        <f>ROUND(I110*H110,2)</f>
        <v>0</v>
      </c>
      <c r="K110" s="178" t="s">
        <v>44</v>
      </c>
      <c r="L110" s="41"/>
      <c r="M110" s="183" t="s">
        <v>44</v>
      </c>
      <c r="N110" s="184" t="s">
        <v>53</v>
      </c>
      <c r="O110" s="66"/>
      <c r="P110" s="185">
        <f>O110*H110</f>
        <v>0</v>
      </c>
      <c r="Q110" s="185">
        <v>0</v>
      </c>
      <c r="R110" s="185">
        <f>Q110*H110</f>
        <v>0</v>
      </c>
      <c r="S110" s="185">
        <v>0</v>
      </c>
      <c r="T110" s="186">
        <f>S110*H110</f>
        <v>0</v>
      </c>
      <c r="U110" s="36"/>
      <c r="V110" s="36"/>
      <c r="W110" s="36"/>
      <c r="X110" s="36"/>
      <c r="Y110" s="36"/>
      <c r="Z110" s="36"/>
      <c r="AA110" s="36"/>
      <c r="AB110" s="36"/>
      <c r="AC110" s="36"/>
      <c r="AD110" s="36"/>
      <c r="AE110" s="36"/>
      <c r="AR110" s="187" t="s">
        <v>990</v>
      </c>
      <c r="AT110" s="187" t="s">
        <v>160</v>
      </c>
      <c r="AU110" s="187" t="s">
        <v>90</v>
      </c>
      <c r="AY110" s="18" t="s">
        <v>158</v>
      </c>
      <c r="BE110" s="188">
        <f>IF(N110="základní",J110,0)</f>
        <v>0</v>
      </c>
      <c r="BF110" s="188">
        <f>IF(N110="snížená",J110,0)</f>
        <v>0</v>
      </c>
      <c r="BG110" s="188">
        <f>IF(N110="zákl. přenesená",J110,0)</f>
        <v>0</v>
      </c>
      <c r="BH110" s="188">
        <f>IF(N110="sníž. přenesená",J110,0)</f>
        <v>0</v>
      </c>
      <c r="BI110" s="188">
        <f>IF(N110="nulová",J110,0)</f>
        <v>0</v>
      </c>
      <c r="BJ110" s="18" t="s">
        <v>90</v>
      </c>
      <c r="BK110" s="188">
        <f>ROUND(I110*H110,2)</f>
        <v>0</v>
      </c>
      <c r="BL110" s="18" t="s">
        <v>990</v>
      </c>
      <c r="BM110" s="187" t="s">
        <v>1043</v>
      </c>
    </row>
    <row r="111" spans="2:63" s="12" customFormat="1" ht="25.9" customHeight="1">
      <c r="B111" s="160"/>
      <c r="C111" s="161"/>
      <c r="D111" s="162" t="s">
        <v>81</v>
      </c>
      <c r="E111" s="163" t="s">
        <v>1044</v>
      </c>
      <c r="F111" s="163" t="s">
        <v>1045</v>
      </c>
      <c r="G111" s="161"/>
      <c r="H111" s="161"/>
      <c r="I111" s="164"/>
      <c r="J111" s="165">
        <f>BK111</f>
        <v>0</v>
      </c>
      <c r="K111" s="161"/>
      <c r="L111" s="166"/>
      <c r="M111" s="167"/>
      <c r="N111" s="168"/>
      <c r="O111" s="168"/>
      <c r="P111" s="169">
        <f>SUM(P112:P124)</f>
        <v>0</v>
      </c>
      <c r="Q111" s="168"/>
      <c r="R111" s="169">
        <f>SUM(R112:R124)</f>
        <v>211.414</v>
      </c>
      <c r="S111" s="168"/>
      <c r="T111" s="170">
        <f>SUM(T112:T124)</f>
        <v>0</v>
      </c>
      <c r="AR111" s="171" t="s">
        <v>190</v>
      </c>
      <c r="AT111" s="172" t="s">
        <v>81</v>
      </c>
      <c r="AU111" s="172" t="s">
        <v>82</v>
      </c>
      <c r="AY111" s="171" t="s">
        <v>158</v>
      </c>
      <c r="BK111" s="173">
        <f>SUM(BK112:BK124)</f>
        <v>0</v>
      </c>
    </row>
    <row r="112" spans="1:65" s="2" customFormat="1" ht="14.45" customHeight="1">
      <c r="A112" s="36"/>
      <c r="B112" s="37"/>
      <c r="C112" s="176" t="s">
        <v>272</v>
      </c>
      <c r="D112" s="176" t="s">
        <v>160</v>
      </c>
      <c r="E112" s="177" t="s">
        <v>1046</v>
      </c>
      <c r="F112" s="178" t="s">
        <v>1047</v>
      </c>
      <c r="G112" s="179" t="s">
        <v>612</v>
      </c>
      <c r="H112" s="180">
        <v>1</v>
      </c>
      <c r="I112" s="181"/>
      <c r="J112" s="182">
        <f>ROUND(I112*H112,2)</f>
        <v>0</v>
      </c>
      <c r="K112" s="178" t="s">
        <v>44</v>
      </c>
      <c r="L112" s="41"/>
      <c r="M112" s="183" t="s">
        <v>44</v>
      </c>
      <c r="N112" s="184" t="s">
        <v>53</v>
      </c>
      <c r="O112" s="66"/>
      <c r="P112" s="185">
        <f>O112*H112</f>
        <v>0</v>
      </c>
      <c r="Q112" s="185">
        <v>0</v>
      </c>
      <c r="R112" s="185">
        <f>Q112*H112</f>
        <v>0</v>
      </c>
      <c r="S112" s="185">
        <v>0</v>
      </c>
      <c r="T112" s="186">
        <f>S112*H112</f>
        <v>0</v>
      </c>
      <c r="U112" s="36"/>
      <c r="V112" s="36"/>
      <c r="W112" s="36"/>
      <c r="X112" s="36"/>
      <c r="Y112" s="36"/>
      <c r="Z112" s="36"/>
      <c r="AA112" s="36"/>
      <c r="AB112" s="36"/>
      <c r="AC112" s="36"/>
      <c r="AD112" s="36"/>
      <c r="AE112" s="36"/>
      <c r="AR112" s="187" t="s">
        <v>990</v>
      </c>
      <c r="AT112" s="187" t="s">
        <v>160</v>
      </c>
      <c r="AU112" s="187" t="s">
        <v>90</v>
      </c>
      <c r="AY112" s="18" t="s">
        <v>158</v>
      </c>
      <c r="BE112" s="188">
        <f>IF(N112="základní",J112,0)</f>
        <v>0</v>
      </c>
      <c r="BF112" s="188">
        <f>IF(N112="snížená",J112,0)</f>
        <v>0</v>
      </c>
      <c r="BG112" s="188">
        <f>IF(N112="zákl. přenesená",J112,0)</f>
        <v>0</v>
      </c>
      <c r="BH112" s="188">
        <f>IF(N112="sníž. přenesená",J112,0)</f>
        <v>0</v>
      </c>
      <c r="BI112" s="188">
        <f>IF(N112="nulová",J112,0)</f>
        <v>0</v>
      </c>
      <c r="BJ112" s="18" t="s">
        <v>90</v>
      </c>
      <c r="BK112" s="188">
        <f>ROUND(I112*H112,2)</f>
        <v>0</v>
      </c>
      <c r="BL112" s="18" t="s">
        <v>990</v>
      </c>
      <c r="BM112" s="187" t="s">
        <v>1048</v>
      </c>
    </row>
    <row r="113" spans="1:65" s="2" customFormat="1" ht="14.45" customHeight="1">
      <c r="A113" s="36"/>
      <c r="B113" s="37"/>
      <c r="C113" s="176" t="s">
        <v>278</v>
      </c>
      <c r="D113" s="176" t="s">
        <v>160</v>
      </c>
      <c r="E113" s="177" t="s">
        <v>1049</v>
      </c>
      <c r="F113" s="178" t="s">
        <v>1050</v>
      </c>
      <c r="G113" s="179" t="s">
        <v>612</v>
      </c>
      <c r="H113" s="180">
        <v>1</v>
      </c>
      <c r="I113" s="181"/>
      <c r="J113" s="182">
        <f>ROUND(I113*H113,2)</f>
        <v>0</v>
      </c>
      <c r="K113" s="178" t="s">
        <v>44</v>
      </c>
      <c r="L113" s="41"/>
      <c r="M113" s="183" t="s">
        <v>44</v>
      </c>
      <c r="N113" s="184" t="s">
        <v>53</v>
      </c>
      <c r="O113" s="66"/>
      <c r="P113" s="185">
        <f>O113*H113</f>
        <v>0</v>
      </c>
      <c r="Q113" s="185">
        <v>0</v>
      </c>
      <c r="R113" s="185">
        <f>Q113*H113</f>
        <v>0</v>
      </c>
      <c r="S113" s="185">
        <v>0</v>
      </c>
      <c r="T113" s="186">
        <f>S113*H113</f>
        <v>0</v>
      </c>
      <c r="U113" s="36"/>
      <c r="V113" s="36"/>
      <c r="W113" s="36"/>
      <c r="X113" s="36"/>
      <c r="Y113" s="36"/>
      <c r="Z113" s="36"/>
      <c r="AA113" s="36"/>
      <c r="AB113" s="36"/>
      <c r="AC113" s="36"/>
      <c r="AD113" s="36"/>
      <c r="AE113" s="36"/>
      <c r="AR113" s="187" t="s">
        <v>990</v>
      </c>
      <c r="AT113" s="187" t="s">
        <v>160</v>
      </c>
      <c r="AU113" s="187" t="s">
        <v>90</v>
      </c>
      <c r="AY113" s="18" t="s">
        <v>158</v>
      </c>
      <c r="BE113" s="188">
        <f>IF(N113="základní",J113,0)</f>
        <v>0</v>
      </c>
      <c r="BF113" s="188">
        <f>IF(N113="snížená",J113,0)</f>
        <v>0</v>
      </c>
      <c r="BG113" s="188">
        <f>IF(N113="zákl. přenesená",J113,0)</f>
        <v>0</v>
      </c>
      <c r="BH113" s="188">
        <f>IF(N113="sníž. přenesená",J113,0)</f>
        <v>0</v>
      </c>
      <c r="BI113" s="188">
        <f>IF(N113="nulová",J113,0)</f>
        <v>0</v>
      </c>
      <c r="BJ113" s="18" t="s">
        <v>90</v>
      </c>
      <c r="BK113" s="188">
        <f>ROUND(I113*H113,2)</f>
        <v>0</v>
      </c>
      <c r="BL113" s="18" t="s">
        <v>990</v>
      </c>
      <c r="BM113" s="187" t="s">
        <v>1051</v>
      </c>
    </row>
    <row r="114" spans="1:65" s="2" customFormat="1" ht="14.45" customHeight="1">
      <c r="A114" s="36"/>
      <c r="B114" s="37"/>
      <c r="C114" s="176" t="s">
        <v>283</v>
      </c>
      <c r="D114" s="176" t="s">
        <v>160</v>
      </c>
      <c r="E114" s="177" t="s">
        <v>1052</v>
      </c>
      <c r="F114" s="178" t="s">
        <v>1053</v>
      </c>
      <c r="G114" s="179" t="s">
        <v>312</v>
      </c>
      <c r="H114" s="180">
        <v>70</v>
      </c>
      <c r="I114" s="181"/>
      <c r="J114" s="182">
        <f>ROUND(I114*H114,2)</f>
        <v>0</v>
      </c>
      <c r="K114" s="178" t="s">
        <v>163</v>
      </c>
      <c r="L114" s="41"/>
      <c r="M114" s="183" t="s">
        <v>44</v>
      </c>
      <c r="N114" s="184" t="s">
        <v>53</v>
      </c>
      <c r="O114" s="66"/>
      <c r="P114" s="185">
        <f>O114*H114</f>
        <v>0</v>
      </c>
      <c r="Q114" s="185">
        <v>0</v>
      </c>
      <c r="R114" s="185">
        <f>Q114*H114</f>
        <v>0</v>
      </c>
      <c r="S114" s="185">
        <v>0</v>
      </c>
      <c r="T114" s="186">
        <f>S114*H114</f>
        <v>0</v>
      </c>
      <c r="U114" s="36"/>
      <c r="V114" s="36"/>
      <c r="W114" s="36"/>
      <c r="X114" s="36"/>
      <c r="Y114" s="36"/>
      <c r="Z114" s="36"/>
      <c r="AA114" s="36"/>
      <c r="AB114" s="36"/>
      <c r="AC114" s="36"/>
      <c r="AD114" s="36"/>
      <c r="AE114" s="36"/>
      <c r="AR114" s="187" t="s">
        <v>164</v>
      </c>
      <c r="AT114" s="187" t="s">
        <v>160</v>
      </c>
      <c r="AU114" s="187" t="s">
        <v>90</v>
      </c>
      <c r="AY114" s="18" t="s">
        <v>158</v>
      </c>
      <c r="BE114" s="188">
        <f>IF(N114="základní",J114,0)</f>
        <v>0</v>
      </c>
      <c r="BF114" s="188">
        <f>IF(N114="snížená",J114,0)</f>
        <v>0</v>
      </c>
      <c r="BG114" s="188">
        <f>IF(N114="zákl. přenesená",J114,0)</f>
        <v>0</v>
      </c>
      <c r="BH114" s="188">
        <f>IF(N114="sníž. přenesená",J114,0)</f>
        <v>0</v>
      </c>
      <c r="BI114" s="188">
        <f>IF(N114="nulová",J114,0)</f>
        <v>0</v>
      </c>
      <c r="BJ114" s="18" t="s">
        <v>90</v>
      </c>
      <c r="BK114" s="188">
        <f>ROUND(I114*H114,2)</f>
        <v>0</v>
      </c>
      <c r="BL114" s="18" t="s">
        <v>164</v>
      </c>
      <c r="BM114" s="187" t="s">
        <v>1054</v>
      </c>
    </row>
    <row r="115" spans="1:47" s="2" customFormat="1" ht="29.25">
      <c r="A115" s="36"/>
      <c r="B115" s="37"/>
      <c r="C115" s="38"/>
      <c r="D115" s="189" t="s">
        <v>166</v>
      </c>
      <c r="E115" s="38"/>
      <c r="F115" s="190" t="s">
        <v>1055</v>
      </c>
      <c r="G115" s="38"/>
      <c r="H115" s="38"/>
      <c r="I115" s="191"/>
      <c r="J115" s="38"/>
      <c r="K115" s="38"/>
      <c r="L115" s="41"/>
      <c r="M115" s="192"/>
      <c r="N115" s="193"/>
      <c r="O115" s="66"/>
      <c r="P115" s="66"/>
      <c r="Q115" s="66"/>
      <c r="R115" s="66"/>
      <c r="S115" s="66"/>
      <c r="T115" s="67"/>
      <c r="U115" s="36"/>
      <c r="V115" s="36"/>
      <c r="W115" s="36"/>
      <c r="X115" s="36"/>
      <c r="Y115" s="36"/>
      <c r="Z115" s="36"/>
      <c r="AA115" s="36"/>
      <c r="AB115" s="36"/>
      <c r="AC115" s="36"/>
      <c r="AD115" s="36"/>
      <c r="AE115" s="36"/>
      <c r="AT115" s="18" t="s">
        <v>166</v>
      </c>
      <c r="AU115" s="18" t="s">
        <v>90</v>
      </c>
    </row>
    <row r="116" spans="2:51" s="14" customFormat="1" ht="11.25">
      <c r="B116" s="204"/>
      <c r="C116" s="205"/>
      <c r="D116" s="189" t="s">
        <v>168</v>
      </c>
      <c r="E116" s="206" t="s">
        <v>44</v>
      </c>
      <c r="F116" s="207" t="s">
        <v>1056</v>
      </c>
      <c r="G116" s="205"/>
      <c r="H116" s="208">
        <v>70</v>
      </c>
      <c r="I116" s="209"/>
      <c r="J116" s="205"/>
      <c r="K116" s="205"/>
      <c r="L116" s="210"/>
      <c r="M116" s="211"/>
      <c r="N116" s="212"/>
      <c r="O116" s="212"/>
      <c r="P116" s="212"/>
      <c r="Q116" s="212"/>
      <c r="R116" s="212"/>
      <c r="S116" s="212"/>
      <c r="T116" s="213"/>
      <c r="AT116" s="214" t="s">
        <v>168</v>
      </c>
      <c r="AU116" s="214" t="s">
        <v>90</v>
      </c>
      <c r="AV116" s="14" t="s">
        <v>92</v>
      </c>
      <c r="AW116" s="14" t="s">
        <v>42</v>
      </c>
      <c r="AX116" s="14" t="s">
        <v>90</v>
      </c>
      <c r="AY116" s="214" t="s">
        <v>158</v>
      </c>
    </row>
    <row r="117" spans="1:65" s="2" customFormat="1" ht="14.45" customHeight="1">
      <c r="A117" s="36"/>
      <c r="B117" s="37"/>
      <c r="C117" s="176" t="s">
        <v>288</v>
      </c>
      <c r="D117" s="176" t="s">
        <v>160</v>
      </c>
      <c r="E117" s="177" t="s">
        <v>1057</v>
      </c>
      <c r="F117" s="178" t="s">
        <v>1058</v>
      </c>
      <c r="G117" s="179" t="s">
        <v>312</v>
      </c>
      <c r="H117" s="180">
        <v>70</v>
      </c>
      <c r="I117" s="181"/>
      <c r="J117" s="182">
        <f>ROUND(I117*H117,2)</f>
        <v>0</v>
      </c>
      <c r="K117" s="178" t="s">
        <v>163</v>
      </c>
      <c r="L117" s="41"/>
      <c r="M117" s="183" t="s">
        <v>44</v>
      </c>
      <c r="N117" s="184" t="s">
        <v>53</v>
      </c>
      <c r="O117" s="66"/>
      <c r="P117" s="185">
        <f>O117*H117</f>
        <v>0</v>
      </c>
      <c r="Q117" s="185">
        <v>0</v>
      </c>
      <c r="R117" s="185">
        <f>Q117*H117</f>
        <v>0</v>
      </c>
      <c r="S117" s="185">
        <v>0</v>
      </c>
      <c r="T117" s="186">
        <f>S117*H117</f>
        <v>0</v>
      </c>
      <c r="U117" s="36"/>
      <c r="V117" s="36"/>
      <c r="W117" s="36"/>
      <c r="X117" s="36"/>
      <c r="Y117" s="36"/>
      <c r="Z117" s="36"/>
      <c r="AA117" s="36"/>
      <c r="AB117" s="36"/>
      <c r="AC117" s="36"/>
      <c r="AD117" s="36"/>
      <c r="AE117" s="36"/>
      <c r="AR117" s="187" t="s">
        <v>164</v>
      </c>
      <c r="AT117" s="187" t="s">
        <v>160</v>
      </c>
      <c r="AU117" s="187" t="s">
        <v>90</v>
      </c>
      <c r="AY117" s="18" t="s">
        <v>158</v>
      </c>
      <c r="BE117" s="188">
        <f>IF(N117="základní",J117,0)</f>
        <v>0</v>
      </c>
      <c r="BF117" s="188">
        <f>IF(N117="snížená",J117,0)</f>
        <v>0</v>
      </c>
      <c r="BG117" s="188">
        <f>IF(N117="zákl. přenesená",J117,0)</f>
        <v>0</v>
      </c>
      <c r="BH117" s="188">
        <f>IF(N117="sníž. přenesená",J117,0)</f>
        <v>0</v>
      </c>
      <c r="BI117" s="188">
        <f>IF(N117="nulová",J117,0)</f>
        <v>0</v>
      </c>
      <c r="BJ117" s="18" t="s">
        <v>90</v>
      </c>
      <c r="BK117" s="188">
        <f>ROUND(I117*H117,2)</f>
        <v>0</v>
      </c>
      <c r="BL117" s="18" t="s">
        <v>164</v>
      </c>
      <c r="BM117" s="187" t="s">
        <v>1059</v>
      </c>
    </row>
    <row r="118" spans="1:47" s="2" customFormat="1" ht="29.25">
      <c r="A118" s="36"/>
      <c r="B118" s="37"/>
      <c r="C118" s="38"/>
      <c r="D118" s="189" t="s">
        <v>166</v>
      </c>
      <c r="E118" s="38"/>
      <c r="F118" s="190" t="s">
        <v>1060</v>
      </c>
      <c r="G118" s="38"/>
      <c r="H118" s="38"/>
      <c r="I118" s="191"/>
      <c r="J118" s="38"/>
      <c r="K118" s="38"/>
      <c r="L118" s="41"/>
      <c r="M118" s="192"/>
      <c r="N118" s="193"/>
      <c r="O118" s="66"/>
      <c r="P118" s="66"/>
      <c r="Q118" s="66"/>
      <c r="R118" s="66"/>
      <c r="S118" s="66"/>
      <c r="T118" s="67"/>
      <c r="U118" s="36"/>
      <c r="V118" s="36"/>
      <c r="W118" s="36"/>
      <c r="X118" s="36"/>
      <c r="Y118" s="36"/>
      <c r="Z118" s="36"/>
      <c r="AA118" s="36"/>
      <c r="AB118" s="36"/>
      <c r="AC118" s="36"/>
      <c r="AD118" s="36"/>
      <c r="AE118" s="36"/>
      <c r="AT118" s="18" t="s">
        <v>166</v>
      </c>
      <c r="AU118" s="18" t="s">
        <v>90</v>
      </c>
    </row>
    <row r="119" spans="2:51" s="14" customFormat="1" ht="11.25">
      <c r="B119" s="204"/>
      <c r="C119" s="205"/>
      <c r="D119" s="189" t="s">
        <v>168</v>
      </c>
      <c r="E119" s="206" t="s">
        <v>44</v>
      </c>
      <c r="F119" s="207" t="s">
        <v>1056</v>
      </c>
      <c r="G119" s="205"/>
      <c r="H119" s="208">
        <v>70</v>
      </c>
      <c r="I119" s="209"/>
      <c r="J119" s="205"/>
      <c r="K119" s="205"/>
      <c r="L119" s="210"/>
      <c r="M119" s="211"/>
      <c r="N119" s="212"/>
      <c r="O119" s="212"/>
      <c r="P119" s="212"/>
      <c r="Q119" s="212"/>
      <c r="R119" s="212"/>
      <c r="S119" s="212"/>
      <c r="T119" s="213"/>
      <c r="AT119" s="214" t="s">
        <v>168</v>
      </c>
      <c r="AU119" s="214" t="s">
        <v>90</v>
      </c>
      <c r="AV119" s="14" t="s">
        <v>92</v>
      </c>
      <c r="AW119" s="14" t="s">
        <v>42</v>
      </c>
      <c r="AX119" s="14" t="s">
        <v>90</v>
      </c>
      <c r="AY119" s="214" t="s">
        <v>158</v>
      </c>
    </row>
    <row r="120" spans="1:65" s="2" customFormat="1" ht="14.45" customHeight="1">
      <c r="A120" s="36"/>
      <c r="B120" s="37"/>
      <c r="C120" s="176" t="s">
        <v>293</v>
      </c>
      <c r="D120" s="176" t="s">
        <v>160</v>
      </c>
      <c r="E120" s="177" t="s">
        <v>1061</v>
      </c>
      <c r="F120" s="178" t="s">
        <v>1062</v>
      </c>
      <c r="G120" s="179" t="s">
        <v>312</v>
      </c>
      <c r="H120" s="180">
        <v>70</v>
      </c>
      <c r="I120" s="181"/>
      <c r="J120" s="182">
        <f>ROUND(I120*H120,2)</f>
        <v>0</v>
      </c>
      <c r="K120" s="178" t="s">
        <v>44</v>
      </c>
      <c r="L120" s="41"/>
      <c r="M120" s="183" t="s">
        <v>44</v>
      </c>
      <c r="N120" s="184" t="s">
        <v>53</v>
      </c>
      <c r="O120" s="66"/>
      <c r="P120" s="185">
        <f>O120*H120</f>
        <v>0</v>
      </c>
      <c r="Q120" s="185">
        <v>0</v>
      </c>
      <c r="R120" s="185">
        <f>Q120*H120</f>
        <v>0</v>
      </c>
      <c r="S120" s="185">
        <v>0</v>
      </c>
      <c r="T120" s="186">
        <f>S120*H120</f>
        <v>0</v>
      </c>
      <c r="U120" s="36"/>
      <c r="V120" s="36"/>
      <c r="W120" s="36"/>
      <c r="X120" s="36"/>
      <c r="Y120" s="36"/>
      <c r="Z120" s="36"/>
      <c r="AA120" s="36"/>
      <c r="AB120" s="36"/>
      <c r="AC120" s="36"/>
      <c r="AD120" s="36"/>
      <c r="AE120" s="36"/>
      <c r="AR120" s="187" t="s">
        <v>164</v>
      </c>
      <c r="AT120" s="187" t="s">
        <v>160</v>
      </c>
      <c r="AU120" s="187" t="s">
        <v>90</v>
      </c>
      <c r="AY120" s="18" t="s">
        <v>158</v>
      </c>
      <c r="BE120" s="188">
        <f>IF(N120="základní",J120,0)</f>
        <v>0</v>
      </c>
      <c r="BF120" s="188">
        <f>IF(N120="snížená",J120,0)</f>
        <v>0</v>
      </c>
      <c r="BG120" s="188">
        <f>IF(N120="zákl. přenesená",J120,0)</f>
        <v>0</v>
      </c>
      <c r="BH120" s="188">
        <f>IF(N120="sníž. přenesená",J120,0)</f>
        <v>0</v>
      </c>
      <c r="BI120" s="188">
        <f>IF(N120="nulová",J120,0)</f>
        <v>0</v>
      </c>
      <c r="BJ120" s="18" t="s">
        <v>90</v>
      </c>
      <c r="BK120" s="188">
        <f>ROUND(I120*H120,2)</f>
        <v>0</v>
      </c>
      <c r="BL120" s="18" t="s">
        <v>164</v>
      </c>
      <c r="BM120" s="187" t="s">
        <v>1063</v>
      </c>
    </row>
    <row r="121" spans="2:51" s="14" customFormat="1" ht="11.25">
      <c r="B121" s="204"/>
      <c r="C121" s="205"/>
      <c r="D121" s="189" t="s">
        <v>168</v>
      </c>
      <c r="E121" s="206" t="s">
        <v>44</v>
      </c>
      <c r="F121" s="207" t="s">
        <v>1056</v>
      </c>
      <c r="G121" s="205"/>
      <c r="H121" s="208">
        <v>70</v>
      </c>
      <c r="I121" s="209"/>
      <c r="J121" s="205"/>
      <c r="K121" s="205"/>
      <c r="L121" s="210"/>
      <c r="M121" s="211"/>
      <c r="N121" s="212"/>
      <c r="O121" s="212"/>
      <c r="P121" s="212"/>
      <c r="Q121" s="212"/>
      <c r="R121" s="212"/>
      <c r="S121" s="212"/>
      <c r="T121" s="213"/>
      <c r="AT121" s="214" t="s">
        <v>168</v>
      </c>
      <c r="AU121" s="214" t="s">
        <v>90</v>
      </c>
      <c r="AV121" s="14" t="s">
        <v>92</v>
      </c>
      <c r="AW121" s="14" t="s">
        <v>42</v>
      </c>
      <c r="AX121" s="14" t="s">
        <v>90</v>
      </c>
      <c r="AY121" s="214" t="s">
        <v>158</v>
      </c>
    </row>
    <row r="122" spans="1:65" s="2" customFormat="1" ht="24.2" customHeight="1">
      <c r="A122" s="36"/>
      <c r="B122" s="37"/>
      <c r="C122" s="176" t="s">
        <v>7</v>
      </c>
      <c r="D122" s="176" t="s">
        <v>160</v>
      </c>
      <c r="E122" s="177" t="s">
        <v>1064</v>
      </c>
      <c r="F122" s="178" t="s">
        <v>1065</v>
      </c>
      <c r="G122" s="179" t="s">
        <v>312</v>
      </c>
      <c r="H122" s="180">
        <v>70</v>
      </c>
      <c r="I122" s="181"/>
      <c r="J122" s="182">
        <f>ROUND(I122*H122,2)</f>
        <v>0</v>
      </c>
      <c r="K122" s="178" t="s">
        <v>163</v>
      </c>
      <c r="L122" s="41"/>
      <c r="M122" s="183" t="s">
        <v>44</v>
      </c>
      <c r="N122" s="184" t="s">
        <v>53</v>
      </c>
      <c r="O122" s="66"/>
      <c r="P122" s="185">
        <f>O122*H122</f>
        <v>0</v>
      </c>
      <c r="Q122" s="185">
        <v>3.0202</v>
      </c>
      <c r="R122" s="185">
        <f>Q122*H122</f>
        <v>211.414</v>
      </c>
      <c r="S122" s="185">
        <v>0</v>
      </c>
      <c r="T122" s="186">
        <f>S122*H122</f>
        <v>0</v>
      </c>
      <c r="U122" s="36"/>
      <c r="V122" s="36"/>
      <c r="W122" s="36"/>
      <c r="X122" s="36"/>
      <c r="Y122" s="36"/>
      <c r="Z122" s="36"/>
      <c r="AA122" s="36"/>
      <c r="AB122" s="36"/>
      <c r="AC122" s="36"/>
      <c r="AD122" s="36"/>
      <c r="AE122" s="36"/>
      <c r="AR122" s="187" t="s">
        <v>164</v>
      </c>
      <c r="AT122" s="187" t="s">
        <v>160</v>
      </c>
      <c r="AU122" s="187" t="s">
        <v>90</v>
      </c>
      <c r="AY122" s="18" t="s">
        <v>158</v>
      </c>
      <c r="BE122" s="188">
        <f>IF(N122="základní",J122,0)</f>
        <v>0</v>
      </c>
      <c r="BF122" s="188">
        <f>IF(N122="snížená",J122,0)</f>
        <v>0</v>
      </c>
      <c r="BG122" s="188">
        <f>IF(N122="zákl. přenesená",J122,0)</f>
        <v>0</v>
      </c>
      <c r="BH122" s="188">
        <f>IF(N122="sníž. přenesená",J122,0)</f>
        <v>0</v>
      </c>
      <c r="BI122" s="188">
        <f>IF(N122="nulová",J122,0)</f>
        <v>0</v>
      </c>
      <c r="BJ122" s="18" t="s">
        <v>90</v>
      </c>
      <c r="BK122" s="188">
        <f>ROUND(I122*H122,2)</f>
        <v>0</v>
      </c>
      <c r="BL122" s="18" t="s">
        <v>164</v>
      </c>
      <c r="BM122" s="187" t="s">
        <v>1066</v>
      </c>
    </row>
    <row r="123" spans="1:47" s="2" customFormat="1" ht="126.75">
      <c r="A123" s="36"/>
      <c r="B123" s="37"/>
      <c r="C123" s="38"/>
      <c r="D123" s="189" t="s">
        <v>166</v>
      </c>
      <c r="E123" s="38"/>
      <c r="F123" s="190" t="s">
        <v>1067</v>
      </c>
      <c r="G123" s="38"/>
      <c r="H123" s="38"/>
      <c r="I123" s="191"/>
      <c r="J123" s="38"/>
      <c r="K123" s="38"/>
      <c r="L123" s="41"/>
      <c r="M123" s="192"/>
      <c r="N123" s="193"/>
      <c r="O123" s="66"/>
      <c r="P123" s="66"/>
      <c r="Q123" s="66"/>
      <c r="R123" s="66"/>
      <c r="S123" s="66"/>
      <c r="T123" s="67"/>
      <c r="U123" s="36"/>
      <c r="V123" s="36"/>
      <c r="W123" s="36"/>
      <c r="X123" s="36"/>
      <c r="Y123" s="36"/>
      <c r="Z123" s="36"/>
      <c r="AA123" s="36"/>
      <c r="AB123" s="36"/>
      <c r="AC123" s="36"/>
      <c r="AD123" s="36"/>
      <c r="AE123" s="36"/>
      <c r="AT123" s="18" t="s">
        <v>166</v>
      </c>
      <c r="AU123" s="18" t="s">
        <v>90</v>
      </c>
    </row>
    <row r="124" spans="2:51" s="14" customFormat="1" ht="11.25">
      <c r="B124" s="204"/>
      <c r="C124" s="205"/>
      <c r="D124" s="189" t="s">
        <v>168</v>
      </c>
      <c r="E124" s="206" t="s">
        <v>44</v>
      </c>
      <c r="F124" s="207" t="s">
        <v>1056</v>
      </c>
      <c r="G124" s="205"/>
      <c r="H124" s="208">
        <v>70</v>
      </c>
      <c r="I124" s="209"/>
      <c r="J124" s="205"/>
      <c r="K124" s="205"/>
      <c r="L124" s="210"/>
      <c r="M124" s="211"/>
      <c r="N124" s="212"/>
      <c r="O124" s="212"/>
      <c r="P124" s="212"/>
      <c r="Q124" s="212"/>
      <c r="R124" s="212"/>
      <c r="S124" s="212"/>
      <c r="T124" s="213"/>
      <c r="AT124" s="214" t="s">
        <v>168</v>
      </c>
      <c r="AU124" s="214" t="s">
        <v>90</v>
      </c>
      <c r="AV124" s="14" t="s">
        <v>92</v>
      </c>
      <c r="AW124" s="14" t="s">
        <v>42</v>
      </c>
      <c r="AX124" s="14" t="s">
        <v>90</v>
      </c>
      <c r="AY124" s="214" t="s">
        <v>158</v>
      </c>
    </row>
    <row r="125" spans="2:63" s="12" customFormat="1" ht="25.9" customHeight="1">
      <c r="B125" s="160"/>
      <c r="C125" s="161"/>
      <c r="D125" s="162" t="s">
        <v>81</v>
      </c>
      <c r="E125" s="163" t="s">
        <v>1068</v>
      </c>
      <c r="F125" s="163" t="s">
        <v>1069</v>
      </c>
      <c r="G125" s="161"/>
      <c r="H125" s="161"/>
      <c r="I125" s="164"/>
      <c r="J125" s="165">
        <f>BK125</f>
        <v>0</v>
      </c>
      <c r="K125" s="161"/>
      <c r="L125" s="166"/>
      <c r="M125" s="167"/>
      <c r="N125" s="168"/>
      <c r="O125" s="168"/>
      <c r="P125" s="169">
        <f>P126</f>
        <v>0</v>
      </c>
      <c r="Q125" s="168"/>
      <c r="R125" s="169">
        <f>R126</f>
        <v>0</v>
      </c>
      <c r="S125" s="168"/>
      <c r="T125" s="170">
        <f>T126</f>
        <v>0</v>
      </c>
      <c r="AR125" s="171" t="s">
        <v>190</v>
      </c>
      <c r="AT125" s="172" t="s">
        <v>81</v>
      </c>
      <c r="AU125" s="172" t="s">
        <v>82</v>
      </c>
      <c r="AY125" s="171" t="s">
        <v>158</v>
      </c>
      <c r="BK125" s="173">
        <f>BK126</f>
        <v>0</v>
      </c>
    </row>
    <row r="126" spans="1:65" s="2" customFormat="1" ht="14.45" customHeight="1">
      <c r="A126" s="36"/>
      <c r="B126" s="37"/>
      <c r="C126" s="176" t="s">
        <v>304</v>
      </c>
      <c r="D126" s="176" t="s">
        <v>160</v>
      </c>
      <c r="E126" s="177" t="s">
        <v>1070</v>
      </c>
      <c r="F126" s="178" t="s">
        <v>1069</v>
      </c>
      <c r="G126" s="179" t="s">
        <v>612</v>
      </c>
      <c r="H126" s="180">
        <v>1</v>
      </c>
      <c r="I126" s="181"/>
      <c r="J126" s="182">
        <f>ROUND(I126*H126,2)</f>
        <v>0</v>
      </c>
      <c r="K126" s="178" t="s">
        <v>163</v>
      </c>
      <c r="L126" s="41"/>
      <c r="M126" s="254" t="s">
        <v>44</v>
      </c>
      <c r="N126" s="255" t="s">
        <v>53</v>
      </c>
      <c r="O126" s="249"/>
      <c r="P126" s="256">
        <f>O126*H126</f>
        <v>0</v>
      </c>
      <c r="Q126" s="256">
        <v>0</v>
      </c>
      <c r="R126" s="256">
        <f>Q126*H126</f>
        <v>0</v>
      </c>
      <c r="S126" s="256">
        <v>0</v>
      </c>
      <c r="T126" s="257">
        <f>S126*H126</f>
        <v>0</v>
      </c>
      <c r="U126" s="36"/>
      <c r="V126" s="36"/>
      <c r="W126" s="36"/>
      <c r="X126" s="36"/>
      <c r="Y126" s="36"/>
      <c r="Z126" s="36"/>
      <c r="AA126" s="36"/>
      <c r="AB126" s="36"/>
      <c r="AC126" s="36"/>
      <c r="AD126" s="36"/>
      <c r="AE126" s="36"/>
      <c r="AR126" s="187" t="s">
        <v>990</v>
      </c>
      <c r="AT126" s="187" t="s">
        <v>160</v>
      </c>
      <c r="AU126" s="187" t="s">
        <v>90</v>
      </c>
      <c r="AY126" s="18" t="s">
        <v>158</v>
      </c>
      <c r="BE126" s="188">
        <f>IF(N126="základní",J126,0)</f>
        <v>0</v>
      </c>
      <c r="BF126" s="188">
        <f>IF(N126="snížená",J126,0)</f>
        <v>0</v>
      </c>
      <c r="BG126" s="188">
        <f>IF(N126="zákl. přenesená",J126,0)</f>
        <v>0</v>
      </c>
      <c r="BH126" s="188">
        <f>IF(N126="sníž. přenesená",J126,0)</f>
        <v>0</v>
      </c>
      <c r="BI126" s="188">
        <f>IF(N126="nulová",J126,0)</f>
        <v>0</v>
      </c>
      <c r="BJ126" s="18" t="s">
        <v>90</v>
      </c>
      <c r="BK126" s="188">
        <f>ROUND(I126*H126,2)</f>
        <v>0</v>
      </c>
      <c r="BL126" s="18" t="s">
        <v>990</v>
      </c>
      <c r="BM126" s="187" t="s">
        <v>1071</v>
      </c>
    </row>
    <row r="127" spans="1:31" s="2" customFormat="1" ht="6.95" customHeight="1">
      <c r="A127" s="36"/>
      <c r="B127" s="49"/>
      <c r="C127" s="50"/>
      <c r="D127" s="50"/>
      <c r="E127" s="50"/>
      <c r="F127" s="50"/>
      <c r="G127" s="50"/>
      <c r="H127" s="50"/>
      <c r="I127" s="50"/>
      <c r="J127" s="50"/>
      <c r="K127" s="50"/>
      <c r="L127" s="41"/>
      <c r="M127" s="36"/>
      <c r="O127" s="36"/>
      <c r="P127" s="36"/>
      <c r="Q127" s="36"/>
      <c r="R127" s="36"/>
      <c r="S127" s="36"/>
      <c r="T127" s="36"/>
      <c r="U127" s="36"/>
      <c r="V127" s="36"/>
      <c r="W127" s="36"/>
      <c r="X127" s="36"/>
      <c r="Y127" s="36"/>
      <c r="Z127" s="36"/>
      <c r="AA127" s="36"/>
      <c r="AB127" s="36"/>
      <c r="AC127" s="36"/>
      <c r="AD127" s="36"/>
      <c r="AE127" s="36"/>
    </row>
  </sheetData>
  <sheetProtection algorithmName="SHA-512" hashValue="xedLs5eef318q7X9XhQw29yPk8hAPcQw4z6Hdk8OJ7wwYF3QI8df1bWk9zUmq8XeRAdz5n7IqExAO8IAsog/Bg==" saltValue="sYLQlSbP2lzisfHXu0upLqurV4klSNjR3JrmqnwIBDtdGEgaoCQ/V2BFUWa/p8LPadvgO5OZUWysKH3zdgJMVQ==" spinCount="100000" sheet="1" objects="1" scenarios="1" formatColumns="0" formatRows="0" autoFilter="0"/>
  <autoFilter ref="C85:K126"/>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H104"/>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04"/>
      <c r="C3" s="105"/>
      <c r="D3" s="105"/>
      <c r="E3" s="105"/>
      <c r="F3" s="105"/>
      <c r="G3" s="105"/>
      <c r="H3" s="21"/>
    </row>
    <row r="4" spans="2:8" s="1" customFormat="1" ht="24.95" customHeight="1">
      <c r="B4" s="21"/>
      <c r="C4" s="106" t="s">
        <v>1072</v>
      </c>
      <c r="H4" s="21"/>
    </row>
    <row r="5" spans="2:8" s="1" customFormat="1" ht="12" customHeight="1">
      <c r="B5" s="21"/>
      <c r="C5" s="258" t="s">
        <v>13</v>
      </c>
      <c r="D5" s="318" t="s">
        <v>14</v>
      </c>
      <c r="E5" s="311"/>
      <c r="F5" s="311"/>
      <c r="H5" s="21"/>
    </row>
    <row r="6" spans="2:8" s="1" customFormat="1" ht="36.95" customHeight="1">
      <c r="B6" s="21"/>
      <c r="C6" s="259" t="s">
        <v>16</v>
      </c>
      <c r="D6" s="322" t="s">
        <v>17</v>
      </c>
      <c r="E6" s="311"/>
      <c r="F6" s="311"/>
      <c r="H6" s="21"/>
    </row>
    <row r="7" spans="2:8" s="1" customFormat="1" ht="16.5" customHeight="1">
      <c r="B7" s="21"/>
      <c r="C7" s="108" t="s">
        <v>24</v>
      </c>
      <c r="D7" s="111" t="str">
        <f>'Rekapitulace stavby'!AN8</f>
        <v>7. 12. 2020</v>
      </c>
      <c r="H7" s="21"/>
    </row>
    <row r="8" spans="1:8" s="2" customFormat="1" ht="10.9" customHeight="1">
      <c r="A8" s="36"/>
      <c r="B8" s="41"/>
      <c r="C8" s="36"/>
      <c r="D8" s="36"/>
      <c r="E8" s="36"/>
      <c r="F8" s="36"/>
      <c r="G8" s="36"/>
      <c r="H8" s="41"/>
    </row>
    <row r="9" spans="1:8" s="11" customFormat="1" ht="29.25" customHeight="1">
      <c r="A9" s="149"/>
      <c r="B9" s="260"/>
      <c r="C9" s="261" t="s">
        <v>63</v>
      </c>
      <c r="D9" s="262" t="s">
        <v>64</v>
      </c>
      <c r="E9" s="262" t="s">
        <v>145</v>
      </c>
      <c r="F9" s="263" t="s">
        <v>1073</v>
      </c>
      <c r="G9" s="149"/>
      <c r="H9" s="260"/>
    </row>
    <row r="10" spans="1:8" s="2" customFormat="1" ht="26.45" customHeight="1">
      <c r="A10" s="36"/>
      <c r="B10" s="41"/>
      <c r="C10" s="264" t="s">
        <v>1074</v>
      </c>
      <c r="D10" s="264" t="s">
        <v>88</v>
      </c>
      <c r="E10" s="36"/>
      <c r="F10" s="36"/>
      <c r="G10" s="36"/>
      <c r="H10" s="41"/>
    </row>
    <row r="11" spans="1:8" s="2" customFormat="1" ht="16.9" customHeight="1">
      <c r="A11" s="36"/>
      <c r="B11" s="41"/>
      <c r="C11" s="265" t="s">
        <v>122</v>
      </c>
      <c r="D11" s="266" t="s">
        <v>123</v>
      </c>
      <c r="E11" s="267" t="s">
        <v>124</v>
      </c>
      <c r="F11" s="268">
        <v>15893.939</v>
      </c>
      <c r="G11" s="36"/>
      <c r="H11" s="41"/>
    </row>
    <row r="12" spans="1:8" s="2" customFormat="1" ht="16.9" customHeight="1">
      <c r="A12" s="36"/>
      <c r="B12" s="41"/>
      <c r="C12" s="269" t="s">
        <v>122</v>
      </c>
      <c r="D12" s="269" t="s">
        <v>505</v>
      </c>
      <c r="E12" s="18" t="s">
        <v>44</v>
      </c>
      <c r="F12" s="270">
        <v>15893.939</v>
      </c>
      <c r="G12" s="36"/>
      <c r="H12" s="41"/>
    </row>
    <row r="13" spans="1:8" s="2" customFormat="1" ht="16.9" customHeight="1">
      <c r="A13" s="36"/>
      <c r="B13" s="41"/>
      <c r="C13" s="271" t="s">
        <v>1075</v>
      </c>
      <c r="D13" s="36"/>
      <c r="E13" s="36"/>
      <c r="F13" s="36"/>
      <c r="G13" s="36"/>
      <c r="H13" s="41"/>
    </row>
    <row r="14" spans="1:8" s="2" customFormat="1" ht="16.9" customHeight="1">
      <c r="A14" s="36"/>
      <c r="B14" s="41"/>
      <c r="C14" s="269" t="s">
        <v>501</v>
      </c>
      <c r="D14" s="269" t="s">
        <v>1076</v>
      </c>
      <c r="E14" s="18" t="s">
        <v>124</v>
      </c>
      <c r="F14" s="270">
        <v>21656.411</v>
      </c>
      <c r="G14" s="36"/>
      <c r="H14" s="41"/>
    </row>
    <row r="15" spans="1:8" s="2" customFormat="1" ht="22.5">
      <c r="A15" s="36"/>
      <c r="B15" s="41"/>
      <c r="C15" s="269" t="s">
        <v>537</v>
      </c>
      <c r="D15" s="269" t="s">
        <v>538</v>
      </c>
      <c r="E15" s="18" t="s">
        <v>124</v>
      </c>
      <c r="F15" s="270">
        <v>1682.662</v>
      </c>
      <c r="G15" s="36"/>
      <c r="H15" s="41"/>
    </row>
    <row r="16" spans="1:8" s="2" customFormat="1" ht="16.9" customHeight="1">
      <c r="A16" s="36"/>
      <c r="B16" s="41"/>
      <c r="C16" s="265" t="s">
        <v>111</v>
      </c>
      <c r="D16" s="266" t="s">
        <v>112</v>
      </c>
      <c r="E16" s="267" t="s">
        <v>113</v>
      </c>
      <c r="F16" s="268">
        <v>455</v>
      </c>
      <c r="G16" s="36"/>
      <c r="H16" s="41"/>
    </row>
    <row r="17" spans="1:8" s="2" customFormat="1" ht="16.9" customHeight="1">
      <c r="A17" s="36"/>
      <c r="B17" s="41"/>
      <c r="C17" s="269" t="s">
        <v>44</v>
      </c>
      <c r="D17" s="269" t="s">
        <v>187</v>
      </c>
      <c r="E17" s="18" t="s">
        <v>44</v>
      </c>
      <c r="F17" s="270">
        <v>0</v>
      </c>
      <c r="G17" s="36"/>
      <c r="H17" s="41"/>
    </row>
    <row r="18" spans="1:8" s="2" customFormat="1" ht="16.9" customHeight="1">
      <c r="A18" s="36"/>
      <c r="B18" s="41"/>
      <c r="C18" s="269" t="s">
        <v>111</v>
      </c>
      <c r="D18" s="269" t="s">
        <v>188</v>
      </c>
      <c r="E18" s="18" t="s">
        <v>44</v>
      </c>
      <c r="F18" s="270">
        <v>455</v>
      </c>
      <c r="G18" s="36"/>
      <c r="H18" s="41"/>
    </row>
    <row r="19" spans="1:8" s="2" customFormat="1" ht="16.9" customHeight="1">
      <c r="A19" s="36"/>
      <c r="B19" s="41"/>
      <c r="C19" s="271" t="s">
        <v>1075</v>
      </c>
      <c r="D19" s="36"/>
      <c r="E19" s="36"/>
      <c r="F19" s="36"/>
      <c r="G19" s="36"/>
      <c r="H19" s="41"/>
    </row>
    <row r="20" spans="1:8" s="2" customFormat="1" ht="16.9" customHeight="1">
      <c r="A20" s="36"/>
      <c r="B20" s="41"/>
      <c r="C20" s="269" t="s">
        <v>184</v>
      </c>
      <c r="D20" s="269" t="s">
        <v>1077</v>
      </c>
      <c r="E20" s="18" t="s">
        <v>113</v>
      </c>
      <c r="F20" s="270">
        <v>720.8</v>
      </c>
      <c r="G20" s="36"/>
      <c r="H20" s="41"/>
    </row>
    <row r="21" spans="1:8" s="2" customFormat="1" ht="16.9" customHeight="1">
      <c r="A21" s="36"/>
      <c r="B21" s="41"/>
      <c r="C21" s="269" t="s">
        <v>161</v>
      </c>
      <c r="D21" s="269" t="s">
        <v>1078</v>
      </c>
      <c r="E21" s="18" t="s">
        <v>113</v>
      </c>
      <c r="F21" s="270">
        <v>9880.8</v>
      </c>
      <c r="G21" s="36"/>
      <c r="H21" s="41"/>
    </row>
    <row r="22" spans="1:8" s="2" customFormat="1" ht="16.9" customHeight="1">
      <c r="A22" s="36"/>
      <c r="B22" s="41"/>
      <c r="C22" s="269" t="s">
        <v>273</v>
      </c>
      <c r="D22" s="269" t="s">
        <v>1079</v>
      </c>
      <c r="E22" s="18" t="s">
        <v>113</v>
      </c>
      <c r="F22" s="270">
        <v>16863.8</v>
      </c>
      <c r="G22" s="36"/>
      <c r="H22" s="41"/>
    </row>
    <row r="23" spans="1:8" s="2" customFormat="1" ht="16.9" customHeight="1">
      <c r="A23" s="36"/>
      <c r="B23" s="41"/>
      <c r="C23" s="269" t="s">
        <v>324</v>
      </c>
      <c r="D23" s="269" t="s">
        <v>1080</v>
      </c>
      <c r="E23" s="18" t="s">
        <v>113</v>
      </c>
      <c r="F23" s="270">
        <v>9880.8</v>
      </c>
      <c r="G23" s="36"/>
      <c r="H23" s="41"/>
    </row>
    <row r="24" spans="1:8" s="2" customFormat="1" ht="16.9" customHeight="1">
      <c r="A24" s="36"/>
      <c r="B24" s="41"/>
      <c r="C24" s="269" t="s">
        <v>337</v>
      </c>
      <c r="D24" s="269" t="s">
        <v>1081</v>
      </c>
      <c r="E24" s="18" t="s">
        <v>113</v>
      </c>
      <c r="F24" s="270">
        <v>9880.8</v>
      </c>
      <c r="G24" s="36"/>
      <c r="H24" s="41"/>
    </row>
    <row r="25" spans="1:8" s="2" customFormat="1" ht="16.9" customHeight="1">
      <c r="A25" s="36"/>
      <c r="B25" s="41"/>
      <c r="C25" s="269" t="s">
        <v>362</v>
      </c>
      <c r="D25" s="269" t="s">
        <v>1082</v>
      </c>
      <c r="E25" s="18" t="s">
        <v>113</v>
      </c>
      <c r="F25" s="270">
        <v>14539.8</v>
      </c>
      <c r="G25" s="36"/>
      <c r="H25" s="41"/>
    </row>
    <row r="26" spans="1:8" s="2" customFormat="1" ht="16.9" customHeight="1">
      <c r="A26" s="36"/>
      <c r="B26" s="41"/>
      <c r="C26" s="269" t="s">
        <v>380</v>
      </c>
      <c r="D26" s="269" t="s">
        <v>1083</v>
      </c>
      <c r="E26" s="18" t="s">
        <v>113</v>
      </c>
      <c r="F26" s="270">
        <v>41800.8</v>
      </c>
      <c r="G26" s="36"/>
      <c r="H26" s="41"/>
    </row>
    <row r="27" spans="1:8" s="2" customFormat="1" ht="16.9" customHeight="1">
      <c r="A27" s="36"/>
      <c r="B27" s="41"/>
      <c r="C27" s="269" t="s">
        <v>396</v>
      </c>
      <c r="D27" s="269" t="s">
        <v>1084</v>
      </c>
      <c r="E27" s="18" t="s">
        <v>113</v>
      </c>
      <c r="F27" s="270">
        <v>41800.8</v>
      </c>
      <c r="G27" s="36"/>
      <c r="H27" s="41"/>
    </row>
    <row r="28" spans="1:8" s="2" customFormat="1" ht="16.9" customHeight="1">
      <c r="A28" s="36"/>
      <c r="B28" s="41"/>
      <c r="C28" s="265" t="s">
        <v>115</v>
      </c>
      <c r="D28" s="266" t="s">
        <v>116</v>
      </c>
      <c r="E28" s="267" t="s">
        <v>113</v>
      </c>
      <c r="F28" s="268">
        <v>16985.8</v>
      </c>
      <c r="G28" s="36"/>
      <c r="H28" s="41"/>
    </row>
    <row r="29" spans="1:8" s="2" customFormat="1" ht="16.9" customHeight="1">
      <c r="A29" s="36"/>
      <c r="B29" s="41"/>
      <c r="C29" s="269" t="s">
        <v>44</v>
      </c>
      <c r="D29" s="269" t="s">
        <v>255</v>
      </c>
      <c r="E29" s="18" t="s">
        <v>44</v>
      </c>
      <c r="F29" s="270">
        <v>0</v>
      </c>
      <c r="G29" s="36"/>
      <c r="H29" s="41"/>
    </row>
    <row r="30" spans="1:8" s="2" customFormat="1" ht="16.9" customHeight="1">
      <c r="A30" s="36"/>
      <c r="B30" s="41"/>
      <c r="C30" s="269" t="s">
        <v>44</v>
      </c>
      <c r="D30" s="269" t="s">
        <v>256</v>
      </c>
      <c r="E30" s="18" t="s">
        <v>44</v>
      </c>
      <c r="F30" s="270">
        <v>4654</v>
      </c>
      <c r="G30" s="36"/>
      <c r="H30" s="41"/>
    </row>
    <row r="31" spans="1:8" s="2" customFormat="1" ht="16.9" customHeight="1">
      <c r="A31" s="36"/>
      <c r="B31" s="41"/>
      <c r="C31" s="269" t="s">
        <v>44</v>
      </c>
      <c r="D31" s="269" t="s">
        <v>257</v>
      </c>
      <c r="E31" s="18" t="s">
        <v>44</v>
      </c>
      <c r="F31" s="270">
        <v>4290</v>
      </c>
      <c r="G31" s="36"/>
      <c r="H31" s="41"/>
    </row>
    <row r="32" spans="1:8" s="2" customFormat="1" ht="16.9" customHeight="1">
      <c r="A32" s="36"/>
      <c r="B32" s="41"/>
      <c r="C32" s="269" t="s">
        <v>44</v>
      </c>
      <c r="D32" s="269" t="s">
        <v>258</v>
      </c>
      <c r="E32" s="18" t="s">
        <v>44</v>
      </c>
      <c r="F32" s="270">
        <v>2964</v>
      </c>
      <c r="G32" s="36"/>
      <c r="H32" s="41"/>
    </row>
    <row r="33" spans="1:8" s="2" customFormat="1" ht="16.9" customHeight="1">
      <c r="A33" s="36"/>
      <c r="B33" s="41"/>
      <c r="C33" s="269" t="s">
        <v>44</v>
      </c>
      <c r="D33" s="269" t="s">
        <v>259</v>
      </c>
      <c r="E33" s="18" t="s">
        <v>44</v>
      </c>
      <c r="F33" s="270">
        <v>208</v>
      </c>
      <c r="G33" s="36"/>
      <c r="H33" s="41"/>
    </row>
    <row r="34" spans="1:8" s="2" customFormat="1" ht="16.9" customHeight="1">
      <c r="A34" s="36"/>
      <c r="B34" s="41"/>
      <c r="C34" s="269" t="s">
        <v>44</v>
      </c>
      <c r="D34" s="269" t="s">
        <v>260</v>
      </c>
      <c r="E34" s="18" t="s">
        <v>44</v>
      </c>
      <c r="F34" s="270">
        <v>4869.8</v>
      </c>
      <c r="G34" s="36"/>
      <c r="H34" s="41"/>
    </row>
    <row r="35" spans="1:8" s="2" customFormat="1" ht="16.9" customHeight="1">
      <c r="A35" s="36"/>
      <c r="B35" s="41"/>
      <c r="C35" s="269" t="s">
        <v>115</v>
      </c>
      <c r="D35" s="269" t="s">
        <v>171</v>
      </c>
      <c r="E35" s="18" t="s">
        <v>44</v>
      </c>
      <c r="F35" s="270">
        <v>16985.8</v>
      </c>
      <c r="G35" s="36"/>
      <c r="H35" s="41"/>
    </row>
    <row r="36" spans="1:8" s="2" customFormat="1" ht="16.9" customHeight="1">
      <c r="A36" s="36"/>
      <c r="B36" s="41"/>
      <c r="C36" s="271" t="s">
        <v>1075</v>
      </c>
      <c r="D36" s="36"/>
      <c r="E36" s="36"/>
      <c r="F36" s="36"/>
      <c r="G36" s="36"/>
      <c r="H36" s="41"/>
    </row>
    <row r="37" spans="1:8" s="2" customFormat="1" ht="16.9" customHeight="1">
      <c r="A37" s="36"/>
      <c r="B37" s="41"/>
      <c r="C37" s="269" t="s">
        <v>251</v>
      </c>
      <c r="D37" s="269" t="s">
        <v>1085</v>
      </c>
      <c r="E37" s="18" t="s">
        <v>113</v>
      </c>
      <c r="F37" s="270">
        <v>16985.8</v>
      </c>
      <c r="G37" s="36"/>
      <c r="H37" s="41"/>
    </row>
    <row r="38" spans="1:8" s="2" customFormat="1" ht="16.9" customHeight="1">
      <c r="A38" s="36"/>
      <c r="B38" s="41"/>
      <c r="C38" s="269" t="s">
        <v>268</v>
      </c>
      <c r="D38" s="269" t="s">
        <v>1086</v>
      </c>
      <c r="E38" s="18" t="s">
        <v>113</v>
      </c>
      <c r="F38" s="270">
        <v>16985.8</v>
      </c>
      <c r="G38" s="36"/>
      <c r="H38" s="41"/>
    </row>
    <row r="39" spans="1:8" s="2" customFormat="1" ht="16.9" customHeight="1">
      <c r="A39" s="36"/>
      <c r="B39" s="41"/>
      <c r="C39" s="269" t="s">
        <v>279</v>
      </c>
      <c r="D39" s="269" t="s">
        <v>1087</v>
      </c>
      <c r="E39" s="18" t="s">
        <v>113</v>
      </c>
      <c r="F39" s="270">
        <v>16985.8</v>
      </c>
      <c r="G39" s="36"/>
      <c r="H39" s="41"/>
    </row>
    <row r="40" spans="1:8" s="2" customFormat="1" ht="16.9" customHeight="1">
      <c r="A40" s="36"/>
      <c r="B40" s="41"/>
      <c r="C40" s="269" t="s">
        <v>289</v>
      </c>
      <c r="D40" s="269" t="s">
        <v>1088</v>
      </c>
      <c r="E40" s="18" t="s">
        <v>113</v>
      </c>
      <c r="F40" s="270">
        <v>16985.8</v>
      </c>
      <c r="G40" s="36"/>
      <c r="H40" s="41"/>
    </row>
    <row r="41" spans="1:8" s="2" customFormat="1" ht="16.9" customHeight="1">
      <c r="A41" s="36"/>
      <c r="B41" s="41"/>
      <c r="C41" s="269" t="s">
        <v>294</v>
      </c>
      <c r="D41" s="269" t="s">
        <v>1089</v>
      </c>
      <c r="E41" s="18" t="s">
        <v>113</v>
      </c>
      <c r="F41" s="270">
        <v>16985.8</v>
      </c>
      <c r="G41" s="36"/>
      <c r="H41" s="41"/>
    </row>
    <row r="42" spans="1:8" s="2" customFormat="1" ht="16.9" customHeight="1">
      <c r="A42" s="36"/>
      <c r="B42" s="41"/>
      <c r="C42" s="265" t="s">
        <v>119</v>
      </c>
      <c r="D42" s="266" t="s">
        <v>120</v>
      </c>
      <c r="E42" s="267" t="s">
        <v>113</v>
      </c>
      <c r="F42" s="268">
        <v>265.8</v>
      </c>
      <c r="G42" s="36"/>
      <c r="H42" s="41"/>
    </row>
    <row r="43" spans="1:8" s="2" customFormat="1" ht="16.9" customHeight="1">
      <c r="A43" s="36"/>
      <c r="B43" s="41"/>
      <c r="C43" s="269" t="s">
        <v>119</v>
      </c>
      <c r="D43" s="269" t="s">
        <v>189</v>
      </c>
      <c r="E43" s="18" t="s">
        <v>44</v>
      </c>
      <c r="F43" s="270">
        <v>265.8</v>
      </c>
      <c r="G43" s="36"/>
      <c r="H43" s="41"/>
    </row>
    <row r="44" spans="1:8" s="2" customFormat="1" ht="16.9" customHeight="1">
      <c r="A44" s="36"/>
      <c r="B44" s="41"/>
      <c r="C44" s="271" t="s">
        <v>1075</v>
      </c>
      <c r="D44" s="36"/>
      <c r="E44" s="36"/>
      <c r="F44" s="36"/>
      <c r="G44" s="36"/>
      <c r="H44" s="41"/>
    </row>
    <row r="45" spans="1:8" s="2" customFormat="1" ht="16.9" customHeight="1">
      <c r="A45" s="36"/>
      <c r="B45" s="41"/>
      <c r="C45" s="269" t="s">
        <v>184</v>
      </c>
      <c r="D45" s="269" t="s">
        <v>1077</v>
      </c>
      <c r="E45" s="18" t="s">
        <v>113</v>
      </c>
      <c r="F45" s="270">
        <v>720.8</v>
      </c>
      <c r="G45" s="36"/>
      <c r="H45" s="41"/>
    </row>
    <row r="46" spans="1:8" s="2" customFormat="1" ht="16.9" customHeight="1">
      <c r="A46" s="36"/>
      <c r="B46" s="41"/>
      <c r="C46" s="269" t="s">
        <v>161</v>
      </c>
      <c r="D46" s="269" t="s">
        <v>1078</v>
      </c>
      <c r="E46" s="18" t="s">
        <v>113</v>
      </c>
      <c r="F46" s="270">
        <v>9880.8</v>
      </c>
      <c r="G46" s="36"/>
      <c r="H46" s="41"/>
    </row>
    <row r="47" spans="1:8" s="2" customFormat="1" ht="16.9" customHeight="1">
      <c r="A47" s="36"/>
      <c r="B47" s="41"/>
      <c r="C47" s="269" t="s">
        <v>273</v>
      </c>
      <c r="D47" s="269" t="s">
        <v>1079</v>
      </c>
      <c r="E47" s="18" t="s">
        <v>113</v>
      </c>
      <c r="F47" s="270">
        <v>16863.8</v>
      </c>
      <c r="G47" s="36"/>
      <c r="H47" s="41"/>
    </row>
    <row r="48" spans="1:8" s="2" customFormat="1" ht="16.9" customHeight="1">
      <c r="A48" s="36"/>
      <c r="B48" s="41"/>
      <c r="C48" s="269" t="s">
        <v>324</v>
      </c>
      <c r="D48" s="269" t="s">
        <v>1080</v>
      </c>
      <c r="E48" s="18" t="s">
        <v>113</v>
      </c>
      <c r="F48" s="270">
        <v>9880.8</v>
      </c>
      <c r="G48" s="36"/>
      <c r="H48" s="41"/>
    </row>
    <row r="49" spans="1:8" s="2" customFormat="1" ht="16.9" customHeight="1">
      <c r="A49" s="36"/>
      <c r="B49" s="41"/>
      <c r="C49" s="269" t="s">
        <v>337</v>
      </c>
      <c r="D49" s="269" t="s">
        <v>1081</v>
      </c>
      <c r="E49" s="18" t="s">
        <v>113</v>
      </c>
      <c r="F49" s="270">
        <v>9880.8</v>
      </c>
      <c r="G49" s="36"/>
      <c r="H49" s="41"/>
    </row>
    <row r="50" spans="1:8" s="2" customFormat="1" ht="16.9" customHeight="1">
      <c r="A50" s="36"/>
      <c r="B50" s="41"/>
      <c r="C50" s="269" t="s">
        <v>362</v>
      </c>
      <c r="D50" s="269" t="s">
        <v>1082</v>
      </c>
      <c r="E50" s="18" t="s">
        <v>113</v>
      </c>
      <c r="F50" s="270">
        <v>14539.8</v>
      </c>
      <c r="G50" s="36"/>
      <c r="H50" s="41"/>
    </row>
    <row r="51" spans="1:8" s="2" customFormat="1" ht="16.9" customHeight="1">
      <c r="A51" s="36"/>
      <c r="B51" s="41"/>
      <c r="C51" s="269" t="s">
        <v>369</v>
      </c>
      <c r="D51" s="269" t="s">
        <v>1090</v>
      </c>
      <c r="E51" s="18" t="s">
        <v>113</v>
      </c>
      <c r="F51" s="270">
        <v>95981.6</v>
      </c>
      <c r="G51" s="36"/>
      <c r="H51" s="41"/>
    </row>
    <row r="52" spans="1:8" s="2" customFormat="1" ht="16.9" customHeight="1">
      <c r="A52" s="36"/>
      <c r="B52" s="41"/>
      <c r="C52" s="269" t="s">
        <v>380</v>
      </c>
      <c r="D52" s="269" t="s">
        <v>1083</v>
      </c>
      <c r="E52" s="18" t="s">
        <v>113</v>
      </c>
      <c r="F52" s="270">
        <v>41800.8</v>
      </c>
      <c r="G52" s="36"/>
      <c r="H52" s="41"/>
    </row>
    <row r="53" spans="1:8" s="2" customFormat="1" ht="16.9" customHeight="1">
      <c r="A53" s="36"/>
      <c r="B53" s="41"/>
      <c r="C53" s="269" t="s">
        <v>396</v>
      </c>
      <c r="D53" s="269" t="s">
        <v>1084</v>
      </c>
      <c r="E53" s="18" t="s">
        <v>113</v>
      </c>
      <c r="F53" s="270">
        <v>41800.8</v>
      </c>
      <c r="G53" s="36"/>
      <c r="H53" s="41"/>
    </row>
    <row r="54" spans="1:8" s="2" customFormat="1" ht="16.9" customHeight="1">
      <c r="A54" s="36"/>
      <c r="B54" s="41"/>
      <c r="C54" s="265" t="s">
        <v>126</v>
      </c>
      <c r="D54" s="266" t="s">
        <v>127</v>
      </c>
      <c r="E54" s="267" t="s">
        <v>124</v>
      </c>
      <c r="F54" s="268">
        <v>-6323.712</v>
      </c>
      <c r="G54" s="36"/>
      <c r="H54" s="41"/>
    </row>
    <row r="55" spans="1:8" s="2" customFormat="1" ht="16.9" customHeight="1">
      <c r="A55" s="36"/>
      <c r="B55" s="41"/>
      <c r="C55" s="269" t="s">
        <v>126</v>
      </c>
      <c r="D55" s="269" t="s">
        <v>506</v>
      </c>
      <c r="E55" s="18" t="s">
        <v>44</v>
      </c>
      <c r="F55" s="270">
        <v>-6323.712</v>
      </c>
      <c r="G55" s="36"/>
      <c r="H55" s="41"/>
    </row>
    <row r="56" spans="1:8" s="2" customFormat="1" ht="16.9" customHeight="1">
      <c r="A56" s="36"/>
      <c r="B56" s="41"/>
      <c r="C56" s="271" t="s">
        <v>1075</v>
      </c>
      <c r="D56" s="36"/>
      <c r="E56" s="36"/>
      <c r="F56" s="36"/>
      <c r="G56" s="36"/>
      <c r="H56" s="41"/>
    </row>
    <row r="57" spans="1:8" s="2" customFormat="1" ht="16.9" customHeight="1">
      <c r="A57" s="36"/>
      <c r="B57" s="41"/>
      <c r="C57" s="269" t="s">
        <v>501</v>
      </c>
      <c r="D57" s="269" t="s">
        <v>1076</v>
      </c>
      <c r="E57" s="18" t="s">
        <v>124</v>
      </c>
      <c r="F57" s="270">
        <v>21656.411</v>
      </c>
      <c r="G57" s="36"/>
      <c r="H57" s="41"/>
    </row>
    <row r="58" spans="1:8" s="2" customFormat="1" ht="22.5">
      <c r="A58" s="36"/>
      <c r="B58" s="41"/>
      <c r="C58" s="269" t="s">
        <v>537</v>
      </c>
      <c r="D58" s="269" t="s">
        <v>538</v>
      </c>
      <c r="E58" s="18" t="s">
        <v>124</v>
      </c>
      <c r="F58" s="270">
        <v>1682.662</v>
      </c>
      <c r="G58" s="36"/>
      <c r="H58" s="41"/>
    </row>
    <row r="59" spans="1:8" s="2" customFormat="1" ht="26.45" customHeight="1">
      <c r="A59" s="36"/>
      <c r="B59" s="41"/>
      <c r="C59" s="264" t="s">
        <v>1091</v>
      </c>
      <c r="D59" s="264" t="s">
        <v>100</v>
      </c>
      <c r="E59" s="36"/>
      <c r="F59" s="36"/>
      <c r="G59" s="36"/>
      <c r="H59" s="41"/>
    </row>
    <row r="60" spans="1:8" s="2" customFormat="1" ht="16.9" customHeight="1">
      <c r="A60" s="36"/>
      <c r="B60" s="41"/>
      <c r="C60" s="265" t="s">
        <v>768</v>
      </c>
      <c r="D60" s="266" t="s">
        <v>769</v>
      </c>
      <c r="E60" s="267" t="s">
        <v>312</v>
      </c>
      <c r="F60" s="268">
        <v>2963</v>
      </c>
      <c r="G60" s="36"/>
      <c r="H60" s="41"/>
    </row>
    <row r="61" spans="1:8" s="2" customFormat="1" ht="16.9" customHeight="1">
      <c r="A61" s="36"/>
      <c r="B61" s="41"/>
      <c r="C61" s="269" t="s">
        <v>44</v>
      </c>
      <c r="D61" s="269" t="s">
        <v>791</v>
      </c>
      <c r="E61" s="18" t="s">
        <v>44</v>
      </c>
      <c r="F61" s="270">
        <v>0</v>
      </c>
      <c r="G61" s="36"/>
      <c r="H61" s="41"/>
    </row>
    <row r="62" spans="1:8" s="2" customFormat="1" ht="16.9" customHeight="1">
      <c r="A62" s="36"/>
      <c r="B62" s="41"/>
      <c r="C62" s="269" t="s">
        <v>44</v>
      </c>
      <c r="D62" s="269" t="s">
        <v>830</v>
      </c>
      <c r="E62" s="18" t="s">
        <v>44</v>
      </c>
      <c r="F62" s="270">
        <v>2150</v>
      </c>
      <c r="G62" s="36"/>
      <c r="H62" s="41"/>
    </row>
    <row r="63" spans="1:8" s="2" customFormat="1" ht="16.9" customHeight="1">
      <c r="A63" s="36"/>
      <c r="B63" s="41"/>
      <c r="C63" s="269" t="s">
        <v>44</v>
      </c>
      <c r="D63" s="269" t="s">
        <v>831</v>
      </c>
      <c r="E63" s="18" t="s">
        <v>44</v>
      </c>
      <c r="F63" s="270">
        <v>363</v>
      </c>
      <c r="G63" s="36"/>
      <c r="H63" s="41"/>
    </row>
    <row r="64" spans="1:8" s="2" customFormat="1" ht="16.9" customHeight="1">
      <c r="A64" s="36"/>
      <c r="B64" s="41"/>
      <c r="C64" s="269" t="s">
        <v>44</v>
      </c>
      <c r="D64" s="269" t="s">
        <v>832</v>
      </c>
      <c r="E64" s="18" t="s">
        <v>44</v>
      </c>
      <c r="F64" s="270">
        <v>450</v>
      </c>
      <c r="G64" s="36"/>
      <c r="H64" s="41"/>
    </row>
    <row r="65" spans="1:8" s="2" customFormat="1" ht="16.9" customHeight="1">
      <c r="A65" s="36"/>
      <c r="B65" s="41"/>
      <c r="C65" s="269" t="s">
        <v>768</v>
      </c>
      <c r="D65" s="269" t="s">
        <v>171</v>
      </c>
      <c r="E65" s="18" t="s">
        <v>44</v>
      </c>
      <c r="F65" s="270">
        <v>2963</v>
      </c>
      <c r="G65" s="36"/>
      <c r="H65" s="41"/>
    </row>
    <row r="66" spans="1:8" s="2" customFormat="1" ht="16.9" customHeight="1">
      <c r="A66" s="36"/>
      <c r="B66" s="41"/>
      <c r="C66" s="271" t="s">
        <v>1075</v>
      </c>
      <c r="D66" s="36"/>
      <c r="E66" s="36"/>
      <c r="F66" s="36"/>
      <c r="G66" s="36"/>
      <c r="H66" s="41"/>
    </row>
    <row r="67" spans="1:8" s="2" customFormat="1" ht="16.9" customHeight="1">
      <c r="A67" s="36"/>
      <c r="B67" s="41"/>
      <c r="C67" s="269" t="s">
        <v>827</v>
      </c>
      <c r="D67" s="269" t="s">
        <v>1092</v>
      </c>
      <c r="E67" s="18" t="s">
        <v>312</v>
      </c>
      <c r="F67" s="270">
        <v>2963</v>
      </c>
      <c r="G67" s="36"/>
      <c r="H67" s="41"/>
    </row>
    <row r="68" spans="1:8" s="2" customFormat="1" ht="16.9" customHeight="1">
      <c r="A68" s="36"/>
      <c r="B68" s="41"/>
      <c r="C68" s="269" t="s">
        <v>851</v>
      </c>
      <c r="D68" s="269" t="s">
        <v>1093</v>
      </c>
      <c r="E68" s="18" t="s">
        <v>312</v>
      </c>
      <c r="F68" s="270">
        <v>2963</v>
      </c>
      <c r="G68" s="36"/>
      <c r="H68" s="41"/>
    </row>
    <row r="69" spans="1:8" s="2" customFormat="1" ht="16.9" customHeight="1">
      <c r="A69" s="36"/>
      <c r="B69" s="41"/>
      <c r="C69" s="269" t="s">
        <v>863</v>
      </c>
      <c r="D69" s="269" t="s">
        <v>1094</v>
      </c>
      <c r="E69" s="18" t="s">
        <v>312</v>
      </c>
      <c r="F69" s="270">
        <v>18199</v>
      </c>
      <c r="G69" s="36"/>
      <c r="H69" s="41"/>
    </row>
    <row r="70" spans="1:8" s="2" customFormat="1" ht="16.9" customHeight="1">
      <c r="A70" s="36"/>
      <c r="B70" s="41"/>
      <c r="C70" s="265" t="s">
        <v>771</v>
      </c>
      <c r="D70" s="266" t="s">
        <v>772</v>
      </c>
      <c r="E70" s="267" t="s">
        <v>312</v>
      </c>
      <c r="F70" s="268">
        <v>14158</v>
      </c>
      <c r="G70" s="36"/>
      <c r="H70" s="41"/>
    </row>
    <row r="71" spans="1:8" s="2" customFormat="1" ht="16.9" customHeight="1">
      <c r="A71" s="36"/>
      <c r="B71" s="41"/>
      <c r="C71" s="269" t="s">
        <v>44</v>
      </c>
      <c r="D71" s="269" t="s">
        <v>791</v>
      </c>
      <c r="E71" s="18" t="s">
        <v>44</v>
      </c>
      <c r="F71" s="270">
        <v>0</v>
      </c>
      <c r="G71" s="36"/>
      <c r="H71" s="41"/>
    </row>
    <row r="72" spans="1:8" s="2" customFormat="1" ht="16.9" customHeight="1">
      <c r="A72" s="36"/>
      <c r="B72" s="41"/>
      <c r="C72" s="269" t="s">
        <v>44</v>
      </c>
      <c r="D72" s="269" t="s">
        <v>825</v>
      </c>
      <c r="E72" s="18" t="s">
        <v>44</v>
      </c>
      <c r="F72" s="270">
        <v>190</v>
      </c>
      <c r="G72" s="36"/>
      <c r="H72" s="41"/>
    </row>
    <row r="73" spans="1:8" s="2" customFormat="1" ht="16.9" customHeight="1">
      <c r="A73" s="36"/>
      <c r="B73" s="41"/>
      <c r="C73" s="269" t="s">
        <v>44</v>
      </c>
      <c r="D73" s="269" t="s">
        <v>826</v>
      </c>
      <c r="E73" s="18" t="s">
        <v>44</v>
      </c>
      <c r="F73" s="270">
        <v>13968</v>
      </c>
      <c r="G73" s="36"/>
      <c r="H73" s="41"/>
    </row>
    <row r="74" spans="1:8" s="2" customFormat="1" ht="16.9" customHeight="1">
      <c r="A74" s="36"/>
      <c r="B74" s="41"/>
      <c r="C74" s="269" t="s">
        <v>771</v>
      </c>
      <c r="D74" s="269" t="s">
        <v>171</v>
      </c>
      <c r="E74" s="18" t="s">
        <v>44</v>
      </c>
      <c r="F74" s="270">
        <v>14158</v>
      </c>
      <c r="G74" s="36"/>
      <c r="H74" s="41"/>
    </row>
    <row r="75" spans="1:8" s="2" customFormat="1" ht="16.9" customHeight="1">
      <c r="A75" s="36"/>
      <c r="B75" s="41"/>
      <c r="C75" s="271" t="s">
        <v>1075</v>
      </c>
      <c r="D75" s="36"/>
      <c r="E75" s="36"/>
      <c r="F75" s="36"/>
      <c r="G75" s="36"/>
      <c r="H75" s="41"/>
    </row>
    <row r="76" spans="1:8" s="2" customFormat="1" ht="16.9" customHeight="1">
      <c r="A76" s="36"/>
      <c r="B76" s="41"/>
      <c r="C76" s="269" t="s">
        <v>821</v>
      </c>
      <c r="D76" s="269" t="s">
        <v>1095</v>
      </c>
      <c r="E76" s="18" t="s">
        <v>312</v>
      </c>
      <c r="F76" s="270">
        <v>14158</v>
      </c>
      <c r="G76" s="36"/>
      <c r="H76" s="41"/>
    </row>
    <row r="77" spans="1:8" s="2" customFormat="1" ht="16.9" customHeight="1">
      <c r="A77" s="36"/>
      <c r="B77" s="41"/>
      <c r="C77" s="269" t="s">
        <v>847</v>
      </c>
      <c r="D77" s="269" t="s">
        <v>1096</v>
      </c>
      <c r="E77" s="18" t="s">
        <v>312</v>
      </c>
      <c r="F77" s="270">
        <v>14158</v>
      </c>
      <c r="G77" s="36"/>
      <c r="H77" s="41"/>
    </row>
    <row r="78" spans="1:8" s="2" customFormat="1" ht="16.9" customHeight="1">
      <c r="A78" s="36"/>
      <c r="B78" s="41"/>
      <c r="C78" s="269" t="s">
        <v>863</v>
      </c>
      <c r="D78" s="269" t="s">
        <v>1094</v>
      </c>
      <c r="E78" s="18" t="s">
        <v>312</v>
      </c>
      <c r="F78" s="270">
        <v>18199</v>
      </c>
      <c r="G78" s="36"/>
      <c r="H78" s="41"/>
    </row>
    <row r="79" spans="1:8" s="2" customFormat="1" ht="16.9" customHeight="1">
      <c r="A79" s="36"/>
      <c r="B79" s="41"/>
      <c r="C79" s="265" t="s">
        <v>774</v>
      </c>
      <c r="D79" s="266" t="s">
        <v>775</v>
      </c>
      <c r="E79" s="267" t="s">
        <v>312</v>
      </c>
      <c r="F79" s="268">
        <v>267</v>
      </c>
      <c r="G79" s="36"/>
      <c r="H79" s="41"/>
    </row>
    <row r="80" spans="1:8" s="2" customFormat="1" ht="16.9" customHeight="1">
      <c r="A80" s="36"/>
      <c r="B80" s="41"/>
      <c r="C80" s="269" t="s">
        <v>44</v>
      </c>
      <c r="D80" s="269" t="s">
        <v>791</v>
      </c>
      <c r="E80" s="18" t="s">
        <v>44</v>
      </c>
      <c r="F80" s="270">
        <v>0</v>
      </c>
      <c r="G80" s="36"/>
      <c r="H80" s="41"/>
    </row>
    <row r="81" spans="1:8" s="2" customFormat="1" ht="16.9" customHeight="1">
      <c r="A81" s="36"/>
      <c r="B81" s="41"/>
      <c r="C81" s="269" t="s">
        <v>774</v>
      </c>
      <c r="D81" s="269" t="s">
        <v>840</v>
      </c>
      <c r="E81" s="18" t="s">
        <v>44</v>
      </c>
      <c r="F81" s="270">
        <v>267</v>
      </c>
      <c r="G81" s="36"/>
      <c r="H81" s="41"/>
    </row>
    <row r="82" spans="1:8" s="2" customFormat="1" ht="16.9" customHeight="1">
      <c r="A82" s="36"/>
      <c r="B82" s="41"/>
      <c r="C82" s="271" t="s">
        <v>1075</v>
      </c>
      <c r="D82" s="36"/>
      <c r="E82" s="36"/>
      <c r="F82" s="36"/>
      <c r="G82" s="36"/>
      <c r="H82" s="41"/>
    </row>
    <row r="83" spans="1:8" s="2" customFormat="1" ht="16.9" customHeight="1">
      <c r="A83" s="36"/>
      <c r="B83" s="41"/>
      <c r="C83" s="269" t="s">
        <v>837</v>
      </c>
      <c r="D83" s="269" t="s">
        <v>1097</v>
      </c>
      <c r="E83" s="18" t="s">
        <v>312</v>
      </c>
      <c r="F83" s="270">
        <v>267</v>
      </c>
      <c r="G83" s="36"/>
      <c r="H83" s="41"/>
    </row>
    <row r="84" spans="1:8" s="2" customFormat="1" ht="16.9" customHeight="1">
      <c r="A84" s="36"/>
      <c r="B84" s="41"/>
      <c r="C84" s="269" t="s">
        <v>857</v>
      </c>
      <c r="D84" s="269" t="s">
        <v>1098</v>
      </c>
      <c r="E84" s="18" t="s">
        <v>312</v>
      </c>
      <c r="F84" s="270">
        <v>267</v>
      </c>
      <c r="G84" s="36"/>
      <c r="H84" s="41"/>
    </row>
    <row r="85" spans="1:8" s="2" customFormat="1" ht="16.9" customHeight="1">
      <c r="A85" s="36"/>
      <c r="B85" s="41"/>
      <c r="C85" s="269" t="s">
        <v>863</v>
      </c>
      <c r="D85" s="269" t="s">
        <v>1094</v>
      </c>
      <c r="E85" s="18" t="s">
        <v>312</v>
      </c>
      <c r="F85" s="270">
        <v>18199</v>
      </c>
      <c r="G85" s="36"/>
      <c r="H85" s="41"/>
    </row>
    <row r="86" spans="1:8" s="2" customFormat="1" ht="16.9" customHeight="1">
      <c r="A86" s="36"/>
      <c r="B86" s="41"/>
      <c r="C86" s="265" t="s">
        <v>777</v>
      </c>
      <c r="D86" s="266" t="s">
        <v>778</v>
      </c>
      <c r="E86" s="267" t="s">
        <v>312</v>
      </c>
      <c r="F86" s="268">
        <v>811</v>
      </c>
      <c r="G86" s="36"/>
      <c r="H86" s="41"/>
    </row>
    <row r="87" spans="1:8" s="2" customFormat="1" ht="16.9" customHeight="1">
      <c r="A87" s="36"/>
      <c r="B87" s="41"/>
      <c r="C87" s="269" t="s">
        <v>44</v>
      </c>
      <c r="D87" s="269" t="s">
        <v>791</v>
      </c>
      <c r="E87" s="18" t="s">
        <v>44</v>
      </c>
      <c r="F87" s="270">
        <v>0</v>
      </c>
      <c r="G87" s="36"/>
      <c r="H87" s="41"/>
    </row>
    <row r="88" spans="1:8" s="2" customFormat="1" ht="16.9" customHeight="1">
      <c r="A88" s="36"/>
      <c r="B88" s="41"/>
      <c r="C88" s="269" t="s">
        <v>777</v>
      </c>
      <c r="D88" s="269" t="s">
        <v>836</v>
      </c>
      <c r="E88" s="18" t="s">
        <v>44</v>
      </c>
      <c r="F88" s="270">
        <v>811</v>
      </c>
      <c r="G88" s="36"/>
      <c r="H88" s="41"/>
    </row>
    <row r="89" spans="1:8" s="2" customFormat="1" ht="16.9" customHeight="1">
      <c r="A89" s="36"/>
      <c r="B89" s="41"/>
      <c r="C89" s="271" t="s">
        <v>1075</v>
      </c>
      <c r="D89" s="36"/>
      <c r="E89" s="36"/>
      <c r="F89" s="36"/>
      <c r="G89" s="36"/>
      <c r="H89" s="41"/>
    </row>
    <row r="90" spans="1:8" s="2" customFormat="1" ht="16.9" customHeight="1">
      <c r="A90" s="36"/>
      <c r="B90" s="41"/>
      <c r="C90" s="269" t="s">
        <v>833</v>
      </c>
      <c r="D90" s="269" t="s">
        <v>1099</v>
      </c>
      <c r="E90" s="18" t="s">
        <v>312</v>
      </c>
      <c r="F90" s="270">
        <v>811</v>
      </c>
      <c r="G90" s="36"/>
      <c r="H90" s="41"/>
    </row>
    <row r="91" spans="1:8" s="2" customFormat="1" ht="16.9" customHeight="1">
      <c r="A91" s="36"/>
      <c r="B91" s="41"/>
      <c r="C91" s="269" t="s">
        <v>854</v>
      </c>
      <c r="D91" s="269" t="s">
        <v>1100</v>
      </c>
      <c r="E91" s="18" t="s">
        <v>312</v>
      </c>
      <c r="F91" s="270">
        <v>811</v>
      </c>
      <c r="G91" s="36"/>
      <c r="H91" s="41"/>
    </row>
    <row r="92" spans="1:8" s="2" customFormat="1" ht="16.9" customHeight="1">
      <c r="A92" s="36"/>
      <c r="B92" s="41"/>
      <c r="C92" s="269" t="s">
        <v>863</v>
      </c>
      <c r="D92" s="269" t="s">
        <v>1094</v>
      </c>
      <c r="E92" s="18" t="s">
        <v>312</v>
      </c>
      <c r="F92" s="270">
        <v>18199</v>
      </c>
      <c r="G92" s="36"/>
      <c r="H92" s="41"/>
    </row>
    <row r="93" spans="1:8" s="2" customFormat="1" ht="16.9" customHeight="1">
      <c r="A93" s="36"/>
      <c r="B93" s="41"/>
      <c r="C93" s="265" t="s">
        <v>780</v>
      </c>
      <c r="D93" s="266" t="s">
        <v>781</v>
      </c>
      <c r="E93" s="267" t="s">
        <v>113</v>
      </c>
      <c r="F93" s="268">
        <v>114.3</v>
      </c>
      <c r="G93" s="36"/>
      <c r="H93" s="41"/>
    </row>
    <row r="94" spans="1:8" s="2" customFormat="1" ht="16.9" customHeight="1">
      <c r="A94" s="36"/>
      <c r="B94" s="41"/>
      <c r="C94" s="269" t="s">
        <v>44</v>
      </c>
      <c r="D94" s="269" t="s">
        <v>791</v>
      </c>
      <c r="E94" s="18" t="s">
        <v>44</v>
      </c>
      <c r="F94" s="270">
        <v>0</v>
      </c>
      <c r="G94" s="36"/>
      <c r="H94" s="41"/>
    </row>
    <row r="95" spans="1:8" s="2" customFormat="1" ht="16.9" customHeight="1">
      <c r="A95" s="36"/>
      <c r="B95" s="41"/>
      <c r="C95" s="269" t="s">
        <v>44</v>
      </c>
      <c r="D95" s="269" t="s">
        <v>844</v>
      </c>
      <c r="E95" s="18" t="s">
        <v>44</v>
      </c>
      <c r="F95" s="270">
        <v>4.5</v>
      </c>
      <c r="G95" s="36"/>
      <c r="H95" s="41"/>
    </row>
    <row r="96" spans="1:8" s="2" customFormat="1" ht="16.9" customHeight="1">
      <c r="A96" s="36"/>
      <c r="B96" s="41"/>
      <c r="C96" s="269" t="s">
        <v>44</v>
      </c>
      <c r="D96" s="269" t="s">
        <v>845</v>
      </c>
      <c r="E96" s="18" t="s">
        <v>44</v>
      </c>
      <c r="F96" s="270">
        <v>2.8</v>
      </c>
      <c r="G96" s="36"/>
      <c r="H96" s="41"/>
    </row>
    <row r="97" spans="1:8" s="2" customFormat="1" ht="16.9" customHeight="1">
      <c r="A97" s="36"/>
      <c r="B97" s="41"/>
      <c r="C97" s="269" t="s">
        <v>44</v>
      </c>
      <c r="D97" s="269" t="s">
        <v>846</v>
      </c>
      <c r="E97" s="18" t="s">
        <v>44</v>
      </c>
      <c r="F97" s="270">
        <v>107</v>
      </c>
      <c r="G97" s="36"/>
      <c r="H97" s="41"/>
    </row>
    <row r="98" spans="1:8" s="2" customFormat="1" ht="16.9" customHeight="1">
      <c r="A98" s="36"/>
      <c r="B98" s="41"/>
      <c r="C98" s="269" t="s">
        <v>780</v>
      </c>
      <c r="D98" s="269" t="s">
        <v>171</v>
      </c>
      <c r="E98" s="18" t="s">
        <v>44</v>
      </c>
      <c r="F98" s="270">
        <v>114.3</v>
      </c>
      <c r="G98" s="36"/>
      <c r="H98" s="41"/>
    </row>
    <row r="99" spans="1:8" s="2" customFormat="1" ht="16.9" customHeight="1">
      <c r="A99" s="36"/>
      <c r="B99" s="41"/>
      <c r="C99" s="271" t="s">
        <v>1075</v>
      </c>
      <c r="D99" s="36"/>
      <c r="E99" s="36"/>
      <c r="F99" s="36"/>
      <c r="G99" s="36"/>
      <c r="H99" s="41"/>
    </row>
    <row r="100" spans="1:8" s="2" customFormat="1" ht="16.9" customHeight="1">
      <c r="A100" s="36"/>
      <c r="B100" s="41"/>
      <c r="C100" s="269" t="s">
        <v>841</v>
      </c>
      <c r="D100" s="269" t="s">
        <v>1101</v>
      </c>
      <c r="E100" s="18" t="s">
        <v>113</v>
      </c>
      <c r="F100" s="270">
        <v>114.3</v>
      </c>
      <c r="G100" s="36"/>
      <c r="H100" s="41"/>
    </row>
    <row r="101" spans="1:8" s="2" customFormat="1" ht="16.9" customHeight="1">
      <c r="A101" s="36"/>
      <c r="B101" s="41"/>
      <c r="C101" s="269" t="s">
        <v>860</v>
      </c>
      <c r="D101" s="269" t="s">
        <v>1102</v>
      </c>
      <c r="E101" s="18" t="s">
        <v>113</v>
      </c>
      <c r="F101" s="270">
        <v>114.3</v>
      </c>
      <c r="G101" s="36"/>
      <c r="H101" s="41"/>
    </row>
    <row r="102" spans="1:8" s="2" customFormat="1" ht="16.9" customHeight="1">
      <c r="A102" s="36"/>
      <c r="B102" s="41"/>
      <c r="C102" s="269" t="s">
        <v>867</v>
      </c>
      <c r="D102" s="269" t="s">
        <v>1103</v>
      </c>
      <c r="E102" s="18" t="s">
        <v>113</v>
      </c>
      <c r="F102" s="270">
        <v>114.3</v>
      </c>
      <c r="G102" s="36"/>
      <c r="H102" s="41"/>
    </row>
    <row r="103" spans="1:8" s="2" customFormat="1" ht="7.35" customHeight="1">
      <c r="A103" s="36"/>
      <c r="B103" s="129"/>
      <c r="C103" s="130"/>
      <c r="D103" s="130"/>
      <c r="E103" s="130"/>
      <c r="F103" s="130"/>
      <c r="G103" s="130"/>
      <c r="H103" s="41"/>
    </row>
    <row r="104" spans="1:8" s="2" customFormat="1" ht="11.25">
      <c r="A104" s="36"/>
      <c r="B104" s="36"/>
      <c r="C104" s="36"/>
      <c r="D104" s="36"/>
      <c r="E104" s="36"/>
      <c r="F104" s="36"/>
      <c r="G104" s="36"/>
      <c r="H104" s="36"/>
    </row>
  </sheetData>
  <sheetProtection algorithmName="SHA-512" hashValue="JlRptHjGRg1ja7foeHiUapUmil/+FUfnsr2pZj8sknIy2Vjpb3owGn/dzPVikOy7wl5eJaHor1+iWGZ77dXKnA==" saltValue="tu7UJxdP0nLvSJmOzPDz6lT772kTaP5zTS1/uJM3TNU3JLuPmo/ET1yWiRf04NWcUCHimhMq5RtAWDrFxnI7IQ=="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Vlach Martin Ing.</dc:creator>
  <cp:keywords/>
  <dc:description/>
  <cp:lastModifiedBy>Vlach Martin Ing.</cp:lastModifiedBy>
  <dcterms:created xsi:type="dcterms:W3CDTF">2020-12-08T14:04:33Z</dcterms:created>
  <dcterms:modified xsi:type="dcterms:W3CDTF">2020-12-08T14:06:07Z</dcterms:modified>
  <cp:category/>
  <cp:version/>
  <cp:contentType/>
  <cp:contentStatus/>
</cp:coreProperties>
</file>