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5416" yWindow="65416" windowWidth="29040" windowHeight="15840" activeTab="0"/>
  </bookViews>
  <sheets>
    <sheet name="SO01 - Kostelec nad Č. Lesy" sheetId="7" r:id="rId1"/>
    <sheet name="SO02 Konojedy - S.Skalice" sheetId="9" r:id="rId2"/>
  </sheets>
  <definedNames/>
  <calcPr calcId="162913"/>
  <extLst/>
</workbook>
</file>

<file path=xl/sharedStrings.xml><?xml version="1.0" encoding="utf-8"?>
<sst xmlns="http://schemas.openxmlformats.org/spreadsheetml/2006/main" count="118" uniqueCount="55">
  <si>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</si>
  <si>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</si>
  <si>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</si>
  <si>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</si>
  <si>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</si>
  <si>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</si>
  <si>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</si>
  <si>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</si>
  <si>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</si>
  <si>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</si>
  <si>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</si>
  <si>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</si>
  <si>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</si>
  <si>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</si>
  <si>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</si>
  <si>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CELKEM bez DPH</t>
  </si>
  <si>
    <t>Kč</t>
  </si>
  <si>
    <t xml:space="preserve">DPH </t>
  </si>
  <si>
    <t>%</t>
  </si>
  <si>
    <t>CELKEM včetně DPH</t>
  </si>
  <si>
    <t>OTSKP</t>
  </si>
  <si>
    <t>Stavba:</t>
  </si>
  <si>
    <t>Objekt:</t>
  </si>
  <si>
    <t xml:space="preserve">Provozní staničení </t>
  </si>
  <si>
    <t>Ostatní požadavky - Zeměměřičská měření</t>
  </si>
  <si>
    <t>Ostatní požadavky - Zhotovení fotodokumentace</t>
  </si>
  <si>
    <t>Pomoc práce zříz nebo zajišť regulaci a ochranu dopravy</t>
  </si>
  <si>
    <t>Pomoc práce zříz nebo zajišť objížďky a přístup cesty</t>
  </si>
  <si>
    <t>Odvoz vytěženého materiálu, vč. poplatku za skládku do 20 km</t>
  </si>
  <si>
    <t>Zpevnění krajnic z recyklovaného materiálu tl. do 100 mm</t>
  </si>
  <si>
    <t xml:space="preserve">Recyklace za horka na místě dle TP 209 technologií REMIX s příměsí 50 kg/m2 ACO 11 </t>
  </si>
  <si>
    <t>Ostatní požadavky - Zkouška typu pro recyklaci za horka na místě remix, návrh směsi</t>
  </si>
  <si>
    <t>m</t>
  </si>
  <si>
    <t>Postřik asfaltový spojovací ze silniční emulze v množství 0,5 kg/m2</t>
  </si>
  <si>
    <t>Frézování komůrky a utěsnění zálivkou za studena 10 × 25 mm</t>
  </si>
  <si>
    <t>Vodorovné dopravní značení čáry barvou hladké, 125 mm</t>
  </si>
  <si>
    <t>Vodorovné dopravní značení čáry plastem hladké, 125 mm</t>
  </si>
  <si>
    <t>Frézování vozovek asfaltových, prům tl. 1,5 cm  (odstranění VDZ a pružných zálivek), se zametením, vč. odvozu, odkupu a ponechání části na úpravu nezp. krajnic vč. zaj. deponie</t>
  </si>
  <si>
    <t>Seříznutí krajnic od nánosu tl. do 200 mm s naložením</t>
  </si>
  <si>
    <t>SO01 - Kostelec nad Černými Lesy – Konojedy</t>
  </si>
  <si>
    <t>km 10.600 km – 6.620 km</t>
  </si>
  <si>
    <t>3.980 bm</t>
  </si>
  <si>
    <t>Frézování vozovek asfaltových, prům tl. 50 mm, vč. odvozu, odkupu, se zametením</t>
  </si>
  <si>
    <t xml:space="preserve">Asfaltový beton pro obrusné vrstvy ACo 11+ tl 50 mm </t>
  </si>
  <si>
    <t>SO02 - Konojedy – S. Skalice</t>
  </si>
  <si>
    <t>km 5.785 km – 3.680 km; 3.537 km – 3.337 km</t>
  </si>
  <si>
    <t>2.105 bm; 200 bm</t>
  </si>
  <si>
    <t>Čištění příkopů od nánosů do 0,25 m3/m s naložením</t>
  </si>
  <si>
    <r>
      <t>Čištění příkopů od nánosů do 0,25 m3/m s naložením,</t>
    </r>
    <r>
      <rPr>
        <i/>
        <sz val="10"/>
        <rFont val="Arial"/>
        <family val="2"/>
      </rPr>
      <t xml:space="preserve"> mimo lesní úsek, 50 % délky</t>
    </r>
  </si>
  <si>
    <t>Celková Suma zakázky :</t>
  </si>
  <si>
    <t>Kč bez DPH</t>
  </si>
  <si>
    <t>Kč vč. DPH</t>
  </si>
  <si>
    <t>DPH 21 %</t>
  </si>
  <si>
    <t>II/108 Konojedy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</si>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</sst>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 tint="0.49998000264167786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10"/>
      <color theme="1" tint="0.4999800026416778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3" fillId="0" borderId="0" xfId="0" applyFont="1"/>
    <xf numFmtId="164" fontId="0" fillId="0" borderId="0" xfId="0" applyNumberFormat="1"/>
    <xf numFmtId="164" fontId="7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2" xfId="0" applyBorder="1"/>
    <xf numFmtId="4" fontId="7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Font="1" applyBorder="1" applyAlignment="1">
      <alignment horizontal="center"/>
    </xf>
    <xf numFmtId="164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Border="1"/>
    <xf numFmtId="166" fontId="9" fillId="0" borderId="8" xfId="0" applyNumberFormat="1" applyFont="1" applyBorder="1"/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4" fontId="1" fillId="0" borderId="3" xfId="20" applyNumberFormat="1" applyFont="1" applyFill="1" applyBorder="1" applyAlignment="1">
      <alignment horizontal="right" vertical="center" wrapText="1"/>
      <protection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 applyProtection="1">
      <alignment horizontal="left"/>
      <protection/>
    </xf>
    <xf numFmtId="0" fontId="13" fillId="2" borderId="9" xfId="0" applyNumberFormat="1" applyFont="1" applyFill="1" applyBorder="1" applyAlignment="1" applyProtection="1">
      <alignment vertical="center"/>
      <protection/>
    </xf>
    <xf numFmtId="0" fontId="1" fillId="2" borderId="10" xfId="0" applyNumberFormat="1" applyFont="1" applyFill="1" applyBorder="1" applyAlignment="1" applyProtection="1">
      <alignment/>
      <protection/>
    </xf>
    <xf numFmtId="164" fontId="1" fillId="2" borderId="10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14" fillId="2" borderId="2" xfId="0" applyNumberFormat="1" applyFont="1" applyFill="1" applyBorder="1" applyAlignment="1" applyProtection="1">
      <alignment/>
      <protection/>
    </xf>
    <xf numFmtId="0" fontId="15" fillId="2" borderId="12" xfId="0" applyNumberFormat="1" applyFont="1" applyFill="1" applyBorder="1" applyAlignment="1" applyProtection="1">
      <alignment/>
      <protection/>
    </xf>
    <xf numFmtId="0" fontId="16" fillId="2" borderId="13" xfId="0" applyNumberFormat="1" applyFont="1" applyFill="1" applyBorder="1" applyAlignment="1" applyProtection="1">
      <alignment/>
      <protection/>
    </xf>
    <xf numFmtId="0" fontId="15" fillId="2" borderId="1" xfId="0" applyNumberFormat="1" applyFont="1" applyFill="1" applyBorder="1" applyAlignment="1" applyProtection="1">
      <alignment/>
      <protection/>
    </xf>
    <xf numFmtId="164" fontId="17" fillId="2" borderId="1" xfId="0" applyNumberFormat="1" applyFont="1" applyFill="1" applyBorder="1" applyAlignment="1" applyProtection="1">
      <alignment horizontal="right"/>
      <protection/>
    </xf>
    <xf numFmtId="14" fontId="17" fillId="2" borderId="1" xfId="0" applyNumberFormat="1" applyFont="1" applyFill="1" applyBorder="1" applyAlignment="1" applyProtection="1">
      <alignment/>
      <protection/>
    </xf>
    <xf numFmtId="2" fontId="1" fillId="2" borderId="3" xfId="0" applyNumberFormat="1" applyFont="1" applyFill="1" applyBorder="1" applyAlignment="1" applyProtection="1">
      <alignment/>
      <protection/>
    </xf>
    <xf numFmtId="0" fontId="14" fillId="2" borderId="13" xfId="0" applyNumberFormat="1" applyFont="1" applyFill="1" applyBorder="1" applyAlignment="1" applyProtection="1">
      <alignment/>
      <protection/>
    </xf>
    <xf numFmtId="0" fontId="17" fillId="2" borderId="1" xfId="0" applyNumberFormat="1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15" fillId="2" borderId="2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15" fillId="3" borderId="2" xfId="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NumberFormat="1" applyFont="1" applyFill="1" applyBorder="1" applyAlignment="1" applyProtection="1">
      <alignment horizontal="center" vertical="center" wrapText="1"/>
      <protection/>
    </xf>
    <xf numFmtId="164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3" borderId="3" xfId="0" applyNumberFormat="1" applyFont="1" applyFill="1" applyBorder="1" applyAlignment="1" applyProtection="1">
      <alignment horizontal="center" vertical="center" wrapText="1"/>
      <protection/>
    </xf>
    <xf numFmtId="0" fontId="15" fillId="3" borderId="2" xfId="0" applyNumberFormat="1" applyFont="1" applyFill="1" applyBorder="1" applyAlignment="1" applyProtection="1">
      <alignment horizontal="center" wrapText="1"/>
      <protection/>
    </xf>
    <xf numFmtId="0" fontId="15" fillId="3" borderId="1" xfId="0" applyNumberFormat="1" applyFont="1" applyFill="1" applyBorder="1" applyAlignment="1" applyProtection="1">
      <alignment horizontal="center" wrapText="1"/>
      <protection/>
    </xf>
    <xf numFmtId="164" fontId="15" fillId="3" borderId="1" xfId="0" applyNumberFormat="1" applyFont="1" applyFill="1" applyBorder="1" applyAlignment="1" applyProtection="1">
      <alignment horizontal="center" wrapText="1"/>
      <protection/>
    </xf>
    <xf numFmtId="0" fontId="15" fillId="3" borderId="3" xfId="0" applyNumberFormat="1" applyFont="1" applyFill="1" applyBorder="1" applyAlignment="1" applyProtection="1">
      <alignment horizontal="center" wrapText="1"/>
      <protection/>
    </xf>
    <xf numFmtId="165" fontId="18" fillId="3" borderId="2" xfId="0" applyNumberFormat="1" applyFont="1" applyFill="1" applyBorder="1" applyAlignment="1" applyProtection="1">
      <alignment/>
      <protection/>
    </xf>
    <xf numFmtId="165" fontId="18" fillId="3" borderId="1" xfId="0" applyNumberFormat="1" applyFont="1" applyFill="1" applyBorder="1" applyAlignment="1" applyProtection="1">
      <alignment/>
      <protection/>
    </xf>
    <xf numFmtId="165" fontId="19" fillId="3" borderId="1" xfId="0" applyNumberFormat="1" applyFont="1" applyFill="1" applyBorder="1" applyAlignment="1" applyProtection="1">
      <alignment/>
      <protection/>
    </xf>
    <xf numFmtId="164" fontId="18" fillId="3" borderId="1" xfId="0" applyNumberFormat="1" applyFont="1" applyFill="1" applyBorder="1" applyAlignment="1" applyProtection="1">
      <alignment/>
      <protection/>
    </xf>
    <xf numFmtId="0" fontId="18" fillId="3" borderId="1" xfId="0" applyNumberFormat="1" applyFont="1" applyFill="1" applyBorder="1" applyAlignment="1" applyProtection="1">
      <alignment/>
      <protection/>
    </xf>
    <xf numFmtId="0" fontId="18" fillId="3" borderId="3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/>
    <xf numFmtId="4" fontId="12" fillId="0" borderId="0" xfId="0" applyNumberFormat="1" applyFont="1"/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" fontId="17" fillId="2" borderId="1" xfId="0" applyNumberFormat="1" applyFont="1" applyFill="1" applyBorder="1" applyAlignment="1" applyProtection="1">
      <alignment/>
      <protection/>
    </xf>
    <xf numFmtId="4" fontId="18" fillId="2" borderId="1" xfId="0" applyNumberFormat="1" applyFont="1" applyFill="1" applyBorder="1" applyAlignment="1" applyProtection="1">
      <alignment/>
      <protection/>
    </xf>
    <xf numFmtId="0" fontId="3" fillId="2" borderId="3" xfId="0" applyNumberFormat="1" applyFont="1" applyFill="1" applyBorder="1" applyAlignment="1" applyProtection="1">
      <alignment/>
      <protection/>
    </xf>
    <xf numFmtId="164" fontId="18" fillId="2" borderId="1" xfId="0" applyNumberFormat="1" applyFont="1" applyFill="1" applyBorder="1" applyAlignment="1" applyProtection="1">
      <alignment horizontal="right"/>
      <protection/>
    </xf>
    <xf numFmtId="0" fontId="0" fillId="0" borderId="14" xfId="0" applyBorder="1"/>
    <xf numFmtId="0" fontId="0" fillId="0" borderId="15" xfId="0" applyBorder="1"/>
    <xf numFmtId="0" fontId="8" fillId="0" borderId="16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6" fontId="7" fillId="0" borderId="15" xfId="0" applyNumberFormat="1" applyFont="1" applyBorder="1" applyAlignment="1" applyProtection="1">
      <alignment vertical="center"/>
      <protection locked="0"/>
    </xf>
    <xf numFmtId="166" fontId="9" fillId="0" borderId="17" xfId="0" applyNumberFormat="1" applyFont="1" applyFill="1" applyBorder="1" applyAlignment="1" applyProtection="1">
      <alignment vertical="center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/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20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left"/>
    </xf>
    <xf numFmtId="0" fontId="11" fillId="0" borderId="18" xfId="0" applyFont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130" zoomScaleNormal="130" zoomScaleSheetLayoutView="130" workbookViewId="0" topLeftCell="A1">
      <selection activeCell="N15" sqref="N15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6.7109375" style="0" customWidth="1"/>
    <col min="5" max="5" width="4.7109375" style="0" customWidth="1"/>
    <col min="6" max="6" width="13.8515625" style="3" customWidth="1"/>
    <col min="7" max="7" width="11.851562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29" t="s">
        <v>54</v>
      </c>
      <c r="B1" s="30"/>
      <c r="C1" s="30"/>
      <c r="D1" s="30"/>
      <c r="E1" s="30"/>
      <c r="F1" s="31"/>
      <c r="G1" s="30"/>
      <c r="H1" s="32"/>
    </row>
    <row r="2" spans="1:9" ht="15">
      <c r="A2" s="33" t="s">
        <v>21</v>
      </c>
      <c r="B2" s="34"/>
      <c r="C2" s="35"/>
      <c r="D2" s="27" t="s">
        <v>53</v>
      </c>
      <c r="E2" s="36"/>
      <c r="F2" s="37" t="s">
        <v>2</v>
      </c>
      <c r="G2" s="38"/>
      <c r="H2" s="39"/>
      <c r="I2" s="2"/>
    </row>
    <row r="3" spans="1:9" ht="15">
      <c r="A3" s="33" t="s">
        <v>22</v>
      </c>
      <c r="B3" s="34"/>
      <c r="C3" s="40"/>
      <c r="D3" s="28" t="s">
        <v>39</v>
      </c>
      <c r="E3" s="36"/>
      <c r="F3" s="70" t="s">
        <v>49</v>
      </c>
      <c r="G3" s="68">
        <f>H26+'SO02 Konojedy - S.Skalice'!H22</f>
        <v>0</v>
      </c>
      <c r="H3" s="69" t="s">
        <v>50</v>
      </c>
      <c r="I3" s="2"/>
    </row>
    <row r="4" spans="1:9" ht="15">
      <c r="A4" s="33" t="s">
        <v>23</v>
      </c>
      <c r="B4" s="34"/>
      <c r="C4" s="40"/>
      <c r="D4" s="27" t="s">
        <v>40</v>
      </c>
      <c r="E4" s="36"/>
      <c r="F4" s="37" t="s">
        <v>52</v>
      </c>
      <c r="G4" s="67">
        <f>G3*0.21</f>
        <v>0</v>
      </c>
      <c r="H4" s="42" t="s">
        <v>16</v>
      </c>
      <c r="I4" s="2"/>
    </row>
    <row r="5" spans="1:9" ht="15">
      <c r="A5" s="43"/>
      <c r="B5" s="36"/>
      <c r="C5" s="27"/>
      <c r="D5" s="27" t="s">
        <v>41</v>
      </c>
      <c r="E5" s="27"/>
      <c r="F5" s="44"/>
      <c r="G5" s="68">
        <f>H28+'SO02 Konojedy - S.Skalice'!H24</f>
        <v>0</v>
      </c>
      <c r="H5" s="69" t="s">
        <v>51</v>
      </c>
      <c r="I5" s="2"/>
    </row>
    <row r="6" spans="1:9" ht="19.5">
      <c r="A6" s="45" t="s">
        <v>3</v>
      </c>
      <c r="B6" s="46" t="s">
        <v>4</v>
      </c>
      <c r="C6" s="46" t="s">
        <v>5</v>
      </c>
      <c r="D6" s="46" t="s">
        <v>6</v>
      </c>
      <c r="E6" s="46" t="s">
        <v>0</v>
      </c>
      <c r="F6" s="47" t="s">
        <v>7</v>
      </c>
      <c r="G6" s="46" t="s">
        <v>8</v>
      </c>
      <c r="H6" s="48" t="s">
        <v>9</v>
      </c>
      <c r="I6" s="2"/>
    </row>
    <row r="7" spans="1:9" ht="15">
      <c r="A7" s="49"/>
      <c r="B7" s="50"/>
      <c r="C7" s="50" t="s">
        <v>20</v>
      </c>
      <c r="D7" s="50"/>
      <c r="E7" s="50"/>
      <c r="F7" s="51"/>
      <c r="G7" s="50"/>
      <c r="H7" s="52"/>
      <c r="I7" s="2"/>
    </row>
    <row r="8" spans="1:9" ht="15">
      <c r="A8" s="53"/>
      <c r="B8" s="54"/>
      <c r="C8" s="55" t="s">
        <v>10</v>
      </c>
      <c r="D8" s="55" t="s">
        <v>11</v>
      </c>
      <c r="E8" s="54"/>
      <c r="F8" s="56"/>
      <c r="G8" s="57"/>
      <c r="H8" s="58"/>
      <c r="I8" s="2"/>
    </row>
    <row r="9" spans="1:9" s="60" customFormat="1" ht="28.5" customHeight="1">
      <c r="A9" s="17">
        <v>1</v>
      </c>
      <c r="B9" s="18"/>
      <c r="C9" s="26"/>
      <c r="D9" s="23" t="s">
        <v>37</v>
      </c>
      <c r="E9" s="19" t="s">
        <v>14</v>
      </c>
      <c r="F9" s="24">
        <f>22886.5*0.015</f>
        <v>343.2975</v>
      </c>
      <c r="G9" s="25"/>
      <c r="H9" s="20">
        <f aca="true" t="shared" si="0" ref="H9:H12">F9*G9</f>
        <v>0</v>
      </c>
      <c r="I9" s="59"/>
    </row>
    <row r="10" spans="1:9" s="60" customFormat="1" ht="14.25" customHeight="1">
      <c r="A10" s="17">
        <v>2</v>
      </c>
      <c r="B10" s="18"/>
      <c r="C10" s="26"/>
      <c r="D10" s="23" t="s">
        <v>42</v>
      </c>
      <c r="E10" s="19" t="s">
        <v>14</v>
      </c>
      <c r="F10" s="24">
        <f>1057.7*0.05</f>
        <v>52.885000000000005</v>
      </c>
      <c r="G10" s="25"/>
      <c r="H10" s="20">
        <f aca="true" t="shared" si="1" ref="H10">F10*G10</f>
        <v>0</v>
      </c>
      <c r="I10" s="59"/>
    </row>
    <row r="11" spans="1:9" s="62" customFormat="1" ht="14.25" customHeight="1">
      <c r="A11" s="17">
        <v>3</v>
      </c>
      <c r="B11" s="18"/>
      <c r="C11" s="26"/>
      <c r="D11" s="21" t="s">
        <v>38</v>
      </c>
      <c r="E11" s="22" t="s">
        <v>13</v>
      </c>
      <c r="F11" s="24">
        <f>3980*2*0.5</f>
        <v>3980</v>
      </c>
      <c r="G11" s="25"/>
      <c r="H11" s="20">
        <f t="shared" si="0"/>
        <v>0</v>
      </c>
      <c r="I11" s="61"/>
    </row>
    <row r="12" spans="1:9" s="62" customFormat="1" ht="14.25" customHeight="1">
      <c r="A12" s="17">
        <v>4</v>
      </c>
      <c r="B12" s="18"/>
      <c r="C12" s="26"/>
      <c r="D12" s="21" t="s">
        <v>47</v>
      </c>
      <c r="E12" s="22" t="s">
        <v>32</v>
      </c>
      <c r="F12" s="24">
        <f>2*3980</f>
        <v>7960</v>
      </c>
      <c r="G12" s="25"/>
      <c r="H12" s="20">
        <f t="shared" si="0"/>
        <v>0</v>
      </c>
      <c r="I12" s="61"/>
    </row>
    <row r="13" spans="1:10" s="62" customFormat="1" ht="14.25" customHeight="1">
      <c r="A13" s="17">
        <v>5</v>
      </c>
      <c r="B13" s="18"/>
      <c r="C13" s="26"/>
      <c r="D13" s="21" t="s">
        <v>28</v>
      </c>
      <c r="E13" s="22" t="s">
        <v>14</v>
      </c>
      <c r="F13" s="24">
        <f>F11*0.2+F12*0.25</f>
        <v>2786</v>
      </c>
      <c r="G13" s="25"/>
      <c r="H13" s="20">
        <f aca="true" t="shared" si="2" ref="H13:H19">F13*G13</f>
        <v>0</v>
      </c>
      <c r="I13" s="61"/>
      <c r="J13" s="61"/>
    </row>
    <row r="14" spans="1:10" s="62" customFormat="1" ht="14.25" customHeight="1">
      <c r="A14" s="17">
        <v>6</v>
      </c>
      <c r="B14" s="18"/>
      <c r="C14" s="26"/>
      <c r="D14" s="21" t="s">
        <v>31</v>
      </c>
      <c r="E14" s="22" t="s">
        <v>13</v>
      </c>
      <c r="F14" s="24">
        <v>22886.5</v>
      </c>
      <c r="G14" s="25"/>
      <c r="H14" s="20">
        <f t="shared" si="2"/>
        <v>0</v>
      </c>
      <c r="I14" s="61"/>
      <c r="J14" s="61"/>
    </row>
    <row r="15" spans="1:11" s="62" customFormat="1" ht="14.25" customHeight="1">
      <c r="A15" s="17">
        <v>7</v>
      </c>
      <c r="B15" s="18"/>
      <c r="C15" s="26"/>
      <c r="D15" s="21" t="s">
        <v>30</v>
      </c>
      <c r="E15" s="22" t="s">
        <v>13</v>
      </c>
      <c r="F15" s="24">
        <v>22886.5</v>
      </c>
      <c r="G15" s="25"/>
      <c r="H15" s="20">
        <f t="shared" si="2"/>
        <v>0</v>
      </c>
      <c r="K15" s="63"/>
    </row>
    <row r="16" spans="1:11" s="62" customFormat="1" ht="14.25" customHeight="1">
      <c r="A16" s="17">
        <v>8</v>
      </c>
      <c r="B16" s="18"/>
      <c r="C16" s="26"/>
      <c r="D16" s="21" t="s">
        <v>33</v>
      </c>
      <c r="E16" s="22" t="s">
        <v>13</v>
      </c>
      <c r="F16" s="24">
        <v>1057.7</v>
      </c>
      <c r="G16" s="25"/>
      <c r="H16" s="20">
        <f t="shared" si="2"/>
        <v>0</v>
      </c>
      <c r="K16" s="63"/>
    </row>
    <row r="17" spans="1:11" s="62" customFormat="1" ht="14.25" customHeight="1">
      <c r="A17" s="17">
        <v>9</v>
      </c>
      <c r="B17" s="18"/>
      <c r="C17" s="26"/>
      <c r="D17" s="23" t="s">
        <v>43</v>
      </c>
      <c r="E17" s="22" t="s">
        <v>13</v>
      </c>
      <c r="F17" s="24">
        <f>F16</f>
        <v>1057.7</v>
      </c>
      <c r="G17" s="25"/>
      <c r="H17" s="20">
        <f t="shared" si="2"/>
        <v>0</v>
      </c>
      <c r="K17" s="63"/>
    </row>
    <row r="18" spans="1:11" s="62" customFormat="1" ht="14.25" customHeight="1">
      <c r="A18" s="17">
        <v>10</v>
      </c>
      <c r="B18" s="18"/>
      <c r="C18" s="26"/>
      <c r="D18" s="21" t="s">
        <v>34</v>
      </c>
      <c r="E18" s="22" t="s">
        <v>32</v>
      </c>
      <c r="F18" s="24">
        <v>65</v>
      </c>
      <c r="G18" s="25"/>
      <c r="H18" s="20">
        <f t="shared" si="2"/>
        <v>0</v>
      </c>
      <c r="K18" s="63"/>
    </row>
    <row r="19" spans="1:10" s="62" customFormat="1" ht="14.25" customHeight="1">
      <c r="A19" s="17">
        <v>11</v>
      </c>
      <c r="B19" s="18"/>
      <c r="C19" s="26"/>
      <c r="D19" s="21" t="s">
        <v>29</v>
      </c>
      <c r="E19" s="22" t="s">
        <v>13</v>
      </c>
      <c r="F19" s="24">
        <f>F11</f>
        <v>3980</v>
      </c>
      <c r="G19" s="25"/>
      <c r="H19" s="20">
        <f t="shared" si="2"/>
        <v>0</v>
      </c>
      <c r="I19" s="61"/>
      <c r="J19" s="61"/>
    </row>
    <row r="20" spans="1:10" s="62" customFormat="1" ht="14.25" customHeight="1">
      <c r="A20" s="17">
        <v>12</v>
      </c>
      <c r="B20" s="18"/>
      <c r="C20" s="26"/>
      <c r="D20" s="64" t="s">
        <v>35</v>
      </c>
      <c r="E20" s="65" t="s">
        <v>13</v>
      </c>
      <c r="F20" s="24">
        <v>995</v>
      </c>
      <c r="G20" s="25"/>
      <c r="H20" s="20">
        <f aca="true" t="shared" si="3" ref="H20">F20*G20</f>
        <v>0</v>
      </c>
      <c r="I20" s="61"/>
      <c r="J20" s="61"/>
    </row>
    <row r="21" spans="1:10" s="62" customFormat="1" ht="14.25" customHeight="1">
      <c r="A21" s="17">
        <v>13</v>
      </c>
      <c r="B21" s="18"/>
      <c r="C21" s="26"/>
      <c r="D21" s="64" t="s">
        <v>36</v>
      </c>
      <c r="E21" s="65" t="s">
        <v>13</v>
      </c>
      <c r="F21" s="24">
        <v>995</v>
      </c>
      <c r="G21" s="25"/>
      <c r="H21" s="20">
        <f>F21*G21</f>
        <v>0</v>
      </c>
      <c r="I21" s="61"/>
      <c r="J21" s="61"/>
    </row>
    <row r="22" spans="1:8" s="62" customFormat="1" ht="14.25" customHeight="1">
      <c r="A22" s="17">
        <v>16</v>
      </c>
      <c r="B22" s="21"/>
      <c r="C22" s="21"/>
      <c r="D22" s="64" t="s">
        <v>26</v>
      </c>
      <c r="E22" s="65" t="s">
        <v>12</v>
      </c>
      <c r="F22" s="24">
        <v>1</v>
      </c>
      <c r="G22" s="25"/>
      <c r="H22" s="20">
        <f>G22*F22</f>
        <v>0</v>
      </c>
    </row>
    <row r="23" spans="1:8" s="62" customFormat="1" ht="14.25" customHeight="1">
      <c r="A23" s="17">
        <v>17</v>
      </c>
      <c r="B23" s="21"/>
      <c r="C23" s="21"/>
      <c r="D23" s="64" t="s">
        <v>27</v>
      </c>
      <c r="E23" s="65" t="s">
        <v>12</v>
      </c>
      <c r="F23" s="24">
        <v>1</v>
      </c>
      <c r="G23" s="25"/>
      <c r="H23" s="20">
        <f>G23*F23</f>
        <v>0</v>
      </c>
    </row>
    <row r="24" spans="1:8" s="62" customFormat="1" ht="14.25" customHeight="1">
      <c r="A24" s="17">
        <v>18</v>
      </c>
      <c r="B24" s="21"/>
      <c r="C24" s="21"/>
      <c r="D24" s="66" t="s">
        <v>24</v>
      </c>
      <c r="E24" s="65" t="s">
        <v>12</v>
      </c>
      <c r="F24" s="24">
        <v>1</v>
      </c>
      <c r="G24" s="25"/>
      <c r="H24" s="20">
        <f>G24*F24</f>
        <v>0</v>
      </c>
    </row>
    <row r="25" spans="1:8" s="62" customFormat="1" ht="14.25" customHeight="1" thickBot="1">
      <c r="A25" s="78">
        <v>19</v>
      </c>
      <c r="B25" s="79"/>
      <c r="C25" s="79"/>
      <c r="D25" s="80" t="s">
        <v>25</v>
      </c>
      <c r="E25" s="81" t="s">
        <v>12</v>
      </c>
      <c r="F25" s="82">
        <v>1</v>
      </c>
      <c r="G25" s="83"/>
      <c r="H25" s="84">
        <f>G25*F25</f>
        <v>0</v>
      </c>
    </row>
    <row r="26" spans="1:8" ht="15">
      <c r="A26" s="71"/>
      <c r="B26" s="72"/>
      <c r="C26" s="72"/>
      <c r="D26" s="73" t="s">
        <v>15</v>
      </c>
      <c r="E26" s="74" t="s">
        <v>16</v>
      </c>
      <c r="F26" s="75"/>
      <c r="G26" s="76"/>
      <c r="H26" s="77">
        <f>SUM(H9:H25)</f>
        <v>0</v>
      </c>
    </row>
    <row r="27" spans="1:8" ht="15">
      <c r="A27" s="8"/>
      <c r="B27" s="1"/>
      <c r="C27" s="1"/>
      <c r="D27" s="7" t="s">
        <v>17</v>
      </c>
      <c r="E27" s="5" t="s">
        <v>18</v>
      </c>
      <c r="F27" s="4"/>
      <c r="G27" s="6">
        <v>0.21</v>
      </c>
      <c r="H27" s="9">
        <f>H26*G27</f>
        <v>0</v>
      </c>
    </row>
    <row r="28" spans="1:8" ht="15.75" thickBot="1">
      <c r="A28" s="10"/>
      <c r="B28" s="11"/>
      <c r="C28" s="11"/>
      <c r="D28" s="12" t="s">
        <v>19</v>
      </c>
      <c r="E28" s="13" t="s">
        <v>16</v>
      </c>
      <c r="F28" s="14"/>
      <c r="G28" s="15"/>
      <c r="H28" s="16">
        <f>SUM(H26:H27)</f>
        <v>0</v>
      </c>
    </row>
    <row r="29" spans="4:8" ht="25.15" customHeight="1">
      <c r="D29" s="85"/>
      <c r="E29" s="85"/>
      <c r="F29" s="85"/>
      <c r="G29" s="85"/>
      <c r="H29" s="85"/>
    </row>
  </sheetData>
  <mergeCells count="1">
    <mergeCell ref="D29:H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160" zoomScaleSheetLayoutView="160" workbookViewId="0" topLeftCell="A7">
      <selection activeCell="G9" sqref="G9:G21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6.7109375" style="0" customWidth="1"/>
    <col min="5" max="5" width="4.8515625" style="0" customWidth="1"/>
    <col min="6" max="6" width="13.8515625" style="3" customWidth="1"/>
    <col min="7" max="7" width="11.574218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29" t="s">
        <v>54</v>
      </c>
      <c r="B1" s="30"/>
      <c r="C1" s="30"/>
      <c r="D1" s="30"/>
      <c r="E1" s="30"/>
      <c r="F1" s="31"/>
      <c r="G1" s="30"/>
      <c r="H1" s="32"/>
    </row>
    <row r="2" spans="1:9" ht="15">
      <c r="A2" s="33" t="s">
        <v>21</v>
      </c>
      <c r="B2" s="34"/>
      <c r="C2" s="35"/>
      <c r="D2" s="27" t="s">
        <v>53</v>
      </c>
      <c r="E2" s="36"/>
      <c r="F2" s="37" t="s">
        <v>2</v>
      </c>
      <c r="G2" s="38"/>
      <c r="H2" s="39"/>
      <c r="I2" s="2"/>
    </row>
    <row r="3" spans="1:9" ht="15">
      <c r="A3" s="33" t="s">
        <v>22</v>
      </c>
      <c r="B3" s="34"/>
      <c r="C3" s="40"/>
      <c r="D3" s="28" t="s">
        <v>44</v>
      </c>
      <c r="E3" s="36"/>
      <c r="F3" s="37"/>
      <c r="G3" s="41" t="s">
        <v>1</v>
      </c>
      <c r="H3" s="42"/>
      <c r="I3" s="2"/>
    </row>
    <row r="4" spans="1:9" ht="15">
      <c r="A4" s="33" t="s">
        <v>23</v>
      </c>
      <c r="B4" s="34"/>
      <c r="C4" s="40"/>
      <c r="D4" s="27" t="s">
        <v>45</v>
      </c>
      <c r="E4" s="36"/>
      <c r="F4" s="37"/>
      <c r="G4" s="41"/>
      <c r="H4" s="42"/>
      <c r="I4" s="2"/>
    </row>
    <row r="5" spans="1:9" ht="15">
      <c r="A5" s="43"/>
      <c r="B5" s="36"/>
      <c r="C5" s="27"/>
      <c r="D5" s="27" t="s">
        <v>46</v>
      </c>
      <c r="E5" s="27"/>
      <c r="F5" s="44"/>
      <c r="G5" s="27"/>
      <c r="H5" s="42"/>
      <c r="I5" s="2"/>
    </row>
    <row r="6" spans="1:9" ht="19.5">
      <c r="A6" s="45" t="s">
        <v>3</v>
      </c>
      <c r="B6" s="46" t="s">
        <v>4</v>
      </c>
      <c r="C6" s="46" t="s">
        <v>5</v>
      </c>
      <c r="D6" s="46" t="s">
        <v>6</v>
      </c>
      <c r="E6" s="46" t="s">
        <v>0</v>
      </c>
      <c r="F6" s="47" t="s">
        <v>7</v>
      </c>
      <c r="G6" s="46" t="s">
        <v>8</v>
      </c>
      <c r="H6" s="48" t="s">
        <v>9</v>
      </c>
      <c r="I6" s="2"/>
    </row>
    <row r="7" spans="1:9" ht="15">
      <c r="A7" s="49"/>
      <c r="B7" s="50"/>
      <c r="C7" s="50" t="s">
        <v>20</v>
      </c>
      <c r="D7" s="50"/>
      <c r="E7" s="50"/>
      <c r="F7" s="51"/>
      <c r="G7" s="50"/>
      <c r="H7" s="52"/>
      <c r="I7" s="2"/>
    </row>
    <row r="8" spans="1:9" ht="15">
      <c r="A8" s="53"/>
      <c r="B8" s="54"/>
      <c r="C8" s="55" t="s">
        <v>10</v>
      </c>
      <c r="D8" s="55" t="s">
        <v>11</v>
      </c>
      <c r="E8" s="54"/>
      <c r="F8" s="56"/>
      <c r="G8" s="57"/>
      <c r="H8" s="58"/>
      <c r="I8" s="2"/>
    </row>
    <row r="9" spans="1:9" s="60" customFormat="1" ht="28.5" customHeight="1">
      <c r="A9" s="17">
        <v>1</v>
      </c>
      <c r="B9" s="18"/>
      <c r="C9" s="26"/>
      <c r="D9" s="23" t="s">
        <v>37</v>
      </c>
      <c r="E9" s="19" t="s">
        <v>14</v>
      </c>
      <c r="F9" s="24">
        <f>(12554.3+1200)*0.015</f>
        <v>206.31449999999998</v>
      </c>
      <c r="G9" s="25"/>
      <c r="H9" s="20">
        <f aca="true" t="shared" si="0" ref="H9:H16">F9*G9</f>
        <v>0</v>
      </c>
      <c r="I9" s="59"/>
    </row>
    <row r="10" spans="1:9" s="62" customFormat="1" ht="14.25" customHeight="1">
      <c r="A10" s="17">
        <v>2</v>
      </c>
      <c r="B10" s="18"/>
      <c r="C10" s="26"/>
      <c r="D10" s="21" t="s">
        <v>38</v>
      </c>
      <c r="E10" s="22" t="s">
        <v>13</v>
      </c>
      <c r="F10" s="24">
        <f>2*(2105+200)</f>
        <v>4610</v>
      </c>
      <c r="G10" s="25"/>
      <c r="H10" s="20">
        <f t="shared" si="0"/>
        <v>0</v>
      </c>
      <c r="I10" s="61"/>
    </row>
    <row r="11" spans="1:9" s="62" customFormat="1" ht="14.25" customHeight="1">
      <c r="A11" s="17">
        <v>3</v>
      </c>
      <c r="B11" s="18"/>
      <c r="C11" s="26"/>
      <c r="D11" s="21" t="s">
        <v>48</v>
      </c>
      <c r="E11" s="22" t="s">
        <v>32</v>
      </c>
      <c r="F11" s="24">
        <f>(2105+200)*2*0.5</f>
        <v>2305</v>
      </c>
      <c r="G11" s="25"/>
      <c r="H11" s="20">
        <f t="shared" si="0"/>
        <v>0</v>
      </c>
      <c r="I11" s="61"/>
    </row>
    <row r="12" spans="1:10" s="62" customFormat="1" ht="14.25" customHeight="1">
      <c r="A12" s="17">
        <v>4</v>
      </c>
      <c r="B12" s="18"/>
      <c r="C12" s="26"/>
      <c r="D12" s="21" t="s">
        <v>28</v>
      </c>
      <c r="E12" s="22" t="s">
        <v>14</v>
      </c>
      <c r="F12" s="24">
        <f>F11*0.25+F10*0.2</f>
        <v>1498.25</v>
      </c>
      <c r="G12" s="25"/>
      <c r="H12" s="20">
        <f t="shared" si="0"/>
        <v>0</v>
      </c>
      <c r="I12" s="61"/>
      <c r="J12" s="61"/>
    </row>
    <row r="13" spans="1:10" s="62" customFormat="1" ht="14.25" customHeight="1">
      <c r="A13" s="17">
        <v>5</v>
      </c>
      <c r="B13" s="18"/>
      <c r="C13" s="26"/>
      <c r="D13" s="21" t="s">
        <v>31</v>
      </c>
      <c r="E13" s="22" t="s">
        <v>13</v>
      </c>
      <c r="F13" s="24">
        <f>F14</f>
        <v>13754.3</v>
      </c>
      <c r="G13" s="25"/>
      <c r="H13" s="20">
        <f t="shared" si="0"/>
        <v>0</v>
      </c>
      <c r="I13" s="61"/>
      <c r="J13" s="61"/>
    </row>
    <row r="14" spans="1:11" s="62" customFormat="1" ht="14.25" customHeight="1">
      <c r="A14" s="17">
        <v>6</v>
      </c>
      <c r="B14" s="18"/>
      <c r="C14" s="26"/>
      <c r="D14" s="21" t="s">
        <v>30</v>
      </c>
      <c r="E14" s="22" t="s">
        <v>13</v>
      </c>
      <c r="F14" s="24">
        <f>12554.3+1200</f>
        <v>13754.3</v>
      </c>
      <c r="G14" s="25"/>
      <c r="H14" s="20">
        <f t="shared" si="0"/>
        <v>0</v>
      </c>
      <c r="K14" s="63"/>
    </row>
    <row r="15" spans="1:10" s="62" customFormat="1" ht="14.25" customHeight="1">
      <c r="A15" s="17">
        <v>7</v>
      </c>
      <c r="B15" s="18"/>
      <c r="C15" s="26"/>
      <c r="D15" s="21" t="s">
        <v>29</v>
      </c>
      <c r="E15" s="22" t="s">
        <v>13</v>
      </c>
      <c r="F15" s="24">
        <f>F10</f>
        <v>4610</v>
      </c>
      <c r="G15" s="25"/>
      <c r="H15" s="20">
        <f t="shared" si="0"/>
        <v>0</v>
      </c>
      <c r="I15" s="61"/>
      <c r="J15" s="61"/>
    </row>
    <row r="16" spans="1:10" s="62" customFormat="1" ht="14.25" customHeight="1">
      <c r="A16" s="17">
        <v>8</v>
      </c>
      <c r="B16" s="18"/>
      <c r="C16" s="26"/>
      <c r="D16" s="64" t="s">
        <v>35</v>
      </c>
      <c r="E16" s="65" t="s">
        <v>13</v>
      </c>
      <c r="F16" s="24">
        <v>576.25</v>
      </c>
      <c r="G16" s="25"/>
      <c r="H16" s="20">
        <f t="shared" si="0"/>
        <v>0</v>
      </c>
      <c r="I16" s="61"/>
      <c r="J16" s="61"/>
    </row>
    <row r="17" spans="1:10" s="62" customFormat="1" ht="14.25" customHeight="1">
      <c r="A17" s="17">
        <v>9</v>
      </c>
      <c r="B17" s="18"/>
      <c r="C17" s="26"/>
      <c r="D17" s="64" t="s">
        <v>36</v>
      </c>
      <c r="E17" s="65" t="s">
        <v>13</v>
      </c>
      <c r="F17" s="24">
        <f>F16</f>
        <v>576.25</v>
      </c>
      <c r="G17" s="25"/>
      <c r="H17" s="20">
        <f>F17*G17</f>
        <v>0</v>
      </c>
      <c r="I17" s="61"/>
      <c r="J17" s="61"/>
    </row>
    <row r="18" spans="1:8" s="62" customFormat="1" ht="14.25" customHeight="1">
      <c r="A18" s="17">
        <v>10</v>
      </c>
      <c r="B18" s="21"/>
      <c r="C18" s="21"/>
      <c r="D18" s="64" t="s">
        <v>26</v>
      </c>
      <c r="E18" s="65" t="s">
        <v>12</v>
      </c>
      <c r="F18" s="24">
        <v>1</v>
      </c>
      <c r="G18" s="25"/>
      <c r="H18" s="20">
        <f>G18*F18</f>
        <v>0</v>
      </c>
    </row>
    <row r="19" spans="1:8" s="62" customFormat="1" ht="14.25" customHeight="1">
      <c r="A19" s="17">
        <v>11</v>
      </c>
      <c r="B19" s="21"/>
      <c r="C19" s="21"/>
      <c r="D19" s="64" t="s">
        <v>27</v>
      </c>
      <c r="E19" s="65" t="s">
        <v>12</v>
      </c>
      <c r="F19" s="24">
        <v>1</v>
      </c>
      <c r="G19" s="25"/>
      <c r="H19" s="20">
        <f>G19*F19</f>
        <v>0</v>
      </c>
    </row>
    <row r="20" spans="1:8" s="62" customFormat="1" ht="14.25" customHeight="1">
      <c r="A20" s="17">
        <v>12</v>
      </c>
      <c r="B20" s="21"/>
      <c r="C20" s="21"/>
      <c r="D20" s="66" t="s">
        <v>24</v>
      </c>
      <c r="E20" s="65" t="s">
        <v>12</v>
      </c>
      <c r="F20" s="24">
        <v>1</v>
      </c>
      <c r="G20" s="25"/>
      <c r="H20" s="20">
        <f>G20*F20</f>
        <v>0</v>
      </c>
    </row>
    <row r="21" spans="1:8" s="62" customFormat="1" ht="14.25" customHeight="1" thickBot="1">
      <c r="A21" s="78">
        <v>13</v>
      </c>
      <c r="B21" s="79"/>
      <c r="C21" s="79"/>
      <c r="D21" s="80" t="s">
        <v>25</v>
      </c>
      <c r="E21" s="81" t="s">
        <v>12</v>
      </c>
      <c r="F21" s="82">
        <v>1</v>
      </c>
      <c r="G21" s="83"/>
      <c r="H21" s="84">
        <f>G21*F21</f>
        <v>0</v>
      </c>
    </row>
    <row r="22" spans="1:8" ht="15">
      <c r="A22" s="71"/>
      <c r="B22" s="72"/>
      <c r="C22" s="72"/>
      <c r="D22" s="73" t="s">
        <v>15</v>
      </c>
      <c r="E22" s="74" t="s">
        <v>16</v>
      </c>
      <c r="F22" s="75"/>
      <c r="G22" s="76"/>
      <c r="H22" s="77">
        <f>SUM(H9:H21)</f>
        <v>0</v>
      </c>
    </row>
    <row r="23" spans="1:8" ht="15">
      <c r="A23" s="8"/>
      <c r="B23" s="1"/>
      <c r="C23" s="1"/>
      <c r="D23" s="7" t="s">
        <v>17</v>
      </c>
      <c r="E23" s="5" t="s">
        <v>18</v>
      </c>
      <c r="F23" s="4"/>
      <c r="G23" s="6">
        <v>0.21</v>
      </c>
      <c r="H23" s="9">
        <f>H22*G23</f>
        <v>0</v>
      </c>
    </row>
    <row r="24" spans="1:8" ht="15.75" thickBot="1">
      <c r="A24" s="10"/>
      <c r="B24" s="11"/>
      <c r="C24" s="11"/>
      <c r="D24" s="12" t="s">
        <v>19</v>
      </c>
      <c r="E24" s="13" t="s">
        <v>16</v>
      </c>
      <c r="F24" s="14"/>
      <c r="G24" s="15"/>
      <c r="H24" s="16">
        <f>SUM(H22:H23)</f>
        <v>0</v>
      </c>
    </row>
    <row r="25" spans="4:8" ht="25.15" customHeight="1">
      <c r="D25" s="86"/>
      <c r="E25" s="86"/>
      <c r="F25" s="86"/>
      <c r="G25" s="86"/>
      <c r="H25" s="86"/>
    </row>
  </sheetData>
  <mergeCells count="1">
    <mergeCell ref="D25:H25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2023-01-03T12:25:40Z</dcterms:modified>
  <cp:category/>
  <cp:version/>
  <cp:contentType/>
  <cp:contentStatus/>
</cp:coreProperties>
</file>