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atka\121 005_Bratřejov_Žemle\PDPS_Kros\po dotazech uchazečů\SO 101_2 opraveno\"/>
    </mc:Choice>
  </mc:AlternateContent>
  <bookViews>
    <workbookView xWindow="0" yWindow="0" windowWidth="0" windowHeight="0"/>
  </bookViews>
  <sheets>
    <sheet name="Rekapitulace stavby" sheetId="1" r:id="rId1"/>
    <sheet name="SO 001 - Všeobecné položky" sheetId="2" r:id="rId2"/>
    <sheet name="SO 101.1 - Silnice II-105..." sheetId="3" r:id="rId3"/>
    <sheet name="SO 101.2 - Silnice II-105..." sheetId="4" r:id="rId4"/>
    <sheet name="SO 182 -  Dopravně inžený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001 - Všeobecné položky'!$C$123:$K$151</definedName>
    <definedName name="_xlnm.Print_Area" localSheetId="1">'SO 001 - Všeobecné položky'!$C$4:$J$76,'SO 001 - Všeobecné položky'!$C$82:$J$105,'SO 001 - Všeobecné položky'!$C$111:$J$151</definedName>
    <definedName name="_xlnm.Print_Titles" localSheetId="1">'SO 001 - Všeobecné položky'!$123:$123</definedName>
    <definedName name="_xlnm._FilterDatabase" localSheetId="2" hidden="1">'SO 101.1 - Silnice II-105...'!$C$124:$K$329</definedName>
    <definedName name="_xlnm.Print_Area" localSheetId="2">'SO 101.1 - Silnice II-105...'!$C$4:$J$76,'SO 101.1 - Silnice II-105...'!$C$82:$J$106,'SO 101.1 - Silnice II-105...'!$C$112:$J$329</definedName>
    <definedName name="_xlnm.Print_Titles" localSheetId="2">'SO 101.1 - Silnice II-105...'!$124:$124</definedName>
    <definedName name="_xlnm._FilterDatabase" localSheetId="3" hidden="1">'SO 101.2 - Silnice II-105...'!$C$123:$K$235</definedName>
    <definedName name="_xlnm.Print_Area" localSheetId="3">'SO 101.2 - Silnice II-105...'!$C$4:$J$76,'SO 101.2 - Silnice II-105...'!$C$82:$J$105,'SO 101.2 - Silnice II-105...'!$C$111:$J$235</definedName>
    <definedName name="_xlnm.Print_Titles" localSheetId="3">'SO 101.2 - Silnice II-105...'!$123:$123</definedName>
    <definedName name="_xlnm._FilterDatabase" localSheetId="4" hidden="1">'SO 182 -  Dopravně inžený...'!$C$117:$K$121</definedName>
    <definedName name="_xlnm.Print_Area" localSheetId="4">'SO 182 -  Dopravně inžený...'!$C$4:$J$76,'SO 182 -  Dopravně inžený...'!$C$82:$J$99,'SO 182 -  Dopravně inžený...'!$C$105:$J$121</definedName>
    <definedName name="_xlnm.Print_Titles" localSheetId="4">'SO 182 -  Dopravně inžený...'!$117:$117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21"/>
  <c r="BH121"/>
  <c r="BG121"/>
  <c r="BF121"/>
  <c r="T121"/>
  <c r="T120"/>
  <c r="T119"/>
  <c r="T118"/>
  <c r="R121"/>
  <c r="R120"/>
  <c r="R119"/>
  <c r="R118"/>
  <c r="P121"/>
  <c r="P120"/>
  <c r="P119"/>
  <c r="P118"/>
  <c i="1" r="AU98"/>
  <c i="5" r="F112"/>
  <c r="E110"/>
  <c r="F89"/>
  <c r="E87"/>
  <c r="J24"/>
  <c r="E24"/>
  <c r="J92"/>
  <c r="J23"/>
  <c r="J21"/>
  <c r="E21"/>
  <c r="J114"/>
  <c r="J20"/>
  <c r="J18"/>
  <c r="E18"/>
  <c r="F92"/>
  <c r="J17"/>
  <c r="J15"/>
  <c r="E15"/>
  <c r="F114"/>
  <c r="J14"/>
  <c r="J12"/>
  <c r="J89"/>
  <c r="E7"/>
  <c r="E108"/>
  <c i="4" r="T126"/>
  <c r="J37"/>
  <c r="J36"/>
  <c i="1" r="AY97"/>
  <c i="4" r="J35"/>
  <c i="1" r="AX97"/>
  <c i="4" r="BI235"/>
  <c r="BH235"/>
  <c r="BG235"/>
  <c r="BF235"/>
  <c r="T235"/>
  <c r="T234"/>
  <c r="R235"/>
  <c r="R234"/>
  <c r="P235"/>
  <c r="P234"/>
  <c r="BI232"/>
  <c r="BH232"/>
  <c r="BG232"/>
  <c r="BF232"/>
  <c r="T232"/>
  <c r="T231"/>
  <c r="T230"/>
  <c r="R232"/>
  <c r="R231"/>
  <c r="R230"/>
  <c r="P232"/>
  <c r="P231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92"/>
  <c r="J17"/>
  <c r="J15"/>
  <c r="E15"/>
  <c r="F120"/>
  <c r="J14"/>
  <c r="J12"/>
  <c r="J118"/>
  <c r="E7"/>
  <c r="E114"/>
  <c i="3" r="J37"/>
  <c r="J36"/>
  <c i="1" r="AY96"/>
  <c i="3" r="J35"/>
  <c i="1" r="AX96"/>
  <c i="3" r="BI328"/>
  <c r="BH328"/>
  <c r="BG328"/>
  <c r="BF328"/>
  <c r="T328"/>
  <c r="T327"/>
  <c r="T326"/>
  <c r="R328"/>
  <c r="R327"/>
  <c r="R326"/>
  <c r="P328"/>
  <c r="P327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58"/>
  <c r="BH158"/>
  <c r="BG158"/>
  <c r="BF158"/>
  <c r="T158"/>
  <c r="R158"/>
  <c r="P158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91"/>
  <c r="J14"/>
  <c r="J12"/>
  <c r="J89"/>
  <c r="E7"/>
  <c r="E85"/>
  <c i="2" r="J37"/>
  <c r="J36"/>
  <c i="1" r="AY95"/>
  <c i="2" r="J35"/>
  <c i="1" r="AX95"/>
  <c i="2" r="BI151"/>
  <c r="BH151"/>
  <c r="BG151"/>
  <c r="BF151"/>
  <c r="T151"/>
  <c r="T150"/>
  <c r="R151"/>
  <c r="R150"/>
  <c r="P151"/>
  <c r="P150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118"/>
  <c r="E7"/>
  <c r="E85"/>
  <c i="1" r="L90"/>
  <c r="AM90"/>
  <c r="AM89"/>
  <c r="L89"/>
  <c r="AM87"/>
  <c r="L87"/>
  <c r="L85"/>
  <c r="L84"/>
  <c i="2" r="BK133"/>
  <c r="J145"/>
  <c r="J151"/>
  <c r="BK139"/>
  <c r="J148"/>
  <c i="3" r="J303"/>
  <c r="J269"/>
  <c r="J240"/>
  <c r="BK203"/>
  <c r="J150"/>
  <c r="BK297"/>
  <c r="BK282"/>
  <c r="BK260"/>
  <c r="BK315"/>
  <c r="J301"/>
  <c r="BK240"/>
  <c r="BK187"/>
  <c r="J299"/>
  <c r="J319"/>
  <c r="J246"/>
  <c r="BK165"/>
  <c i="4" r="J177"/>
  <c r="J214"/>
  <c r="BK141"/>
  <c r="BK204"/>
  <c r="BK134"/>
  <c r="BK173"/>
  <c r="J218"/>
  <c r="J143"/>
  <c r="J235"/>
  <c r="BK169"/>
  <c i="2" r="J127"/>
  <c r="J139"/>
  <c r="BK148"/>
  <c r="BK128"/>
  <c r="J131"/>
  <c i="3" r="BK299"/>
  <c r="BK265"/>
  <c r="BK214"/>
  <c r="BK319"/>
  <c r="J265"/>
  <c r="BK212"/>
  <c r="BK180"/>
  <c r="J310"/>
  <c r="J287"/>
  <c r="J274"/>
  <c r="J256"/>
  <c r="BK158"/>
  <c r="J323"/>
  <c r="J308"/>
  <c r="BK273"/>
  <c r="BK251"/>
  <c r="J222"/>
  <c r="J165"/>
  <c r="BK138"/>
  <c r="BK181"/>
  <c r="J143"/>
  <c r="BK308"/>
  <c r="J273"/>
  <c r="J210"/>
  <c r="J194"/>
  <c r="J228"/>
  <c r="J185"/>
  <c r="BK328"/>
  <c r="BK300"/>
  <c r="BK285"/>
  <c r="J248"/>
  <c r="J140"/>
  <c i="4" r="BK182"/>
  <c r="BK226"/>
  <c r="BK154"/>
  <c r="BK167"/>
  <c r="J193"/>
  <c r="J136"/>
  <c r="BK195"/>
  <c r="BK131"/>
  <c r="J204"/>
  <c r="J220"/>
  <c r="J226"/>
  <c r="J176"/>
  <c i="5" r="J121"/>
  <c i="2" r="BK151"/>
  <c r="BK141"/>
  <c i="3" r="BK274"/>
  <c r="BK210"/>
  <c r="J131"/>
  <c r="J152"/>
  <c r="J214"/>
  <c r="J146"/>
  <c r="BK301"/>
  <c r="J282"/>
  <c r="J259"/>
  <c r="J168"/>
  <c i="4" r="BK219"/>
  <c r="J166"/>
  <c r="J186"/>
  <c r="J232"/>
  <c r="J221"/>
  <c r="BK166"/>
  <c r="J209"/>
  <c r="J154"/>
  <c r="J219"/>
  <c r="BK189"/>
  <c r="J182"/>
  <c r="J229"/>
  <c r="J171"/>
  <c i="5" r="BK121"/>
  <c i="1" r="AS94"/>
  <c i="2" r="BK127"/>
  <c i="3" r="J313"/>
  <c r="BK263"/>
  <c r="BK190"/>
  <c r="J130"/>
  <c r="BK278"/>
  <c r="BK234"/>
  <c r="J183"/>
  <c r="J134"/>
  <c r="J290"/>
  <c r="J262"/>
  <c r="BK250"/>
  <c r="J181"/>
  <c r="BK325"/>
  <c r="J312"/>
  <c r="J285"/>
  <c r="J260"/>
  <c r="BK185"/>
  <c r="J158"/>
  <c r="BK134"/>
  <c r="BK152"/>
  <c r="BK135"/>
  <c r="J292"/>
  <c r="BK216"/>
  <c r="BK199"/>
  <c r="BK222"/>
  <c r="J172"/>
  <c r="BK321"/>
  <c r="BK290"/>
  <c r="BK261"/>
  <c r="J212"/>
  <c i="4" r="J189"/>
  <c r="BK128"/>
  <c r="J173"/>
  <c r="J141"/>
  <c r="BK232"/>
  <c r="BK176"/>
  <c r="J227"/>
  <c r="J157"/>
  <c r="BK214"/>
  <c r="BK159"/>
  <c r="J131"/>
  <c r="J195"/>
  <c i="5" r="F37"/>
  <c i="1" r="BD98"/>
  <c i="2" r="J135"/>
  <c r="BK143"/>
  <c r="J133"/>
  <c r="BK145"/>
  <c i="3" r="J325"/>
  <c r="BK283"/>
  <c r="BK257"/>
  <c r="BK228"/>
  <c r="BK128"/>
  <c r="BK303"/>
  <c r="BK246"/>
  <c r="J187"/>
  <c r="BK170"/>
  <c r="J300"/>
  <c r="J283"/>
  <c r="BK269"/>
  <c r="J261"/>
  <c r="BK207"/>
  <c r="BK140"/>
  <c r="J321"/>
  <c r="BK310"/>
  <c r="BK276"/>
  <c r="BK256"/>
  <c r="J234"/>
  <c r="BK183"/>
  <c r="BK146"/>
  <c r="BK130"/>
  <c r="BK148"/>
  <c r="J128"/>
  <c r="J276"/>
  <c r="J203"/>
  <c r="J135"/>
  <c r="J180"/>
  <c r="J328"/>
  <c r="J289"/>
  <c r="BK271"/>
  <c r="BK178"/>
  <c i="4" r="J223"/>
  <c r="J159"/>
  <c r="J199"/>
  <c r="BK145"/>
  <c r="J134"/>
  <c r="J167"/>
  <c r="J128"/>
  <c r="BK143"/>
  <c r="BK186"/>
  <c r="BK229"/>
  <c r="BK209"/>
  <c r="J150"/>
  <c i="5" r="F34"/>
  <c i="1" r="BA98"/>
  <c i="2" r="J128"/>
  <c r="J141"/>
  <c i="3" r="BK248"/>
  <c r="BK176"/>
  <c r="J315"/>
  <c r="BK243"/>
  <c r="J199"/>
  <c r="J178"/>
  <c r="BK289"/>
  <c r="J267"/>
  <c r="J251"/>
  <c r="J190"/>
  <c r="BK150"/>
  <c r="BK313"/>
  <c r="BK292"/>
  <c r="BK267"/>
  <c r="J250"/>
  <c r="J193"/>
  <c r="BK172"/>
  <c r="BK143"/>
  <c r="BK168"/>
  <c r="J138"/>
  <c r="BK262"/>
  <c r="J207"/>
  <c r="BK193"/>
  <c r="J216"/>
  <c r="J176"/>
  <c r="BK323"/>
  <c r="J297"/>
  <c r="J278"/>
  <c r="J243"/>
  <c r="BK131"/>
  <c i="4" r="BK136"/>
  <c r="BK171"/>
  <c r="J127"/>
  <c r="BK127"/>
  <c r="BK164"/>
  <c r="BK177"/>
  <c r="BK227"/>
  <c r="BK193"/>
  <c r="J138"/>
  <c r="BK235"/>
  <c r="J191"/>
  <c i="5" r="F36"/>
  <c i="1" r="BC98"/>
  <c i="2" r="J143"/>
  <c r="BK135"/>
  <c r="BK131"/>
  <c i="3" r="J271"/>
  <c r="J148"/>
  <c r="BK312"/>
  <c r="BK259"/>
  <c r="J257"/>
  <c r="BK194"/>
  <c r="BK287"/>
  <c r="J263"/>
  <c r="J170"/>
  <c i="4" r="BK191"/>
  <c r="BK223"/>
  <c r="BK150"/>
  <c r="BK218"/>
  <c r="BK220"/>
  <c r="J145"/>
  <c r="J164"/>
  <c r="BK221"/>
  <c r="J169"/>
  <c r="BK138"/>
  <c r="BK199"/>
  <c r="BK157"/>
  <c i="5" r="F35"/>
  <c i="1" r="BB98"/>
  <c i="2" l="1" r="P130"/>
  <c r="P129"/>
  <c i="3" r="BK249"/>
  <c r="J249"/>
  <c r="J102"/>
  <c r="P311"/>
  <c i="4" r="T217"/>
  <c r="P225"/>
  <c i="2" r="BK126"/>
  <c r="J126"/>
  <c r="J98"/>
  <c r="T126"/>
  <c r="T125"/>
  <c r="T138"/>
  <c r="T137"/>
  <c i="3" r="BK127"/>
  <c r="R249"/>
  <c i="4" r="R175"/>
  <c i="2" r="R130"/>
  <c r="R129"/>
  <c r="R138"/>
  <c r="R137"/>
  <c i="3" r="R127"/>
  <c r="R192"/>
  <c r="P245"/>
  <c r="BK311"/>
  <c r="J311"/>
  <c r="J103"/>
  <c i="4" r="T175"/>
  <c r="T125"/>
  <c r="T124"/>
  <c i="2" r="R126"/>
  <c r="R125"/>
  <c r="R124"/>
  <c i="3" r="P127"/>
  <c r="P192"/>
  <c r="BK245"/>
  <c r="J245"/>
  <c r="J101"/>
  <c r="T245"/>
  <c r="R311"/>
  <c i="4" r="BK126"/>
  <c r="P175"/>
  <c r="BK225"/>
  <c r="J225"/>
  <c r="J101"/>
  <c i="2" r="BK130"/>
  <c r="J130"/>
  <c r="J100"/>
  <c i="3" r="T192"/>
  <c r="R245"/>
  <c r="T311"/>
  <c i="4" r="P126"/>
  <c r="BK217"/>
  <c r="J217"/>
  <c r="J100"/>
  <c r="T225"/>
  <c i="2" r="P126"/>
  <c r="P125"/>
  <c r="BK138"/>
  <c r="J138"/>
  <c r="J102"/>
  <c i="3" r="T127"/>
  <c r="T126"/>
  <c r="T125"/>
  <c r="T249"/>
  <c i="4" r="R126"/>
  <c r="R125"/>
  <c r="R124"/>
  <c r="R217"/>
  <c i="2" r="T130"/>
  <c r="T129"/>
  <c r="P138"/>
  <c r="P137"/>
  <c i="3" r="BK192"/>
  <c r="J192"/>
  <c r="J100"/>
  <c r="P249"/>
  <c i="4" r="BK175"/>
  <c r="J175"/>
  <c r="J99"/>
  <c r="P217"/>
  <c r="R225"/>
  <c i="3" r="BK189"/>
  <c r="J189"/>
  <c r="J99"/>
  <c r="BK327"/>
  <c r="BK326"/>
  <c r="J326"/>
  <c r="J104"/>
  <c i="4" r="BK231"/>
  <c r="J231"/>
  <c r="J103"/>
  <c r="BK234"/>
  <c r="J234"/>
  <c r="J104"/>
  <c i="2" r="BK147"/>
  <c r="J147"/>
  <c r="J103"/>
  <c r="BK150"/>
  <c r="J150"/>
  <c r="J104"/>
  <c i="5" r="BK120"/>
  <c r="J120"/>
  <c r="J98"/>
  <c i="4" r="BK230"/>
  <c r="J230"/>
  <c r="J102"/>
  <c i="5" r="F115"/>
  <c r="J91"/>
  <c r="J115"/>
  <c r="E85"/>
  <c r="J112"/>
  <c i="4" r="J126"/>
  <c r="J98"/>
  <c i="5" r="BE121"/>
  <c r="F91"/>
  <c i="4" r="J91"/>
  <c r="F121"/>
  <c r="BE128"/>
  <c r="BE134"/>
  <c r="BE136"/>
  <c r="BE141"/>
  <c r="BE143"/>
  <c r="BE214"/>
  <c r="BE220"/>
  <c r="BE235"/>
  <c r="F91"/>
  <c r="BE164"/>
  <c r="BE167"/>
  <c r="BE169"/>
  <c r="BE171"/>
  <c r="BE173"/>
  <c r="BE191"/>
  <c r="BE204"/>
  <c r="BE209"/>
  <c r="BE232"/>
  <c r="J89"/>
  <c r="BE145"/>
  <c r="BE157"/>
  <c i="3" r="J327"/>
  <c r="J105"/>
  <c i="4" r="J121"/>
  <c r="BE127"/>
  <c r="BE138"/>
  <c r="BE189"/>
  <c r="BE219"/>
  <c r="BE221"/>
  <c r="BE223"/>
  <c i="3" r="J127"/>
  <c r="J98"/>
  <c i="4" r="BE150"/>
  <c r="BE186"/>
  <c r="BE218"/>
  <c r="BE226"/>
  <c r="BE227"/>
  <c r="E85"/>
  <c r="BE154"/>
  <c r="BE182"/>
  <c r="BE193"/>
  <c r="BE159"/>
  <c r="BE166"/>
  <c r="BE177"/>
  <c r="BE229"/>
  <c r="BE131"/>
  <c r="BE176"/>
  <c r="BE195"/>
  <c r="BE199"/>
  <c i="2" r="BK125"/>
  <c r="J125"/>
  <c r="J97"/>
  <c i="3" r="E115"/>
  <c r="F122"/>
  <c r="BE150"/>
  <c r="BE176"/>
  <c r="BE190"/>
  <c r="BE222"/>
  <c r="BE234"/>
  <c r="BE250"/>
  <c r="BE256"/>
  <c r="BE257"/>
  <c r="BE267"/>
  <c r="BE269"/>
  <c r="BE283"/>
  <c r="BE308"/>
  <c r="BE315"/>
  <c r="BE323"/>
  <c r="BE325"/>
  <c r="BE328"/>
  <c r="BE134"/>
  <c r="BE148"/>
  <c r="BE194"/>
  <c r="BE243"/>
  <c r="F121"/>
  <c r="BE165"/>
  <c r="BE170"/>
  <c r="BE187"/>
  <c r="BE251"/>
  <c r="BE263"/>
  <c r="BE265"/>
  <c r="BE290"/>
  <c i="2" r="BK129"/>
  <c r="J129"/>
  <c r="J99"/>
  <c i="3" r="BE140"/>
  <c r="BE158"/>
  <c r="BE178"/>
  <c r="BE185"/>
  <c r="BE193"/>
  <c r="BE199"/>
  <c r="BE240"/>
  <c r="J91"/>
  <c r="BE128"/>
  <c r="BE135"/>
  <c r="BE207"/>
  <c r="BE212"/>
  <c r="BE214"/>
  <c r="BE248"/>
  <c r="BE271"/>
  <c r="BE274"/>
  <c r="BE299"/>
  <c r="BE300"/>
  <c r="BE303"/>
  <c r="BE319"/>
  <c i="2" r="BK137"/>
  <c r="J137"/>
  <c r="J101"/>
  <c i="3" r="J92"/>
  <c r="BE131"/>
  <c r="BE183"/>
  <c r="BE203"/>
  <c r="BE228"/>
  <c r="BE259"/>
  <c r="BE273"/>
  <c r="BE278"/>
  <c r="BE285"/>
  <c r="BE292"/>
  <c r="BE313"/>
  <c r="J119"/>
  <c r="BE130"/>
  <c r="BE143"/>
  <c r="BE146"/>
  <c r="BE216"/>
  <c r="BE276"/>
  <c r="BE287"/>
  <c r="BE289"/>
  <c r="BE310"/>
  <c r="BE321"/>
  <c r="BE138"/>
  <c r="BE152"/>
  <c r="BE168"/>
  <c r="BE172"/>
  <c r="BE180"/>
  <c r="BE181"/>
  <c r="BE210"/>
  <c r="BE246"/>
  <c r="BE260"/>
  <c r="BE261"/>
  <c r="BE262"/>
  <c r="BE282"/>
  <c r="BE297"/>
  <c r="BE301"/>
  <c r="BE312"/>
  <c i="2" r="E114"/>
  <c r="F121"/>
  <c r="BE128"/>
  <c r="BE139"/>
  <c r="BE141"/>
  <c r="BE143"/>
  <c r="J89"/>
  <c r="F120"/>
  <c r="J121"/>
  <c r="BE133"/>
  <c r="BE135"/>
  <c r="BE151"/>
  <c r="J120"/>
  <c r="BE127"/>
  <c r="BE131"/>
  <c r="BE145"/>
  <c r="BE148"/>
  <c r="J34"/>
  <c i="1" r="AW95"/>
  <c i="4" r="F35"/>
  <c i="1" r="BB97"/>
  <c i="5" r="J34"/>
  <c i="1" r="AW98"/>
  <c i="2" r="F36"/>
  <c i="1" r="BC95"/>
  <c i="4" r="F37"/>
  <c i="1" r="BD97"/>
  <c i="4" r="F34"/>
  <c i="1" r="BA97"/>
  <c i="2" r="F37"/>
  <c i="1" r="BD95"/>
  <c i="3" r="F37"/>
  <c i="1" r="BD96"/>
  <c i="3" r="F36"/>
  <c i="1" r="BC96"/>
  <c i="3" r="F34"/>
  <c i="1" r="BA96"/>
  <c i="5" r="J33"/>
  <c i="1" r="AV98"/>
  <c i="2" r="F35"/>
  <c i="1" r="BB95"/>
  <c i="4" r="F36"/>
  <c i="1" r="BC97"/>
  <c i="4" r="J34"/>
  <c i="1" r="AW97"/>
  <c i="3" r="J34"/>
  <c i="1" r="AW96"/>
  <c i="2" r="F34"/>
  <c i="1" r="BA95"/>
  <c i="3" r="F35"/>
  <c i="1" r="BB96"/>
  <c i="4" l="1" r="BK125"/>
  <c r="J125"/>
  <c r="J97"/>
  <c i="3" r="R126"/>
  <c r="R125"/>
  <c i="4" r="P125"/>
  <c r="P124"/>
  <c i="1" r="AU97"/>
  <c i="3" r="BK126"/>
  <c r="J126"/>
  <c r="J97"/>
  <c i="2" r="P124"/>
  <c i="1" r="AU95"/>
  <c i="3" r="P126"/>
  <c r="P125"/>
  <c i="1" r="AU96"/>
  <c i="2" r="T124"/>
  <c i="5" r="BK119"/>
  <c r="J119"/>
  <c r="J97"/>
  <c i="2" r="BK124"/>
  <c r="J124"/>
  <c r="J96"/>
  <c i="3" r="F33"/>
  <c i="1" r="AZ96"/>
  <c i="2" r="J33"/>
  <c i="1" r="AV95"/>
  <c r="AT95"/>
  <c r="BA94"/>
  <c r="AW94"/>
  <c r="AK30"/>
  <c r="BB94"/>
  <c r="AX94"/>
  <c i="4" r="F33"/>
  <c i="1" r="AZ97"/>
  <c i="4" r="J33"/>
  <c i="1" r="AV97"/>
  <c r="AT97"/>
  <c i="2" r="F33"/>
  <c i="1" r="AZ95"/>
  <c r="AT98"/>
  <c r="BC94"/>
  <c r="W32"/>
  <c i="3" r="J33"/>
  <c i="1" r="AV96"/>
  <c r="AT96"/>
  <c i="5" r="F33"/>
  <c i="1" r="AZ98"/>
  <c r="BD94"/>
  <c r="W33"/>
  <c i="4" l="1" r="BK124"/>
  <c r="J124"/>
  <c r="J96"/>
  <c i="3" r="BK125"/>
  <c r="J125"/>
  <c r="J96"/>
  <c i="5" r="BK118"/>
  <c r="J118"/>
  <c r="J96"/>
  <c i="1" r="AU94"/>
  <c r="AZ94"/>
  <c r="W29"/>
  <c r="W31"/>
  <c i="2" r="J30"/>
  <c i="1" r="AG95"/>
  <c r="W30"/>
  <c r="AY94"/>
  <c i="2" l="1" r="J39"/>
  <c i="1" r="AN95"/>
  <c i="4" r="J30"/>
  <c i="1" r="AG97"/>
  <c r="AN97"/>
  <c i="5" r="J30"/>
  <c i="1" r="AG98"/>
  <c i="3" r="J30"/>
  <c i="1" r="AG96"/>
  <c r="AN96"/>
  <c r="AV94"/>
  <c r="AK29"/>
  <c i="3" l="1" r="J39"/>
  <c i="4" r="J39"/>
  <c i="5" r="J39"/>
  <c i="1" r="AN98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<sst xmlns="http://schemas.openxmlformats.org/spreadsheetml/2006/main">
  <si>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</si>
  <si>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</si>
  <si>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</si>
  <si>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</si>
  <si>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{86ce376e-159b-4914-8bbf-0e3bc32ef524}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</si>
  <si>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</si>
  <si>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</si>
  <si>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</si>
  <si>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</si>
  <si>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</si>
  <si>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</si>
  <si>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</si>
  <si>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</si>
  <si>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</si>
  <si>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121005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</si>
  <si>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</si>
  <si>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</si>
  <si>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II/105 od kř. III/10529 Bratřejov - kř. MK Žemličkova Lhota - PD</t>
  </si>
  <si>
    <t>KSO:</t>
  </si>
  <si>
    <t>CC-CZ:</t>
  </si>
  <si>
    <t>Místo:</t>
  </si>
  <si>
    <t xml:space="preserve"> </t>
  </si>
  <si>
    <t>Datum:</t>
  </si>
  <si>
    <t>18. 8. 2022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</si>
  <si>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</si>
  <si>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</si>
  <si>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</si>
  <si>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</si>
  <si>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</si>
  <si>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</si>
  <si>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</si>
  <si>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</si>
  <si>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</si>
  <si>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</si>
  <si>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</si>
  <si>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</si>
  <si>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</si>
  <si>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</si>
  <si>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</si>
  <si>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</si>
  <si>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</si>
  <si>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</si>
  <si>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</si>
  <si>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</si>
  <si>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</si>
  <si>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</si>
  <si>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</si>
  <si>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</si>
  <si>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</si>
  <si>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</si>
  <si>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</si>
  <si>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</si>
  <si>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</si>
  <si>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</si>
  <si>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</si>
  <si>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</si>
  <si>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</si>
  <si>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</si>
  <si>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</si>
  <si>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</si>
  <si>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</si>
  <si>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</si>
  <si>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</si>
  <si>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</si>
  <si>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</si>
  <si>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</si>
  <si>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</si>
  <si>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</si>
  <si>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</si>
  <si>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</si>
  <si>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</si>
  <si>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</si>
  <si>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</si>
  <si>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</si>
  <si>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</si>
  <si>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</si>
  <si>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</si>
  <si>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</si>
  <si>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</si>
  <si>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Všeobecné položky</t>
  </si>
  <si>
    <t>STA</t>
  </si>
  <si>
    <t>1</t>
  </si>
  <si>
    <t>{37a79b26-ab2f-4f57-ba20-102165eb55bf}</t>
  </si>
  <si>
    <t>2</t>
  </si>
  <si>
    <t>SO 101.1</t>
  </si>
  <si>
    <t>Silnice II/105 - úsek I.</t>
  </si>
  <si>
    <t>{a9310ee3-d6b8-4a92-a8f7-28217d724e82}</t>
  </si>
  <si>
    <t>SO 101.2</t>
  </si>
  <si>
    <t>Silnice II/105 - úsek II.</t>
  </si>
  <si>
    <t>{6d427f1a-c4e3-4e9e-b2ff-e6ad67242519}</t>
  </si>
  <si>
    <t>SO 182</t>
  </si>
  <si>
    <t xml:space="preserve"> Dopravně inženýrská opatření</t>
  </si>
  <si>
    <t>{896f415a-a8f8-45ac-8377-b9420f3cb862}</t>
  </si>
  <si>
    <t>KRYCÍ LIST SOUPISU PRACÍ</t>
  </si>
  <si>
    <t>Objekt:</t>
  </si>
  <si>
    <t>SO 001 - Všeobecné položky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</si>
  <si>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</si>
  <si>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</si>
  <si>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</si>
  <si>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</si>
  <si>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</si>
  <si>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</si>
  <si>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</si>
  <si>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</si>
  <si>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</si>
  <si>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</si>
  <si>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</si>
  <si>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</si>
  <si>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</si>
  <si>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</si>
  <si>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</si>
  <si>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</si>
  <si>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</si>
  <si>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</si>
  <si>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</si>
  <si>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</si>
  <si>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</si>
  <si>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</si>
  <si>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</si>
  <si>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</si>
  <si>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</si>
  <si>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</si>
  <si>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</si>
  <si>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</si>
  <si>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</si>
  <si>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</si>
  <si>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</si>
  <si>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</si>
  <si>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</si>
  <si>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</si>
  <si>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4</t>
  </si>
  <si>
    <t>-1191646384</t>
  </si>
  <si>
    <t>184818232</t>
  </si>
  <si>
    <t>Ochrana kmene průměru přes 300 do 500 mm bedněním výšky do 2 m</t>
  </si>
  <si>
    <t>kus</t>
  </si>
  <si>
    <t>691451646</t>
  </si>
  <si>
    <t>N00</t>
  </si>
  <si>
    <t>Nepojmenované práce</t>
  </si>
  <si>
    <t>N01</t>
  </si>
  <si>
    <t>Nepojmenovaný díl</t>
  </si>
  <si>
    <t>3</t>
  </si>
  <si>
    <t>043002000</t>
  </si>
  <si>
    <t>Zkoušky a ostatní měření</t>
  </si>
  <si>
    <t>…</t>
  </si>
  <si>
    <t>1024</t>
  </si>
  <si>
    <t>727443248</t>
  </si>
  <si>
    <t>P</t>
  </si>
  <si>
    <t>Poznámka k položce:_x000d_
Zkoušky na PAU (polyaromatické uhlovodíky) a odvoz nevhodného materiálu vč. uložení</t>
  </si>
  <si>
    <t>900000.R</t>
  </si>
  <si>
    <t>Obnova vozovky objízdných tras - Preliminář</t>
  </si>
  <si>
    <t>kpl</t>
  </si>
  <si>
    <t>512</t>
  </si>
  <si>
    <t>105847672</t>
  </si>
  <si>
    <t>Poznámka k položce:_x000d_
Položka bude čerpána se souhlasem investora podle skutečného stavu objízdných tras.</t>
  </si>
  <si>
    <t>5</t>
  </si>
  <si>
    <t>997221645.R</t>
  </si>
  <si>
    <t>Poplatek za uložení na skládce (skládkovné) odpadu asfaltového nevhodného s PAU</t>
  </si>
  <si>
    <t>t</t>
  </si>
  <si>
    <t>1576690232</t>
  </si>
  <si>
    <t>VV</t>
  </si>
  <si>
    <t xml:space="preserve">(13236/2)*0,06*0,15*2,2   "předpoklad 15 % odfrézovaného materiálu v 1.úseku</t>
  </si>
  <si>
    <t>VRN</t>
  </si>
  <si>
    <t>Vedlejší rozpočtové náklady</t>
  </si>
  <si>
    <t>VRN1</t>
  </si>
  <si>
    <t>Průzkumné, geodetické a projektové práce</t>
  </si>
  <si>
    <t>6</t>
  </si>
  <si>
    <t>011002000</t>
  </si>
  <si>
    <t>Průzkumné práce - zaměření, vytyčení a ochrana IS</t>
  </si>
  <si>
    <t>777884005</t>
  </si>
  <si>
    <t>Poznámka k položce:_x000d_
vč. vytyčovací sítě</t>
  </si>
  <si>
    <t>7</t>
  </si>
  <si>
    <t>012002000</t>
  </si>
  <si>
    <t>Geodetické práce - před, během a po stavbě</t>
  </si>
  <si>
    <t>77091875</t>
  </si>
  <si>
    <t>Poznámka k položce:_x000d_
vč. vytyčení hranic pozemků</t>
  </si>
  <si>
    <t>8</t>
  </si>
  <si>
    <t>013274000</t>
  </si>
  <si>
    <t>Pasportizace objektu před započetím prací</t>
  </si>
  <si>
    <t>-231582057</t>
  </si>
  <si>
    <t>Poznámka k položce:_x000d_
Zjištění skutečného stavu objízdných tras.</t>
  </si>
  <si>
    <t>9</t>
  </si>
  <si>
    <t>013284000</t>
  </si>
  <si>
    <t>Pasportizace objektu po provedení prací</t>
  </si>
  <si>
    <t>1664931475</t>
  </si>
  <si>
    <t>VRN3</t>
  </si>
  <si>
    <t>Zařízení staveniště</t>
  </si>
  <si>
    <t>10</t>
  </si>
  <si>
    <t>030001000</t>
  </si>
  <si>
    <t>-1545490940</t>
  </si>
  <si>
    <t>Poznámka k položce:_x000d_
zřízení, provozování a zrušení zařízení staveniště.</t>
  </si>
  <si>
    <t>VRN7</t>
  </si>
  <si>
    <t>Provozní vlivy</t>
  </si>
  <si>
    <t>11</t>
  </si>
  <si>
    <t>075002001.R</t>
  </si>
  <si>
    <t>Ochrana geodetických a nivelačních bodů</t>
  </si>
  <si>
    <t>-231406691</t>
  </si>
  <si>
    <t>SO 101.1 - Silnice II/105 - úsek I.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</si>
  <si>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</si>
  <si>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</si>
  <si>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</si>
  <si>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</si>
  <si>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</si>
  <si>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113105113</t>
  </si>
  <si>
    <t>Rozebrání dlažeb z lomového kamene kladených na MC vyspárované MC</t>
  </si>
  <si>
    <t>18175346</t>
  </si>
  <si>
    <t>Poznámka k položce:_x000d_
pro předláždění uložit na stavbě</t>
  </si>
  <si>
    <t>113107125</t>
  </si>
  <si>
    <t>Odstranění podkladu z kameniva drceného tl přes 400 do 500 mm ručně</t>
  </si>
  <si>
    <t>-1823781169</t>
  </si>
  <si>
    <t>113154331</t>
  </si>
  <si>
    <t>Frézování živičného krytu tl do 30 mm pruh š přes 1 do 2 m pl přes 1000 do 10000 m2 bez překážek v trase</t>
  </si>
  <si>
    <t>2032352530</t>
  </si>
  <si>
    <t>Poznámka k položce:_x000d_
Materiál bude odkoupen zhotovitelem a příp. využit do stavby (krajnice apod.)</t>
  </si>
  <si>
    <t xml:space="preserve">(5693+583+163+179)*2   "prům. tl. 6 cm</t>
  </si>
  <si>
    <t>113202111</t>
  </si>
  <si>
    <t>Vytrhání obrub krajníků obrubníků stojatých</t>
  </si>
  <si>
    <t>m</t>
  </si>
  <si>
    <t>16561679</t>
  </si>
  <si>
    <t>116951201</t>
  </si>
  <si>
    <t>Úprava zemin vápnem nebo směsnými hydraulickými pojivy</t>
  </si>
  <si>
    <t>m3</t>
  </si>
  <si>
    <t>-1316645193</t>
  </si>
  <si>
    <t>Poznámka k položce:_x000d_
úprava AZ na místě_x000d_
Položka bude čerpána po souhlasu TDI</t>
  </si>
  <si>
    <t xml:space="preserve">966*0,5*0,10   "plocha dle konstrukce 3 x tl. - 10% předpoklad</t>
  </si>
  <si>
    <t>M</t>
  </si>
  <si>
    <t>58530170</t>
  </si>
  <si>
    <t>vápno nehašené CL 90-Q pro úpravu zemin standardní</t>
  </si>
  <si>
    <t>106854743</t>
  </si>
  <si>
    <t>48,3*2,0*0,02</t>
  </si>
  <si>
    <t>121151124</t>
  </si>
  <si>
    <t>Sejmutí ornice plochy přes 500 m2 tl vrstvy přes 200 do 250 mm strojně</t>
  </si>
  <si>
    <t>1212814236</t>
  </si>
  <si>
    <t>Poznámka k položce:_x000d_
Předpoklad 50% bude využito, zbytek se odveze na skládku</t>
  </si>
  <si>
    <t>309/0,15</t>
  </si>
  <si>
    <t>122151104</t>
  </si>
  <si>
    <t>Odkopávky a prokopávky nezapažené v hornině třídy těžitelnosti I skupiny 1 a 2 objem do 500 m3 strojně</t>
  </si>
  <si>
    <t>139905036</t>
  </si>
  <si>
    <t>Poznámka k položce:_x000d_
Položka bude čerpána se souhlasem TDI</t>
  </si>
  <si>
    <t xml:space="preserve">966*0,5*0,10   "plocha kce 3 x tl. - odkop pro AZ - 10% předpoklad</t>
  </si>
  <si>
    <t>122151404</t>
  </si>
  <si>
    <t>Vykopávky v zemníku na suchu v hornině třídy těžitelnosti I skupiny 1 a 2 objem do 500 m3 strojně</t>
  </si>
  <si>
    <t>-586491216</t>
  </si>
  <si>
    <t>Poznámka k položce:_x000d_
nakoupená ornice - předpoklad 50% ze sejmutí ornice bude nevhodné</t>
  </si>
  <si>
    <t>122861101</t>
  </si>
  <si>
    <t>Těžení jednotlivých balvanů v hornině třídy těžitelnosti III skupiny 6 a 7</t>
  </si>
  <si>
    <t>1230950568</t>
  </si>
  <si>
    <t xml:space="preserve">1,0*3   "odhad 1 m3 balvan - počet 3 kusy</t>
  </si>
  <si>
    <t>132151253</t>
  </si>
  <si>
    <t>Hloubení rýh nezapažených š do 2000 mm v hornině třídy těžitelnosti I skupiny 1 a 2 objem do 100 m3 strojně</t>
  </si>
  <si>
    <t>1602145</t>
  </si>
  <si>
    <t>70*0,7</t>
  </si>
  <si>
    <t>12</t>
  </si>
  <si>
    <t>162351104</t>
  </si>
  <si>
    <t>Vodorovné přemístění přes 500 do 1000 m výkopku/sypaniny z horniny třídy těžitelnosti I skupiny 1 až 3</t>
  </si>
  <si>
    <t>-204258806</t>
  </si>
  <si>
    <t xml:space="preserve">309   "ornice</t>
  </si>
  <si>
    <t xml:space="preserve">49   "zemina z hloubí rýhy pro vsak</t>
  </si>
  <si>
    <t xml:space="preserve">48,3  "zemina z výkopu pro AZ</t>
  </si>
  <si>
    <t xml:space="preserve">154,5   "dovoz vhodné ornice ze zemníku</t>
  </si>
  <si>
    <t>Součet</t>
  </si>
  <si>
    <t>13</t>
  </si>
  <si>
    <t>162751119</t>
  </si>
  <si>
    <t>Příplatek k vodorovnému přemístění výkopku/sypaniny z horniny třídy těžitelnosti I skupiny 1 až 3 ZKD 1000 m přes 10000 m</t>
  </si>
  <si>
    <t>-1833557798</t>
  </si>
  <si>
    <t xml:space="preserve">Poznámka k položce:_x000d_
skládka celkem 20 km </t>
  </si>
  <si>
    <t xml:space="preserve">48,3+49    "zemina na skládku</t>
  </si>
  <si>
    <t xml:space="preserve">309*0,5      "50% ornice nevhodné na skládku - předpoklad</t>
  </si>
  <si>
    <t>406,3*19 'Přepočtené koeficientem množství</t>
  </si>
  <si>
    <t>14</t>
  </si>
  <si>
    <t>171152111</t>
  </si>
  <si>
    <t>Uložení sypaniny z hornin nesoudržných a sypkých do násypů zhutněných v aktivní zóně silnic a dálnic</t>
  </si>
  <si>
    <t>72819143</t>
  </si>
  <si>
    <t>171201221</t>
  </si>
  <si>
    <t>Poplatek za uložení na skládce (skládkovné) zeminy a kamení kód odpadu 17 05 04</t>
  </si>
  <si>
    <t>-589965116</t>
  </si>
  <si>
    <t>(49+48,3+154,5)*1,9</t>
  </si>
  <si>
    <t>16</t>
  </si>
  <si>
    <t>171201222.R</t>
  </si>
  <si>
    <t>Poplatek za zemník</t>
  </si>
  <si>
    <t>74900301</t>
  </si>
  <si>
    <t>154,5*1,9 'Přepočtené koeficientem množství</t>
  </si>
  <si>
    <t>17</t>
  </si>
  <si>
    <t>171251201</t>
  </si>
  <si>
    <t>Uložení sypaniny na skládky nebo meziskládky</t>
  </si>
  <si>
    <t>-329598206</t>
  </si>
  <si>
    <t xml:space="preserve">309   "ornice na MDP a na skládku</t>
  </si>
  <si>
    <t xml:space="preserve">49+48,3   "zemina na skládku</t>
  </si>
  <si>
    <t>18</t>
  </si>
  <si>
    <t>174151101</t>
  </si>
  <si>
    <t>Zásyp jam, šachet rýh nebo kolem objektů sypaninou se zhutněním</t>
  </si>
  <si>
    <t>647231283</t>
  </si>
  <si>
    <t xml:space="preserve">8*0,20*0,4    "zásyp trouby DN 200 - délka x tl. x šířka</t>
  </si>
  <si>
    <t>19</t>
  </si>
  <si>
    <t>174253301</t>
  </si>
  <si>
    <t>Zásyp rýh pro drény hl do 1,0 m</t>
  </si>
  <si>
    <t>1951512146</t>
  </si>
  <si>
    <t xml:space="preserve">Poznámka k položce:_x000d_
Vsakovací rýha - ŠD </t>
  </si>
  <si>
    <t>20</t>
  </si>
  <si>
    <t>181411133</t>
  </si>
  <si>
    <t>Založení parkového trávníku výsevem pl do 1000 m2 ve svahu přes 1:2 do 1:1</t>
  </si>
  <si>
    <t>-2093046634</t>
  </si>
  <si>
    <t>00572440</t>
  </si>
  <si>
    <t>osivo směs travní hřištní</t>
  </si>
  <si>
    <t>kg</t>
  </si>
  <si>
    <t>-792227440</t>
  </si>
  <si>
    <t>2060*0,02 'Přepočtené koeficientem množství</t>
  </si>
  <si>
    <t>22</t>
  </si>
  <si>
    <t>182351133</t>
  </si>
  <si>
    <t>Rozprostření ornice pl přes 500 m2 ve svahu nad 1:5 tl vrstvy do 200 mm strojně</t>
  </si>
  <si>
    <t>-1819829151</t>
  </si>
  <si>
    <t>23</t>
  </si>
  <si>
    <t>185803113</t>
  </si>
  <si>
    <t>Ošetření trávníku shrabáním ve svahu přes 1:2 do 1:1</t>
  </si>
  <si>
    <t>1128285892</t>
  </si>
  <si>
    <t>24</t>
  </si>
  <si>
    <t>185851121</t>
  </si>
  <si>
    <t>Dovoz vody pro zálivku rostlin za vzdálenost do 1000 m</t>
  </si>
  <si>
    <t>1225314440</t>
  </si>
  <si>
    <t>309*0,01*2</t>
  </si>
  <si>
    <t>Vodorovné konstrukce</t>
  </si>
  <si>
    <t>25</t>
  </si>
  <si>
    <t>451317777</t>
  </si>
  <si>
    <t>Podklad nebo lože pod dlažbu vodorovný nebo do sklonu 1:5 z betonu prostého tl přes 50 do 100 mm</t>
  </si>
  <si>
    <t>-757289143</t>
  </si>
  <si>
    <t xml:space="preserve">63*0,1   "délka x plocha v řezu - betonová žlabovka</t>
  </si>
  <si>
    <t>Komunikace pozemní</t>
  </si>
  <si>
    <t>26</t>
  </si>
  <si>
    <t>564851011</t>
  </si>
  <si>
    <t>Podklad ze štěrkodrtě ŠD plochy do 100 m2 tl 150 mm</t>
  </si>
  <si>
    <t>-1593951952</t>
  </si>
  <si>
    <t>27</t>
  </si>
  <si>
    <t>564972111</t>
  </si>
  <si>
    <t>Podklad z mechanicky zpevněného kameniva MZK tl 250 mm</t>
  </si>
  <si>
    <t>1924905715</t>
  </si>
  <si>
    <t xml:space="preserve">Poznámka k položce:_x000d_
dle diagnostiky - po souhlasu TDI_x000d_
</t>
  </si>
  <si>
    <t xml:space="preserve">966*1,3   "kce 3</t>
  </si>
  <si>
    <t xml:space="preserve">89    "vyrovnávací štěrková vrstva MZK 0/32 do úrovně ložné vrstvy</t>
  </si>
  <si>
    <t>28</t>
  </si>
  <si>
    <t>565166111</t>
  </si>
  <si>
    <t>Asfaltový beton vrstva podkladní ACP 22 (obalované kamenivo OKH) tl 80 mm š do 3 m</t>
  </si>
  <si>
    <t>-1873734937</t>
  </si>
  <si>
    <t xml:space="preserve">4507*1,1   "kce 2</t>
  </si>
  <si>
    <t xml:space="preserve">966*1,1*2   "kce 3 - dvě vrstvy do tloušťky 120-200mm</t>
  </si>
  <si>
    <t>29</t>
  </si>
  <si>
    <t>569251111</t>
  </si>
  <si>
    <t>Zpevnění krajnic štěrkopískem nebo kamenivem těženým tl 150 mm</t>
  </si>
  <si>
    <t>-551267475</t>
  </si>
  <si>
    <t xml:space="preserve">(1069-33)*0,5*2   "délka dle staničení x šířka dle řezů x obě strany</t>
  </si>
  <si>
    <t xml:space="preserve">-932,4   "odečet recyklátu</t>
  </si>
  <si>
    <t xml:space="preserve">Součet </t>
  </si>
  <si>
    <t>30</t>
  </si>
  <si>
    <t>569903311</t>
  </si>
  <si>
    <t>Zřízení zemních krajnic se zhutněním - dosypávky</t>
  </si>
  <si>
    <t>2129859494</t>
  </si>
  <si>
    <t>Poznámka k položce:_x000d_
Lze využít materiál z odstraněných podkladních vrstev vozovek</t>
  </si>
  <si>
    <t xml:space="preserve">(1069-33)*0,03*2   "délka dle staničení x plocha dle řezů x obě strany</t>
  </si>
  <si>
    <t>31</t>
  </si>
  <si>
    <t>569951133</t>
  </si>
  <si>
    <t>Zpevnění krajnic asfaltovým recyklátem tl 150 mm</t>
  </si>
  <si>
    <t>1044231790</t>
  </si>
  <si>
    <t xml:space="preserve">(1069-33)*0,5*2*0,90   "délka dle staničení x šířka dle řezů x obě strany - 90% předpoklad</t>
  </si>
  <si>
    <t>32</t>
  </si>
  <si>
    <t>572213111</t>
  </si>
  <si>
    <t>Vyspravení výtluků na krajnicích a komunikacích recyklátem</t>
  </si>
  <si>
    <t>2023308410</t>
  </si>
  <si>
    <t xml:space="preserve">(1069-33)*0,5*0,05*2*0,20   "délka dle staničení x šířka dle řezů x předpoklad tl. x obě strany - 20 %</t>
  </si>
  <si>
    <t>33</t>
  </si>
  <si>
    <t>572531131</t>
  </si>
  <si>
    <t>Oprava trhlin asfaltovou sanační hmotou š přes 30 do 40 mm</t>
  </si>
  <si>
    <t>-1865718206</t>
  </si>
  <si>
    <t>5693*0,20</t>
  </si>
  <si>
    <t>34</t>
  </si>
  <si>
    <t>573191111</t>
  </si>
  <si>
    <t>Postřik infiltrační kationaktivní emulzí v množství 1 kg/m2</t>
  </si>
  <si>
    <t>-700231990</t>
  </si>
  <si>
    <t xml:space="preserve">966*1,1  "kce 3 pod ACP 22+</t>
  </si>
  <si>
    <t xml:space="preserve">88   "zastávkový záliv</t>
  </si>
  <si>
    <t>35</t>
  </si>
  <si>
    <t>573231107</t>
  </si>
  <si>
    <t>Postřik živičný spojovací ze silniční emulze v množství 0,40 kg/m2</t>
  </si>
  <si>
    <t>-1291605522</t>
  </si>
  <si>
    <t xml:space="preserve">1011+1011*1,03  "kce 1 pod ACL 22+ a pod ACO 11+</t>
  </si>
  <si>
    <t>4507+4507*1,03 "kce 2 pod ACO 11+ a pod ACL 22+</t>
  </si>
  <si>
    <t xml:space="preserve">966+966*1,03    "kce 3 pod ACO 11+ a pod ACL 22+</t>
  </si>
  <si>
    <t>36</t>
  </si>
  <si>
    <t>577144131</t>
  </si>
  <si>
    <t>Asfaltový beton vrstva obrusná ACO 11 (ABS) tř. I tl 50 mm š do 3 m z modifikovaného asfaltu</t>
  </si>
  <si>
    <t>1427607538</t>
  </si>
  <si>
    <t xml:space="preserve">993+18   "kce 1</t>
  </si>
  <si>
    <t xml:space="preserve">4507   "kce 2</t>
  </si>
  <si>
    <t xml:space="preserve">966   "kce 3</t>
  </si>
  <si>
    <t>37</t>
  </si>
  <si>
    <t>577156131</t>
  </si>
  <si>
    <t>Asfaltový beton vrstva ložní ACL 22 (ABVH) tl 60 mm š do 3 m z modifikovaného asfaltu</t>
  </si>
  <si>
    <t>895306469</t>
  </si>
  <si>
    <t>5561*1,03 'Přepočtené koeficientem množství</t>
  </si>
  <si>
    <t>38</t>
  </si>
  <si>
    <t>577176131</t>
  </si>
  <si>
    <t>Asfaltový beton vrstva ložní ACL 22 (ABVH) tl 80 mm š do 3 m z modifikovaného asfaltu</t>
  </si>
  <si>
    <t>1542976005</t>
  </si>
  <si>
    <t xml:space="preserve">993+18   "kce 1 tl. 60 - 90 mm</t>
  </si>
  <si>
    <t>1011*1,03 'Přepočtené koeficientem množství</t>
  </si>
  <si>
    <t>39</t>
  </si>
  <si>
    <t>594511111</t>
  </si>
  <si>
    <t>Dlažba z lomového kamene s provedením lože z betonu</t>
  </si>
  <si>
    <t>-1284811066</t>
  </si>
  <si>
    <t>Poznámka k položce:_x000d_
odláždění u propustků</t>
  </si>
  <si>
    <t>Trubní vedení</t>
  </si>
  <si>
    <t>40</t>
  </si>
  <si>
    <t>899914111</t>
  </si>
  <si>
    <t>Montáž ocelové chráničky D 159 x 10 mm</t>
  </si>
  <si>
    <t>81123903</t>
  </si>
  <si>
    <t xml:space="preserve">4+10+6+9   </t>
  </si>
  <si>
    <t>41</t>
  </si>
  <si>
    <t>14011098</t>
  </si>
  <si>
    <t>trubka ocelová bezešvá hladká jakost 11 353 159x4,5mm</t>
  </si>
  <si>
    <t>-109176931</t>
  </si>
  <si>
    <t>Ostatní konstrukce a práce, bourání</t>
  </si>
  <si>
    <t>42</t>
  </si>
  <si>
    <t>01.R</t>
  </si>
  <si>
    <t>Provizorní zastávky</t>
  </si>
  <si>
    <t>-1827019507</t>
  </si>
  <si>
    <t>43</t>
  </si>
  <si>
    <t>912211111</t>
  </si>
  <si>
    <t>Montáž směrového sloupku silničního plastového prosté uložení bez betonového základu</t>
  </si>
  <si>
    <t>1749097259</t>
  </si>
  <si>
    <t xml:space="preserve">Poznámka k položce:_x000d_
vč. červených sloupků_x000d_
</t>
  </si>
  <si>
    <t>(1070*2)/20</t>
  </si>
  <si>
    <t>5*2</t>
  </si>
  <si>
    <t>44</t>
  </si>
  <si>
    <t>40445158</t>
  </si>
  <si>
    <t>sloupek směrový silniční plastový 1,2m</t>
  </si>
  <si>
    <t>-2115410351</t>
  </si>
  <si>
    <t>45</t>
  </si>
  <si>
    <t>914111111</t>
  </si>
  <si>
    <t>Montáž svislé dopravní značky do velikosti 1 m2 objímkami na sloupek nebo konzolu</t>
  </si>
  <si>
    <t>-501920044</t>
  </si>
  <si>
    <t>Poznámka k položce:_x000d_
výměna poškozených značek za nové a znovuosazení stáv. nepoškozených značek</t>
  </si>
  <si>
    <t>46</t>
  </si>
  <si>
    <t>40445608</t>
  </si>
  <si>
    <t>značky upravující přednost P1, P4 700mm</t>
  </si>
  <si>
    <t>-1137656841</t>
  </si>
  <si>
    <t>47</t>
  </si>
  <si>
    <t>40445630</t>
  </si>
  <si>
    <t>informativní značky směrové IS1b, IS2b, IS3b, IS4b, IS19b 1100x500mm</t>
  </si>
  <si>
    <t>108063153</t>
  </si>
  <si>
    <t>48</t>
  </si>
  <si>
    <t>40445647</t>
  </si>
  <si>
    <t>dodatkové tabulky E1, E2a,b , E6, E9, E10 E12c, E17 500x500mm</t>
  </si>
  <si>
    <t>-1951473856</t>
  </si>
  <si>
    <t>49</t>
  </si>
  <si>
    <t>914511111</t>
  </si>
  <si>
    <t>Montáž sloupku dopravních značek délky do 3,5 m s betonovým základem</t>
  </si>
  <si>
    <t>-999452463</t>
  </si>
  <si>
    <t>50</t>
  </si>
  <si>
    <t>40445225</t>
  </si>
  <si>
    <t>sloupek pro dopravní značku Zn D 60mm v 3,5m</t>
  </si>
  <si>
    <t>1378115544</t>
  </si>
  <si>
    <t xml:space="preserve">Poznámka k položce:_x000d_
zbylých 6 sdloupků bude použito stávajících i se značkou_x000d_
</t>
  </si>
  <si>
    <t>51</t>
  </si>
  <si>
    <t>915111111</t>
  </si>
  <si>
    <t>Vodorovné dopravní značení dělící čáry souvislé š 125 mm základní bílá barva</t>
  </si>
  <si>
    <t>280227590</t>
  </si>
  <si>
    <t xml:space="preserve">42+7+8+1442+1414   "dle situace DZ</t>
  </si>
  <si>
    <t>52</t>
  </si>
  <si>
    <t>915111121</t>
  </si>
  <si>
    <t>Vodorovné dopravní značení dělící čáry přerušované š 125 mm základní bílá barva</t>
  </si>
  <si>
    <t>1341288592</t>
  </si>
  <si>
    <t>58+23+25</t>
  </si>
  <si>
    <t>53</t>
  </si>
  <si>
    <t>915121111</t>
  </si>
  <si>
    <t>Vodorovné dopravní značení vodící čáry souvislé š 250 mm základní bílá barva</t>
  </si>
  <si>
    <t>-389395453</t>
  </si>
  <si>
    <t>8+16</t>
  </si>
  <si>
    <t>54</t>
  </si>
  <si>
    <t>915121121</t>
  </si>
  <si>
    <t>Vodorovné dopravní značení vodící čáry přerušované š 250 mm základní bílá barva</t>
  </si>
  <si>
    <t>627674614</t>
  </si>
  <si>
    <t>6+13+7+16</t>
  </si>
  <si>
    <t>55</t>
  </si>
  <si>
    <t>916131213</t>
  </si>
  <si>
    <t>Osazení silničního obrubníku betonového stojatého s boční opěrou do lože z betonu prostého</t>
  </si>
  <si>
    <t>-1928205327</t>
  </si>
  <si>
    <t>56</t>
  </si>
  <si>
    <t>59217026</t>
  </si>
  <si>
    <t>obrubník betonový silniční 500x150x250mm</t>
  </si>
  <si>
    <t>80176209</t>
  </si>
  <si>
    <t>87*1,02 'Přepočtené koeficientem množství</t>
  </si>
  <si>
    <t>57</t>
  </si>
  <si>
    <t>919121122</t>
  </si>
  <si>
    <t>Těsnění spár zálivkou za studena pro komůrky š 15 mm hl 30 mm s těsnicím profilem</t>
  </si>
  <si>
    <t>-573404007</t>
  </si>
  <si>
    <t>Poznámka k položce:_x000d_
cementovou zálivkou M25 XF4 v betonové žlabovce</t>
  </si>
  <si>
    <t>58</t>
  </si>
  <si>
    <t>919122122</t>
  </si>
  <si>
    <t>Těsnění spár zálivkou za tepla pro komůrky š 15 mm hl 30 mm s těsnicím profilem</t>
  </si>
  <si>
    <t>-222668155</t>
  </si>
  <si>
    <t xml:space="preserve">87   "Asfaltová zálivka N2 – podél obruby</t>
  </si>
  <si>
    <t xml:space="preserve">110   "dle pol. 919735115</t>
  </si>
  <si>
    <t>59</t>
  </si>
  <si>
    <t>919521110</t>
  </si>
  <si>
    <t>Zřízení silničního propustku z trub betonových nebo ŽB DN 200</t>
  </si>
  <si>
    <t>584355094</t>
  </si>
  <si>
    <t>60</t>
  </si>
  <si>
    <t>59223020</t>
  </si>
  <si>
    <t>trouba betonová hrdlová DN 200</t>
  </si>
  <si>
    <t>-1626971804</t>
  </si>
  <si>
    <t>8,5*1,01 'Přepočtené koeficientem množství</t>
  </si>
  <si>
    <t>61</t>
  </si>
  <si>
    <t>919551112</t>
  </si>
  <si>
    <t>Zřízení propustku z trub plastových PE rýhovaných se spojkami nebo s hrdlem DN 400 mm</t>
  </si>
  <si>
    <t>1627949419</t>
  </si>
  <si>
    <t>5*6,0</t>
  </si>
  <si>
    <t>62</t>
  </si>
  <si>
    <t>56241111</t>
  </si>
  <si>
    <t>trouba HDPE flexibilní 8kPA D 400mm</t>
  </si>
  <si>
    <t>-1432315642</t>
  </si>
  <si>
    <t>30*1,015 'Přepočtené koeficientem množství</t>
  </si>
  <si>
    <t>63</t>
  </si>
  <si>
    <t>919551114</t>
  </si>
  <si>
    <t>Zřízení propustku z trub plastových PE rýhovaných se spojkami nebo s hrdlem DN 600 mm</t>
  </si>
  <si>
    <t>-1978691038</t>
  </si>
  <si>
    <t>64</t>
  </si>
  <si>
    <t>28614470</t>
  </si>
  <si>
    <t>trubka kanalizační PP korugovaná pro velké průměry DN 600x6000mm SN10</t>
  </si>
  <si>
    <t>1222531144</t>
  </si>
  <si>
    <t>10*1,015 'Přepočtené koeficientem množství</t>
  </si>
  <si>
    <t>65</t>
  </si>
  <si>
    <t>919735115</t>
  </si>
  <si>
    <t>Řezání stávajícího živičného krytu hl přes 200 do 250 mm</t>
  </si>
  <si>
    <t>1496037480</t>
  </si>
  <si>
    <t xml:space="preserve">2*7   "na ZÚ a KÚ</t>
  </si>
  <si>
    <t xml:space="preserve">50+25+21    "při napojení na vedl.komunikace</t>
  </si>
  <si>
    <t xml:space="preserve">87   "podél obruby</t>
  </si>
  <si>
    <t>66</t>
  </si>
  <si>
    <t>935111211</t>
  </si>
  <si>
    <t>Osazení příkopového žlabu do štěrkopísku tl 100 mm z betonových tvárnic š 600 mm</t>
  </si>
  <si>
    <t>120714551</t>
  </si>
  <si>
    <t>67</t>
  </si>
  <si>
    <t>59227016</t>
  </si>
  <si>
    <t>žlabovka příkopová betonová s lomenými stěnami 300x650x245mm</t>
  </si>
  <si>
    <t>205142012</t>
  </si>
  <si>
    <t>68</t>
  </si>
  <si>
    <t>935316111</t>
  </si>
  <si>
    <t>Odvodňovací žlab letištních ploch mělký z betonu pl do 0,30 m2</t>
  </si>
  <si>
    <t>1631106773</t>
  </si>
  <si>
    <t>69</t>
  </si>
  <si>
    <t>938902112</t>
  </si>
  <si>
    <t>Čištění příkopů komunikací příkopovým rypadlem objem nánosu přes 0,15 do 0,3 m3/m</t>
  </si>
  <si>
    <t>-869509985</t>
  </si>
  <si>
    <t xml:space="preserve">(1069-33)*2  </t>
  </si>
  <si>
    <t>70</t>
  </si>
  <si>
    <t>938902411</t>
  </si>
  <si>
    <t>Čištění propustků strojně tlakovou vodou D přes do 500 mm při tl nánosu do 25% DN</t>
  </si>
  <si>
    <t>-1512432138</t>
  </si>
  <si>
    <t xml:space="preserve">8   "na silnici III/10532</t>
  </si>
  <si>
    <t xml:space="preserve">9   "na ZÚ vlevo</t>
  </si>
  <si>
    <t xml:space="preserve">10+9+36   "pod silnicí</t>
  </si>
  <si>
    <t>71</t>
  </si>
  <si>
    <t>966006132</t>
  </si>
  <si>
    <t>Odstranění značek dopravních nebo orientačních se sloupky s betonovými patkami</t>
  </si>
  <si>
    <t>-2135043142</t>
  </si>
  <si>
    <t>Poznámka k položce:_x000d_
uložení pro znovuosazení</t>
  </si>
  <si>
    <t>72</t>
  </si>
  <si>
    <t>966008212</t>
  </si>
  <si>
    <t>Bourání odvodňovacího žlabu z betonových příkopových tvárnic š přes 500 do 800 mm</t>
  </si>
  <si>
    <t>928698745</t>
  </si>
  <si>
    <t>997</t>
  </si>
  <si>
    <t>Přesun sutě</t>
  </si>
  <si>
    <t>73</t>
  </si>
  <si>
    <t>997221551</t>
  </si>
  <si>
    <t>Vodorovná doprava suti ze sypkých materiálů do 1 km</t>
  </si>
  <si>
    <t>-505064089</t>
  </si>
  <si>
    <t>74</t>
  </si>
  <si>
    <t>997221559</t>
  </si>
  <si>
    <t>Příplatek ZKD 1 km u vodorovné dopravy suti ze sypkých materiálů</t>
  </si>
  <si>
    <t>194420740</t>
  </si>
  <si>
    <t>724,5*19 'Přepočtené koeficientem množství</t>
  </si>
  <si>
    <t>75</t>
  </si>
  <si>
    <t>997221571</t>
  </si>
  <si>
    <t>Vodorovná doprava vybouraných hmot do 1 km</t>
  </si>
  <si>
    <t>2078012389</t>
  </si>
  <si>
    <t xml:space="preserve">1,4   "žlabovky</t>
  </si>
  <si>
    <t xml:space="preserve">6,355   "obrubníky</t>
  </si>
  <si>
    <t>76</t>
  </si>
  <si>
    <t>997221579</t>
  </si>
  <si>
    <t>Příplatek ZKD 1 km u vodorovné dopravy vybouraných hmot</t>
  </si>
  <si>
    <t>-873291467</t>
  </si>
  <si>
    <t>7,755*19</t>
  </si>
  <si>
    <t>77</t>
  </si>
  <si>
    <t>997221615</t>
  </si>
  <si>
    <t>Poplatek za uložení na skládce (skládkovné) stavebního odpadu betonového kód odpadu 17 01 01</t>
  </si>
  <si>
    <t>-1313822125</t>
  </si>
  <si>
    <t>1,4+7,755</t>
  </si>
  <si>
    <t>78</t>
  </si>
  <si>
    <t>997221655</t>
  </si>
  <si>
    <t>-1972876749</t>
  </si>
  <si>
    <t>Poznámka k položce:_x000d_
z čištění příkopů dle pol. 938902112</t>
  </si>
  <si>
    <t>79</t>
  </si>
  <si>
    <t>997221873</t>
  </si>
  <si>
    <t>Poplatek za uložení stavebního odpadu na recyklační skládce (skládkovné) zeminy a kamení zatříděného do Katalogu odpadů pod kódem 17 05 04</t>
  </si>
  <si>
    <t>2119984258</t>
  </si>
  <si>
    <t>80</t>
  </si>
  <si>
    <t>Průzkumné práce - vizuální prohlídka odfrézovaného povrchu</t>
  </si>
  <si>
    <t>898008528</t>
  </si>
  <si>
    <t>Poznámka k položce:_x000d_
vč.vyhotovení passportu</t>
  </si>
  <si>
    <t>SO 101.2 - Silnice II/105 - úsek II.</t>
  </si>
  <si>
    <t>-1731954590</t>
  </si>
  <si>
    <t>1956818939</t>
  </si>
  <si>
    <t xml:space="preserve">(2782+60)*2   "prům. tl. 6 cm</t>
  </si>
  <si>
    <t>-1143237002</t>
  </si>
  <si>
    <t xml:space="preserve">426*0,5*0,10   "plocha dle konstrukce 3 x tl. - 10% předpoklad</t>
  </si>
  <si>
    <t>-2136172760</t>
  </si>
  <si>
    <t>21,3*2,0*0,02</t>
  </si>
  <si>
    <t xml:space="preserve">103/0,15   "odhad 1/3 z celé trasy</t>
  </si>
  <si>
    <t>-1324638756</t>
  </si>
  <si>
    <t xml:space="preserve">426*0,5*0,10   "plocha kce 3 x tl. - odkop pro AZ - 10% předpoklad</t>
  </si>
  <si>
    <t>1980895785</t>
  </si>
  <si>
    <t xml:space="preserve">180*0,6*0,8*0,2  "délka kamenného valu dle zaměření x odhad šířky a výšky x 20% délky</t>
  </si>
  <si>
    <t>91*0,7</t>
  </si>
  <si>
    <t xml:space="preserve">103   "ornice</t>
  </si>
  <si>
    <t xml:space="preserve">63,7   "zemina z hloubení rýhy pro vsak</t>
  </si>
  <si>
    <t xml:space="preserve">21,3   "zemina z odkopávek pro AZ</t>
  </si>
  <si>
    <t>202311475</t>
  </si>
  <si>
    <t>21,3+63,7</t>
  </si>
  <si>
    <t>85*19 'Přepočtené koeficientem množství</t>
  </si>
  <si>
    <t>-1822347197</t>
  </si>
  <si>
    <t>(21,3+63,7)*1,9</t>
  </si>
  <si>
    <t xml:space="preserve">103   "ornice na MDP</t>
  </si>
  <si>
    <t xml:space="preserve">63,7   "zemina na skládku</t>
  </si>
  <si>
    <t>-1855120182</t>
  </si>
  <si>
    <t>686,667*0,02 'Přepočtené koeficientem množství</t>
  </si>
  <si>
    <t>103/0,15</t>
  </si>
  <si>
    <t>564851111</t>
  </si>
  <si>
    <t>Podklad ze štěrkodrtě ŠD plochy přes 100 m2 tl 150 mm</t>
  </si>
  <si>
    <t>-1606599479</t>
  </si>
  <si>
    <t>1443714151</t>
  </si>
  <si>
    <t xml:space="preserve">426*1,3   "kce 3</t>
  </si>
  <si>
    <t xml:space="preserve">(1989+426+426)*0,20   "Pro vyrovnávky nerovností či doplnění pod asfaltovými vrstvami - 20% předpoklad</t>
  </si>
  <si>
    <t>565145111</t>
  </si>
  <si>
    <t>Asfaltový beton vrstva podkladní ACP 16 (obalované kamenivo OKS) tl 60 mm š do 3 m</t>
  </si>
  <si>
    <t>-1773790668</t>
  </si>
  <si>
    <t xml:space="preserve">426*1,1   "kce 2</t>
  </si>
  <si>
    <t xml:space="preserve">426*1,1*2    "kce 3 - dvě vrstvy do celkové tl. 100 - 140 mm</t>
  </si>
  <si>
    <t xml:space="preserve">(571-69)*0,03*2   "délka dle staničení x plocha dle řezů x obě strany</t>
  </si>
  <si>
    <t>927564191</t>
  </si>
  <si>
    <t xml:space="preserve">(1571-1069)*0,5*2   "délka dle staničení x šířka dle řezů x obě strany</t>
  </si>
  <si>
    <t xml:space="preserve">(1571-1069)*0,5*0,05*2*0,20   "délka dle staničení x šířka dle řezů x předpoklád.tl. x obě strany - 20 %</t>
  </si>
  <si>
    <t>2782*0,20</t>
  </si>
  <si>
    <t xml:space="preserve">426*1,3    "kce 3  PI-CP  0,6 kg/m2</t>
  </si>
  <si>
    <t xml:space="preserve">1989*1,05+1989   "kce 1 pod ACL 16+ a pod ACO 11+</t>
  </si>
  <si>
    <t xml:space="preserve">426*1,1+426*1,05+426  "kce 2 pod ACP 16+ a pod ACL 16+ a pod ACO 11+</t>
  </si>
  <si>
    <t xml:space="preserve">426*1,05+426  "kce 3 pod ACL 16+ a pod ACO 11+</t>
  </si>
  <si>
    <t xml:space="preserve">1989   "kce 1</t>
  </si>
  <si>
    <t xml:space="preserve">426    "kce 2</t>
  </si>
  <si>
    <t xml:space="preserve">426   "kce 3</t>
  </si>
  <si>
    <t>577145132</t>
  </si>
  <si>
    <t>Asfaltový beton vrstva ložní ACL 16 (ABH) tl 50 mm š do 3 m z modifikovaného asfaltu</t>
  </si>
  <si>
    <t>-1679424655</t>
  </si>
  <si>
    <t>852*1,05 'Přepočtené koeficientem množství</t>
  </si>
  <si>
    <t>577155132</t>
  </si>
  <si>
    <t>Asfaltový beton vrstva ložní ACL 16 (ABH) tl 60 mm š do 3 m z modifikovaného asfaltu</t>
  </si>
  <si>
    <t>100949033</t>
  </si>
  <si>
    <t>Poznámka k položce:_x000d_
konstrukce 1</t>
  </si>
  <si>
    <t>1989*1,05 'Přepočtené koeficientem množství</t>
  </si>
  <si>
    <t>52768021</t>
  </si>
  <si>
    <t>2*7</t>
  </si>
  <si>
    <t>(1571-1069)*2</t>
  </si>
  <si>
    <t>319,5*19 'Přepočtené koeficientem množství</t>
  </si>
  <si>
    <t>1378054440</t>
  </si>
  <si>
    <t xml:space="preserve">SO 182 -  Dopravně inženýrská opatření</t>
  </si>
  <si>
    <t>91000.R</t>
  </si>
  <si>
    <t>Dopravně - inženýrská opatření</t>
  </si>
  <si>
    <t>-313043621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</si>
</sst>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21</v>
      </c>
      <c r="AK17" s="30" t="s">
        <v>26</v>
      </c>
      <c r="AN17" s="25" t="s">
        <v>1</v>
      </c>
      <c r="AR17" s="20"/>
      <c r="BE17" s="29"/>
      <c r="BS17" s="17" t="s">
        <v>30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31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30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32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37</v>
      </c>
      <c r="E29" s="3"/>
      <c r="F29" s="30" t="s">
        <v>38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39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40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41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42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48</v>
      </c>
      <c r="AI60" s="39"/>
      <c r="AJ60" s="39"/>
      <c r="AK60" s="39"/>
      <c r="AL60" s="39"/>
      <c r="AM60" s="56" t="s">
        <v>49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51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48</v>
      </c>
      <c r="AI75" s="39"/>
      <c r="AJ75" s="39"/>
      <c r="AK75" s="39"/>
      <c r="AL75" s="39"/>
      <c r="AM75" s="56" t="s">
        <v>49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121005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II/105 od kř. III/10529 Bratřejov - kř. MK Žemličkova Lhota - PD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18. 8. 2022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29</v>
      </c>
      <c r="AJ89" s="36"/>
      <c r="AK89" s="36"/>
      <c r="AL89" s="36"/>
      <c r="AM89" s="68" t="str">
        <f>IF(E17="","",E17)</f>
        <v xml:space="preserve"> </v>
      </c>
      <c r="AN89" s="4"/>
      <c r="AO89" s="4"/>
      <c r="AP89" s="4"/>
      <c r="AQ89" s="36"/>
      <c r="AR89" s="37"/>
      <c r="AS89" s="69" t="s">
        <v>53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31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54</v>
      </c>
      <c r="D92" s="78"/>
      <c r="E92" s="78"/>
      <c r="F92" s="78"/>
      <c r="G92" s="78"/>
      <c r="H92" s="79"/>
      <c r="I92" s="80" t="s">
        <v>55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56</v>
      </c>
      <c r="AH92" s="78"/>
      <c r="AI92" s="78"/>
      <c r="AJ92" s="78"/>
      <c r="AK92" s="78"/>
      <c r="AL92" s="78"/>
      <c r="AM92" s="78"/>
      <c r="AN92" s="80" t="s">
        <v>57</v>
      </c>
      <c r="AO92" s="78"/>
      <c r="AP92" s="82"/>
      <c r="AQ92" s="83" t="s">
        <v>58</v>
      </c>
      <c r="AR92" s="37"/>
      <c r="AS92" s="84" t="s">
        <v>59</v>
      </c>
      <c r="AT92" s="85" t="s">
        <v>60</v>
      </c>
      <c r="AU92" s="85" t="s">
        <v>61</v>
      </c>
      <c r="AV92" s="85" t="s">
        <v>62</v>
      </c>
      <c r="AW92" s="85" t="s">
        <v>63</v>
      </c>
      <c r="AX92" s="85" t="s">
        <v>64</v>
      </c>
      <c r="AY92" s="85" t="s">
        <v>65</v>
      </c>
      <c r="AZ92" s="85" t="s">
        <v>66</v>
      </c>
      <c r="BA92" s="85" t="s">
        <v>67</v>
      </c>
      <c r="BB92" s="85" t="s">
        <v>68</v>
      </c>
      <c r="BC92" s="85" t="s">
        <v>69</v>
      </c>
      <c r="BD92" s="86" t="s">
        <v>70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71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ROUND(SUM(AG95:AG98),2)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ROUND(SUM(AS95:AS98),2)</f>
        <v>0</v>
      </c>
      <c r="AT94" s="97">
        <f>ROUND(SUM(AV94:AW94),2)</f>
        <v>0</v>
      </c>
      <c r="AU94" s="98">
        <f>ROUND(SUM(AU95:AU98),5)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ROUND(SUM(AZ95:AZ98),2)</f>
        <v>0</v>
      </c>
      <c r="BA94" s="97">
        <f>ROUND(SUM(BA95:BA98),2)</f>
        <v>0</v>
      </c>
      <c r="BB94" s="97">
        <f>ROUND(SUM(BB95:BB98),2)</f>
        <v>0</v>
      </c>
      <c r="BC94" s="97">
        <f>ROUND(SUM(BC95:BC98),2)</f>
        <v>0</v>
      </c>
      <c r="BD94" s="99">
        <f>ROUND(SUM(BD95:BD98),2)</f>
        <v>0</v>
      </c>
      <c r="BE94" s="6"/>
      <c r="BS94" s="100" t="s">
        <v>72</v>
      </c>
      <c r="BT94" s="100" t="s">
        <v>73</v>
      </c>
      <c r="BU94" s="101" t="s">
        <v>74</v>
      </c>
      <c r="BV94" s="100" t="s">
        <v>75</v>
      </c>
      <c r="BW94" s="100" t="s">
        <v>4</v>
      </c>
      <c r="BX94" s="100" t="s">
        <v>76</v>
      </c>
      <c r="CL94" s="100" t="s">
        <v>1</v>
      </c>
    </row>
    <row r="95" s="7" customFormat="1" ht="16.5" customHeight="1">
      <c r="A95" s="102" t="s">
        <v>77</v>
      </c>
      <c r="B95" s="103"/>
      <c r="C95" s="104"/>
      <c r="D95" s="105" t="s">
        <v>78</v>
      </c>
      <c r="E95" s="105"/>
      <c r="F95" s="105"/>
      <c r="G95" s="105"/>
      <c r="H95" s="105"/>
      <c r="I95" s="106"/>
      <c r="J95" s="105" t="s">
        <v>79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 001 - Všeobecné položky'!J30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80</v>
      </c>
      <c r="AR95" s="103"/>
      <c r="AS95" s="109">
        <v>0</v>
      </c>
      <c r="AT95" s="110">
        <f>ROUND(SUM(AV95:AW95),2)</f>
        <v>0</v>
      </c>
      <c r="AU95" s="111">
        <f>'SO 001 - Všeobecné položky'!P124</f>
        <v>0</v>
      </c>
      <c r="AV95" s="110">
        <f>'SO 001 - Všeobecné položky'!J33</f>
        <v>0</v>
      </c>
      <c r="AW95" s="110">
        <f>'SO 001 - Všeobecné položky'!J34</f>
        <v>0</v>
      </c>
      <c r="AX95" s="110">
        <f>'SO 001 - Všeobecné položky'!J35</f>
        <v>0</v>
      </c>
      <c r="AY95" s="110">
        <f>'SO 001 - Všeobecné položky'!J36</f>
        <v>0</v>
      </c>
      <c r="AZ95" s="110">
        <f>'SO 001 - Všeobecné položky'!F33</f>
        <v>0</v>
      </c>
      <c r="BA95" s="110">
        <f>'SO 001 - Všeobecné položky'!F34</f>
        <v>0</v>
      </c>
      <c r="BB95" s="110">
        <f>'SO 001 - Všeobecné položky'!F35</f>
        <v>0</v>
      </c>
      <c r="BC95" s="110">
        <f>'SO 001 - Všeobecné položky'!F36</f>
        <v>0</v>
      </c>
      <c r="BD95" s="112">
        <f>'SO 001 - Všeobecné položky'!F37</f>
        <v>0</v>
      </c>
      <c r="BE95" s="7"/>
      <c r="BT95" s="113" t="s">
        <v>81</v>
      </c>
      <c r="BV95" s="113" t="s">
        <v>75</v>
      </c>
      <c r="BW95" s="113" t="s">
        <v>82</v>
      </c>
      <c r="BX95" s="113" t="s">
        <v>4</v>
      </c>
      <c r="CL95" s="113" t="s">
        <v>1</v>
      </c>
      <c r="CM95" s="113" t="s">
        <v>83</v>
      </c>
    </row>
    <row r="96" s="7" customFormat="1" ht="24.75" customHeight="1">
      <c r="A96" s="102" t="s">
        <v>77</v>
      </c>
      <c r="B96" s="103"/>
      <c r="C96" s="104"/>
      <c r="D96" s="105" t="s">
        <v>84</v>
      </c>
      <c r="E96" s="105"/>
      <c r="F96" s="105"/>
      <c r="G96" s="105"/>
      <c r="H96" s="105"/>
      <c r="I96" s="106"/>
      <c r="J96" s="105" t="s">
        <v>85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 101.1 - Silnice II-105...'!J30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80</v>
      </c>
      <c r="AR96" s="103"/>
      <c r="AS96" s="109">
        <v>0</v>
      </c>
      <c r="AT96" s="110">
        <f>ROUND(SUM(AV96:AW96),2)</f>
        <v>0</v>
      </c>
      <c r="AU96" s="111">
        <f>'SO 101.1 - Silnice II-105...'!P125</f>
        <v>0</v>
      </c>
      <c r="AV96" s="110">
        <f>'SO 101.1 - Silnice II-105...'!J33</f>
        <v>0</v>
      </c>
      <c r="AW96" s="110">
        <f>'SO 101.1 - Silnice II-105...'!J34</f>
        <v>0</v>
      </c>
      <c r="AX96" s="110">
        <f>'SO 101.1 - Silnice II-105...'!J35</f>
        <v>0</v>
      </c>
      <c r="AY96" s="110">
        <f>'SO 101.1 - Silnice II-105...'!J36</f>
        <v>0</v>
      </c>
      <c r="AZ96" s="110">
        <f>'SO 101.1 - Silnice II-105...'!F33</f>
        <v>0</v>
      </c>
      <c r="BA96" s="110">
        <f>'SO 101.1 - Silnice II-105...'!F34</f>
        <v>0</v>
      </c>
      <c r="BB96" s="110">
        <f>'SO 101.1 - Silnice II-105...'!F35</f>
        <v>0</v>
      </c>
      <c r="BC96" s="110">
        <f>'SO 101.1 - Silnice II-105...'!F36</f>
        <v>0</v>
      </c>
      <c r="BD96" s="112">
        <f>'SO 101.1 - Silnice II-105...'!F37</f>
        <v>0</v>
      </c>
      <c r="BE96" s="7"/>
      <c r="BT96" s="113" t="s">
        <v>81</v>
      </c>
      <c r="BV96" s="113" t="s">
        <v>75</v>
      </c>
      <c r="BW96" s="113" t="s">
        <v>86</v>
      </c>
      <c r="BX96" s="113" t="s">
        <v>4</v>
      </c>
      <c r="CL96" s="113" t="s">
        <v>1</v>
      </c>
      <c r="CM96" s="113" t="s">
        <v>83</v>
      </c>
    </row>
    <row r="97" s="7" customFormat="1" ht="24.75" customHeight="1">
      <c r="A97" s="102" t="s">
        <v>77</v>
      </c>
      <c r="B97" s="103"/>
      <c r="C97" s="104"/>
      <c r="D97" s="105" t="s">
        <v>87</v>
      </c>
      <c r="E97" s="105"/>
      <c r="F97" s="105"/>
      <c r="G97" s="105"/>
      <c r="H97" s="105"/>
      <c r="I97" s="106"/>
      <c r="J97" s="105" t="s">
        <v>88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'SO 101.2 - Silnice II-105...'!J30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80</v>
      </c>
      <c r="AR97" s="103"/>
      <c r="AS97" s="109">
        <v>0</v>
      </c>
      <c r="AT97" s="110">
        <f>ROUND(SUM(AV97:AW97),2)</f>
        <v>0</v>
      </c>
      <c r="AU97" s="111">
        <f>'SO 101.2 - Silnice II-105...'!P124</f>
        <v>0</v>
      </c>
      <c r="AV97" s="110">
        <f>'SO 101.2 - Silnice II-105...'!J33</f>
        <v>0</v>
      </c>
      <c r="AW97" s="110">
        <f>'SO 101.2 - Silnice II-105...'!J34</f>
        <v>0</v>
      </c>
      <c r="AX97" s="110">
        <f>'SO 101.2 - Silnice II-105...'!J35</f>
        <v>0</v>
      </c>
      <c r="AY97" s="110">
        <f>'SO 101.2 - Silnice II-105...'!J36</f>
        <v>0</v>
      </c>
      <c r="AZ97" s="110">
        <f>'SO 101.2 - Silnice II-105...'!F33</f>
        <v>0</v>
      </c>
      <c r="BA97" s="110">
        <f>'SO 101.2 - Silnice II-105...'!F34</f>
        <v>0</v>
      </c>
      <c r="BB97" s="110">
        <f>'SO 101.2 - Silnice II-105...'!F35</f>
        <v>0</v>
      </c>
      <c r="BC97" s="110">
        <f>'SO 101.2 - Silnice II-105...'!F36</f>
        <v>0</v>
      </c>
      <c r="BD97" s="112">
        <f>'SO 101.2 - Silnice II-105...'!F37</f>
        <v>0</v>
      </c>
      <c r="BE97" s="7"/>
      <c r="BT97" s="113" t="s">
        <v>81</v>
      </c>
      <c r="BV97" s="113" t="s">
        <v>75</v>
      </c>
      <c r="BW97" s="113" t="s">
        <v>89</v>
      </c>
      <c r="BX97" s="113" t="s">
        <v>4</v>
      </c>
      <c r="CL97" s="113" t="s">
        <v>1</v>
      </c>
      <c r="CM97" s="113" t="s">
        <v>83</v>
      </c>
    </row>
    <row r="98" s="7" customFormat="1" ht="16.5" customHeight="1">
      <c r="A98" s="102" t="s">
        <v>77</v>
      </c>
      <c r="B98" s="103"/>
      <c r="C98" s="104"/>
      <c r="D98" s="105" t="s">
        <v>90</v>
      </c>
      <c r="E98" s="105"/>
      <c r="F98" s="105"/>
      <c r="G98" s="105"/>
      <c r="H98" s="105"/>
      <c r="I98" s="106"/>
      <c r="J98" s="105" t="s">
        <v>91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'SO 182 -  Dopravně inžený...'!J30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80</v>
      </c>
      <c r="AR98" s="103"/>
      <c r="AS98" s="114">
        <v>0</v>
      </c>
      <c r="AT98" s="115">
        <f>ROUND(SUM(AV98:AW98),2)</f>
        <v>0</v>
      </c>
      <c r="AU98" s="116">
        <f>'SO 182 -  Dopravně inžený...'!P118</f>
        <v>0</v>
      </c>
      <c r="AV98" s="115">
        <f>'SO 182 -  Dopravně inžený...'!J33</f>
        <v>0</v>
      </c>
      <c r="AW98" s="115">
        <f>'SO 182 -  Dopravně inžený...'!J34</f>
        <v>0</v>
      </c>
      <c r="AX98" s="115">
        <f>'SO 182 -  Dopravně inžený...'!J35</f>
        <v>0</v>
      </c>
      <c r="AY98" s="115">
        <f>'SO 182 -  Dopravně inžený...'!J36</f>
        <v>0</v>
      </c>
      <c r="AZ98" s="115">
        <f>'SO 182 -  Dopravně inžený...'!F33</f>
        <v>0</v>
      </c>
      <c r="BA98" s="115">
        <f>'SO 182 -  Dopravně inžený...'!F34</f>
        <v>0</v>
      </c>
      <c r="BB98" s="115">
        <f>'SO 182 -  Dopravně inžený...'!F35</f>
        <v>0</v>
      </c>
      <c r="BC98" s="115">
        <f>'SO 182 -  Dopravně inžený...'!F36</f>
        <v>0</v>
      </c>
      <c r="BD98" s="117">
        <f>'SO 182 -  Dopravně inžený...'!F37</f>
        <v>0</v>
      </c>
      <c r="BE98" s="7"/>
      <c r="BT98" s="113" t="s">
        <v>81</v>
      </c>
      <c r="BV98" s="113" t="s">
        <v>75</v>
      </c>
      <c r="BW98" s="113" t="s">
        <v>92</v>
      </c>
      <c r="BX98" s="113" t="s">
        <v>4</v>
      </c>
      <c r="CL98" s="113" t="s">
        <v>1</v>
      </c>
      <c r="CM98" s="113" t="s">
        <v>83</v>
      </c>
    </row>
    <row r="99" s="2" customFormat="1" ht="30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7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 - Všeobecné položky'!C2" display="/"/>
    <hyperlink ref="A96" location="'SO 101.1 - Silnice II-105...'!C2" display="/"/>
    <hyperlink ref="A97" location="'SO 101.2 - Silnice II-105...'!C2" display="/"/>
    <hyperlink ref="A98" location="'SO 182 -  Dopravně inžený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II/105 od kř. III/10529 Bratřejov - kř. MK Žemličkova Lhota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18. 8. 2022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31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33</v>
      </c>
      <c r="E30" s="36"/>
      <c r="F30" s="36"/>
      <c r="G30" s="36"/>
      <c r="H30" s="36"/>
      <c r="I30" s="36"/>
      <c r="J30" s="94">
        <f>ROUND(J124,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35</v>
      </c>
      <c r="G32" s="36"/>
      <c r="H32" s="36"/>
      <c r="I32" s="41" t="s">
        <v>34</v>
      </c>
      <c r="J32" s="41" t="s">
        <v>36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37</v>
      </c>
      <c r="E33" s="30" t="s">
        <v>38</v>
      </c>
      <c r="F33" s="125">
        <f>ROUND((SUM(BE124:BE151)),  2)</f>
        <v>0</v>
      </c>
      <c r="G33" s="36"/>
      <c r="H33" s="36"/>
      <c r="I33" s="126">
        <v>0.20999999999999999</v>
      </c>
      <c r="J33" s="125">
        <f>ROUND(((SUM(BE124:BE151))*I33),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39</v>
      </c>
      <c r="F34" s="125">
        <f>ROUND((SUM(BF124:BF151)),  2)</f>
        <v>0</v>
      </c>
      <c r="G34" s="36"/>
      <c r="H34" s="36"/>
      <c r="I34" s="126">
        <v>0.14999999999999999</v>
      </c>
      <c r="J34" s="125">
        <f>ROUND(((SUM(BF124:BF151))*I34),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40</v>
      </c>
      <c r="F35" s="125">
        <f>ROUND((SUM(BG124:BG151)),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41</v>
      </c>
      <c r="F36" s="125">
        <f>ROUND((SUM(BH124:BH151)),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42</v>
      </c>
      <c r="F37" s="125">
        <f>ROUND((SUM(BI124:BI151)),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43</v>
      </c>
      <c r="E39" s="79"/>
      <c r="F39" s="79"/>
      <c r="G39" s="129" t="s">
        <v>44</v>
      </c>
      <c r="H39" s="130" t="s">
        <v>45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33" t="s">
        <v>49</v>
      </c>
      <c r="G61" s="56" t="s">
        <v>48</v>
      </c>
      <c r="H61" s="39"/>
      <c r="I61" s="39"/>
      <c r="J61" s="134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33" t="s">
        <v>49</v>
      </c>
      <c r="G76" s="56" t="s">
        <v>48</v>
      </c>
      <c r="H76" s="39"/>
      <c r="I76" s="39"/>
      <c r="J76" s="134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II/105 od kř. III/10529 Bratřejov - kř. MK Žemličkova Lhota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001 - Všeobecné položky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18. 8. 2022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31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101</v>
      </c>
      <c r="E97" s="140"/>
      <c r="F97" s="140"/>
      <c r="G97" s="140"/>
      <c r="H97" s="140"/>
      <c r="I97" s="140"/>
      <c r="J97" s="141">
        <f>J125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102</v>
      </c>
      <c r="E98" s="144"/>
      <c r="F98" s="144"/>
      <c r="G98" s="144"/>
      <c r="H98" s="144"/>
      <c r="I98" s="144"/>
      <c r="J98" s="145">
        <f>J126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8"/>
      <c r="C99" s="9"/>
      <c r="D99" s="139" t="s">
        <v>103</v>
      </c>
      <c r="E99" s="140"/>
      <c r="F99" s="140"/>
      <c r="G99" s="140"/>
      <c r="H99" s="140"/>
      <c r="I99" s="140"/>
      <c r="J99" s="141">
        <f>J129</f>
        <v>0</v>
      </c>
      <c r="K99" s="9"/>
      <c r="L99" s="13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2"/>
      <c r="C100" s="10"/>
      <c r="D100" s="143" t="s">
        <v>104</v>
      </c>
      <c r="E100" s="144"/>
      <c r="F100" s="144"/>
      <c r="G100" s="144"/>
      <c r="H100" s="144"/>
      <c r="I100" s="144"/>
      <c r="J100" s="145">
        <f>J130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8"/>
      <c r="C101" s="9"/>
      <c r="D101" s="139" t="s">
        <v>105</v>
      </c>
      <c r="E101" s="140"/>
      <c r="F101" s="140"/>
      <c r="G101" s="140"/>
      <c r="H101" s="140"/>
      <c r="I101" s="140"/>
      <c r="J101" s="141">
        <f>J137</f>
        <v>0</v>
      </c>
      <c r="K101" s="9"/>
      <c r="L101" s="13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2"/>
      <c r="C102" s="10"/>
      <c r="D102" s="143" t="s">
        <v>106</v>
      </c>
      <c r="E102" s="144"/>
      <c r="F102" s="144"/>
      <c r="G102" s="144"/>
      <c r="H102" s="144"/>
      <c r="I102" s="144"/>
      <c r="J102" s="145">
        <f>J138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107</v>
      </c>
      <c r="E103" s="144"/>
      <c r="F103" s="144"/>
      <c r="G103" s="144"/>
      <c r="H103" s="144"/>
      <c r="I103" s="144"/>
      <c r="J103" s="145">
        <f>J147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108</v>
      </c>
      <c r="E104" s="144"/>
      <c r="F104" s="144"/>
      <c r="G104" s="144"/>
      <c r="H104" s="144"/>
      <c r="I104" s="144"/>
      <c r="J104" s="145">
        <f>J150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109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119" t="str">
        <f>E7</f>
        <v>II/105 od kř. III/10529 Bratřejov - kř. MK Žemličkova Lhota - PD</v>
      </c>
      <c r="F114" s="30"/>
      <c r="G114" s="30"/>
      <c r="H114" s="30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94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E9</f>
        <v>SO 001 - Všeobecné položky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F12</f>
        <v xml:space="preserve"> </v>
      </c>
      <c r="G118" s="36"/>
      <c r="H118" s="36"/>
      <c r="I118" s="30" t="s">
        <v>22</v>
      </c>
      <c r="J118" s="67" t="str">
        <f>IF(J12="","",J12)</f>
        <v>18. 8. 2022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E15</f>
        <v xml:space="preserve"> </v>
      </c>
      <c r="G120" s="36"/>
      <c r="H120" s="36"/>
      <c r="I120" s="30" t="s">
        <v>29</v>
      </c>
      <c r="J120" s="34" t="str">
        <f>E21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6"/>
      <c r="E121" s="36"/>
      <c r="F121" s="25" t="str">
        <f>IF(E18="","",E18)</f>
        <v>Vyplň údaj</v>
      </c>
      <c r="G121" s="36"/>
      <c r="H121" s="36"/>
      <c r="I121" s="30" t="s">
        <v>31</v>
      </c>
      <c r="J121" s="34" t="str">
        <f>E24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6"/>
      <c r="B123" s="147"/>
      <c r="C123" s="148" t="s">
        <v>110</v>
      </c>
      <c r="D123" s="149" t="s">
        <v>58</v>
      </c>
      <c r="E123" s="149" t="s">
        <v>54</v>
      </c>
      <c r="F123" s="149" t="s">
        <v>55</v>
      </c>
      <c r="G123" s="149" t="s">
        <v>111</v>
      </c>
      <c r="H123" s="149" t="s">
        <v>112</v>
      </c>
      <c r="I123" s="149" t="s">
        <v>113</v>
      </c>
      <c r="J123" s="150" t="s">
        <v>98</v>
      </c>
      <c r="K123" s="151" t="s">
        <v>114</v>
      </c>
      <c r="L123" s="152"/>
      <c r="M123" s="84" t="s">
        <v>1</v>
      </c>
      <c r="N123" s="85" t="s">
        <v>37</v>
      </c>
      <c r="O123" s="85" t="s">
        <v>115</v>
      </c>
      <c r="P123" s="85" t="s">
        <v>116</v>
      </c>
      <c r="Q123" s="85" t="s">
        <v>117</v>
      </c>
      <c r="R123" s="85" t="s">
        <v>118</v>
      </c>
      <c r="S123" s="85" t="s">
        <v>119</v>
      </c>
      <c r="T123" s="86" t="s">
        <v>120</v>
      </c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</row>
    <row r="124" s="2" customFormat="1" ht="22.8" customHeight="1">
      <c r="A124" s="36"/>
      <c r="B124" s="37"/>
      <c r="C124" s="91" t="s">
        <v>121</v>
      </c>
      <c r="D124" s="36"/>
      <c r="E124" s="36"/>
      <c r="F124" s="36"/>
      <c r="G124" s="36"/>
      <c r="H124" s="36"/>
      <c r="I124" s="36"/>
      <c r="J124" s="153">
        <f>BK124</f>
        <v>0</v>
      </c>
      <c r="K124" s="36"/>
      <c r="L124" s="37"/>
      <c r="M124" s="87"/>
      <c r="N124" s="71"/>
      <c r="O124" s="88"/>
      <c r="P124" s="154">
        <f>P125+P129+P137</f>
        <v>0</v>
      </c>
      <c r="Q124" s="88"/>
      <c r="R124" s="154">
        <f>R125+R129+R137</f>
        <v>0.42700000000000005</v>
      </c>
      <c r="S124" s="88"/>
      <c r="T124" s="155">
        <f>T125+T129+T137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72</v>
      </c>
      <c r="AU124" s="17" t="s">
        <v>100</v>
      </c>
      <c r="BK124" s="156">
        <f>BK125+BK129+BK137</f>
        <v>0</v>
      </c>
    </row>
    <row r="125" s="12" customFormat="1" ht="25.92" customHeight="1">
      <c r="A125" s="12"/>
      <c r="B125" s="157"/>
      <c r="C125" s="12"/>
      <c r="D125" s="158" t="s">
        <v>72</v>
      </c>
      <c r="E125" s="159" t="s">
        <v>122</v>
      </c>
      <c r="F125" s="159" t="s">
        <v>123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</f>
        <v>0</v>
      </c>
      <c r="Q125" s="163"/>
      <c r="R125" s="164">
        <f>R126</f>
        <v>0.42700000000000005</v>
      </c>
      <c r="S125" s="163"/>
      <c r="T125" s="165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81</v>
      </c>
      <c r="AT125" s="166" t="s">
        <v>72</v>
      </c>
      <c r="AU125" s="166" t="s">
        <v>73</v>
      </c>
      <c r="AY125" s="158" t="s">
        <v>124</v>
      </c>
      <c r="BK125" s="167">
        <f>BK126</f>
        <v>0</v>
      </c>
    </row>
    <row r="126" s="12" customFormat="1" ht="22.8" customHeight="1">
      <c r="A126" s="12"/>
      <c r="B126" s="157"/>
      <c r="C126" s="12"/>
      <c r="D126" s="158" t="s">
        <v>72</v>
      </c>
      <c r="E126" s="168" t="s">
        <v>81</v>
      </c>
      <c r="F126" s="168" t="s">
        <v>125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SUM(P127:P128)</f>
        <v>0</v>
      </c>
      <c r="Q126" s="163"/>
      <c r="R126" s="164">
        <f>SUM(R127:R128)</f>
        <v>0.42700000000000005</v>
      </c>
      <c r="S126" s="163"/>
      <c r="T126" s="165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81</v>
      </c>
      <c r="AY126" s="158" t="s">
        <v>124</v>
      </c>
      <c r="BK126" s="167">
        <f>SUM(BK127:BK128)</f>
        <v>0</v>
      </c>
    </row>
    <row r="127" s="2" customFormat="1" ht="37.8" customHeight="1">
      <c r="A127" s="36"/>
      <c r="B127" s="170"/>
      <c r="C127" s="171" t="s">
        <v>81</v>
      </c>
      <c r="D127" s="171" t="s">
        <v>126</v>
      </c>
      <c r="E127" s="172" t="s">
        <v>127</v>
      </c>
      <c r="F127" s="173" t="s">
        <v>128</v>
      </c>
      <c r="G127" s="174" t="s">
        <v>129</v>
      </c>
      <c r="H127" s="175">
        <v>500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38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130</v>
      </c>
      <c r="AT127" s="183" t="s">
        <v>126</v>
      </c>
      <c r="AU127" s="183" t="s">
        <v>83</v>
      </c>
      <c r="AY127" s="17" t="s">
        <v>124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81</v>
      </c>
      <c r="BK127" s="184">
        <f>ROUND(I127*H127,2)</f>
        <v>0</v>
      </c>
      <c r="BL127" s="17" t="s">
        <v>130</v>
      </c>
      <c r="BM127" s="183" t="s">
        <v>131</v>
      </c>
    </row>
    <row r="128" s="2" customFormat="1" ht="24.15" customHeight="1">
      <c r="A128" s="36"/>
      <c r="B128" s="170"/>
      <c r="C128" s="171" t="s">
        <v>83</v>
      </c>
      <c r="D128" s="171" t="s">
        <v>126</v>
      </c>
      <c r="E128" s="172" t="s">
        <v>132</v>
      </c>
      <c r="F128" s="173" t="s">
        <v>133</v>
      </c>
      <c r="G128" s="174" t="s">
        <v>134</v>
      </c>
      <c r="H128" s="175">
        <v>20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38</v>
      </c>
      <c r="O128" s="75"/>
      <c r="P128" s="181">
        <f>O128*H128</f>
        <v>0</v>
      </c>
      <c r="Q128" s="181">
        <v>0.021350000000000001</v>
      </c>
      <c r="R128" s="181">
        <f>Q128*H128</f>
        <v>0.42700000000000005</v>
      </c>
      <c r="S128" s="181">
        <v>0</v>
      </c>
      <c r="T128" s="18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130</v>
      </c>
      <c r="AT128" s="183" t="s">
        <v>126</v>
      </c>
      <c r="AU128" s="183" t="s">
        <v>83</v>
      </c>
      <c r="AY128" s="17" t="s">
        <v>124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81</v>
      </c>
      <c r="BK128" s="184">
        <f>ROUND(I128*H128,2)</f>
        <v>0</v>
      </c>
      <c r="BL128" s="17" t="s">
        <v>130</v>
      </c>
      <c r="BM128" s="183" t="s">
        <v>135</v>
      </c>
    </row>
    <row r="129" s="12" customFormat="1" ht="25.92" customHeight="1">
      <c r="A129" s="12"/>
      <c r="B129" s="157"/>
      <c r="C129" s="12"/>
      <c r="D129" s="158" t="s">
        <v>72</v>
      </c>
      <c r="E129" s="159" t="s">
        <v>136</v>
      </c>
      <c r="F129" s="159" t="s">
        <v>137</v>
      </c>
      <c r="G129" s="12"/>
      <c r="H129" s="12"/>
      <c r="I129" s="160"/>
      <c r="J129" s="161">
        <f>BK129</f>
        <v>0</v>
      </c>
      <c r="K129" s="12"/>
      <c r="L129" s="157"/>
      <c r="M129" s="162"/>
      <c r="N129" s="163"/>
      <c r="O129" s="163"/>
      <c r="P129" s="164">
        <f>P130</f>
        <v>0</v>
      </c>
      <c r="Q129" s="163"/>
      <c r="R129" s="164">
        <f>R130</f>
        <v>0</v>
      </c>
      <c r="S129" s="163"/>
      <c r="T129" s="165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130</v>
      </c>
      <c r="AT129" s="166" t="s">
        <v>72</v>
      </c>
      <c r="AU129" s="166" t="s">
        <v>73</v>
      </c>
      <c r="AY129" s="158" t="s">
        <v>124</v>
      </c>
      <c r="BK129" s="167">
        <f>BK130</f>
        <v>0</v>
      </c>
    </row>
    <row r="130" s="12" customFormat="1" ht="22.8" customHeight="1">
      <c r="A130" s="12"/>
      <c r="B130" s="157"/>
      <c r="C130" s="12"/>
      <c r="D130" s="158" t="s">
        <v>72</v>
      </c>
      <c r="E130" s="168" t="s">
        <v>138</v>
      </c>
      <c r="F130" s="168" t="s">
        <v>139</v>
      </c>
      <c r="G130" s="12"/>
      <c r="H130" s="12"/>
      <c r="I130" s="160"/>
      <c r="J130" s="169">
        <f>BK130</f>
        <v>0</v>
      </c>
      <c r="K130" s="12"/>
      <c r="L130" s="157"/>
      <c r="M130" s="162"/>
      <c r="N130" s="163"/>
      <c r="O130" s="163"/>
      <c r="P130" s="164">
        <f>SUM(P131:P136)</f>
        <v>0</v>
      </c>
      <c r="Q130" s="163"/>
      <c r="R130" s="164">
        <f>SUM(R131:R136)</f>
        <v>0</v>
      </c>
      <c r="S130" s="163"/>
      <c r="T130" s="165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8" t="s">
        <v>130</v>
      </c>
      <c r="AT130" s="166" t="s">
        <v>72</v>
      </c>
      <c r="AU130" s="166" t="s">
        <v>81</v>
      </c>
      <c r="AY130" s="158" t="s">
        <v>124</v>
      </c>
      <c r="BK130" s="167">
        <f>SUM(BK131:BK136)</f>
        <v>0</v>
      </c>
    </row>
    <row r="131" s="2" customFormat="1" ht="16.5" customHeight="1">
      <c r="A131" s="36"/>
      <c r="B131" s="170"/>
      <c r="C131" s="171" t="s">
        <v>140</v>
      </c>
      <c r="D131" s="171" t="s">
        <v>126</v>
      </c>
      <c r="E131" s="172" t="s">
        <v>141</v>
      </c>
      <c r="F131" s="173" t="s">
        <v>142</v>
      </c>
      <c r="G131" s="174" t="s">
        <v>143</v>
      </c>
      <c r="H131" s="175">
        <v>1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38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144</v>
      </c>
      <c r="AT131" s="183" t="s">
        <v>126</v>
      </c>
      <c r="AU131" s="183" t="s">
        <v>83</v>
      </c>
      <c r="AY131" s="17" t="s">
        <v>124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81</v>
      </c>
      <c r="BK131" s="184">
        <f>ROUND(I131*H131,2)</f>
        <v>0</v>
      </c>
      <c r="BL131" s="17" t="s">
        <v>144</v>
      </c>
      <c r="BM131" s="183" t="s">
        <v>145</v>
      </c>
    </row>
    <row r="132" s="2" customFormat="1">
      <c r="A132" s="36"/>
      <c r="B132" s="37"/>
      <c r="C132" s="36"/>
      <c r="D132" s="185" t="s">
        <v>146</v>
      </c>
      <c r="E132" s="36"/>
      <c r="F132" s="186" t="s">
        <v>147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146</v>
      </c>
      <c r="AU132" s="17" t="s">
        <v>83</v>
      </c>
    </row>
    <row r="133" s="2" customFormat="1" ht="16.5" customHeight="1">
      <c r="A133" s="36"/>
      <c r="B133" s="170"/>
      <c r="C133" s="171" t="s">
        <v>130</v>
      </c>
      <c r="D133" s="171" t="s">
        <v>126</v>
      </c>
      <c r="E133" s="172" t="s">
        <v>148</v>
      </c>
      <c r="F133" s="173" t="s">
        <v>149</v>
      </c>
      <c r="G133" s="174" t="s">
        <v>150</v>
      </c>
      <c r="H133" s="175">
        <v>2000000</v>
      </c>
      <c r="I133" s="176"/>
      <c r="J133" s="177">
        <f>ROUND(I133*H133,2)</f>
        <v>0</v>
      </c>
      <c r="K133" s="178"/>
      <c r="L133" s="37"/>
      <c r="M133" s="179" t="s">
        <v>1</v>
      </c>
      <c r="N133" s="180" t="s">
        <v>38</v>
      </c>
      <c r="O133" s="75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151</v>
      </c>
      <c r="AT133" s="183" t="s">
        <v>126</v>
      </c>
      <c r="AU133" s="183" t="s">
        <v>83</v>
      </c>
      <c r="AY133" s="17" t="s">
        <v>124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81</v>
      </c>
      <c r="BK133" s="184">
        <f>ROUND(I133*H133,2)</f>
        <v>0</v>
      </c>
      <c r="BL133" s="17" t="s">
        <v>151</v>
      </c>
      <c r="BM133" s="183" t="s">
        <v>152</v>
      </c>
    </row>
    <row r="134" s="2" customFormat="1">
      <c r="A134" s="36"/>
      <c r="B134" s="37"/>
      <c r="C134" s="36"/>
      <c r="D134" s="185" t="s">
        <v>146</v>
      </c>
      <c r="E134" s="36"/>
      <c r="F134" s="186" t="s">
        <v>153</v>
      </c>
      <c r="G134" s="36"/>
      <c r="H134" s="36"/>
      <c r="I134" s="187"/>
      <c r="J134" s="36"/>
      <c r="K134" s="36"/>
      <c r="L134" s="37"/>
      <c r="M134" s="188"/>
      <c r="N134" s="189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146</v>
      </c>
      <c r="AU134" s="17" t="s">
        <v>83</v>
      </c>
    </row>
    <row r="135" s="2" customFormat="1" ht="24.15" customHeight="1">
      <c r="A135" s="36"/>
      <c r="B135" s="170"/>
      <c r="C135" s="171" t="s">
        <v>154</v>
      </c>
      <c r="D135" s="171" t="s">
        <v>126</v>
      </c>
      <c r="E135" s="172" t="s">
        <v>155</v>
      </c>
      <c r="F135" s="173" t="s">
        <v>156</v>
      </c>
      <c r="G135" s="174" t="s">
        <v>157</v>
      </c>
      <c r="H135" s="175">
        <v>131.036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38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144</v>
      </c>
      <c r="AT135" s="183" t="s">
        <v>126</v>
      </c>
      <c r="AU135" s="183" t="s">
        <v>83</v>
      </c>
      <c r="AY135" s="17" t="s">
        <v>124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81</v>
      </c>
      <c r="BK135" s="184">
        <f>ROUND(I135*H135,2)</f>
        <v>0</v>
      </c>
      <c r="BL135" s="17" t="s">
        <v>144</v>
      </c>
      <c r="BM135" s="183" t="s">
        <v>158</v>
      </c>
    </row>
    <row r="136" s="13" customFormat="1">
      <c r="A136" s="13"/>
      <c r="B136" s="190"/>
      <c r="C136" s="13"/>
      <c r="D136" s="185" t="s">
        <v>159</v>
      </c>
      <c r="E136" s="191" t="s">
        <v>1</v>
      </c>
      <c r="F136" s="192" t="s">
        <v>160</v>
      </c>
      <c r="G136" s="13"/>
      <c r="H136" s="193">
        <v>131.036</v>
      </c>
      <c r="I136" s="194"/>
      <c r="J136" s="13"/>
      <c r="K136" s="13"/>
      <c r="L136" s="190"/>
      <c r="M136" s="195"/>
      <c r="N136" s="196"/>
      <c r="O136" s="196"/>
      <c r="P136" s="196"/>
      <c r="Q136" s="196"/>
      <c r="R136" s="196"/>
      <c r="S136" s="196"/>
      <c r="T136" s="19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1" t="s">
        <v>159</v>
      </c>
      <c r="AU136" s="191" t="s">
        <v>83</v>
      </c>
      <c r="AV136" s="13" t="s">
        <v>83</v>
      </c>
      <c r="AW136" s="13" t="s">
        <v>30</v>
      </c>
      <c r="AX136" s="13" t="s">
        <v>81</v>
      </c>
      <c r="AY136" s="191" t="s">
        <v>124</v>
      </c>
    </row>
    <row r="137" s="12" customFormat="1" ht="25.92" customHeight="1">
      <c r="A137" s="12"/>
      <c r="B137" s="157"/>
      <c r="C137" s="12"/>
      <c r="D137" s="158" t="s">
        <v>72</v>
      </c>
      <c r="E137" s="159" t="s">
        <v>161</v>
      </c>
      <c r="F137" s="159" t="s">
        <v>162</v>
      </c>
      <c r="G137" s="12"/>
      <c r="H137" s="12"/>
      <c r="I137" s="160"/>
      <c r="J137" s="161">
        <f>BK137</f>
        <v>0</v>
      </c>
      <c r="K137" s="12"/>
      <c r="L137" s="157"/>
      <c r="M137" s="162"/>
      <c r="N137" s="163"/>
      <c r="O137" s="163"/>
      <c r="P137" s="164">
        <f>P138+P147+P150</f>
        <v>0</v>
      </c>
      <c r="Q137" s="163"/>
      <c r="R137" s="164">
        <f>R138+R147+R150</f>
        <v>0</v>
      </c>
      <c r="S137" s="163"/>
      <c r="T137" s="165">
        <f>T138+T147+T150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8" t="s">
        <v>154</v>
      </c>
      <c r="AT137" s="166" t="s">
        <v>72</v>
      </c>
      <c r="AU137" s="166" t="s">
        <v>73</v>
      </c>
      <c r="AY137" s="158" t="s">
        <v>124</v>
      </c>
      <c r="BK137" s="167">
        <f>BK138+BK147+BK150</f>
        <v>0</v>
      </c>
    </row>
    <row r="138" s="12" customFormat="1" ht="22.8" customHeight="1">
      <c r="A138" s="12"/>
      <c r="B138" s="157"/>
      <c r="C138" s="12"/>
      <c r="D138" s="158" t="s">
        <v>72</v>
      </c>
      <c r="E138" s="168" t="s">
        <v>163</v>
      </c>
      <c r="F138" s="168" t="s">
        <v>164</v>
      </c>
      <c r="G138" s="12"/>
      <c r="H138" s="12"/>
      <c r="I138" s="160"/>
      <c r="J138" s="169">
        <f>BK138</f>
        <v>0</v>
      </c>
      <c r="K138" s="12"/>
      <c r="L138" s="157"/>
      <c r="M138" s="162"/>
      <c r="N138" s="163"/>
      <c r="O138" s="163"/>
      <c r="P138" s="164">
        <f>SUM(P139:P146)</f>
        <v>0</v>
      </c>
      <c r="Q138" s="163"/>
      <c r="R138" s="164">
        <f>SUM(R139:R146)</f>
        <v>0</v>
      </c>
      <c r="S138" s="163"/>
      <c r="T138" s="165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8" t="s">
        <v>154</v>
      </c>
      <c r="AT138" s="166" t="s">
        <v>72</v>
      </c>
      <c r="AU138" s="166" t="s">
        <v>81</v>
      </c>
      <c r="AY138" s="158" t="s">
        <v>124</v>
      </c>
      <c r="BK138" s="167">
        <f>SUM(BK139:BK146)</f>
        <v>0</v>
      </c>
    </row>
    <row r="139" s="2" customFormat="1" ht="21.75" customHeight="1">
      <c r="A139" s="36"/>
      <c r="B139" s="170"/>
      <c r="C139" s="171" t="s">
        <v>165</v>
      </c>
      <c r="D139" s="171" t="s">
        <v>126</v>
      </c>
      <c r="E139" s="172" t="s">
        <v>166</v>
      </c>
      <c r="F139" s="173" t="s">
        <v>167</v>
      </c>
      <c r="G139" s="174" t="s">
        <v>143</v>
      </c>
      <c r="H139" s="175">
        <v>1</v>
      </c>
      <c r="I139" s="176"/>
      <c r="J139" s="177">
        <f>ROUND(I139*H139,2)</f>
        <v>0</v>
      </c>
      <c r="K139" s="178"/>
      <c r="L139" s="37"/>
      <c r="M139" s="179" t="s">
        <v>1</v>
      </c>
      <c r="N139" s="180" t="s">
        <v>38</v>
      </c>
      <c r="O139" s="75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144</v>
      </c>
      <c r="AT139" s="183" t="s">
        <v>126</v>
      </c>
      <c r="AU139" s="183" t="s">
        <v>83</v>
      </c>
      <c r="AY139" s="17" t="s">
        <v>124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81</v>
      </c>
      <c r="BK139" s="184">
        <f>ROUND(I139*H139,2)</f>
        <v>0</v>
      </c>
      <c r="BL139" s="17" t="s">
        <v>144</v>
      </c>
      <c r="BM139" s="183" t="s">
        <v>168</v>
      </c>
    </row>
    <row r="140" s="2" customFormat="1">
      <c r="A140" s="36"/>
      <c r="B140" s="37"/>
      <c r="C140" s="36"/>
      <c r="D140" s="185" t="s">
        <v>146</v>
      </c>
      <c r="E140" s="36"/>
      <c r="F140" s="186" t="s">
        <v>169</v>
      </c>
      <c r="G140" s="36"/>
      <c r="H140" s="36"/>
      <c r="I140" s="187"/>
      <c r="J140" s="36"/>
      <c r="K140" s="36"/>
      <c r="L140" s="37"/>
      <c r="M140" s="188"/>
      <c r="N140" s="189"/>
      <c r="O140" s="75"/>
      <c r="P140" s="75"/>
      <c r="Q140" s="75"/>
      <c r="R140" s="75"/>
      <c r="S140" s="75"/>
      <c r="T140" s="7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146</v>
      </c>
      <c r="AU140" s="17" t="s">
        <v>83</v>
      </c>
    </row>
    <row r="141" s="2" customFormat="1" ht="16.5" customHeight="1">
      <c r="A141" s="36"/>
      <c r="B141" s="170"/>
      <c r="C141" s="171" t="s">
        <v>170</v>
      </c>
      <c r="D141" s="171" t="s">
        <v>126</v>
      </c>
      <c r="E141" s="172" t="s">
        <v>171</v>
      </c>
      <c r="F141" s="173" t="s">
        <v>172</v>
      </c>
      <c r="G141" s="174" t="s">
        <v>143</v>
      </c>
      <c r="H141" s="175">
        <v>1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38</v>
      </c>
      <c r="O141" s="7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144</v>
      </c>
      <c r="AT141" s="183" t="s">
        <v>126</v>
      </c>
      <c r="AU141" s="183" t="s">
        <v>83</v>
      </c>
      <c r="AY141" s="17" t="s">
        <v>124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81</v>
      </c>
      <c r="BK141" s="184">
        <f>ROUND(I141*H141,2)</f>
        <v>0</v>
      </c>
      <c r="BL141" s="17" t="s">
        <v>144</v>
      </c>
      <c r="BM141" s="183" t="s">
        <v>173</v>
      </c>
    </row>
    <row r="142" s="2" customFormat="1">
      <c r="A142" s="36"/>
      <c r="B142" s="37"/>
      <c r="C142" s="36"/>
      <c r="D142" s="185" t="s">
        <v>146</v>
      </c>
      <c r="E142" s="36"/>
      <c r="F142" s="186" t="s">
        <v>174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146</v>
      </c>
      <c r="AU142" s="17" t="s">
        <v>83</v>
      </c>
    </row>
    <row r="143" s="2" customFormat="1" ht="16.5" customHeight="1">
      <c r="A143" s="36"/>
      <c r="B143" s="170"/>
      <c r="C143" s="171" t="s">
        <v>175</v>
      </c>
      <c r="D143" s="171" t="s">
        <v>126</v>
      </c>
      <c r="E143" s="172" t="s">
        <v>176</v>
      </c>
      <c r="F143" s="173" t="s">
        <v>177</v>
      </c>
      <c r="G143" s="174" t="s">
        <v>143</v>
      </c>
      <c r="H143" s="175">
        <v>1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38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144</v>
      </c>
      <c r="AT143" s="183" t="s">
        <v>126</v>
      </c>
      <c r="AU143" s="183" t="s">
        <v>83</v>
      </c>
      <c r="AY143" s="17" t="s">
        <v>124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81</v>
      </c>
      <c r="BK143" s="184">
        <f>ROUND(I143*H143,2)</f>
        <v>0</v>
      </c>
      <c r="BL143" s="17" t="s">
        <v>144</v>
      </c>
      <c r="BM143" s="183" t="s">
        <v>178</v>
      </c>
    </row>
    <row r="144" s="2" customFormat="1">
      <c r="A144" s="36"/>
      <c r="B144" s="37"/>
      <c r="C144" s="36"/>
      <c r="D144" s="185" t="s">
        <v>146</v>
      </c>
      <c r="E144" s="36"/>
      <c r="F144" s="186" t="s">
        <v>179</v>
      </c>
      <c r="G144" s="36"/>
      <c r="H144" s="36"/>
      <c r="I144" s="187"/>
      <c r="J144" s="36"/>
      <c r="K144" s="36"/>
      <c r="L144" s="37"/>
      <c r="M144" s="188"/>
      <c r="N144" s="189"/>
      <c r="O144" s="75"/>
      <c r="P144" s="75"/>
      <c r="Q144" s="75"/>
      <c r="R144" s="75"/>
      <c r="S144" s="75"/>
      <c r="T144" s="7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146</v>
      </c>
      <c r="AU144" s="17" t="s">
        <v>83</v>
      </c>
    </row>
    <row r="145" s="2" customFormat="1" ht="16.5" customHeight="1">
      <c r="A145" s="36"/>
      <c r="B145" s="170"/>
      <c r="C145" s="171" t="s">
        <v>180</v>
      </c>
      <c r="D145" s="171" t="s">
        <v>126</v>
      </c>
      <c r="E145" s="172" t="s">
        <v>181</v>
      </c>
      <c r="F145" s="173" t="s">
        <v>182</v>
      </c>
      <c r="G145" s="174" t="s">
        <v>143</v>
      </c>
      <c r="H145" s="175">
        <v>1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38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144</v>
      </c>
      <c r="AT145" s="183" t="s">
        <v>126</v>
      </c>
      <c r="AU145" s="183" t="s">
        <v>83</v>
      </c>
      <c r="AY145" s="17" t="s">
        <v>124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81</v>
      </c>
      <c r="BK145" s="184">
        <f>ROUND(I145*H145,2)</f>
        <v>0</v>
      </c>
      <c r="BL145" s="17" t="s">
        <v>144</v>
      </c>
      <c r="BM145" s="183" t="s">
        <v>183</v>
      </c>
    </row>
    <row r="146" s="2" customFormat="1">
      <c r="A146" s="36"/>
      <c r="B146" s="37"/>
      <c r="C146" s="36"/>
      <c r="D146" s="185" t="s">
        <v>146</v>
      </c>
      <c r="E146" s="36"/>
      <c r="F146" s="186" t="s">
        <v>179</v>
      </c>
      <c r="G146" s="36"/>
      <c r="H146" s="36"/>
      <c r="I146" s="187"/>
      <c r="J146" s="36"/>
      <c r="K146" s="36"/>
      <c r="L146" s="37"/>
      <c r="M146" s="188"/>
      <c r="N146" s="189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146</v>
      </c>
      <c r="AU146" s="17" t="s">
        <v>83</v>
      </c>
    </row>
    <row r="147" s="12" customFormat="1" ht="22.8" customHeight="1">
      <c r="A147" s="12"/>
      <c r="B147" s="157"/>
      <c r="C147" s="12"/>
      <c r="D147" s="158" t="s">
        <v>72</v>
      </c>
      <c r="E147" s="168" t="s">
        <v>184</v>
      </c>
      <c r="F147" s="168" t="s">
        <v>185</v>
      </c>
      <c r="G147" s="12"/>
      <c r="H147" s="12"/>
      <c r="I147" s="160"/>
      <c r="J147" s="169">
        <f>BK147</f>
        <v>0</v>
      </c>
      <c r="K147" s="12"/>
      <c r="L147" s="157"/>
      <c r="M147" s="162"/>
      <c r="N147" s="163"/>
      <c r="O147" s="163"/>
      <c r="P147" s="164">
        <f>SUM(P148:P149)</f>
        <v>0</v>
      </c>
      <c r="Q147" s="163"/>
      <c r="R147" s="164">
        <f>SUM(R148:R149)</f>
        <v>0</v>
      </c>
      <c r="S147" s="163"/>
      <c r="T147" s="165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8" t="s">
        <v>154</v>
      </c>
      <c r="AT147" s="166" t="s">
        <v>72</v>
      </c>
      <c r="AU147" s="166" t="s">
        <v>81</v>
      </c>
      <c r="AY147" s="158" t="s">
        <v>124</v>
      </c>
      <c r="BK147" s="167">
        <f>SUM(BK148:BK149)</f>
        <v>0</v>
      </c>
    </row>
    <row r="148" s="2" customFormat="1" ht="16.5" customHeight="1">
      <c r="A148" s="36"/>
      <c r="B148" s="170"/>
      <c r="C148" s="171" t="s">
        <v>186</v>
      </c>
      <c r="D148" s="171" t="s">
        <v>126</v>
      </c>
      <c r="E148" s="172" t="s">
        <v>187</v>
      </c>
      <c r="F148" s="173" t="s">
        <v>185</v>
      </c>
      <c r="G148" s="174" t="s">
        <v>143</v>
      </c>
      <c r="H148" s="175">
        <v>1</v>
      </c>
      <c r="I148" s="176"/>
      <c r="J148" s="177">
        <f>ROUND(I148*H148,2)</f>
        <v>0</v>
      </c>
      <c r="K148" s="178"/>
      <c r="L148" s="37"/>
      <c r="M148" s="179" t="s">
        <v>1</v>
      </c>
      <c r="N148" s="180" t="s">
        <v>38</v>
      </c>
      <c r="O148" s="75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144</v>
      </c>
      <c r="AT148" s="183" t="s">
        <v>126</v>
      </c>
      <c r="AU148" s="183" t="s">
        <v>83</v>
      </c>
      <c r="AY148" s="17" t="s">
        <v>124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81</v>
      </c>
      <c r="BK148" s="184">
        <f>ROUND(I148*H148,2)</f>
        <v>0</v>
      </c>
      <c r="BL148" s="17" t="s">
        <v>144</v>
      </c>
      <c r="BM148" s="183" t="s">
        <v>188</v>
      </c>
    </row>
    <row r="149" s="2" customFormat="1">
      <c r="A149" s="36"/>
      <c r="B149" s="37"/>
      <c r="C149" s="36"/>
      <c r="D149" s="185" t="s">
        <v>146</v>
      </c>
      <c r="E149" s="36"/>
      <c r="F149" s="186" t="s">
        <v>189</v>
      </c>
      <c r="G149" s="36"/>
      <c r="H149" s="36"/>
      <c r="I149" s="187"/>
      <c r="J149" s="36"/>
      <c r="K149" s="36"/>
      <c r="L149" s="37"/>
      <c r="M149" s="188"/>
      <c r="N149" s="189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146</v>
      </c>
      <c r="AU149" s="17" t="s">
        <v>83</v>
      </c>
    </row>
    <row r="150" s="12" customFormat="1" ht="22.8" customHeight="1">
      <c r="A150" s="12"/>
      <c r="B150" s="157"/>
      <c r="C150" s="12"/>
      <c r="D150" s="158" t="s">
        <v>72</v>
      </c>
      <c r="E150" s="168" t="s">
        <v>190</v>
      </c>
      <c r="F150" s="168" t="s">
        <v>191</v>
      </c>
      <c r="G150" s="12"/>
      <c r="H150" s="12"/>
      <c r="I150" s="160"/>
      <c r="J150" s="169">
        <f>BK150</f>
        <v>0</v>
      </c>
      <c r="K150" s="12"/>
      <c r="L150" s="157"/>
      <c r="M150" s="162"/>
      <c r="N150" s="163"/>
      <c r="O150" s="163"/>
      <c r="P150" s="164">
        <f>P151</f>
        <v>0</v>
      </c>
      <c r="Q150" s="163"/>
      <c r="R150" s="164">
        <f>R151</f>
        <v>0</v>
      </c>
      <c r="S150" s="163"/>
      <c r="T150" s="165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8" t="s">
        <v>154</v>
      </c>
      <c r="AT150" s="166" t="s">
        <v>72</v>
      </c>
      <c r="AU150" s="166" t="s">
        <v>81</v>
      </c>
      <c r="AY150" s="158" t="s">
        <v>124</v>
      </c>
      <c r="BK150" s="167">
        <f>BK151</f>
        <v>0</v>
      </c>
    </row>
    <row r="151" s="2" customFormat="1" ht="16.5" customHeight="1">
      <c r="A151" s="36"/>
      <c r="B151" s="170"/>
      <c r="C151" s="171" t="s">
        <v>192</v>
      </c>
      <c r="D151" s="171" t="s">
        <v>126</v>
      </c>
      <c r="E151" s="172" t="s">
        <v>193</v>
      </c>
      <c r="F151" s="173" t="s">
        <v>194</v>
      </c>
      <c r="G151" s="174" t="s">
        <v>150</v>
      </c>
      <c r="H151" s="175">
        <v>1</v>
      </c>
      <c r="I151" s="176"/>
      <c r="J151" s="177">
        <f>ROUND(I151*H151,2)</f>
        <v>0</v>
      </c>
      <c r="K151" s="178"/>
      <c r="L151" s="37"/>
      <c r="M151" s="198" t="s">
        <v>1</v>
      </c>
      <c r="N151" s="199" t="s">
        <v>38</v>
      </c>
      <c r="O151" s="200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3" t="s">
        <v>144</v>
      </c>
      <c r="AT151" s="183" t="s">
        <v>126</v>
      </c>
      <c r="AU151" s="183" t="s">
        <v>83</v>
      </c>
      <c r="AY151" s="17" t="s">
        <v>124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7" t="s">
        <v>81</v>
      </c>
      <c r="BK151" s="184">
        <f>ROUND(I151*H151,2)</f>
        <v>0</v>
      </c>
      <c r="BL151" s="17" t="s">
        <v>144</v>
      </c>
      <c r="BM151" s="183" t="s">
        <v>195</v>
      </c>
    </row>
    <row r="152" s="2" customFormat="1" ht="6.96" customHeight="1">
      <c r="A152" s="36"/>
      <c r="B152" s="58"/>
      <c r="C152" s="59"/>
      <c r="D152" s="59"/>
      <c r="E152" s="59"/>
      <c r="F152" s="59"/>
      <c r="G152" s="59"/>
      <c r="H152" s="59"/>
      <c r="I152" s="59"/>
      <c r="J152" s="59"/>
      <c r="K152" s="59"/>
      <c r="L152" s="37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autoFilter ref="C123:K15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II/105 od kř. III/10529 Bratřejov - kř. MK Žemličkova Lhota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196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18. 8. 2022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31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33</v>
      </c>
      <c r="E30" s="36"/>
      <c r="F30" s="36"/>
      <c r="G30" s="36"/>
      <c r="H30" s="36"/>
      <c r="I30" s="36"/>
      <c r="J30" s="94">
        <f>ROUND(J125,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35</v>
      </c>
      <c r="G32" s="36"/>
      <c r="H32" s="36"/>
      <c r="I32" s="41" t="s">
        <v>34</v>
      </c>
      <c r="J32" s="41" t="s">
        <v>36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37</v>
      </c>
      <c r="E33" s="30" t="s">
        <v>38</v>
      </c>
      <c r="F33" s="125">
        <f>ROUND((SUM(BE125:BE329)),  2)</f>
        <v>0</v>
      </c>
      <c r="G33" s="36"/>
      <c r="H33" s="36"/>
      <c r="I33" s="126">
        <v>0.20999999999999999</v>
      </c>
      <c r="J33" s="125">
        <f>ROUND(((SUM(BE125:BE329))*I33),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39</v>
      </c>
      <c r="F34" s="125">
        <f>ROUND((SUM(BF125:BF329)),  2)</f>
        <v>0</v>
      </c>
      <c r="G34" s="36"/>
      <c r="H34" s="36"/>
      <c r="I34" s="126">
        <v>0.14999999999999999</v>
      </c>
      <c r="J34" s="125">
        <f>ROUND(((SUM(BF125:BF329))*I34),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40</v>
      </c>
      <c r="F35" s="125">
        <f>ROUND((SUM(BG125:BG329)),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41</v>
      </c>
      <c r="F36" s="125">
        <f>ROUND((SUM(BH125:BH329)),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42</v>
      </c>
      <c r="F37" s="125">
        <f>ROUND((SUM(BI125:BI329)),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43</v>
      </c>
      <c r="E39" s="79"/>
      <c r="F39" s="79"/>
      <c r="G39" s="129" t="s">
        <v>44</v>
      </c>
      <c r="H39" s="130" t="s">
        <v>45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33" t="s">
        <v>49</v>
      </c>
      <c r="G61" s="56" t="s">
        <v>48</v>
      </c>
      <c r="H61" s="39"/>
      <c r="I61" s="39"/>
      <c r="J61" s="134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33" t="s">
        <v>49</v>
      </c>
      <c r="G76" s="56" t="s">
        <v>48</v>
      </c>
      <c r="H76" s="39"/>
      <c r="I76" s="39"/>
      <c r="J76" s="134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II/105 od kř. III/10529 Bratřejov - kř. MK Žemličkova Lhota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101.1 - Silnice II/105 - úsek I.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18. 8. 2022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31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J125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101</v>
      </c>
      <c r="E97" s="140"/>
      <c r="F97" s="140"/>
      <c r="G97" s="140"/>
      <c r="H97" s="140"/>
      <c r="I97" s="140"/>
      <c r="J97" s="141">
        <f>J126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102</v>
      </c>
      <c r="E98" s="144"/>
      <c r="F98" s="144"/>
      <c r="G98" s="144"/>
      <c r="H98" s="144"/>
      <c r="I98" s="144"/>
      <c r="J98" s="145">
        <f>J127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197</v>
      </c>
      <c r="E99" s="144"/>
      <c r="F99" s="144"/>
      <c r="G99" s="144"/>
      <c r="H99" s="144"/>
      <c r="I99" s="144"/>
      <c r="J99" s="145">
        <f>J189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198</v>
      </c>
      <c r="E100" s="144"/>
      <c r="F100" s="144"/>
      <c r="G100" s="144"/>
      <c r="H100" s="144"/>
      <c r="I100" s="144"/>
      <c r="J100" s="145">
        <f>J192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199</v>
      </c>
      <c r="E101" s="144"/>
      <c r="F101" s="144"/>
      <c r="G101" s="144"/>
      <c r="H101" s="144"/>
      <c r="I101" s="144"/>
      <c r="J101" s="145">
        <f>J245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200</v>
      </c>
      <c r="E102" s="144"/>
      <c r="F102" s="144"/>
      <c r="G102" s="144"/>
      <c r="H102" s="144"/>
      <c r="I102" s="144"/>
      <c r="J102" s="145">
        <f>J249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201</v>
      </c>
      <c r="E103" s="144"/>
      <c r="F103" s="144"/>
      <c r="G103" s="144"/>
      <c r="H103" s="144"/>
      <c r="I103" s="144"/>
      <c r="J103" s="145">
        <f>J311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8"/>
      <c r="C104" s="9"/>
      <c r="D104" s="139" t="s">
        <v>105</v>
      </c>
      <c r="E104" s="140"/>
      <c r="F104" s="140"/>
      <c r="G104" s="140"/>
      <c r="H104" s="140"/>
      <c r="I104" s="140"/>
      <c r="J104" s="141">
        <f>J326</f>
        <v>0</v>
      </c>
      <c r="K104" s="9"/>
      <c r="L104" s="13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2"/>
      <c r="C105" s="10"/>
      <c r="D105" s="143" t="s">
        <v>106</v>
      </c>
      <c r="E105" s="144"/>
      <c r="F105" s="144"/>
      <c r="G105" s="144"/>
      <c r="H105" s="144"/>
      <c r="I105" s="144"/>
      <c r="J105" s="145">
        <f>J327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109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119" t="str">
        <f>E7</f>
        <v>II/105 od kř. III/10529 Bratřejov - kř. MK Žemličkova Lhota - PD</v>
      </c>
      <c r="F115" s="30"/>
      <c r="G115" s="30"/>
      <c r="H115" s="30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94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65" t="str">
        <f>E9</f>
        <v>SO 101.1 - Silnice II/105 - úsek I.</v>
      </c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6"/>
      <c r="E119" s="36"/>
      <c r="F119" s="25" t="str">
        <f>F12</f>
        <v xml:space="preserve"> </v>
      </c>
      <c r="G119" s="36"/>
      <c r="H119" s="36"/>
      <c r="I119" s="30" t="s">
        <v>22</v>
      </c>
      <c r="J119" s="67" t="str">
        <f>IF(J12="","",J12)</f>
        <v>18. 8. 2022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6"/>
      <c r="E121" s="36"/>
      <c r="F121" s="25" t="str">
        <f>E15</f>
        <v xml:space="preserve"> </v>
      </c>
      <c r="G121" s="36"/>
      <c r="H121" s="36"/>
      <c r="I121" s="30" t="s">
        <v>29</v>
      </c>
      <c r="J121" s="34" t="str">
        <f>E21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27</v>
      </c>
      <c r="D122" s="36"/>
      <c r="E122" s="36"/>
      <c r="F122" s="25" t="str">
        <f>IF(E18="","",E18)</f>
        <v>Vyplň údaj</v>
      </c>
      <c r="G122" s="36"/>
      <c r="H122" s="36"/>
      <c r="I122" s="30" t="s">
        <v>31</v>
      </c>
      <c r="J122" s="34" t="str">
        <f>E24</f>
        <v xml:space="preserve"> 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46"/>
      <c r="B124" s="147"/>
      <c r="C124" s="148" t="s">
        <v>110</v>
      </c>
      <c r="D124" s="149" t="s">
        <v>58</v>
      </c>
      <c r="E124" s="149" t="s">
        <v>54</v>
      </c>
      <c r="F124" s="149" t="s">
        <v>55</v>
      </c>
      <c r="G124" s="149" t="s">
        <v>111</v>
      </c>
      <c r="H124" s="149" t="s">
        <v>112</v>
      </c>
      <c r="I124" s="149" t="s">
        <v>113</v>
      </c>
      <c r="J124" s="150" t="s">
        <v>98</v>
      </c>
      <c r="K124" s="151" t="s">
        <v>114</v>
      </c>
      <c r="L124" s="152"/>
      <c r="M124" s="84" t="s">
        <v>1</v>
      </c>
      <c r="N124" s="85" t="s">
        <v>37</v>
      </c>
      <c r="O124" s="85" t="s">
        <v>115</v>
      </c>
      <c r="P124" s="85" t="s">
        <v>116</v>
      </c>
      <c r="Q124" s="85" t="s">
        <v>117</v>
      </c>
      <c r="R124" s="85" t="s">
        <v>118</v>
      </c>
      <c r="S124" s="85" t="s">
        <v>119</v>
      </c>
      <c r="T124" s="86" t="s">
        <v>120</v>
      </c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</row>
    <row r="125" s="2" customFormat="1" ht="22.8" customHeight="1">
      <c r="A125" s="36"/>
      <c r="B125" s="37"/>
      <c r="C125" s="91" t="s">
        <v>121</v>
      </c>
      <c r="D125" s="36"/>
      <c r="E125" s="36"/>
      <c r="F125" s="36"/>
      <c r="G125" s="36"/>
      <c r="H125" s="36"/>
      <c r="I125" s="36"/>
      <c r="J125" s="153">
        <f>BK125</f>
        <v>0</v>
      </c>
      <c r="K125" s="36"/>
      <c r="L125" s="37"/>
      <c r="M125" s="87"/>
      <c r="N125" s="71"/>
      <c r="O125" s="88"/>
      <c r="P125" s="154">
        <f>P126+P326</f>
        <v>0</v>
      </c>
      <c r="Q125" s="88"/>
      <c r="R125" s="154">
        <f>R126+R326</f>
        <v>512.01068650000002</v>
      </c>
      <c r="S125" s="88"/>
      <c r="T125" s="155">
        <f>T126+T326</f>
        <v>2116.1289999999999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72</v>
      </c>
      <c r="AU125" s="17" t="s">
        <v>100</v>
      </c>
      <c r="BK125" s="156">
        <f>BK126+BK326</f>
        <v>0</v>
      </c>
    </row>
    <row r="126" s="12" customFormat="1" ht="25.92" customHeight="1">
      <c r="A126" s="12"/>
      <c r="B126" s="157"/>
      <c r="C126" s="12"/>
      <c r="D126" s="158" t="s">
        <v>72</v>
      </c>
      <c r="E126" s="159" t="s">
        <v>122</v>
      </c>
      <c r="F126" s="159" t="s">
        <v>123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P127+P189+P192+P245+P249+P311</f>
        <v>0</v>
      </c>
      <c r="Q126" s="163"/>
      <c r="R126" s="164">
        <f>R127+R189+R192+R245+R249+R311</f>
        <v>512.01068650000002</v>
      </c>
      <c r="S126" s="163"/>
      <c r="T126" s="165">
        <f>T127+T189+T192+T245+T249+T311</f>
        <v>2116.1289999999999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73</v>
      </c>
      <c r="AY126" s="158" t="s">
        <v>124</v>
      </c>
      <c r="BK126" s="167">
        <f>BK127+BK189+BK192+BK245+BK249+BK311</f>
        <v>0</v>
      </c>
    </row>
    <row r="127" s="12" customFormat="1" ht="22.8" customHeight="1">
      <c r="A127" s="12"/>
      <c r="B127" s="157"/>
      <c r="C127" s="12"/>
      <c r="D127" s="158" t="s">
        <v>72</v>
      </c>
      <c r="E127" s="168" t="s">
        <v>81</v>
      </c>
      <c r="F127" s="168" t="s">
        <v>125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SUM(P128:P188)</f>
        <v>0</v>
      </c>
      <c r="Q127" s="163"/>
      <c r="R127" s="164">
        <f>SUM(R128:R188)</f>
        <v>2.6400699999999997</v>
      </c>
      <c r="S127" s="163"/>
      <c r="T127" s="165">
        <f>SUM(T128:T188)</f>
        <v>1708.5990000000002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81</v>
      </c>
      <c r="AT127" s="166" t="s">
        <v>72</v>
      </c>
      <c r="AU127" s="166" t="s">
        <v>81</v>
      </c>
      <c r="AY127" s="158" t="s">
        <v>124</v>
      </c>
      <c r="BK127" s="167">
        <f>SUM(BK128:BK188)</f>
        <v>0</v>
      </c>
    </row>
    <row r="128" s="2" customFormat="1" ht="24.15" customHeight="1">
      <c r="A128" s="36"/>
      <c r="B128" s="170"/>
      <c r="C128" s="171" t="s">
        <v>81</v>
      </c>
      <c r="D128" s="171" t="s">
        <v>126</v>
      </c>
      <c r="E128" s="172" t="s">
        <v>202</v>
      </c>
      <c r="F128" s="173" t="s">
        <v>203</v>
      </c>
      <c r="G128" s="174" t="s">
        <v>129</v>
      </c>
      <c r="H128" s="175">
        <v>110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38</v>
      </c>
      <c r="O128" s="75"/>
      <c r="P128" s="181">
        <f>O128*H128</f>
        <v>0</v>
      </c>
      <c r="Q128" s="181">
        <v>0</v>
      </c>
      <c r="R128" s="181">
        <f>Q128*H128</f>
        <v>0</v>
      </c>
      <c r="S128" s="181">
        <v>0.58599999999999997</v>
      </c>
      <c r="T128" s="182">
        <f>S128*H128</f>
        <v>64.459999999999994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130</v>
      </c>
      <c r="AT128" s="183" t="s">
        <v>126</v>
      </c>
      <c r="AU128" s="183" t="s">
        <v>83</v>
      </c>
      <c r="AY128" s="17" t="s">
        <v>124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81</v>
      </c>
      <c r="BK128" s="184">
        <f>ROUND(I128*H128,2)</f>
        <v>0</v>
      </c>
      <c r="BL128" s="17" t="s">
        <v>130</v>
      </c>
      <c r="BM128" s="183" t="s">
        <v>204</v>
      </c>
    </row>
    <row r="129" s="2" customFormat="1">
      <c r="A129" s="36"/>
      <c r="B129" s="37"/>
      <c r="C129" s="36"/>
      <c r="D129" s="185" t="s">
        <v>146</v>
      </c>
      <c r="E129" s="36"/>
      <c r="F129" s="186" t="s">
        <v>205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146</v>
      </c>
      <c r="AU129" s="17" t="s">
        <v>83</v>
      </c>
    </row>
    <row r="130" s="2" customFormat="1" ht="24.15" customHeight="1">
      <c r="A130" s="36"/>
      <c r="B130" s="170"/>
      <c r="C130" s="171" t="s">
        <v>83</v>
      </c>
      <c r="D130" s="171" t="s">
        <v>126</v>
      </c>
      <c r="E130" s="172" t="s">
        <v>206</v>
      </c>
      <c r="F130" s="173" t="s">
        <v>207</v>
      </c>
      <c r="G130" s="174" t="s">
        <v>129</v>
      </c>
      <c r="H130" s="175">
        <v>966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38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0.75</v>
      </c>
      <c r="T130" s="182">
        <f>S130*H130</f>
        <v>724.5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130</v>
      </c>
      <c r="AT130" s="183" t="s">
        <v>126</v>
      </c>
      <c r="AU130" s="183" t="s">
        <v>83</v>
      </c>
      <c r="AY130" s="17" t="s">
        <v>124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81</v>
      </c>
      <c r="BK130" s="184">
        <f>ROUND(I130*H130,2)</f>
        <v>0</v>
      </c>
      <c r="BL130" s="17" t="s">
        <v>130</v>
      </c>
      <c r="BM130" s="183" t="s">
        <v>208</v>
      </c>
    </row>
    <row r="131" s="2" customFormat="1" ht="33" customHeight="1">
      <c r="A131" s="36"/>
      <c r="B131" s="170"/>
      <c r="C131" s="171" t="s">
        <v>140</v>
      </c>
      <c r="D131" s="171" t="s">
        <v>126</v>
      </c>
      <c r="E131" s="172" t="s">
        <v>209</v>
      </c>
      <c r="F131" s="173" t="s">
        <v>210</v>
      </c>
      <c r="G131" s="174" t="s">
        <v>129</v>
      </c>
      <c r="H131" s="175">
        <v>13236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38</v>
      </c>
      <c r="O131" s="75"/>
      <c r="P131" s="181">
        <f>O131*H131</f>
        <v>0</v>
      </c>
      <c r="Q131" s="181">
        <v>5.0000000000000002E-05</v>
      </c>
      <c r="R131" s="181">
        <f>Q131*H131</f>
        <v>0.66180000000000005</v>
      </c>
      <c r="S131" s="181">
        <v>0.069000000000000006</v>
      </c>
      <c r="T131" s="182">
        <f>S131*H131</f>
        <v>913.28400000000011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130</v>
      </c>
      <c r="AT131" s="183" t="s">
        <v>126</v>
      </c>
      <c r="AU131" s="183" t="s">
        <v>83</v>
      </c>
      <c r="AY131" s="17" t="s">
        <v>124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81</v>
      </c>
      <c r="BK131" s="184">
        <f>ROUND(I131*H131,2)</f>
        <v>0</v>
      </c>
      <c r="BL131" s="17" t="s">
        <v>130</v>
      </c>
      <c r="BM131" s="183" t="s">
        <v>211</v>
      </c>
    </row>
    <row r="132" s="2" customFormat="1">
      <c r="A132" s="36"/>
      <c r="B132" s="37"/>
      <c r="C132" s="36"/>
      <c r="D132" s="185" t="s">
        <v>146</v>
      </c>
      <c r="E132" s="36"/>
      <c r="F132" s="186" t="s">
        <v>212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146</v>
      </c>
      <c r="AU132" s="17" t="s">
        <v>83</v>
      </c>
    </row>
    <row r="133" s="13" customFormat="1">
      <c r="A133" s="13"/>
      <c r="B133" s="190"/>
      <c r="C133" s="13"/>
      <c r="D133" s="185" t="s">
        <v>159</v>
      </c>
      <c r="E133" s="191" t="s">
        <v>1</v>
      </c>
      <c r="F133" s="192" t="s">
        <v>213</v>
      </c>
      <c r="G133" s="13"/>
      <c r="H133" s="193">
        <v>13236</v>
      </c>
      <c r="I133" s="194"/>
      <c r="J133" s="13"/>
      <c r="K133" s="13"/>
      <c r="L133" s="190"/>
      <c r="M133" s="195"/>
      <c r="N133" s="196"/>
      <c r="O133" s="196"/>
      <c r="P133" s="196"/>
      <c r="Q133" s="196"/>
      <c r="R133" s="196"/>
      <c r="S133" s="196"/>
      <c r="T133" s="19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159</v>
      </c>
      <c r="AU133" s="191" t="s">
        <v>83</v>
      </c>
      <c r="AV133" s="13" t="s">
        <v>83</v>
      </c>
      <c r="AW133" s="13" t="s">
        <v>30</v>
      </c>
      <c r="AX133" s="13" t="s">
        <v>81</v>
      </c>
      <c r="AY133" s="191" t="s">
        <v>124</v>
      </c>
    </row>
    <row r="134" s="2" customFormat="1" ht="16.5" customHeight="1">
      <c r="A134" s="36"/>
      <c r="B134" s="170"/>
      <c r="C134" s="171" t="s">
        <v>130</v>
      </c>
      <c r="D134" s="171" t="s">
        <v>126</v>
      </c>
      <c r="E134" s="172" t="s">
        <v>214</v>
      </c>
      <c r="F134" s="173" t="s">
        <v>215</v>
      </c>
      <c r="G134" s="174" t="s">
        <v>216</v>
      </c>
      <c r="H134" s="175">
        <v>31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38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0.20499999999999999</v>
      </c>
      <c r="T134" s="182">
        <f>S134*H134</f>
        <v>6.3549999999999995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130</v>
      </c>
      <c r="AT134" s="183" t="s">
        <v>126</v>
      </c>
      <c r="AU134" s="183" t="s">
        <v>83</v>
      </c>
      <c r="AY134" s="17" t="s">
        <v>124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81</v>
      </c>
      <c r="BK134" s="184">
        <f>ROUND(I134*H134,2)</f>
        <v>0</v>
      </c>
      <c r="BL134" s="17" t="s">
        <v>130</v>
      </c>
      <c r="BM134" s="183" t="s">
        <v>217</v>
      </c>
    </row>
    <row r="135" s="2" customFormat="1" ht="24.15" customHeight="1">
      <c r="A135" s="36"/>
      <c r="B135" s="170"/>
      <c r="C135" s="171" t="s">
        <v>154</v>
      </c>
      <c r="D135" s="171" t="s">
        <v>126</v>
      </c>
      <c r="E135" s="172" t="s">
        <v>218</v>
      </c>
      <c r="F135" s="173" t="s">
        <v>219</v>
      </c>
      <c r="G135" s="174" t="s">
        <v>220</v>
      </c>
      <c r="H135" s="175">
        <v>48.299999999999997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38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130</v>
      </c>
      <c r="AT135" s="183" t="s">
        <v>126</v>
      </c>
      <c r="AU135" s="183" t="s">
        <v>83</v>
      </c>
      <c r="AY135" s="17" t="s">
        <v>124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81</v>
      </c>
      <c r="BK135" s="184">
        <f>ROUND(I135*H135,2)</f>
        <v>0</v>
      </c>
      <c r="BL135" s="17" t="s">
        <v>130</v>
      </c>
      <c r="BM135" s="183" t="s">
        <v>221</v>
      </c>
    </row>
    <row r="136" s="2" customFormat="1">
      <c r="A136" s="36"/>
      <c r="B136" s="37"/>
      <c r="C136" s="36"/>
      <c r="D136" s="185" t="s">
        <v>146</v>
      </c>
      <c r="E136" s="36"/>
      <c r="F136" s="186" t="s">
        <v>222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146</v>
      </c>
      <c r="AU136" s="17" t="s">
        <v>83</v>
      </c>
    </row>
    <row r="137" s="13" customFormat="1">
      <c r="A137" s="13"/>
      <c r="B137" s="190"/>
      <c r="C137" s="13"/>
      <c r="D137" s="185" t="s">
        <v>159</v>
      </c>
      <c r="E137" s="191" t="s">
        <v>1</v>
      </c>
      <c r="F137" s="192" t="s">
        <v>223</v>
      </c>
      <c r="G137" s="13"/>
      <c r="H137" s="193">
        <v>48.299999999999997</v>
      </c>
      <c r="I137" s="194"/>
      <c r="J137" s="13"/>
      <c r="K137" s="13"/>
      <c r="L137" s="190"/>
      <c r="M137" s="195"/>
      <c r="N137" s="196"/>
      <c r="O137" s="196"/>
      <c r="P137" s="196"/>
      <c r="Q137" s="196"/>
      <c r="R137" s="196"/>
      <c r="S137" s="196"/>
      <c r="T137" s="19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1" t="s">
        <v>159</v>
      </c>
      <c r="AU137" s="191" t="s">
        <v>83</v>
      </c>
      <c r="AV137" s="13" t="s">
        <v>83</v>
      </c>
      <c r="AW137" s="13" t="s">
        <v>30</v>
      </c>
      <c r="AX137" s="13" t="s">
        <v>81</v>
      </c>
      <c r="AY137" s="191" t="s">
        <v>124</v>
      </c>
    </row>
    <row r="138" s="2" customFormat="1" ht="21.75" customHeight="1">
      <c r="A138" s="36"/>
      <c r="B138" s="170"/>
      <c r="C138" s="203" t="s">
        <v>165</v>
      </c>
      <c r="D138" s="203" t="s">
        <v>224</v>
      </c>
      <c r="E138" s="204" t="s">
        <v>225</v>
      </c>
      <c r="F138" s="205" t="s">
        <v>226</v>
      </c>
      <c r="G138" s="206" t="s">
        <v>157</v>
      </c>
      <c r="H138" s="207">
        <v>1.9319999999999999</v>
      </c>
      <c r="I138" s="208"/>
      <c r="J138" s="209">
        <f>ROUND(I138*H138,2)</f>
        <v>0</v>
      </c>
      <c r="K138" s="210"/>
      <c r="L138" s="211"/>
      <c r="M138" s="212" t="s">
        <v>1</v>
      </c>
      <c r="N138" s="213" t="s">
        <v>38</v>
      </c>
      <c r="O138" s="75"/>
      <c r="P138" s="181">
        <f>O138*H138</f>
        <v>0</v>
      </c>
      <c r="Q138" s="181">
        <v>1</v>
      </c>
      <c r="R138" s="181">
        <f>Q138*H138</f>
        <v>1.9319999999999999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175</v>
      </c>
      <c r="AT138" s="183" t="s">
        <v>224</v>
      </c>
      <c r="AU138" s="183" t="s">
        <v>83</v>
      </c>
      <c r="AY138" s="17" t="s">
        <v>124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81</v>
      </c>
      <c r="BK138" s="184">
        <f>ROUND(I138*H138,2)</f>
        <v>0</v>
      </c>
      <c r="BL138" s="17" t="s">
        <v>130</v>
      </c>
      <c r="BM138" s="183" t="s">
        <v>227</v>
      </c>
    </row>
    <row r="139" s="13" customFormat="1">
      <c r="A139" s="13"/>
      <c r="B139" s="190"/>
      <c r="C139" s="13"/>
      <c r="D139" s="185" t="s">
        <v>159</v>
      </c>
      <c r="E139" s="191" t="s">
        <v>1</v>
      </c>
      <c r="F139" s="192" t="s">
        <v>228</v>
      </c>
      <c r="G139" s="13"/>
      <c r="H139" s="193">
        <v>1.9319999999999999</v>
      </c>
      <c r="I139" s="194"/>
      <c r="J139" s="13"/>
      <c r="K139" s="13"/>
      <c r="L139" s="190"/>
      <c r="M139" s="195"/>
      <c r="N139" s="196"/>
      <c r="O139" s="196"/>
      <c r="P139" s="196"/>
      <c r="Q139" s="196"/>
      <c r="R139" s="196"/>
      <c r="S139" s="196"/>
      <c r="T139" s="19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159</v>
      </c>
      <c r="AU139" s="191" t="s">
        <v>83</v>
      </c>
      <c r="AV139" s="13" t="s">
        <v>83</v>
      </c>
      <c r="AW139" s="13" t="s">
        <v>30</v>
      </c>
      <c r="AX139" s="13" t="s">
        <v>81</v>
      </c>
      <c r="AY139" s="191" t="s">
        <v>124</v>
      </c>
    </row>
    <row r="140" s="2" customFormat="1" ht="24.15" customHeight="1">
      <c r="A140" s="36"/>
      <c r="B140" s="170"/>
      <c r="C140" s="171" t="s">
        <v>170</v>
      </c>
      <c r="D140" s="171" t="s">
        <v>126</v>
      </c>
      <c r="E140" s="172" t="s">
        <v>229</v>
      </c>
      <c r="F140" s="173" t="s">
        <v>230</v>
      </c>
      <c r="G140" s="174" t="s">
        <v>129</v>
      </c>
      <c r="H140" s="175">
        <v>2060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38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130</v>
      </c>
      <c r="AT140" s="183" t="s">
        <v>126</v>
      </c>
      <c r="AU140" s="183" t="s">
        <v>83</v>
      </c>
      <c r="AY140" s="17" t="s">
        <v>124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81</v>
      </c>
      <c r="BK140" s="184">
        <f>ROUND(I140*H140,2)</f>
        <v>0</v>
      </c>
      <c r="BL140" s="17" t="s">
        <v>130</v>
      </c>
      <c r="BM140" s="183" t="s">
        <v>231</v>
      </c>
    </row>
    <row r="141" s="2" customFormat="1">
      <c r="A141" s="36"/>
      <c r="B141" s="37"/>
      <c r="C141" s="36"/>
      <c r="D141" s="185" t="s">
        <v>146</v>
      </c>
      <c r="E141" s="36"/>
      <c r="F141" s="186" t="s">
        <v>232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146</v>
      </c>
      <c r="AU141" s="17" t="s">
        <v>83</v>
      </c>
    </row>
    <row r="142" s="13" customFormat="1">
      <c r="A142" s="13"/>
      <c r="B142" s="190"/>
      <c r="C142" s="13"/>
      <c r="D142" s="185" t="s">
        <v>159</v>
      </c>
      <c r="E142" s="191" t="s">
        <v>1</v>
      </c>
      <c r="F142" s="192" t="s">
        <v>233</v>
      </c>
      <c r="G142" s="13"/>
      <c r="H142" s="193">
        <v>2060</v>
      </c>
      <c r="I142" s="194"/>
      <c r="J142" s="13"/>
      <c r="K142" s="13"/>
      <c r="L142" s="190"/>
      <c r="M142" s="195"/>
      <c r="N142" s="196"/>
      <c r="O142" s="196"/>
      <c r="P142" s="196"/>
      <c r="Q142" s="196"/>
      <c r="R142" s="196"/>
      <c r="S142" s="196"/>
      <c r="T142" s="19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1" t="s">
        <v>159</v>
      </c>
      <c r="AU142" s="191" t="s">
        <v>83</v>
      </c>
      <c r="AV142" s="13" t="s">
        <v>83</v>
      </c>
      <c r="AW142" s="13" t="s">
        <v>30</v>
      </c>
      <c r="AX142" s="13" t="s">
        <v>81</v>
      </c>
      <c r="AY142" s="191" t="s">
        <v>124</v>
      </c>
    </row>
    <row r="143" s="2" customFormat="1" ht="33" customHeight="1">
      <c r="A143" s="36"/>
      <c r="B143" s="170"/>
      <c r="C143" s="171" t="s">
        <v>175</v>
      </c>
      <c r="D143" s="171" t="s">
        <v>126</v>
      </c>
      <c r="E143" s="172" t="s">
        <v>234</v>
      </c>
      <c r="F143" s="173" t="s">
        <v>235</v>
      </c>
      <c r="G143" s="174" t="s">
        <v>220</v>
      </c>
      <c r="H143" s="175">
        <v>48.299999999999997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38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130</v>
      </c>
      <c r="AT143" s="183" t="s">
        <v>126</v>
      </c>
      <c r="AU143" s="183" t="s">
        <v>83</v>
      </c>
      <c r="AY143" s="17" t="s">
        <v>124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81</v>
      </c>
      <c r="BK143" s="184">
        <f>ROUND(I143*H143,2)</f>
        <v>0</v>
      </c>
      <c r="BL143" s="17" t="s">
        <v>130</v>
      </c>
      <c r="BM143" s="183" t="s">
        <v>236</v>
      </c>
    </row>
    <row r="144" s="2" customFormat="1">
      <c r="A144" s="36"/>
      <c r="B144" s="37"/>
      <c r="C144" s="36"/>
      <c r="D144" s="185" t="s">
        <v>146</v>
      </c>
      <c r="E144" s="36"/>
      <c r="F144" s="186" t="s">
        <v>237</v>
      </c>
      <c r="G144" s="36"/>
      <c r="H144" s="36"/>
      <c r="I144" s="187"/>
      <c r="J144" s="36"/>
      <c r="K144" s="36"/>
      <c r="L144" s="37"/>
      <c r="M144" s="188"/>
      <c r="N144" s="189"/>
      <c r="O144" s="75"/>
      <c r="P144" s="75"/>
      <c r="Q144" s="75"/>
      <c r="R144" s="75"/>
      <c r="S144" s="75"/>
      <c r="T144" s="7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146</v>
      </c>
      <c r="AU144" s="17" t="s">
        <v>83</v>
      </c>
    </row>
    <row r="145" s="13" customFormat="1">
      <c r="A145" s="13"/>
      <c r="B145" s="190"/>
      <c r="C145" s="13"/>
      <c r="D145" s="185" t="s">
        <v>159</v>
      </c>
      <c r="E145" s="191" t="s">
        <v>1</v>
      </c>
      <c r="F145" s="192" t="s">
        <v>238</v>
      </c>
      <c r="G145" s="13"/>
      <c r="H145" s="193">
        <v>48.299999999999997</v>
      </c>
      <c r="I145" s="194"/>
      <c r="J145" s="13"/>
      <c r="K145" s="13"/>
      <c r="L145" s="190"/>
      <c r="M145" s="195"/>
      <c r="N145" s="196"/>
      <c r="O145" s="196"/>
      <c r="P145" s="196"/>
      <c r="Q145" s="196"/>
      <c r="R145" s="196"/>
      <c r="S145" s="196"/>
      <c r="T145" s="19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1" t="s">
        <v>159</v>
      </c>
      <c r="AU145" s="191" t="s">
        <v>83</v>
      </c>
      <c r="AV145" s="13" t="s">
        <v>83</v>
      </c>
      <c r="AW145" s="13" t="s">
        <v>30</v>
      </c>
      <c r="AX145" s="13" t="s">
        <v>81</v>
      </c>
      <c r="AY145" s="191" t="s">
        <v>124</v>
      </c>
    </row>
    <row r="146" s="2" customFormat="1" ht="33" customHeight="1">
      <c r="A146" s="36"/>
      <c r="B146" s="170"/>
      <c r="C146" s="171" t="s">
        <v>180</v>
      </c>
      <c r="D146" s="171" t="s">
        <v>126</v>
      </c>
      <c r="E146" s="172" t="s">
        <v>239</v>
      </c>
      <c r="F146" s="173" t="s">
        <v>240</v>
      </c>
      <c r="G146" s="174" t="s">
        <v>220</v>
      </c>
      <c r="H146" s="175">
        <v>137.196</v>
      </c>
      <c r="I146" s="176"/>
      <c r="J146" s="177">
        <f>ROUND(I146*H146,2)</f>
        <v>0</v>
      </c>
      <c r="K146" s="178"/>
      <c r="L146" s="37"/>
      <c r="M146" s="179" t="s">
        <v>1</v>
      </c>
      <c r="N146" s="180" t="s">
        <v>38</v>
      </c>
      <c r="O146" s="75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3" t="s">
        <v>130</v>
      </c>
      <c r="AT146" s="183" t="s">
        <v>126</v>
      </c>
      <c r="AU146" s="183" t="s">
        <v>83</v>
      </c>
      <c r="AY146" s="17" t="s">
        <v>124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7" t="s">
        <v>81</v>
      </c>
      <c r="BK146" s="184">
        <f>ROUND(I146*H146,2)</f>
        <v>0</v>
      </c>
      <c r="BL146" s="17" t="s">
        <v>130</v>
      </c>
      <c r="BM146" s="183" t="s">
        <v>241</v>
      </c>
    </row>
    <row r="147" s="2" customFormat="1">
      <c r="A147" s="36"/>
      <c r="B147" s="37"/>
      <c r="C147" s="36"/>
      <c r="D147" s="185" t="s">
        <v>146</v>
      </c>
      <c r="E147" s="36"/>
      <c r="F147" s="186" t="s">
        <v>242</v>
      </c>
      <c r="G147" s="36"/>
      <c r="H147" s="36"/>
      <c r="I147" s="187"/>
      <c r="J147" s="36"/>
      <c r="K147" s="36"/>
      <c r="L147" s="37"/>
      <c r="M147" s="188"/>
      <c r="N147" s="189"/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146</v>
      </c>
      <c r="AU147" s="17" t="s">
        <v>83</v>
      </c>
    </row>
    <row r="148" s="2" customFormat="1" ht="24.15" customHeight="1">
      <c r="A148" s="36"/>
      <c r="B148" s="170"/>
      <c r="C148" s="171" t="s">
        <v>186</v>
      </c>
      <c r="D148" s="171" t="s">
        <v>126</v>
      </c>
      <c r="E148" s="172" t="s">
        <v>243</v>
      </c>
      <c r="F148" s="173" t="s">
        <v>244</v>
      </c>
      <c r="G148" s="174" t="s">
        <v>220</v>
      </c>
      <c r="H148" s="175">
        <v>3</v>
      </c>
      <c r="I148" s="176"/>
      <c r="J148" s="177">
        <f>ROUND(I148*H148,2)</f>
        <v>0</v>
      </c>
      <c r="K148" s="178"/>
      <c r="L148" s="37"/>
      <c r="M148" s="179" t="s">
        <v>1</v>
      </c>
      <c r="N148" s="180" t="s">
        <v>38</v>
      </c>
      <c r="O148" s="75"/>
      <c r="P148" s="181">
        <f>O148*H148</f>
        <v>0</v>
      </c>
      <c r="Q148" s="181">
        <v>0.0016900000000000001</v>
      </c>
      <c r="R148" s="181">
        <f>Q148*H148</f>
        <v>0.0050699999999999999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130</v>
      </c>
      <c r="AT148" s="183" t="s">
        <v>126</v>
      </c>
      <c r="AU148" s="183" t="s">
        <v>83</v>
      </c>
      <c r="AY148" s="17" t="s">
        <v>124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81</v>
      </c>
      <c r="BK148" s="184">
        <f>ROUND(I148*H148,2)</f>
        <v>0</v>
      </c>
      <c r="BL148" s="17" t="s">
        <v>130</v>
      </c>
      <c r="BM148" s="183" t="s">
        <v>245</v>
      </c>
    </row>
    <row r="149" s="13" customFormat="1">
      <c r="A149" s="13"/>
      <c r="B149" s="190"/>
      <c r="C149" s="13"/>
      <c r="D149" s="185" t="s">
        <v>159</v>
      </c>
      <c r="E149" s="191" t="s">
        <v>1</v>
      </c>
      <c r="F149" s="192" t="s">
        <v>246</v>
      </c>
      <c r="G149" s="13"/>
      <c r="H149" s="193">
        <v>3</v>
      </c>
      <c r="I149" s="194"/>
      <c r="J149" s="13"/>
      <c r="K149" s="13"/>
      <c r="L149" s="190"/>
      <c r="M149" s="195"/>
      <c r="N149" s="196"/>
      <c r="O149" s="196"/>
      <c r="P149" s="196"/>
      <c r="Q149" s="196"/>
      <c r="R149" s="196"/>
      <c r="S149" s="196"/>
      <c r="T149" s="19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1" t="s">
        <v>159</v>
      </c>
      <c r="AU149" s="191" t="s">
        <v>83</v>
      </c>
      <c r="AV149" s="13" t="s">
        <v>83</v>
      </c>
      <c r="AW149" s="13" t="s">
        <v>30</v>
      </c>
      <c r="AX149" s="13" t="s">
        <v>81</v>
      </c>
      <c r="AY149" s="191" t="s">
        <v>124</v>
      </c>
    </row>
    <row r="150" s="2" customFormat="1" ht="37.8" customHeight="1">
      <c r="A150" s="36"/>
      <c r="B150" s="170"/>
      <c r="C150" s="171" t="s">
        <v>192</v>
      </c>
      <c r="D150" s="171" t="s">
        <v>126</v>
      </c>
      <c r="E150" s="172" t="s">
        <v>247</v>
      </c>
      <c r="F150" s="173" t="s">
        <v>248</v>
      </c>
      <c r="G150" s="174" t="s">
        <v>220</v>
      </c>
      <c r="H150" s="175">
        <v>49</v>
      </c>
      <c r="I150" s="176"/>
      <c r="J150" s="177">
        <f>ROUND(I150*H150,2)</f>
        <v>0</v>
      </c>
      <c r="K150" s="178"/>
      <c r="L150" s="37"/>
      <c r="M150" s="179" t="s">
        <v>1</v>
      </c>
      <c r="N150" s="180" t="s">
        <v>38</v>
      </c>
      <c r="O150" s="75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3" t="s">
        <v>130</v>
      </c>
      <c r="AT150" s="183" t="s">
        <v>126</v>
      </c>
      <c r="AU150" s="183" t="s">
        <v>83</v>
      </c>
      <c r="AY150" s="17" t="s">
        <v>124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7" t="s">
        <v>81</v>
      </c>
      <c r="BK150" s="184">
        <f>ROUND(I150*H150,2)</f>
        <v>0</v>
      </c>
      <c r="BL150" s="17" t="s">
        <v>130</v>
      </c>
      <c r="BM150" s="183" t="s">
        <v>249</v>
      </c>
    </row>
    <row r="151" s="13" customFormat="1">
      <c r="A151" s="13"/>
      <c r="B151" s="190"/>
      <c r="C151" s="13"/>
      <c r="D151" s="185" t="s">
        <v>159</v>
      </c>
      <c r="E151" s="191" t="s">
        <v>1</v>
      </c>
      <c r="F151" s="192" t="s">
        <v>250</v>
      </c>
      <c r="G151" s="13"/>
      <c r="H151" s="193">
        <v>49</v>
      </c>
      <c r="I151" s="194"/>
      <c r="J151" s="13"/>
      <c r="K151" s="13"/>
      <c r="L151" s="190"/>
      <c r="M151" s="195"/>
      <c r="N151" s="196"/>
      <c r="O151" s="196"/>
      <c r="P151" s="196"/>
      <c r="Q151" s="196"/>
      <c r="R151" s="196"/>
      <c r="S151" s="196"/>
      <c r="T151" s="1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159</v>
      </c>
      <c r="AU151" s="191" t="s">
        <v>83</v>
      </c>
      <c r="AV151" s="13" t="s">
        <v>83</v>
      </c>
      <c r="AW151" s="13" t="s">
        <v>30</v>
      </c>
      <c r="AX151" s="13" t="s">
        <v>81</v>
      </c>
      <c r="AY151" s="191" t="s">
        <v>124</v>
      </c>
    </row>
    <row r="152" s="2" customFormat="1" ht="37.8" customHeight="1">
      <c r="A152" s="36"/>
      <c r="B152" s="170"/>
      <c r="C152" s="171" t="s">
        <v>251</v>
      </c>
      <c r="D152" s="171" t="s">
        <v>126</v>
      </c>
      <c r="E152" s="172" t="s">
        <v>252</v>
      </c>
      <c r="F152" s="173" t="s">
        <v>253</v>
      </c>
      <c r="G152" s="174" t="s">
        <v>220</v>
      </c>
      <c r="H152" s="175">
        <v>560.79999999999995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38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130</v>
      </c>
      <c r="AT152" s="183" t="s">
        <v>126</v>
      </c>
      <c r="AU152" s="183" t="s">
        <v>83</v>
      </c>
      <c r="AY152" s="17" t="s">
        <v>124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81</v>
      </c>
      <c r="BK152" s="184">
        <f>ROUND(I152*H152,2)</f>
        <v>0</v>
      </c>
      <c r="BL152" s="17" t="s">
        <v>130</v>
      </c>
      <c r="BM152" s="183" t="s">
        <v>254</v>
      </c>
    </row>
    <row r="153" s="13" customFormat="1">
      <c r="A153" s="13"/>
      <c r="B153" s="190"/>
      <c r="C153" s="13"/>
      <c r="D153" s="185" t="s">
        <v>159</v>
      </c>
      <c r="E153" s="191" t="s">
        <v>1</v>
      </c>
      <c r="F153" s="192" t="s">
        <v>255</v>
      </c>
      <c r="G153" s="13"/>
      <c r="H153" s="193">
        <v>309</v>
      </c>
      <c r="I153" s="194"/>
      <c r="J153" s="13"/>
      <c r="K153" s="13"/>
      <c r="L153" s="190"/>
      <c r="M153" s="195"/>
      <c r="N153" s="196"/>
      <c r="O153" s="196"/>
      <c r="P153" s="196"/>
      <c r="Q153" s="196"/>
      <c r="R153" s="196"/>
      <c r="S153" s="196"/>
      <c r="T153" s="19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1" t="s">
        <v>159</v>
      </c>
      <c r="AU153" s="191" t="s">
        <v>83</v>
      </c>
      <c r="AV153" s="13" t="s">
        <v>83</v>
      </c>
      <c r="AW153" s="13" t="s">
        <v>30</v>
      </c>
      <c r="AX153" s="13" t="s">
        <v>73</v>
      </c>
      <c r="AY153" s="191" t="s">
        <v>124</v>
      </c>
    </row>
    <row r="154" s="13" customFormat="1">
      <c r="A154" s="13"/>
      <c r="B154" s="190"/>
      <c r="C154" s="13"/>
      <c r="D154" s="185" t="s">
        <v>159</v>
      </c>
      <c r="E154" s="191" t="s">
        <v>1</v>
      </c>
      <c r="F154" s="192" t="s">
        <v>256</v>
      </c>
      <c r="G154" s="13"/>
      <c r="H154" s="193">
        <v>49</v>
      </c>
      <c r="I154" s="194"/>
      <c r="J154" s="13"/>
      <c r="K154" s="13"/>
      <c r="L154" s="190"/>
      <c r="M154" s="195"/>
      <c r="N154" s="196"/>
      <c r="O154" s="196"/>
      <c r="P154" s="196"/>
      <c r="Q154" s="196"/>
      <c r="R154" s="196"/>
      <c r="S154" s="196"/>
      <c r="T154" s="19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1" t="s">
        <v>159</v>
      </c>
      <c r="AU154" s="191" t="s">
        <v>83</v>
      </c>
      <c r="AV154" s="13" t="s">
        <v>83</v>
      </c>
      <c r="AW154" s="13" t="s">
        <v>30</v>
      </c>
      <c r="AX154" s="13" t="s">
        <v>73</v>
      </c>
      <c r="AY154" s="191" t="s">
        <v>124</v>
      </c>
    </row>
    <row r="155" s="13" customFormat="1">
      <c r="A155" s="13"/>
      <c r="B155" s="190"/>
      <c r="C155" s="13"/>
      <c r="D155" s="185" t="s">
        <v>159</v>
      </c>
      <c r="E155" s="191" t="s">
        <v>1</v>
      </c>
      <c r="F155" s="192" t="s">
        <v>257</v>
      </c>
      <c r="G155" s="13"/>
      <c r="H155" s="193">
        <v>48.299999999999997</v>
      </c>
      <c r="I155" s="194"/>
      <c r="J155" s="13"/>
      <c r="K155" s="13"/>
      <c r="L155" s="190"/>
      <c r="M155" s="195"/>
      <c r="N155" s="196"/>
      <c r="O155" s="196"/>
      <c r="P155" s="196"/>
      <c r="Q155" s="196"/>
      <c r="R155" s="196"/>
      <c r="S155" s="196"/>
      <c r="T155" s="1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159</v>
      </c>
      <c r="AU155" s="191" t="s">
        <v>83</v>
      </c>
      <c r="AV155" s="13" t="s">
        <v>83</v>
      </c>
      <c r="AW155" s="13" t="s">
        <v>30</v>
      </c>
      <c r="AX155" s="13" t="s">
        <v>73</v>
      </c>
      <c r="AY155" s="191" t="s">
        <v>124</v>
      </c>
    </row>
    <row r="156" s="13" customFormat="1">
      <c r="A156" s="13"/>
      <c r="B156" s="190"/>
      <c r="C156" s="13"/>
      <c r="D156" s="185" t="s">
        <v>159</v>
      </c>
      <c r="E156" s="191" t="s">
        <v>1</v>
      </c>
      <c r="F156" s="192" t="s">
        <v>258</v>
      </c>
      <c r="G156" s="13"/>
      <c r="H156" s="193">
        <v>154.5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159</v>
      </c>
      <c r="AU156" s="191" t="s">
        <v>83</v>
      </c>
      <c r="AV156" s="13" t="s">
        <v>83</v>
      </c>
      <c r="AW156" s="13" t="s">
        <v>30</v>
      </c>
      <c r="AX156" s="13" t="s">
        <v>73</v>
      </c>
      <c r="AY156" s="191" t="s">
        <v>124</v>
      </c>
    </row>
    <row r="157" s="14" customFormat="1">
      <c r="A157" s="14"/>
      <c r="B157" s="214"/>
      <c r="C157" s="14"/>
      <c r="D157" s="185" t="s">
        <v>159</v>
      </c>
      <c r="E157" s="215" t="s">
        <v>1</v>
      </c>
      <c r="F157" s="216" t="s">
        <v>259</v>
      </c>
      <c r="G157" s="14"/>
      <c r="H157" s="217">
        <v>560.79999999999995</v>
      </c>
      <c r="I157" s="218"/>
      <c r="J157" s="14"/>
      <c r="K157" s="14"/>
      <c r="L157" s="214"/>
      <c r="M157" s="219"/>
      <c r="N157" s="220"/>
      <c r="O157" s="220"/>
      <c r="P157" s="220"/>
      <c r="Q157" s="220"/>
      <c r="R157" s="220"/>
      <c r="S157" s="220"/>
      <c r="T157" s="22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15" t="s">
        <v>159</v>
      </c>
      <c r="AU157" s="215" t="s">
        <v>83</v>
      </c>
      <c r="AV157" s="14" t="s">
        <v>130</v>
      </c>
      <c r="AW157" s="14" t="s">
        <v>30</v>
      </c>
      <c r="AX157" s="14" t="s">
        <v>81</v>
      </c>
      <c r="AY157" s="215" t="s">
        <v>124</v>
      </c>
    </row>
    <row r="158" s="2" customFormat="1" ht="37.8" customHeight="1">
      <c r="A158" s="36"/>
      <c r="B158" s="170"/>
      <c r="C158" s="171" t="s">
        <v>260</v>
      </c>
      <c r="D158" s="171" t="s">
        <v>126</v>
      </c>
      <c r="E158" s="172" t="s">
        <v>261</v>
      </c>
      <c r="F158" s="173" t="s">
        <v>262</v>
      </c>
      <c r="G158" s="174" t="s">
        <v>220</v>
      </c>
      <c r="H158" s="175">
        <v>7719.6999999999998</v>
      </c>
      <c r="I158" s="176"/>
      <c r="J158" s="177">
        <f>ROUND(I158*H158,2)</f>
        <v>0</v>
      </c>
      <c r="K158" s="178"/>
      <c r="L158" s="37"/>
      <c r="M158" s="179" t="s">
        <v>1</v>
      </c>
      <c r="N158" s="180" t="s">
        <v>38</v>
      </c>
      <c r="O158" s="75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3" t="s">
        <v>130</v>
      </c>
      <c r="AT158" s="183" t="s">
        <v>126</v>
      </c>
      <c r="AU158" s="183" t="s">
        <v>83</v>
      </c>
      <c r="AY158" s="17" t="s">
        <v>124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7" t="s">
        <v>81</v>
      </c>
      <c r="BK158" s="184">
        <f>ROUND(I158*H158,2)</f>
        <v>0</v>
      </c>
      <c r="BL158" s="17" t="s">
        <v>130</v>
      </c>
      <c r="BM158" s="183" t="s">
        <v>263</v>
      </c>
    </row>
    <row r="159" s="2" customFormat="1">
      <c r="A159" s="36"/>
      <c r="B159" s="37"/>
      <c r="C159" s="36"/>
      <c r="D159" s="185" t="s">
        <v>146</v>
      </c>
      <c r="E159" s="36"/>
      <c r="F159" s="186" t="s">
        <v>264</v>
      </c>
      <c r="G159" s="36"/>
      <c r="H159" s="36"/>
      <c r="I159" s="187"/>
      <c r="J159" s="36"/>
      <c r="K159" s="36"/>
      <c r="L159" s="37"/>
      <c r="M159" s="188"/>
      <c r="N159" s="189"/>
      <c r="O159" s="75"/>
      <c r="P159" s="75"/>
      <c r="Q159" s="75"/>
      <c r="R159" s="75"/>
      <c r="S159" s="75"/>
      <c r="T159" s="7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7" t="s">
        <v>146</v>
      </c>
      <c r="AU159" s="17" t="s">
        <v>83</v>
      </c>
    </row>
    <row r="160" s="13" customFormat="1">
      <c r="A160" s="13"/>
      <c r="B160" s="190"/>
      <c r="C160" s="13"/>
      <c r="D160" s="185" t="s">
        <v>159</v>
      </c>
      <c r="E160" s="191" t="s">
        <v>1</v>
      </c>
      <c r="F160" s="192" t="s">
        <v>265</v>
      </c>
      <c r="G160" s="13"/>
      <c r="H160" s="193">
        <v>97.299999999999997</v>
      </c>
      <c r="I160" s="194"/>
      <c r="J160" s="13"/>
      <c r="K160" s="13"/>
      <c r="L160" s="190"/>
      <c r="M160" s="195"/>
      <c r="N160" s="196"/>
      <c r="O160" s="196"/>
      <c r="P160" s="196"/>
      <c r="Q160" s="196"/>
      <c r="R160" s="196"/>
      <c r="S160" s="196"/>
      <c r="T160" s="1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1" t="s">
        <v>159</v>
      </c>
      <c r="AU160" s="191" t="s">
        <v>83</v>
      </c>
      <c r="AV160" s="13" t="s">
        <v>83</v>
      </c>
      <c r="AW160" s="13" t="s">
        <v>30</v>
      </c>
      <c r="AX160" s="13" t="s">
        <v>73</v>
      </c>
      <c r="AY160" s="191" t="s">
        <v>124</v>
      </c>
    </row>
    <row r="161" s="13" customFormat="1">
      <c r="A161" s="13"/>
      <c r="B161" s="190"/>
      <c r="C161" s="13"/>
      <c r="D161" s="185" t="s">
        <v>159</v>
      </c>
      <c r="E161" s="191" t="s">
        <v>1</v>
      </c>
      <c r="F161" s="192" t="s">
        <v>266</v>
      </c>
      <c r="G161" s="13"/>
      <c r="H161" s="193">
        <v>154.5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159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124</v>
      </c>
    </row>
    <row r="162" s="13" customFormat="1">
      <c r="A162" s="13"/>
      <c r="B162" s="190"/>
      <c r="C162" s="13"/>
      <c r="D162" s="185" t="s">
        <v>159</v>
      </c>
      <c r="E162" s="191" t="s">
        <v>1</v>
      </c>
      <c r="F162" s="192" t="s">
        <v>258</v>
      </c>
      <c r="G162" s="13"/>
      <c r="H162" s="193">
        <v>154.5</v>
      </c>
      <c r="I162" s="194"/>
      <c r="J162" s="13"/>
      <c r="K162" s="13"/>
      <c r="L162" s="190"/>
      <c r="M162" s="195"/>
      <c r="N162" s="196"/>
      <c r="O162" s="196"/>
      <c r="P162" s="196"/>
      <c r="Q162" s="196"/>
      <c r="R162" s="196"/>
      <c r="S162" s="196"/>
      <c r="T162" s="19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1" t="s">
        <v>159</v>
      </c>
      <c r="AU162" s="191" t="s">
        <v>83</v>
      </c>
      <c r="AV162" s="13" t="s">
        <v>83</v>
      </c>
      <c r="AW162" s="13" t="s">
        <v>30</v>
      </c>
      <c r="AX162" s="13" t="s">
        <v>73</v>
      </c>
      <c r="AY162" s="191" t="s">
        <v>124</v>
      </c>
    </row>
    <row r="163" s="14" customFormat="1">
      <c r="A163" s="14"/>
      <c r="B163" s="214"/>
      <c r="C163" s="14"/>
      <c r="D163" s="185" t="s">
        <v>159</v>
      </c>
      <c r="E163" s="215" t="s">
        <v>1</v>
      </c>
      <c r="F163" s="216" t="s">
        <v>259</v>
      </c>
      <c r="G163" s="14"/>
      <c r="H163" s="217">
        <v>406.30000000000001</v>
      </c>
      <c r="I163" s="218"/>
      <c r="J163" s="14"/>
      <c r="K163" s="14"/>
      <c r="L163" s="214"/>
      <c r="M163" s="219"/>
      <c r="N163" s="220"/>
      <c r="O163" s="220"/>
      <c r="P163" s="220"/>
      <c r="Q163" s="220"/>
      <c r="R163" s="220"/>
      <c r="S163" s="220"/>
      <c r="T163" s="22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5" t="s">
        <v>159</v>
      </c>
      <c r="AU163" s="215" t="s">
        <v>83</v>
      </c>
      <c r="AV163" s="14" t="s">
        <v>130</v>
      </c>
      <c r="AW163" s="14" t="s">
        <v>30</v>
      </c>
      <c r="AX163" s="14" t="s">
        <v>81</v>
      </c>
      <c r="AY163" s="215" t="s">
        <v>124</v>
      </c>
    </row>
    <row r="164" s="13" customFormat="1">
      <c r="A164" s="13"/>
      <c r="B164" s="190"/>
      <c r="C164" s="13"/>
      <c r="D164" s="185" t="s">
        <v>159</v>
      </c>
      <c r="E164" s="13"/>
      <c r="F164" s="192" t="s">
        <v>267</v>
      </c>
      <c r="G164" s="13"/>
      <c r="H164" s="193">
        <v>7719.6999999999998</v>
      </c>
      <c r="I164" s="194"/>
      <c r="J164" s="13"/>
      <c r="K164" s="13"/>
      <c r="L164" s="190"/>
      <c r="M164" s="195"/>
      <c r="N164" s="196"/>
      <c r="O164" s="196"/>
      <c r="P164" s="196"/>
      <c r="Q164" s="196"/>
      <c r="R164" s="196"/>
      <c r="S164" s="196"/>
      <c r="T164" s="19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1" t="s">
        <v>159</v>
      </c>
      <c r="AU164" s="191" t="s">
        <v>83</v>
      </c>
      <c r="AV164" s="13" t="s">
        <v>83</v>
      </c>
      <c r="AW164" s="13" t="s">
        <v>3</v>
      </c>
      <c r="AX164" s="13" t="s">
        <v>81</v>
      </c>
      <c r="AY164" s="191" t="s">
        <v>124</v>
      </c>
    </row>
    <row r="165" s="2" customFormat="1" ht="33" customHeight="1">
      <c r="A165" s="36"/>
      <c r="B165" s="170"/>
      <c r="C165" s="171" t="s">
        <v>268</v>
      </c>
      <c r="D165" s="171" t="s">
        <v>126</v>
      </c>
      <c r="E165" s="172" t="s">
        <v>269</v>
      </c>
      <c r="F165" s="173" t="s">
        <v>270</v>
      </c>
      <c r="G165" s="174" t="s">
        <v>220</v>
      </c>
      <c r="H165" s="175">
        <v>48.299999999999997</v>
      </c>
      <c r="I165" s="176"/>
      <c r="J165" s="177">
        <f>ROUND(I165*H165,2)</f>
        <v>0</v>
      </c>
      <c r="K165" s="178"/>
      <c r="L165" s="37"/>
      <c r="M165" s="179" t="s">
        <v>1</v>
      </c>
      <c r="N165" s="180" t="s">
        <v>38</v>
      </c>
      <c r="O165" s="75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130</v>
      </c>
      <c r="AT165" s="183" t="s">
        <v>126</v>
      </c>
      <c r="AU165" s="183" t="s">
        <v>83</v>
      </c>
      <c r="AY165" s="17" t="s">
        <v>124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81</v>
      </c>
      <c r="BK165" s="184">
        <f>ROUND(I165*H165,2)</f>
        <v>0</v>
      </c>
      <c r="BL165" s="17" t="s">
        <v>130</v>
      </c>
      <c r="BM165" s="183" t="s">
        <v>271</v>
      </c>
    </row>
    <row r="166" s="2" customFormat="1">
      <c r="A166" s="36"/>
      <c r="B166" s="37"/>
      <c r="C166" s="36"/>
      <c r="D166" s="185" t="s">
        <v>146</v>
      </c>
      <c r="E166" s="36"/>
      <c r="F166" s="186" t="s">
        <v>237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146</v>
      </c>
      <c r="AU166" s="17" t="s">
        <v>83</v>
      </c>
    </row>
    <row r="167" s="13" customFormat="1">
      <c r="A167" s="13"/>
      <c r="B167" s="190"/>
      <c r="C167" s="13"/>
      <c r="D167" s="185" t="s">
        <v>159</v>
      </c>
      <c r="E167" s="191" t="s">
        <v>1</v>
      </c>
      <c r="F167" s="192" t="s">
        <v>223</v>
      </c>
      <c r="G167" s="13"/>
      <c r="H167" s="193">
        <v>48.299999999999997</v>
      </c>
      <c r="I167" s="194"/>
      <c r="J167" s="13"/>
      <c r="K167" s="13"/>
      <c r="L167" s="190"/>
      <c r="M167" s="195"/>
      <c r="N167" s="196"/>
      <c r="O167" s="196"/>
      <c r="P167" s="196"/>
      <c r="Q167" s="196"/>
      <c r="R167" s="196"/>
      <c r="S167" s="196"/>
      <c r="T167" s="19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1" t="s">
        <v>159</v>
      </c>
      <c r="AU167" s="191" t="s">
        <v>83</v>
      </c>
      <c r="AV167" s="13" t="s">
        <v>83</v>
      </c>
      <c r="AW167" s="13" t="s">
        <v>30</v>
      </c>
      <c r="AX167" s="13" t="s">
        <v>81</v>
      </c>
      <c r="AY167" s="191" t="s">
        <v>124</v>
      </c>
    </row>
    <row r="168" s="2" customFormat="1" ht="24.15" customHeight="1">
      <c r="A168" s="36"/>
      <c r="B168" s="170"/>
      <c r="C168" s="171" t="s">
        <v>8</v>
      </c>
      <c r="D168" s="171" t="s">
        <v>126</v>
      </c>
      <c r="E168" s="172" t="s">
        <v>272</v>
      </c>
      <c r="F168" s="173" t="s">
        <v>273</v>
      </c>
      <c r="G168" s="174" t="s">
        <v>157</v>
      </c>
      <c r="H168" s="175">
        <v>478.42000000000002</v>
      </c>
      <c r="I168" s="176"/>
      <c r="J168" s="177">
        <f>ROUND(I168*H168,2)</f>
        <v>0</v>
      </c>
      <c r="K168" s="178"/>
      <c r="L168" s="37"/>
      <c r="M168" s="179" t="s">
        <v>1</v>
      </c>
      <c r="N168" s="180" t="s">
        <v>38</v>
      </c>
      <c r="O168" s="75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130</v>
      </c>
      <c r="AT168" s="183" t="s">
        <v>126</v>
      </c>
      <c r="AU168" s="183" t="s">
        <v>83</v>
      </c>
      <c r="AY168" s="17" t="s">
        <v>124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81</v>
      </c>
      <c r="BK168" s="184">
        <f>ROUND(I168*H168,2)</f>
        <v>0</v>
      </c>
      <c r="BL168" s="17" t="s">
        <v>130</v>
      </c>
      <c r="BM168" s="183" t="s">
        <v>274</v>
      </c>
    </row>
    <row r="169" s="13" customFormat="1">
      <c r="A169" s="13"/>
      <c r="B169" s="190"/>
      <c r="C169" s="13"/>
      <c r="D169" s="185" t="s">
        <v>159</v>
      </c>
      <c r="E169" s="191" t="s">
        <v>1</v>
      </c>
      <c r="F169" s="192" t="s">
        <v>275</v>
      </c>
      <c r="G169" s="13"/>
      <c r="H169" s="193">
        <v>478.42000000000002</v>
      </c>
      <c r="I169" s="194"/>
      <c r="J169" s="13"/>
      <c r="K169" s="13"/>
      <c r="L169" s="190"/>
      <c r="M169" s="195"/>
      <c r="N169" s="196"/>
      <c r="O169" s="196"/>
      <c r="P169" s="196"/>
      <c r="Q169" s="196"/>
      <c r="R169" s="196"/>
      <c r="S169" s="196"/>
      <c r="T169" s="19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1" t="s">
        <v>159</v>
      </c>
      <c r="AU169" s="191" t="s">
        <v>83</v>
      </c>
      <c r="AV169" s="13" t="s">
        <v>83</v>
      </c>
      <c r="AW169" s="13" t="s">
        <v>30</v>
      </c>
      <c r="AX169" s="13" t="s">
        <v>81</v>
      </c>
      <c r="AY169" s="191" t="s">
        <v>124</v>
      </c>
    </row>
    <row r="170" s="2" customFormat="1" ht="16.5" customHeight="1">
      <c r="A170" s="36"/>
      <c r="B170" s="170"/>
      <c r="C170" s="171" t="s">
        <v>276</v>
      </c>
      <c r="D170" s="171" t="s">
        <v>126</v>
      </c>
      <c r="E170" s="172" t="s">
        <v>277</v>
      </c>
      <c r="F170" s="173" t="s">
        <v>278</v>
      </c>
      <c r="G170" s="174" t="s">
        <v>157</v>
      </c>
      <c r="H170" s="175">
        <v>293.55000000000001</v>
      </c>
      <c r="I170" s="176"/>
      <c r="J170" s="177">
        <f>ROUND(I170*H170,2)</f>
        <v>0</v>
      </c>
      <c r="K170" s="178"/>
      <c r="L170" s="37"/>
      <c r="M170" s="179" t="s">
        <v>1</v>
      </c>
      <c r="N170" s="180" t="s">
        <v>38</v>
      </c>
      <c r="O170" s="75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3" t="s">
        <v>130</v>
      </c>
      <c r="AT170" s="183" t="s">
        <v>126</v>
      </c>
      <c r="AU170" s="183" t="s">
        <v>83</v>
      </c>
      <c r="AY170" s="17" t="s">
        <v>124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7" t="s">
        <v>81</v>
      </c>
      <c r="BK170" s="184">
        <f>ROUND(I170*H170,2)</f>
        <v>0</v>
      </c>
      <c r="BL170" s="17" t="s">
        <v>130</v>
      </c>
      <c r="BM170" s="183" t="s">
        <v>279</v>
      </c>
    </row>
    <row r="171" s="13" customFormat="1">
      <c r="A171" s="13"/>
      <c r="B171" s="190"/>
      <c r="C171" s="13"/>
      <c r="D171" s="185" t="s">
        <v>159</v>
      </c>
      <c r="E171" s="13"/>
      <c r="F171" s="192" t="s">
        <v>280</v>
      </c>
      <c r="G171" s="13"/>
      <c r="H171" s="193">
        <v>293.55000000000001</v>
      </c>
      <c r="I171" s="194"/>
      <c r="J171" s="13"/>
      <c r="K171" s="13"/>
      <c r="L171" s="190"/>
      <c r="M171" s="195"/>
      <c r="N171" s="196"/>
      <c r="O171" s="196"/>
      <c r="P171" s="196"/>
      <c r="Q171" s="196"/>
      <c r="R171" s="196"/>
      <c r="S171" s="196"/>
      <c r="T171" s="19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1" t="s">
        <v>159</v>
      </c>
      <c r="AU171" s="191" t="s">
        <v>83</v>
      </c>
      <c r="AV171" s="13" t="s">
        <v>83</v>
      </c>
      <c r="AW171" s="13" t="s">
        <v>3</v>
      </c>
      <c r="AX171" s="13" t="s">
        <v>81</v>
      </c>
      <c r="AY171" s="191" t="s">
        <v>124</v>
      </c>
    </row>
    <row r="172" s="2" customFormat="1" ht="16.5" customHeight="1">
      <c r="A172" s="36"/>
      <c r="B172" s="170"/>
      <c r="C172" s="171" t="s">
        <v>281</v>
      </c>
      <c r="D172" s="171" t="s">
        <v>126</v>
      </c>
      <c r="E172" s="172" t="s">
        <v>282</v>
      </c>
      <c r="F172" s="173" t="s">
        <v>283</v>
      </c>
      <c r="G172" s="174" t="s">
        <v>220</v>
      </c>
      <c r="H172" s="175">
        <v>406.30000000000001</v>
      </c>
      <c r="I172" s="176"/>
      <c r="J172" s="177">
        <f>ROUND(I172*H172,2)</f>
        <v>0</v>
      </c>
      <c r="K172" s="178"/>
      <c r="L172" s="37"/>
      <c r="M172" s="179" t="s">
        <v>1</v>
      </c>
      <c r="N172" s="180" t="s">
        <v>38</v>
      </c>
      <c r="O172" s="75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130</v>
      </c>
      <c r="AT172" s="183" t="s">
        <v>126</v>
      </c>
      <c r="AU172" s="183" t="s">
        <v>83</v>
      </c>
      <c r="AY172" s="17" t="s">
        <v>124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81</v>
      </c>
      <c r="BK172" s="184">
        <f>ROUND(I172*H172,2)</f>
        <v>0</v>
      </c>
      <c r="BL172" s="17" t="s">
        <v>130</v>
      </c>
      <c r="BM172" s="183" t="s">
        <v>284</v>
      </c>
    </row>
    <row r="173" s="13" customFormat="1">
      <c r="A173" s="13"/>
      <c r="B173" s="190"/>
      <c r="C173" s="13"/>
      <c r="D173" s="185" t="s">
        <v>159</v>
      </c>
      <c r="E173" s="191" t="s">
        <v>1</v>
      </c>
      <c r="F173" s="192" t="s">
        <v>285</v>
      </c>
      <c r="G173" s="13"/>
      <c r="H173" s="193">
        <v>309</v>
      </c>
      <c r="I173" s="194"/>
      <c r="J173" s="13"/>
      <c r="K173" s="13"/>
      <c r="L173" s="190"/>
      <c r="M173" s="195"/>
      <c r="N173" s="196"/>
      <c r="O173" s="196"/>
      <c r="P173" s="196"/>
      <c r="Q173" s="196"/>
      <c r="R173" s="196"/>
      <c r="S173" s="196"/>
      <c r="T173" s="19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1" t="s">
        <v>159</v>
      </c>
      <c r="AU173" s="191" t="s">
        <v>83</v>
      </c>
      <c r="AV173" s="13" t="s">
        <v>83</v>
      </c>
      <c r="AW173" s="13" t="s">
        <v>30</v>
      </c>
      <c r="AX173" s="13" t="s">
        <v>73</v>
      </c>
      <c r="AY173" s="191" t="s">
        <v>124</v>
      </c>
    </row>
    <row r="174" s="13" customFormat="1">
      <c r="A174" s="13"/>
      <c r="B174" s="190"/>
      <c r="C174" s="13"/>
      <c r="D174" s="185" t="s">
        <v>159</v>
      </c>
      <c r="E174" s="191" t="s">
        <v>1</v>
      </c>
      <c r="F174" s="192" t="s">
        <v>286</v>
      </c>
      <c r="G174" s="13"/>
      <c r="H174" s="193">
        <v>97.299999999999997</v>
      </c>
      <c r="I174" s="194"/>
      <c r="J174" s="13"/>
      <c r="K174" s="13"/>
      <c r="L174" s="190"/>
      <c r="M174" s="195"/>
      <c r="N174" s="196"/>
      <c r="O174" s="196"/>
      <c r="P174" s="196"/>
      <c r="Q174" s="196"/>
      <c r="R174" s="196"/>
      <c r="S174" s="196"/>
      <c r="T174" s="19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1" t="s">
        <v>159</v>
      </c>
      <c r="AU174" s="191" t="s">
        <v>83</v>
      </c>
      <c r="AV174" s="13" t="s">
        <v>83</v>
      </c>
      <c r="AW174" s="13" t="s">
        <v>30</v>
      </c>
      <c r="AX174" s="13" t="s">
        <v>73</v>
      </c>
      <c r="AY174" s="191" t="s">
        <v>124</v>
      </c>
    </row>
    <row r="175" s="14" customFormat="1">
      <c r="A175" s="14"/>
      <c r="B175" s="214"/>
      <c r="C175" s="14"/>
      <c r="D175" s="185" t="s">
        <v>159</v>
      </c>
      <c r="E175" s="215" t="s">
        <v>1</v>
      </c>
      <c r="F175" s="216" t="s">
        <v>259</v>
      </c>
      <c r="G175" s="14"/>
      <c r="H175" s="217">
        <v>406.30000000000001</v>
      </c>
      <c r="I175" s="218"/>
      <c r="J175" s="14"/>
      <c r="K175" s="14"/>
      <c r="L175" s="214"/>
      <c r="M175" s="219"/>
      <c r="N175" s="220"/>
      <c r="O175" s="220"/>
      <c r="P175" s="220"/>
      <c r="Q175" s="220"/>
      <c r="R175" s="220"/>
      <c r="S175" s="220"/>
      <c r="T175" s="22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5" t="s">
        <v>159</v>
      </c>
      <c r="AU175" s="215" t="s">
        <v>83</v>
      </c>
      <c r="AV175" s="14" t="s">
        <v>130</v>
      </c>
      <c r="AW175" s="14" t="s">
        <v>30</v>
      </c>
      <c r="AX175" s="14" t="s">
        <v>81</v>
      </c>
      <c r="AY175" s="215" t="s">
        <v>124</v>
      </c>
    </row>
    <row r="176" s="2" customFormat="1" ht="24.15" customHeight="1">
      <c r="A176" s="36"/>
      <c r="B176" s="170"/>
      <c r="C176" s="171" t="s">
        <v>287</v>
      </c>
      <c r="D176" s="171" t="s">
        <v>126</v>
      </c>
      <c r="E176" s="172" t="s">
        <v>288</v>
      </c>
      <c r="F176" s="173" t="s">
        <v>289</v>
      </c>
      <c r="G176" s="174" t="s">
        <v>220</v>
      </c>
      <c r="H176" s="175">
        <v>0.64000000000000001</v>
      </c>
      <c r="I176" s="176"/>
      <c r="J176" s="177">
        <f>ROUND(I176*H176,2)</f>
        <v>0</v>
      </c>
      <c r="K176" s="178"/>
      <c r="L176" s="37"/>
      <c r="M176" s="179" t="s">
        <v>1</v>
      </c>
      <c r="N176" s="180" t="s">
        <v>38</v>
      </c>
      <c r="O176" s="7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130</v>
      </c>
      <c r="AT176" s="183" t="s">
        <v>126</v>
      </c>
      <c r="AU176" s="183" t="s">
        <v>83</v>
      </c>
      <c r="AY176" s="17" t="s">
        <v>124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81</v>
      </c>
      <c r="BK176" s="184">
        <f>ROUND(I176*H176,2)</f>
        <v>0</v>
      </c>
      <c r="BL176" s="17" t="s">
        <v>130</v>
      </c>
      <c r="BM176" s="183" t="s">
        <v>290</v>
      </c>
    </row>
    <row r="177" s="13" customFormat="1">
      <c r="A177" s="13"/>
      <c r="B177" s="190"/>
      <c r="C177" s="13"/>
      <c r="D177" s="185" t="s">
        <v>159</v>
      </c>
      <c r="E177" s="191" t="s">
        <v>1</v>
      </c>
      <c r="F177" s="192" t="s">
        <v>291</v>
      </c>
      <c r="G177" s="13"/>
      <c r="H177" s="193">
        <v>0.64000000000000001</v>
      </c>
      <c r="I177" s="194"/>
      <c r="J177" s="13"/>
      <c r="K177" s="13"/>
      <c r="L177" s="190"/>
      <c r="M177" s="195"/>
      <c r="N177" s="196"/>
      <c r="O177" s="196"/>
      <c r="P177" s="196"/>
      <c r="Q177" s="196"/>
      <c r="R177" s="196"/>
      <c r="S177" s="196"/>
      <c r="T177" s="19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1" t="s">
        <v>159</v>
      </c>
      <c r="AU177" s="191" t="s">
        <v>83</v>
      </c>
      <c r="AV177" s="13" t="s">
        <v>83</v>
      </c>
      <c r="AW177" s="13" t="s">
        <v>30</v>
      </c>
      <c r="AX177" s="13" t="s">
        <v>81</v>
      </c>
      <c r="AY177" s="191" t="s">
        <v>124</v>
      </c>
    </row>
    <row r="178" s="2" customFormat="1" ht="16.5" customHeight="1">
      <c r="A178" s="36"/>
      <c r="B178" s="170"/>
      <c r="C178" s="171" t="s">
        <v>292</v>
      </c>
      <c r="D178" s="171" t="s">
        <v>126</v>
      </c>
      <c r="E178" s="172" t="s">
        <v>293</v>
      </c>
      <c r="F178" s="173" t="s">
        <v>294</v>
      </c>
      <c r="G178" s="174" t="s">
        <v>216</v>
      </c>
      <c r="H178" s="175">
        <v>70</v>
      </c>
      <c r="I178" s="176"/>
      <c r="J178" s="177">
        <f>ROUND(I178*H178,2)</f>
        <v>0</v>
      </c>
      <c r="K178" s="178"/>
      <c r="L178" s="37"/>
      <c r="M178" s="179" t="s">
        <v>1</v>
      </c>
      <c r="N178" s="180" t="s">
        <v>38</v>
      </c>
      <c r="O178" s="75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3" t="s">
        <v>130</v>
      </c>
      <c r="AT178" s="183" t="s">
        <v>126</v>
      </c>
      <c r="AU178" s="183" t="s">
        <v>83</v>
      </c>
      <c r="AY178" s="17" t="s">
        <v>124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7" t="s">
        <v>81</v>
      </c>
      <c r="BK178" s="184">
        <f>ROUND(I178*H178,2)</f>
        <v>0</v>
      </c>
      <c r="BL178" s="17" t="s">
        <v>130</v>
      </c>
      <c r="BM178" s="183" t="s">
        <v>295</v>
      </c>
    </row>
    <row r="179" s="2" customFormat="1">
      <c r="A179" s="36"/>
      <c r="B179" s="37"/>
      <c r="C179" s="36"/>
      <c r="D179" s="185" t="s">
        <v>146</v>
      </c>
      <c r="E179" s="36"/>
      <c r="F179" s="186" t="s">
        <v>296</v>
      </c>
      <c r="G179" s="36"/>
      <c r="H179" s="36"/>
      <c r="I179" s="187"/>
      <c r="J179" s="36"/>
      <c r="K179" s="36"/>
      <c r="L179" s="37"/>
      <c r="M179" s="188"/>
      <c r="N179" s="189"/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146</v>
      </c>
      <c r="AU179" s="17" t="s">
        <v>83</v>
      </c>
    </row>
    <row r="180" s="2" customFormat="1" ht="24.15" customHeight="1">
      <c r="A180" s="36"/>
      <c r="B180" s="170"/>
      <c r="C180" s="171" t="s">
        <v>297</v>
      </c>
      <c r="D180" s="171" t="s">
        <v>126</v>
      </c>
      <c r="E180" s="172" t="s">
        <v>298</v>
      </c>
      <c r="F180" s="173" t="s">
        <v>299</v>
      </c>
      <c r="G180" s="174" t="s">
        <v>129</v>
      </c>
      <c r="H180" s="175">
        <v>2060</v>
      </c>
      <c r="I180" s="176"/>
      <c r="J180" s="177">
        <f>ROUND(I180*H180,2)</f>
        <v>0</v>
      </c>
      <c r="K180" s="178"/>
      <c r="L180" s="37"/>
      <c r="M180" s="179" t="s">
        <v>1</v>
      </c>
      <c r="N180" s="180" t="s">
        <v>38</v>
      </c>
      <c r="O180" s="75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3" t="s">
        <v>130</v>
      </c>
      <c r="AT180" s="183" t="s">
        <v>126</v>
      </c>
      <c r="AU180" s="183" t="s">
        <v>83</v>
      </c>
      <c r="AY180" s="17" t="s">
        <v>124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7" t="s">
        <v>81</v>
      </c>
      <c r="BK180" s="184">
        <f>ROUND(I180*H180,2)</f>
        <v>0</v>
      </c>
      <c r="BL180" s="17" t="s">
        <v>130</v>
      </c>
      <c r="BM180" s="183" t="s">
        <v>300</v>
      </c>
    </row>
    <row r="181" s="2" customFormat="1" ht="16.5" customHeight="1">
      <c r="A181" s="36"/>
      <c r="B181" s="170"/>
      <c r="C181" s="203" t="s">
        <v>7</v>
      </c>
      <c r="D181" s="203" t="s">
        <v>224</v>
      </c>
      <c r="E181" s="204" t="s">
        <v>301</v>
      </c>
      <c r="F181" s="205" t="s">
        <v>302</v>
      </c>
      <c r="G181" s="206" t="s">
        <v>303</v>
      </c>
      <c r="H181" s="207">
        <v>41.200000000000003</v>
      </c>
      <c r="I181" s="208"/>
      <c r="J181" s="209">
        <f>ROUND(I181*H181,2)</f>
        <v>0</v>
      </c>
      <c r="K181" s="210"/>
      <c r="L181" s="211"/>
      <c r="M181" s="212" t="s">
        <v>1</v>
      </c>
      <c r="N181" s="213" t="s">
        <v>38</v>
      </c>
      <c r="O181" s="75"/>
      <c r="P181" s="181">
        <f>O181*H181</f>
        <v>0</v>
      </c>
      <c r="Q181" s="181">
        <v>0.001</v>
      </c>
      <c r="R181" s="181">
        <f>Q181*H181</f>
        <v>0.041200000000000001</v>
      </c>
      <c r="S181" s="181">
        <v>0</v>
      </c>
      <c r="T181" s="18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3" t="s">
        <v>175</v>
      </c>
      <c r="AT181" s="183" t="s">
        <v>224</v>
      </c>
      <c r="AU181" s="183" t="s">
        <v>83</v>
      </c>
      <c r="AY181" s="17" t="s">
        <v>124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7" t="s">
        <v>81</v>
      </c>
      <c r="BK181" s="184">
        <f>ROUND(I181*H181,2)</f>
        <v>0</v>
      </c>
      <c r="BL181" s="17" t="s">
        <v>130</v>
      </c>
      <c r="BM181" s="183" t="s">
        <v>304</v>
      </c>
    </row>
    <row r="182" s="13" customFormat="1">
      <c r="A182" s="13"/>
      <c r="B182" s="190"/>
      <c r="C182" s="13"/>
      <c r="D182" s="185" t="s">
        <v>159</v>
      </c>
      <c r="E182" s="13"/>
      <c r="F182" s="192" t="s">
        <v>305</v>
      </c>
      <c r="G182" s="13"/>
      <c r="H182" s="193">
        <v>41.200000000000003</v>
      </c>
      <c r="I182" s="194"/>
      <c r="J182" s="13"/>
      <c r="K182" s="13"/>
      <c r="L182" s="190"/>
      <c r="M182" s="195"/>
      <c r="N182" s="196"/>
      <c r="O182" s="196"/>
      <c r="P182" s="196"/>
      <c r="Q182" s="196"/>
      <c r="R182" s="196"/>
      <c r="S182" s="196"/>
      <c r="T182" s="19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1" t="s">
        <v>159</v>
      </c>
      <c r="AU182" s="191" t="s">
        <v>83</v>
      </c>
      <c r="AV182" s="13" t="s">
        <v>83</v>
      </c>
      <c r="AW182" s="13" t="s">
        <v>3</v>
      </c>
      <c r="AX182" s="13" t="s">
        <v>81</v>
      </c>
      <c r="AY182" s="191" t="s">
        <v>124</v>
      </c>
    </row>
    <row r="183" s="2" customFormat="1" ht="24.15" customHeight="1">
      <c r="A183" s="36"/>
      <c r="B183" s="170"/>
      <c r="C183" s="171" t="s">
        <v>306</v>
      </c>
      <c r="D183" s="171" t="s">
        <v>126</v>
      </c>
      <c r="E183" s="172" t="s">
        <v>307</v>
      </c>
      <c r="F183" s="173" t="s">
        <v>308</v>
      </c>
      <c r="G183" s="174" t="s">
        <v>129</v>
      </c>
      <c r="H183" s="175">
        <v>2060</v>
      </c>
      <c r="I183" s="176"/>
      <c r="J183" s="177">
        <f>ROUND(I183*H183,2)</f>
        <v>0</v>
      </c>
      <c r="K183" s="178"/>
      <c r="L183" s="37"/>
      <c r="M183" s="179" t="s">
        <v>1</v>
      </c>
      <c r="N183" s="180" t="s">
        <v>38</v>
      </c>
      <c r="O183" s="75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3" t="s">
        <v>130</v>
      </c>
      <c r="AT183" s="183" t="s">
        <v>126</v>
      </c>
      <c r="AU183" s="183" t="s">
        <v>83</v>
      </c>
      <c r="AY183" s="17" t="s">
        <v>124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7" t="s">
        <v>81</v>
      </c>
      <c r="BK183" s="184">
        <f>ROUND(I183*H183,2)</f>
        <v>0</v>
      </c>
      <c r="BL183" s="17" t="s">
        <v>130</v>
      </c>
      <c r="BM183" s="183" t="s">
        <v>309</v>
      </c>
    </row>
    <row r="184" s="13" customFormat="1">
      <c r="A184" s="13"/>
      <c r="B184" s="190"/>
      <c r="C184" s="13"/>
      <c r="D184" s="185" t="s">
        <v>159</v>
      </c>
      <c r="E184" s="191" t="s">
        <v>1</v>
      </c>
      <c r="F184" s="192" t="s">
        <v>233</v>
      </c>
      <c r="G184" s="13"/>
      <c r="H184" s="193">
        <v>2060</v>
      </c>
      <c r="I184" s="194"/>
      <c r="J184" s="13"/>
      <c r="K184" s="13"/>
      <c r="L184" s="190"/>
      <c r="M184" s="195"/>
      <c r="N184" s="196"/>
      <c r="O184" s="196"/>
      <c r="P184" s="196"/>
      <c r="Q184" s="196"/>
      <c r="R184" s="196"/>
      <c r="S184" s="196"/>
      <c r="T184" s="19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1" t="s">
        <v>159</v>
      </c>
      <c r="AU184" s="191" t="s">
        <v>83</v>
      </c>
      <c r="AV184" s="13" t="s">
        <v>83</v>
      </c>
      <c r="AW184" s="13" t="s">
        <v>30</v>
      </c>
      <c r="AX184" s="13" t="s">
        <v>81</v>
      </c>
      <c r="AY184" s="191" t="s">
        <v>124</v>
      </c>
    </row>
    <row r="185" s="2" customFormat="1" ht="21.75" customHeight="1">
      <c r="A185" s="36"/>
      <c r="B185" s="170"/>
      <c r="C185" s="171" t="s">
        <v>310</v>
      </c>
      <c r="D185" s="171" t="s">
        <v>126</v>
      </c>
      <c r="E185" s="172" t="s">
        <v>311</v>
      </c>
      <c r="F185" s="173" t="s">
        <v>312</v>
      </c>
      <c r="G185" s="174" t="s">
        <v>129</v>
      </c>
      <c r="H185" s="175">
        <v>2060</v>
      </c>
      <c r="I185" s="176"/>
      <c r="J185" s="177">
        <f>ROUND(I185*H185,2)</f>
        <v>0</v>
      </c>
      <c r="K185" s="178"/>
      <c r="L185" s="37"/>
      <c r="M185" s="179" t="s">
        <v>1</v>
      </c>
      <c r="N185" s="180" t="s">
        <v>38</v>
      </c>
      <c r="O185" s="75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3" t="s">
        <v>130</v>
      </c>
      <c r="AT185" s="183" t="s">
        <v>126</v>
      </c>
      <c r="AU185" s="183" t="s">
        <v>83</v>
      </c>
      <c r="AY185" s="17" t="s">
        <v>124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7" t="s">
        <v>81</v>
      </c>
      <c r="BK185" s="184">
        <f>ROUND(I185*H185,2)</f>
        <v>0</v>
      </c>
      <c r="BL185" s="17" t="s">
        <v>130</v>
      </c>
      <c r="BM185" s="183" t="s">
        <v>313</v>
      </c>
    </row>
    <row r="186" s="13" customFormat="1">
      <c r="A186" s="13"/>
      <c r="B186" s="190"/>
      <c r="C186" s="13"/>
      <c r="D186" s="185" t="s">
        <v>159</v>
      </c>
      <c r="E186" s="191" t="s">
        <v>1</v>
      </c>
      <c r="F186" s="192" t="s">
        <v>233</v>
      </c>
      <c r="G186" s="13"/>
      <c r="H186" s="193">
        <v>2060</v>
      </c>
      <c r="I186" s="194"/>
      <c r="J186" s="13"/>
      <c r="K186" s="13"/>
      <c r="L186" s="190"/>
      <c r="M186" s="195"/>
      <c r="N186" s="196"/>
      <c r="O186" s="196"/>
      <c r="P186" s="196"/>
      <c r="Q186" s="196"/>
      <c r="R186" s="196"/>
      <c r="S186" s="196"/>
      <c r="T186" s="19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1" t="s">
        <v>159</v>
      </c>
      <c r="AU186" s="191" t="s">
        <v>83</v>
      </c>
      <c r="AV186" s="13" t="s">
        <v>83</v>
      </c>
      <c r="AW186" s="13" t="s">
        <v>30</v>
      </c>
      <c r="AX186" s="13" t="s">
        <v>81</v>
      </c>
      <c r="AY186" s="191" t="s">
        <v>124</v>
      </c>
    </row>
    <row r="187" s="2" customFormat="1" ht="21.75" customHeight="1">
      <c r="A187" s="36"/>
      <c r="B187" s="170"/>
      <c r="C187" s="171" t="s">
        <v>314</v>
      </c>
      <c r="D187" s="171" t="s">
        <v>126</v>
      </c>
      <c r="E187" s="172" t="s">
        <v>315</v>
      </c>
      <c r="F187" s="173" t="s">
        <v>316</v>
      </c>
      <c r="G187" s="174" t="s">
        <v>220</v>
      </c>
      <c r="H187" s="175">
        <v>6.1799999999999997</v>
      </c>
      <c r="I187" s="176"/>
      <c r="J187" s="177">
        <f>ROUND(I187*H187,2)</f>
        <v>0</v>
      </c>
      <c r="K187" s="178"/>
      <c r="L187" s="37"/>
      <c r="M187" s="179" t="s">
        <v>1</v>
      </c>
      <c r="N187" s="180" t="s">
        <v>38</v>
      </c>
      <c r="O187" s="75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3" t="s">
        <v>130</v>
      </c>
      <c r="AT187" s="183" t="s">
        <v>126</v>
      </c>
      <c r="AU187" s="183" t="s">
        <v>83</v>
      </c>
      <c r="AY187" s="17" t="s">
        <v>124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7" t="s">
        <v>81</v>
      </c>
      <c r="BK187" s="184">
        <f>ROUND(I187*H187,2)</f>
        <v>0</v>
      </c>
      <c r="BL187" s="17" t="s">
        <v>130</v>
      </c>
      <c r="BM187" s="183" t="s">
        <v>317</v>
      </c>
    </row>
    <row r="188" s="13" customFormat="1">
      <c r="A188" s="13"/>
      <c r="B188" s="190"/>
      <c r="C188" s="13"/>
      <c r="D188" s="185" t="s">
        <v>159</v>
      </c>
      <c r="E188" s="191" t="s">
        <v>1</v>
      </c>
      <c r="F188" s="192" t="s">
        <v>318</v>
      </c>
      <c r="G188" s="13"/>
      <c r="H188" s="193">
        <v>6.1799999999999997</v>
      </c>
      <c r="I188" s="194"/>
      <c r="J188" s="13"/>
      <c r="K188" s="13"/>
      <c r="L188" s="190"/>
      <c r="M188" s="195"/>
      <c r="N188" s="196"/>
      <c r="O188" s="196"/>
      <c r="P188" s="196"/>
      <c r="Q188" s="196"/>
      <c r="R188" s="196"/>
      <c r="S188" s="196"/>
      <c r="T188" s="19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1" t="s">
        <v>159</v>
      </c>
      <c r="AU188" s="191" t="s">
        <v>83</v>
      </c>
      <c r="AV188" s="13" t="s">
        <v>83</v>
      </c>
      <c r="AW188" s="13" t="s">
        <v>30</v>
      </c>
      <c r="AX188" s="13" t="s">
        <v>81</v>
      </c>
      <c r="AY188" s="191" t="s">
        <v>124</v>
      </c>
    </row>
    <row r="189" s="12" customFormat="1" ht="22.8" customHeight="1">
      <c r="A189" s="12"/>
      <c r="B189" s="157"/>
      <c r="C189" s="12"/>
      <c r="D189" s="158" t="s">
        <v>72</v>
      </c>
      <c r="E189" s="168" t="s">
        <v>130</v>
      </c>
      <c r="F189" s="168" t="s">
        <v>319</v>
      </c>
      <c r="G189" s="12"/>
      <c r="H189" s="12"/>
      <c r="I189" s="160"/>
      <c r="J189" s="169">
        <f>BK189</f>
        <v>0</v>
      </c>
      <c r="K189" s="12"/>
      <c r="L189" s="157"/>
      <c r="M189" s="162"/>
      <c r="N189" s="163"/>
      <c r="O189" s="163"/>
      <c r="P189" s="164">
        <f>SUM(P190:P191)</f>
        <v>0</v>
      </c>
      <c r="Q189" s="163"/>
      <c r="R189" s="164">
        <f>SUM(R190:R191)</f>
        <v>0</v>
      </c>
      <c r="S189" s="163"/>
      <c r="T189" s="165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8" t="s">
        <v>81</v>
      </c>
      <c r="AT189" s="166" t="s">
        <v>72</v>
      </c>
      <c r="AU189" s="166" t="s">
        <v>81</v>
      </c>
      <c r="AY189" s="158" t="s">
        <v>124</v>
      </c>
      <c r="BK189" s="167">
        <f>SUM(BK190:BK191)</f>
        <v>0</v>
      </c>
    </row>
    <row r="190" s="2" customFormat="1" ht="33" customHeight="1">
      <c r="A190" s="36"/>
      <c r="B190" s="170"/>
      <c r="C190" s="171" t="s">
        <v>320</v>
      </c>
      <c r="D190" s="171" t="s">
        <v>126</v>
      </c>
      <c r="E190" s="172" t="s">
        <v>321</v>
      </c>
      <c r="F190" s="173" t="s">
        <v>322</v>
      </c>
      <c r="G190" s="174" t="s">
        <v>129</v>
      </c>
      <c r="H190" s="175">
        <v>6.2999999999999998</v>
      </c>
      <c r="I190" s="176"/>
      <c r="J190" s="177">
        <f>ROUND(I190*H190,2)</f>
        <v>0</v>
      </c>
      <c r="K190" s="178"/>
      <c r="L190" s="37"/>
      <c r="M190" s="179" t="s">
        <v>1</v>
      </c>
      <c r="N190" s="180" t="s">
        <v>38</v>
      </c>
      <c r="O190" s="75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3" t="s">
        <v>130</v>
      </c>
      <c r="AT190" s="183" t="s">
        <v>126</v>
      </c>
      <c r="AU190" s="183" t="s">
        <v>83</v>
      </c>
      <c r="AY190" s="17" t="s">
        <v>124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7" t="s">
        <v>81</v>
      </c>
      <c r="BK190" s="184">
        <f>ROUND(I190*H190,2)</f>
        <v>0</v>
      </c>
      <c r="BL190" s="17" t="s">
        <v>130</v>
      </c>
      <c r="BM190" s="183" t="s">
        <v>323</v>
      </c>
    </row>
    <row r="191" s="13" customFormat="1">
      <c r="A191" s="13"/>
      <c r="B191" s="190"/>
      <c r="C191" s="13"/>
      <c r="D191" s="185" t="s">
        <v>159</v>
      </c>
      <c r="E191" s="191" t="s">
        <v>1</v>
      </c>
      <c r="F191" s="192" t="s">
        <v>324</v>
      </c>
      <c r="G191" s="13"/>
      <c r="H191" s="193">
        <v>6.2999999999999998</v>
      </c>
      <c r="I191" s="194"/>
      <c r="J191" s="13"/>
      <c r="K191" s="13"/>
      <c r="L191" s="190"/>
      <c r="M191" s="195"/>
      <c r="N191" s="196"/>
      <c r="O191" s="196"/>
      <c r="P191" s="196"/>
      <c r="Q191" s="196"/>
      <c r="R191" s="196"/>
      <c r="S191" s="196"/>
      <c r="T191" s="19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1" t="s">
        <v>159</v>
      </c>
      <c r="AU191" s="191" t="s">
        <v>83</v>
      </c>
      <c r="AV191" s="13" t="s">
        <v>83</v>
      </c>
      <c r="AW191" s="13" t="s">
        <v>30</v>
      </c>
      <c r="AX191" s="13" t="s">
        <v>81</v>
      </c>
      <c r="AY191" s="191" t="s">
        <v>124</v>
      </c>
    </row>
    <row r="192" s="12" customFormat="1" ht="22.8" customHeight="1">
      <c r="A192" s="12"/>
      <c r="B192" s="157"/>
      <c r="C192" s="12"/>
      <c r="D192" s="158" t="s">
        <v>72</v>
      </c>
      <c r="E192" s="168" t="s">
        <v>154</v>
      </c>
      <c r="F192" s="168" t="s">
        <v>325</v>
      </c>
      <c r="G192" s="12"/>
      <c r="H192" s="12"/>
      <c r="I192" s="160"/>
      <c r="J192" s="169">
        <f>BK192</f>
        <v>0</v>
      </c>
      <c r="K192" s="12"/>
      <c r="L192" s="157"/>
      <c r="M192" s="162"/>
      <c r="N192" s="163"/>
      <c r="O192" s="163"/>
      <c r="P192" s="164">
        <f>SUM(P193:P244)</f>
        <v>0</v>
      </c>
      <c r="Q192" s="163"/>
      <c r="R192" s="164">
        <f>SUM(R193:R244)</f>
        <v>427.760852</v>
      </c>
      <c r="S192" s="163"/>
      <c r="T192" s="165">
        <f>SUM(T193:T244)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8" t="s">
        <v>81</v>
      </c>
      <c r="AT192" s="166" t="s">
        <v>72</v>
      </c>
      <c r="AU192" s="166" t="s">
        <v>81</v>
      </c>
      <c r="AY192" s="158" t="s">
        <v>124</v>
      </c>
      <c r="BK192" s="167">
        <f>SUM(BK193:BK244)</f>
        <v>0</v>
      </c>
    </row>
    <row r="193" s="2" customFormat="1" ht="21.75" customHeight="1">
      <c r="A193" s="36"/>
      <c r="B193" s="170"/>
      <c r="C193" s="171" t="s">
        <v>326</v>
      </c>
      <c r="D193" s="171" t="s">
        <v>126</v>
      </c>
      <c r="E193" s="172" t="s">
        <v>327</v>
      </c>
      <c r="F193" s="173" t="s">
        <v>328</v>
      </c>
      <c r="G193" s="174" t="s">
        <v>129</v>
      </c>
      <c r="H193" s="175">
        <v>50</v>
      </c>
      <c r="I193" s="176"/>
      <c r="J193" s="177">
        <f>ROUND(I193*H193,2)</f>
        <v>0</v>
      </c>
      <c r="K193" s="178"/>
      <c r="L193" s="37"/>
      <c r="M193" s="179" t="s">
        <v>1</v>
      </c>
      <c r="N193" s="180" t="s">
        <v>38</v>
      </c>
      <c r="O193" s="75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3" t="s">
        <v>130</v>
      </c>
      <c r="AT193" s="183" t="s">
        <v>126</v>
      </c>
      <c r="AU193" s="183" t="s">
        <v>83</v>
      </c>
      <c r="AY193" s="17" t="s">
        <v>124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7" t="s">
        <v>81</v>
      </c>
      <c r="BK193" s="184">
        <f>ROUND(I193*H193,2)</f>
        <v>0</v>
      </c>
      <c r="BL193" s="17" t="s">
        <v>130</v>
      </c>
      <c r="BM193" s="183" t="s">
        <v>329</v>
      </c>
    </row>
    <row r="194" s="2" customFormat="1" ht="24.15" customHeight="1">
      <c r="A194" s="36"/>
      <c r="B194" s="170"/>
      <c r="C194" s="171" t="s">
        <v>330</v>
      </c>
      <c r="D194" s="171" t="s">
        <v>126</v>
      </c>
      <c r="E194" s="172" t="s">
        <v>331</v>
      </c>
      <c r="F194" s="173" t="s">
        <v>332</v>
      </c>
      <c r="G194" s="174" t="s">
        <v>129</v>
      </c>
      <c r="H194" s="175">
        <v>1344.8</v>
      </c>
      <c r="I194" s="176"/>
      <c r="J194" s="177">
        <f>ROUND(I194*H194,2)</f>
        <v>0</v>
      </c>
      <c r="K194" s="178"/>
      <c r="L194" s="37"/>
      <c r="M194" s="179" t="s">
        <v>1</v>
      </c>
      <c r="N194" s="180" t="s">
        <v>38</v>
      </c>
      <c r="O194" s="75"/>
      <c r="P194" s="181">
        <f>O194*H194</f>
        <v>0</v>
      </c>
      <c r="Q194" s="181">
        <v>0</v>
      </c>
      <c r="R194" s="181">
        <f>Q194*H194</f>
        <v>0</v>
      </c>
      <c r="S194" s="181">
        <v>0</v>
      </c>
      <c r="T194" s="18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3" t="s">
        <v>130</v>
      </c>
      <c r="AT194" s="183" t="s">
        <v>126</v>
      </c>
      <c r="AU194" s="183" t="s">
        <v>83</v>
      </c>
      <c r="AY194" s="17" t="s">
        <v>124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7" t="s">
        <v>81</v>
      </c>
      <c r="BK194" s="184">
        <f>ROUND(I194*H194,2)</f>
        <v>0</v>
      </c>
      <c r="BL194" s="17" t="s">
        <v>130</v>
      </c>
      <c r="BM194" s="183" t="s">
        <v>333</v>
      </c>
    </row>
    <row r="195" s="2" customFormat="1">
      <c r="A195" s="36"/>
      <c r="B195" s="37"/>
      <c r="C195" s="36"/>
      <c r="D195" s="185" t="s">
        <v>146</v>
      </c>
      <c r="E195" s="36"/>
      <c r="F195" s="186" t="s">
        <v>334</v>
      </c>
      <c r="G195" s="36"/>
      <c r="H195" s="36"/>
      <c r="I195" s="187"/>
      <c r="J195" s="36"/>
      <c r="K195" s="36"/>
      <c r="L195" s="37"/>
      <c r="M195" s="188"/>
      <c r="N195" s="189"/>
      <c r="O195" s="75"/>
      <c r="P195" s="75"/>
      <c r="Q195" s="75"/>
      <c r="R195" s="75"/>
      <c r="S195" s="75"/>
      <c r="T195" s="7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7" t="s">
        <v>146</v>
      </c>
      <c r="AU195" s="17" t="s">
        <v>83</v>
      </c>
    </row>
    <row r="196" s="13" customFormat="1">
      <c r="A196" s="13"/>
      <c r="B196" s="190"/>
      <c r="C196" s="13"/>
      <c r="D196" s="185" t="s">
        <v>159</v>
      </c>
      <c r="E196" s="191" t="s">
        <v>1</v>
      </c>
      <c r="F196" s="192" t="s">
        <v>335</v>
      </c>
      <c r="G196" s="13"/>
      <c r="H196" s="193">
        <v>1255.8</v>
      </c>
      <c r="I196" s="194"/>
      <c r="J196" s="13"/>
      <c r="K196" s="13"/>
      <c r="L196" s="190"/>
      <c r="M196" s="195"/>
      <c r="N196" s="196"/>
      <c r="O196" s="196"/>
      <c r="P196" s="196"/>
      <c r="Q196" s="196"/>
      <c r="R196" s="196"/>
      <c r="S196" s="196"/>
      <c r="T196" s="19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1" t="s">
        <v>159</v>
      </c>
      <c r="AU196" s="191" t="s">
        <v>83</v>
      </c>
      <c r="AV196" s="13" t="s">
        <v>83</v>
      </c>
      <c r="AW196" s="13" t="s">
        <v>30</v>
      </c>
      <c r="AX196" s="13" t="s">
        <v>73</v>
      </c>
      <c r="AY196" s="191" t="s">
        <v>124</v>
      </c>
    </row>
    <row r="197" s="13" customFormat="1">
      <c r="A197" s="13"/>
      <c r="B197" s="190"/>
      <c r="C197" s="13"/>
      <c r="D197" s="185" t="s">
        <v>159</v>
      </c>
      <c r="E197" s="191" t="s">
        <v>1</v>
      </c>
      <c r="F197" s="192" t="s">
        <v>336</v>
      </c>
      <c r="G197" s="13"/>
      <c r="H197" s="193">
        <v>89</v>
      </c>
      <c r="I197" s="194"/>
      <c r="J197" s="13"/>
      <c r="K197" s="13"/>
      <c r="L197" s="190"/>
      <c r="M197" s="195"/>
      <c r="N197" s="196"/>
      <c r="O197" s="196"/>
      <c r="P197" s="196"/>
      <c r="Q197" s="196"/>
      <c r="R197" s="196"/>
      <c r="S197" s="196"/>
      <c r="T197" s="19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1" t="s">
        <v>159</v>
      </c>
      <c r="AU197" s="191" t="s">
        <v>83</v>
      </c>
      <c r="AV197" s="13" t="s">
        <v>83</v>
      </c>
      <c r="AW197" s="13" t="s">
        <v>30</v>
      </c>
      <c r="AX197" s="13" t="s">
        <v>73</v>
      </c>
      <c r="AY197" s="191" t="s">
        <v>124</v>
      </c>
    </row>
    <row r="198" s="14" customFormat="1">
      <c r="A198" s="14"/>
      <c r="B198" s="214"/>
      <c r="C198" s="14"/>
      <c r="D198" s="185" t="s">
        <v>159</v>
      </c>
      <c r="E198" s="215" t="s">
        <v>1</v>
      </c>
      <c r="F198" s="216" t="s">
        <v>259</v>
      </c>
      <c r="G198" s="14"/>
      <c r="H198" s="217">
        <v>1344.8</v>
      </c>
      <c r="I198" s="218"/>
      <c r="J198" s="14"/>
      <c r="K198" s="14"/>
      <c r="L198" s="214"/>
      <c r="M198" s="219"/>
      <c r="N198" s="220"/>
      <c r="O198" s="220"/>
      <c r="P198" s="220"/>
      <c r="Q198" s="220"/>
      <c r="R198" s="220"/>
      <c r="S198" s="220"/>
      <c r="T198" s="22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5" t="s">
        <v>159</v>
      </c>
      <c r="AU198" s="215" t="s">
        <v>83</v>
      </c>
      <c r="AV198" s="14" t="s">
        <v>130</v>
      </c>
      <c r="AW198" s="14" t="s">
        <v>30</v>
      </c>
      <c r="AX198" s="14" t="s">
        <v>81</v>
      </c>
      <c r="AY198" s="215" t="s">
        <v>124</v>
      </c>
    </row>
    <row r="199" s="2" customFormat="1" ht="33" customHeight="1">
      <c r="A199" s="36"/>
      <c r="B199" s="170"/>
      <c r="C199" s="171" t="s">
        <v>337</v>
      </c>
      <c r="D199" s="171" t="s">
        <v>126</v>
      </c>
      <c r="E199" s="172" t="s">
        <v>338</v>
      </c>
      <c r="F199" s="173" t="s">
        <v>339</v>
      </c>
      <c r="G199" s="174" t="s">
        <v>129</v>
      </c>
      <c r="H199" s="175">
        <v>7082.8999999999996</v>
      </c>
      <c r="I199" s="176"/>
      <c r="J199" s="177">
        <f>ROUND(I199*H199,2)</f>
        <v>0</v>
      </c>
      <c r="K199" s="178"/>
      <c r="L199" s="37"/>
      <c r="M199" s="179" t="s">
        <v>1</v>
      </c>
      <c r="N199" s="180" t="s">
        <v>38</v>
      </c>
      <c r="O199" s="75"/>
      <c r="P199" s="181">
        <f>O199*H199</f>
        <v>0</v>
      </c>
      <c r="Q199" s="181">
        <v>0</v>
      </c>
      <c r="R199" s="181">
        <f>Q199*H199</f>
        <v>0</v>
      </c>
      <c r="S199" s="181">
        <v>0</v>
      </c>
      <c r="T199" s="18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3" t="s">
        <v>130</v>
      </c>
      <c r="AT199" s="183" t="s">
        <v>126</v>
      </c>
      <c r="AU199" s="183" t="s">
        <v>83</v>
      </c>
      <c r="AY199" s="17" t="s">
        <v>124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7" t="s">
        <v>81</v>
      </c>
      <c r="BK199" s="184">
        <f>ROUND(I199*H199,2)</f>
        <v>0</v>
      </c>
      <c r="BL199" s="17" t="s">
        <v>130</v>
      </c>
      <c r="BM199" s="183" t="s">
        <v>340</v>
      </c>
    </row>
    <row r="200" s="13" customFormat="1">
      <c r="A200" s="13"/>
      <c r="B200" s="190"/>
      <c r="C200" s="13"/>
      <c r="D200" s="185" t="s">
        <v>159</v>
      </c>
      <c r="E200" s="191" t="s">
        <v>1</v>
      </c>
      <c r="F200" s="192" t="s">
        <v>341</v>
      </c>
      <c r="G200" s="13"/>
      <c r="H200" s="193">
        <v>4957.6999999999998</v>
      </c>
      <c r="I200" s="194"/>
      <c r="J200" s="13"/>
      <c r="K200" s="13"/>
      <c r="L200" s="190"/>
      <c r="M200" s="195"/>
      <c r="N200" s="196"/>
      <c r="O200" s="196"/>
      <c r="P200" s="196"/>
      <c r="Q200" s="196"/>
      <c r="R200" s="196"/>
      <c r="S200" s="196"/>
      <c r="T200" s="19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1" t="s">
        <v>159</v>
      </c>
      <c r="AU200" s="191" t="s">
        <v>83</v>
      </c>
      <c r="AV200" s="13" t="s">
        <v>83</v>
      </c>
      <c r="AW200" s="13" t="s">
        <v>30</v>
      </c>
      <c r="AX200" s="13" t="s">
        <v>73</v>
      </c>
      <c r="AY200" s="191" t="s">
        <v>124</v>
      </c>
    </row>
    <row r="201" s="13" customFormat="1">
      <c r="A201" s="13"/>
      <c r="B201" s="190"/>
      <c r="C201" s="13"/>
      <c r="D201" s="185" t="s">
        <v>159</v>
      </c>
      <c r="E201" s="191" t="s">
        <v>1</v>
      </c>
      <c r="F201" s="192" t="s">
        <v>342</v>
      </c>
      <c r="G201" s="13"/>
      <c r="H201" s="193">
        <v>2125.1999999999998</v>
      </c>
      <c r="I201" s="194"/>
      <c r="J201" s="13"/>
      <c r="K201" s="13"/>
      <c r="L201" s="190"/>
      <c r="M201" s="195"/>
      <c r="N201" s="196"/>
      <c r="O201" s="196"/>
      <c r="P201" s="196"/>
      <c r="Q201" s="196"/>
      <c r="R201" s="196"/>
      <c r="S201" s="196"/>
      <c r="T201" s="19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1" t="s">
        <v>159</v>
      </c>
      <c r="AU201" s="191" t="s">
        <v>83</v>
      </c>
      <c r="AV201" s="13" t="s">
        <v>83</v>
      </c>
      <c r="AW201" s="13" t="s">
        <v>30</v>
      </c>
      <c r="AX201" s="13" t="s">
        <v>73</v>
      </c>
      <c r="AY201" s="191" t="s">
        <v>124</v>
      </c>
    </row>
    <row r="202" s="14" customFormat="1">
      <c r="A202" s="14"/>
      <c r="B202" s="214"/>
      <c r="C202" s="14"/>
      <c r="D202" s="185" t="s">
        <v>159</v>
      </c>
      <c r="E202" s="215" t="s">
        <v>1</v>
      </c>
      <c r="F202" s="216" t="s">
        <v>259</v>
      </c>
      <c r="G202" s="14"/>
      <c r="H202" s="217">
        <v>7082.8999999999996</v>
      </c>
      <c r="I202" s="218"/>
      <c r="J202" s="14"/>
      <c r="K202" s="14"/>
      <c r="L202" s="214"/>
      <c r="M202" s="219"/>
      <c r="N202" s="220"/>
      <c r="O202" s="220"/>
      <c r="P202" s="220"/>
      <c r="Q202" s="220"/>
      <c r="R202" s="220"/>
      <c r="S202" s="220"/>
      <c r="T202" s="22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5" t="s">
        <v>159</v>
      </c>
      <c r="AU202" s="215" t="s">
        <v>83</v>
      </c>
      <c r="AV202" s="14" t="s">
        <v>130</v>
      </c>
      <c r="AW202" s="14" t="s">
        <v>30</v>
      </c>
      <c r="AX202" s="14" t="s">
        <v>81</v>
      </c>
      <c r="AY202" s="215" t="s">
        <v>124</v>
      </c>
    </row>
    <row r="203" s="2" customFormat="1" ht="24.15" customHeight="1">
      <c r="A203" s="36"/>
      <c r="B203" s="170"/>
      <c r="C203" s="171" t="s">
        <v>343</v>
      </c>
      <c r="D203" s="171" t="s">
        <v>126</v>
      </c>
      <c r="E203" s="172" t="s">
        <v>344</v>
      </c>
      <c r="F203" s="173" t="s">
        <v>345</v>
      </c>
      <c r="G203" s="174" t="s">
        <v>129</v>
      </c>
      <c r="H203" s="175">
        <v>103.59999999999999</v>
      </c>
      <c r="I203" s="176"/>
      <c r="J203" s="177">
        <f>ROUND(I203*H203,2)</f>
        <v>0</v>
      </c>
      <c r="K203" s="178"/>
      <c r="L203" s="37"/>
      <c r="M203" s="179" t="s">
        <v>1</v>
      </c>
      <c r="N203" s="180" t="s">
        <v>38</v>
      </c>
      <c r="O203" s="75"/>
      <c r="P203" s="181">
        <f>O203*H203</f>
        <v>0</v>
      </c>
      <c r="Q203" s="181">
        <v>0.34499999999999997</v>
      </c>
      <c r="R203" s="181">
        <f>Q203*H203</f>
        <v>35.741999999999997</v>
      </c>
      <c r="S203" s="181">
        <v>0</v>
      </c>
      <c r="T203" s="18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3" t="s">
        <v>130</v>
      </c>
      <c r="AT203" s="183" t="s">
        <v>126</v>
      </c>
      <c r="AU203" s="183" t="s">
        <v>83</v>
      </c>
      <c r="AY203" s="17" t="s">
        <v>124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7" t="s">
        <v>81</v>
      </c>
      <c r="BK203" s="184">
        <f>ROUND(I203*H203,2)</f>
        <v>0</v>
      </c>
      <c r="BL203" s="17" t="s">
        <v>130</v>
      </c>
      <c r="BM203" s="183" t="s">
        <v>346</v>
      </c>
    </row>
    <row r="204" s="13" customFormat="1">
      <c r="A204" s="13"/>
      <c r="B204" s="190"/>
      <c r="C204" s="13"/>
      <c r="D204" s="185" t="s">
        <v>159</v>
      </c>
      <c r="E204" s="191" t="s">
        <v>1</v>
      </c>
      <c r="F204" s="192" t="s">
        <v>347</v>
      </c>
      <c r="G204" s="13"/>
      <c r="H204" s="193">
        <v>1036</v>
      </c>
      <c r="I204" s="194"/>
      <c r="J204" s="13"/>
      <c r="K204" s="13"/>
      <c r="L204" s="190"/>
      <c r="M204" s="195"/>
      <c r="N204" s="196"/>
      <c r="O204" s="196"/>
      <c r="P204" s="196"/>
      <c r="Q204" s="196"/>
      <c r="R204" s="196"/>
      <c r="S204" s="196"/>
      <c r="T204" s="19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1" t="s">
        <v>159</v>
      </c>
      <c r="AU204" s="191" t="s">
        <v>83</v>
      </c>
      <c r="AV204" s="13" t="s">
        <v>83</v>
      </c>
      <c r="AW204" s="13" t="s">
        <v>30</v>
      </c>
      <c r="AX204" s="13" t="s">
        <v>73</v>
      </c>
      <c r="AY204" s="191" t="s">
        <v>124</v>
      </c>
    </row>
    <row r="205" s="13" customFormat="1">
      <c r="A205" s="13"/>
      <c r="B205" s="190"/>
      <c r="C205" s="13"/>
      <c r="D205" s="185" t="s">
        <v>159</v>
      </c>
      <c r="E205" s="191" t="s">
        <v>1</v>
      </c>
      <c r="F205" s="192" t="s">
        <v>348</v>
      </c>
      <c r="G205" s="13"/>
      <c r="H205" s="193">
        <v>-932.39999999999998</v>
      </c>
      <c r="I205" s="194"/>
      <c r="J205" s="13"/>
      <c r="K205" s="13"/>
      <c r="L205" s="190"/>
      <c r="M205" s="195"/>
      <c r="N205" s="196"/>
      <c r="O205" s="196"/>
      <c r="P205" s="196"/>
      <c r="Q205" s="196"/>
      <c r="R205" s="196"/>
      <c r="S205" s="196"/>
      <c r="T205" s="19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1" t="s">
        <v>159</v>
      </c>
      <c r="AU205" s="191" t="s">
        <v>83</v>
      </c>
      <c r="AV205" s="13" t="s">
        <v>83</v>
      </c>
      <c r="AW205" s="13" t="s">
        <v>30</v>
      </c>
      <c r="AX205" s="13" t="s">
        <v>73</v>
      </c>
      <c r="AY205" s="191" t="s">
        <v>124</v>
      </c>
    </row>
    <row r="206" s="14" customFormat="1">
      <c r="A206" s="14"/>
      <c r="B206" s="214"/>
      <c r="C206" s="14"/>
      <c r="D206" s="185" t="s">
        <v>159</v>
      </c>
      <c r="E206" s="215" t="s">
        <v>1</v>
      </c>
      <c r="F206" s="216" t="s">
        <v>349</v>
      </c>
      <c r="G206" s="14"/>
      <c r="H206" s="217">
        <v>103.60000000000002</v>
      </c>
      <c r="I206" s="218"/>
      <c r="J206" s="14"/>
      <c r="K206" s="14"/>
      <c r="L206" s="214"/>
      <c r="M206" s="219"/>
      <c r="N206" s="220"/>
      <c r="O206" s="220"/>
      <c r="P206" s="220"/>
      <c r="Q206" s="220"/>
      <c r="R206" s="220"/>
      <c r="S206" s="220"/>
      <c r="T206" s="22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15" t="s">
        <v>159</v>
      </c>
      <c r="AU206" s="215" t="s">
        <v>83</v>
      </c>
      <c r="AV206" s="14" t="s">
        <v>130</v>
      </c>
      <c r="AW206" s="14" t="s">
        <v>30</v>
      </c>
      <c r="AX206" s="14" t="s">
        <v>81</v>
      </c>
      <c r="AY206" s="215" t="s">
        <v>124</v>
      </c>
    </row>
    <row r="207" s="2" customFormat="1" ht="21.75" customHeight="1">
      <c r="A207" s="36"/>
      <c r="B207" s="170"/>
      <c r="C207" s="171" t="s">
        <v>350</v>
      </c>
      <c r="D207" s="171" t="s">
        <v>126</v>
      </c>
      <c r="E207" s="172" t="s">
        <v>351</v>
      </c>
      <c r="F207" s="173" t="s">
        <v>352</v>
      </c>
      <c r="G207" s="174" t="s">
        <v>220</v>
      </c>
      <c r="H207" s="175">
        <v>62.159999999999997</v>
      </c>
      <c r="I207" s="176"/>
      <c r="J207" s="177">
        <f>ROUND(I207*H207,2)</f>
        <v>0</v>
      </c>
      <c r="K207" s="178"/>
      <c r="L207" s="37"/>
      <c r="M207" s="179" t="s">
        <v>1</v>
      </c>
      <c r="N207" s="180" t="s">
        <v>38</v>
      </c>
      <c r="O207" s="75"/>
      <c r="P207" s="181">
        <f>O207*H207</f>
        <v>0</v>
      </c>
      <c r="Q207" s="181">
        <v>0</v>
      </c>
      <c r="R207" s="181">
        <f>Q207*H207</f>
        <v>0</v>
      </c>
      <c r="S207" s="181">
        <v>0</v>
      </c>
      <c r="T207" s="18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3" t="s">
        <v>130</v>
      </c>
      <c r="AT207" s="183" t="s">
        <v>126</v>
      </c>
      <c r="AU207" s="183" t="s">
        <v>83</v>
      </c>
      <c r="AY207" s="17" t="s">
        <v>124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7" t="s">
        <v>81</v>
      </c>
      <c r="BK207" s="184">
        <f>ROUND(I207*H207,2)</f>
        <v>0</v>
      </c>
      <c r="BL207" s="17" t="s">
        <v>130</v>
      </c>
      <c r="BM207" s="183" t="s">
        <v>353</v>
      </c>
    </row>
    <row r="208" s="2" customFormat="1">
      <c r="A208" s="36"/>
      <c r="B208" s="37"/>
      <c r="C208" s="36"/>
      <c r="D208" s="185" t="s">
        <v>146</v>
      </c>
      <c r="E208" s="36"/>
      <c r="F208" s="186" t="s">
        <v>354</v>
      </c>
      <c r="G208" s="36"/>
      <c r="H208" s="36"/>
      <c r="I208" s="187"/>
      <c r="J208" s="36"/>
      <c r="K208" s="36"/>
      <c r="L208" s="37"/>
      <c r="M208" s="188"/>
      <c r="N208" s="189"/>
      <c r="O208" s="75"/>
      <c r="P208" s="75"/>
      <c r="Q208" s="75"/>
      <c r="R208" s="75"/>
      <c r="S208" s="75"/>
      <c r="T208" s="7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7" t="s">
        <v>146</v>
      </c>
      <c r="AU208" s="17" t="s">
        <v>83</v>
      </c>
    </row>
    <row r="209" s="13" customFormat="1">
      <c r="A209" s="13"/>
      <c r="B209" s="190"/>
      <c r="C209" s="13"/>
      <c r="D209" s="185" t="s">
        <v>159</v>
      </c>
      <c r="E209" s="191" t="s">
        <v>1</v>
      </c>
      <c r="F209" s="192" t="s">
        <v>355</v>
      </c>
      <c r="G209" s="13"/>
      <c r="H209" s="193">
        <v>62.159999999999997</v>
      </c>
      <c r="I209" s="194"/>
      <c r="J209" s="13"/>
      <c r="K209" s="13"/>
      <c r="L209" s="190"/>
      <c r="M209" s="195"/>
      <c r="N209" s="196"/>
      <c r="O209" s="196"/>
      <c r="P209" s="196"/>
      <c r="Q209" s="196"/>
      <c r="R209" s="196"/>
      <c r="S209" s="196"/>
      <c r="T209" s="19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1" t="s">
        <v>159</v>
      </c>
      <c r="AU209" s="191" t="s">
        <v>83</v>
      </c>
      <c r="AV209" s="13" t="s">
        <v>83</v>
      </c>
      <c r="AW209" s="13" t="s">
        <v>30</v>
      </c>
      <c r="AX209" s="13" t="s">
        <v>81</v>
      </c>
      <c r="AY209" s="191" t="s">
        <v>124</v>
      </c>
    </row>
    <row r="210" s="2" customFormat="1" ht="21.75" customHeight="1">
      <c r="A210" s="36"/>
      <c r="B210" s="170"/>
      <c r="C210" s="171" t="s">
        <v>356</v>
      </c>
      <c r="D210" s="171" t="s">
        <v>126</v>
      </c>
      <c r="E210" s="172" t="s">
        <v>357</v>
      </c>
      <c r="F210" s="173" t="s">
        <v>358</v>
      </c>
      <c r="G210" s="174" t="s">
        <v>129</v>
      </c>
      <c r="H210" s="175">
        <v>932.39999999999998</v>
      </c>
      <c r="I210" s="176"/>
      <c r="J210" s="177">
        <f>ROUND(I210*H210,2)</f>
        <v>0</v>
      </c>
      <c r="K210" s="178"/>
      <c r="L210" s="37"/>
      <c r="M210" s="179" t="s">
        <v>1</v>
      </c>
      <c r="N210" s="180" t="s">
        <v>38</v>
      </c>
      <c r="O210" s="75"/>
      <c r="P210" s="181">
        <f>O210*H210</f>
        <v>0</v>
      </c>
      <c r="Q210" s="181">
        <v>0.32400000000000001</v>
      </c>
      <c r="R210" s="181">
        <f>Q210*H210</f>
        <v>302.0976</v>
      </c>
      <c r="S210" s="181">
        <v>0</v>
      </c>
      <c r="T210" s="18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3" t="s">
        <v>130</v>
      </c>
      <c r="AT210" s="183" t="s">
        <v>126</v>
      </c>
      <c r="AU210" s="183" t="s">
        <v>83</v>
      </c>
      <c r="AY210" s="17" t="s">
        <v>124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7" t="s">
        <v>81</v>
      </c>
      <c r="BK210" s="184">
        <f>ROUND(I210*H210,2)</f>
        <v>0</v>
      </c>
      <c r="BL210" s="17" t="s">
        <v>130</v>
      </c>
      <c r="BM210" s="183" t="s">
        <v>359</v>
      </c>
    </row>
    <row r="211" s="13" customFormat="1">
      <c r="A211" s="13"/>
      <c r="B211" s="190"/>
      <c r="C211" s="13"/>
      <c r="D211" s="185" t="s">
        <v>159</v>
      </c>
      <c r="E211" s="191" t="s">
        <v>1</v>
      </c>
      <c r="F211" s="192" t="s">
        <v>360</v>
      </c>
      <c r="G211" s="13"/>
      <c r="H211" s="193">
        <v>932.39999999999998</v>
      </c>
      <c r="I211" s="194"/>
      <c r="J211" s="13"/>
      <c r="K211" s="13"/>
      <c r="L211" s="190"/>
      <c r="M211" s="195"/>
      <c r="N211" s="196"/>
      <c r="O211" s="196"/>
      <c r="P211" s="196"/>
      <c r="Q211" s="196"/>
      <c r="R211" s="196"/>
      <c r="S211" s="196"/>
      <c r="T211" s="19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1" t="s">
        <v>159</v>
      </c>
      <c r="AU211" s="191" t="s">
        <v>83</v>
      </c>
      <c r="AV211" s="13" t="s">
        <v>83</v>
      </c>
      <c r="AW211" s="13" t="s">
        <v>30</v>
      </c>
      <c r="AX211" s="13" t="s">
        <v>81</v>
      </c>
      <c r="AY211" s="191" t="s">
        <v>124</v>
      </c>
    </row>
    <row r="212" s="2" customFormat="1" ht="24.15" customHeight="1">
      <c r="A212" s="36"/>
      <c r="B212" s="170"/>
      <c r="C212" s="171" t="s">
        <v>361</v>
      </c>
      <c r="D212" s="171" t="s">
        <v>126</v>
      </c>
      <c r="E212" s="172" t="s">
        <v>362</v>
      </c>
      <c r="F212" s="173" t="s">
        <v>363</v>
      </c>
      <c r="G212" s="174" t="s">
        <v>220</v>
      </c>
      <c r="H212" s="175">
        <v>10.359999999999999</v>
      </c>
      <c r="I212" s="176"/>
      <c r="J212" s="177">
        <f>ROUND(I212*H212,2)</f>
        <v>0</v>
      </c>
      <c r="K212" s="178"/>
      <c r="L212" s="37"/>
      <c r="M212" s="179" t="s">
        <v>1</v>
      </c>
      <c r="N212" s="180" t="s">
        <v>38</v>
      </c>
      <c r="O212" s="75"/>
      <c r="P212" s="181">
        <f>O212*H212</f>
        <v>0</v>
      </c>
      <c r="Q212" s="181">
        <v>1.8500000000000001</v>
      </c>
      <c r="R212" s="181">
        <f>Q212*H212</f>
        <v>19.166</v>
      </c>
      <c r="S212" s="181">
        <v>0</v>
      </c>
      <c r="T212" s="18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3" t="s">
        <v>130</v>
      </c>
      <c r="AT212" s="183" t="s">
        <v>126</v>
      </c>
      <c r="AU212" s="183" t="s">
        <v>83</v>
      </c>
      <c r="AY212" s="17" t="s">
        <v>124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7" t="s">
        <v>81</v>
      </c>
      <c r="BK212" s="184">
        <f>ROUND(I212*H212,2)</f>
        <v>0</v>
      </c>
      <c r="BL212" s="17" t="s">
        <v>130</v>
      </c>
      <c r="BM212" s="183" t="s">
        <v>364</v>
      </c>
    </row>
    <row r="213" s="13" customFormat="1">
      <c r="A213" s="13"/>
      <c r="B213" s="190"/>
      <c r="C213" s="13"/>
      <c r="D213" s="185" t="s">
        <v>159</v>
      </c>
      <c r="E213" s="191" t="s">
        <v>1</v>
      </c>
      <c r="F213" s="192" t="s">
        <v>365</v>
      </c>
      <c r="G213" s="13"/>
      <c r="H213" s="193">
        <v>10.359999999999999</v>
      </c>
      <c r="I213" s="194"/>
      <c r="J213" s="13"/>
      <c r="K213" s="13"/>
      <c r="L213" s="190"/>
      <c r="M213" s="195"/>
      <c r="N213" s="196"/>
      <c r="O213" s="196"/>
      <c r="P213" s="196"/>
      <c r="Q213" s="196"/>
      <c r="R213" s="196"/>
      <c r="S213" s="196"/>
      <c r="T213" s="19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1" t="s">
        <v>159</v>
      </c>
      <c r="AU213" s="191" t="s">
        <v>83</v>
      </c>
      <c r="AV213" s="13" t="s">
        <v>83</v>
      </c>
      <c r="AW213" s="13" t="s">
        <v>30</v>
      </c>
      <c r="AX213" s="13" t="s">
        <v>81</v>
      </c>
      <c r="AY213" s="191" t="s">
        <v>124</v>
      </c>
    </row>
    <row r="214" s="2" customFormat="1" ht="24.15" customHeight="1">
      <c r="A214" s="36"/>
      <c r="B214" s="170"/>
      <c r="C214" s="171" t="s">
        <v>366</v>
      </c>
      <c r="D214" s="171" t="s">
        <v>126</v>
      </c>
      <c r="E214" s="172" t="s">
        <v>367</v>
      </c>
      <c r="F214" s="173" t="s">
        <v>368</v>
      </c>
      <c r="G214" s="174" t="s">
        <v>216</v>
      </c>
      <c r="H214" s="175">
        <v>1138.5999999999999</v>
      </c>
      <c r="I214" s="176"/>
      <c r="J214" s="177">
        <f>ROUND(I214*H214,2)</f>
        <v>0</v>
      </c>
      <c r="K214" s="178"/>
      <c r="L214" s="37"/>
      <c r="M214" s="179" t="s">
        <v>1</v>
      </c>
      <c r="N214" s="180" t="s">
        <v>38</v>
      </c>
      <c r="O214" s="75"/>
      <c r="P214" s="181">
        <f>O214*H214</f>
        <v>0</v>
      </c>
      <c r="Q214" s="181">
        <v>0.00282</v>
      </c>
      <c r="R214" s="181">
        <f>Q214*H214</f>
        <v>3.2108519999999996</v>
      </c>
      <c r="S214" s="181">
        <v>0</v>
      </c>
      <c r="T214" s="18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3" t="s">
        <v>130</v>
      </c>
      <c r="AT214" s="183" t="s">
        <v>126</v>
      </c>
      <c r="AU214" s="183" t="s">
        <v>83</v>
      </c>
      <c r="AY214" s="17" t="s">
        <v>124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7" t="s">
        <v>81</v>
      </c>
      <c r="BK214" s="184">
        <f>ROUND(I214*H214,2)</f>
        <v>0</v>
      </c>
      <c r="BL214" s="17" t="s">
        <v>130</v>
      </c>
      <c r="BM214" s="183" t="s">
        <v>369</v>
      </c>
    </row>
    <row r="215" s="13" customFormat="1">
      <c r="A215" s="13"/>
      <c r="B215" s="190"/>
      <c r="C215" s="13"/>
      <c r="D215" s="185" t="s">
        <v>159</v>
      </c>
      <c r="E215" s="191" t="s">
        <v>1</v>
      </c>
      <c r="F215" s="192" t="s">
        <v>370</v>
      </c>
      <c r="G215" s="13"/>
      <c r="H215" s="193">
        <v>1138.5999999999999</v>
      </c>
      <c r="I215" s="194"/>
      <c r="J215" s="13"/>
      <c r="K215" s="13"/>
      <c r="L215" s="190"/>
      <c r="M215" s="195"/>
      <c r="N215" s="196"/>
      <c r="O215" s="196"/>
      <c r="P215" s="196"/>
      <c r="Q215" s="196"/>
      <c r="R215" s="196"/>
      <c r="S215" s="196"/>
      <c r="T215" s="19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1" t="s">
        <v>159</v>
      </c>
      <c r="AU215" s="191" t="s">
        <v>83</v>
      </c>
      <c r="AV215" s="13" t="s">
        <v>83</v>
      </c>
      <c r="AW215" s="13" t="s">
        <v>30</v>
      </c>
      <c r="AX215" s="13" t="s">
        <v>81</v>
      </c>
      <c r="AY215" s="191" t="s">
        <v>124</v>
      </c>
    </row>
    <row r="216" s="2" customFormat="1" ht="24.15" customHeight="1">
      <c r="A216" s="36"/>
      <c r="B216" s="170"/>
      <c r="C216" s="171" t="s">
        <v>371</v>
      </c>
      <c r="D216" s="171" t="s">
        <v>126</v>
      </c>
      <c r="E216" s="172" t="s">
        <v>372</v>
      </c>
      <c r="F216" s="173" t="s">
        <v>373</v>
      </c>
      <c r="G216" s="174" t="s">
        <v>129</v>
      </c>
      <c r="H216" s="175">
        <v>6108.3000000000002</v>
      </c>
      <c r="I216" s="176"/>
      <c r="J216" s="177">
        <f>ROUND(I216*H216,2)</f>
        <v>0</v>
      </c>
      <c r="K216" s="178"/>
      <c r="L216" s="37"/>
      <c r="M216" s="179" t="s">
        <v>1</v>
      </c>
      <c r="N216" s="180" t="s">
        <v>38</v>
      </c>
      <c r="O216" s="75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3" t="s">
        <v>130</v>
      </c>
      <c r="AT216" s="183" t="s">
        <v>126</v>
      </c>
      <c r="AU216" s="183" t="s">
        <v>83</v>
      </c>
      <c r="AY216" s="17" t="s">
        <v>124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7" t="s">
        <v>81</v>
      </c>
      <c r="BK216" s="184">
        <f>ROUND(I216*H216,2)</f>
        <v>0</v>
      </c>
      <c r="BL216" s="17" t="s">
        <v>130</v>
      </c>
      <c r="BM216" s="183" t="s">
        <v>374</v>
      </c>
    </row>
    <row r="217" s="2" customFormat="1">
      <c r="A217" s="36"/>
      <c r="B217" s="37"/>
      <c r="C217" s="36"/>
      <c r="D217" s="185" t="s">
        <v>146</v>
      </c>
      <c r="E217" s="36"/>
      <c r="F217" s="186" t="s">
        <v>334</v>
      </c>
      <c r="G217" s="36"/>
      <c r="H217" s="36"/>
      <c r="I217" s="187"/>
      <c r="J217" s="36"/>
      <c r="K217" s="36"/>
      <c r="L217" s="37"/>
      <c r="M217" s="188"/>
      <c r="N217" s="189"/>
      <c r="O217" s="75"/>
      <c r="P217" s="75"/>
      <c r="Q217" s="75"/>
      <c r="R217" s="75"/>
      <c r="S217" s="75"/>
      <c r="T217" s="7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7" t="s">
        <v>146</v>
      </c>
      <c r="AU217" s="17" t="s">
        <v>83</v>
      </c>
    </row>
    <row r="218" s="13" customFormat="1">
      <c r="A218" s="13"/>
      <c r="B218" s="190"/>
      <c r="C218" s="13"/>
      <c r="D218" s="185" t="s">
        <v>159</v>
      </c>
      <c r="E218" s="191" t="s">
        <v>1</v>
      </c>
      <c r="F218" s="192" t="s">
        <v>341</v>
      </c>
      <c r="G218" s="13"/>
      <c r="H218" s="193">
        <v>4957.6999999999998</v>
      </c>
      <c r="I218" s="194"/>
      <c r="J218" s="13"/>
      <c r="K218" s="13"/>
      <c r="L218" s="190"/>
      <c r="M218" s="195"/>
      <c r="N218" s="196"/>
      <c r="O218" s="196"/>
      <c r="P218" s="196"/>
      <c r="Q218" s="196"/>
      <c r="R218" s="196"/>
      <c r="S218" s="196"/>
      <c r="T218" s="19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1" t="s">
        <v>159</v>
      </c>
      <c r="AU218" s="191" t="s">
        <v>83</v>
      </c>
      <c r="AV218" s="13" t="s">
        <v>83</v>
      </c>
      <c r="AW218" s="13" t="s">
        <v>30</v>
      </c>
      <c r="AX218" s="13" t="s">
        <v>73</v>
      </c>
      <c r="AY218" s="191" t="s">
        <v>124</v>
      </c>
    </row>
    <row r="219" s="13" customFormat="1">
      <c r="A219" s="13"/>
      <c r="B219" s="190"/>
      <c r="C219" s="13"/>
      <c r="D219" s="185" t="s">
        <v>159</v>
      </c>
      <c r="E219" s="191" t="s">
        <v>1</v>
      </c>
      <c r="F219" s="192" t="s">
        <v>375</v>
      </c>
      <c r="G219" s="13"/>
      <c r="H219" s="193">
        <v>1062.5999999999999</v>
      </c>
      <c r="I219" s="194"/>
      <c r="J219" s="13"/>
      <c r="K219" s="13"/>
      <c r="L219" s="190"/>
      <c r="M219" s="195"/>
      <c r="N219" s="196"/>
      <c r="O219" s="196"/>
      <c r="P219" s="196"/>
      <c r="Q219" s="196"/>
      <c r="R219" s="196"/>
      <c r="S219" s="196"/>
      <c r="T219" s="19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1" t="s">
        <v>159</v>
      </c>
      <c r="AU219" s="191" t="s">
        <v>83</v>
      </c>
      <c r="AV219" s="13" t="s">
        <v>83</v>
      </c>
      <c r="AW219" s="13" t="s">
        <v>30</v>
      </c>
      <c r="AX219" s="13" t="s">
        <v>73</v>
      </c>
      <c r="AY219" s="191" t="s">
        <v>124</v>
      </c>
    </row>
    <row r="220" s="13" customFormat="1">
      <c r="A220" s="13"/>
      <c r="B220" s="190"/>
      <c r="C220" s="13"/>
      <c r="D220" s="185" t="s">
        <v>159</v>
      </c>
      <c r="E220" s="191" t="s">
        <v>1</v>
      </c>
      <c r="F220" s="192" t="s">
        <v>376</v>
      </c>
      <c r="G220" s="13"/>
      <c r="H220" s="193">
        <v>88</v>
      </c>
      <c r="I220" s="194"/>
      <c r="J220" s="13"/>
      <c r="K220" s="13"/>
      <c r="L220" s="190"/>
      <c r="M220" s="195"/>
      <c r="N220" s="196"/>
      <c r="O220" s="196"/>
      <c r="P220" s="196"/>
      <c r="Q220" s="196"/>
      <c r="R220" s="196"/>
      <c r="S220" s="196"/>
      <c r="T220" s="19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1" t="s">
        <v>159</v>
      </c>
      <c r="AU220" s="191" t="s">
        <v>83</v>
      </c>
      <c r="AV220" s="13" t="s">
        <v>83</v>
      </c>
      <c r="AW220" s="13" t="s">
        <v>30</v>
      </c>
      <c r="AX220" s="13" t="s">
        <v>73</v>
      </c>
      <c r="AY220" s="191" t="s">
        <v>124</v>
      </c>
    </row>
    <row r="221" s="14" customFormat="1">
      <c r="A221" s="14"/>
      <c r="B221" s="214"/>
      <c r="C221" s="14"/>
      <c r="D221" s="185" t="s">
        <v>159</v>
      </c>
      <c r="E221" s="215" t="s">
        <v>1</v>
      </c>
      <c r="F221" s="216" t="s">
        <v>259</v>
      </c>
      <c r="G221" s="14"/>
      <c r="H221" s="217">
        <v>6108.2999999999993</v>
      </c>
      <c r="I221" s="218"/>
      <c r="J221" s="14"/>
      <c r="K221" s="14"/>
      <c r="L221" s="214"/>
      <c r="M221" s="219"/>
      <c r="N221" s="220"/>
      <c r="O221" s="220"/>
      <c r="P221" s="220"/>
      <c r="Q221" s="220"/>
      <c r="R221" s="220"/>
      <c r="S221" s="220"/>
      <c r="T221" s="22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15" t="s">
        <v>159</v>
      </c>
      <c r="AU221" s="215" t="s">
        <v>83</v>
      </c>
      <c r="AV221" s="14" t="s">
        <v>130</v>
      </c>
      <c r="AW221" s="14" t="s">
        <v>30</v>
      </c>
      <c r="AX221" s="14" t="s">
        <v>81</v>
      </c>
      <c r="AY221" s="215" t="s">
        <v>124</v>
      </c>
    </row>
    <row r="222" s="2" customFormat="1" ht="24.15" customHeight="1">
      <c r="A222" s="36"/>
      <c r="B222" s="170"/>
      <c r="C222" s="171" t="s">
        <v>377</v>
      </c>
      <c r="D222" s="171" t="s">
        <v>126</v>
      </c>
      <c r="E222" s="172" t="s">
        <v>378</v>
      </c>
      <c r="F222" s="173" t="s">
        <v>379</v>
      </c>
      <c r="G222" s="174" t="s">
        <v>129</v>
      </c>
      <c r="H222" s="175">
        <v>13250.52</v>
      </c>
      <c r="I222" s="176"/>
      <c r="J222" s="177">
        <f>ROUND(I222*H222,2)</f>
        <v>0</v>
      </c>
      <c r="K222" s="178"/>
      <c r="L222" s="37"/>
      <c r="M222" s="179" t="s">
        <v>1</v>
      </c>
      <c r="N222" s="180" t="s">
        <v>38</v>
      </c>
      <c r="O222" s="75"/>
      <c r="P222" s="181">
        <f>O222*H222</f>
        <v>0</v>
      </c>
      <c r="Q222" s="181">
        <v>0</v>
      </c>
      <c r="R222" s="181">
        <f>Q222*H222</f>
        <v>0</v>
      </c>
      <c r="S222" s="181">
        <v>0</v>
      </c>
      <c r="T222" s="18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3" t="s">
        <v>130</v>
      </c>
      <c r="AT222" s="183" t="s">
        <v>126</v>
      </c>
      <c r="AU222" s="183" t="s">
        <v>83</v>
      </c>
      <c r="AY222" s="17" t="s">
        <v>124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7" t="s">
        <v>81</v>
      </c>
      <c r="BK222" s="184">
        <f>ROUND(I222*H222,2)</f>
        <v>0</v>
      </c>
      <c r="BL222" s="17" t="s">
        <v>130</v>
      </c>
      <c r="BM222" s="183" t="s">
        <v>380</v>
      </c>
    </row>
    <row r="223" s="13" customFormat="1">
      <c r="A223" s="13"/>
      <c r="B223" s="190"/>
      <c r="C223" s="13"/>
      <c r="D223" s="185" t="s">
        <v>159</v>
      </c>
      <c r="E223" s="191" t="s">
        <v>1</v>
      </c>
      <c r="F223" s="192" t="s">
        <v>381</v>
      </c>
      <c r="G223" s="13"/>
      <c r="H223" s="193">
        <v>2052.3299999999999</v>
      </c>
      <c r="I223" s="194"/>
      <c r="J223" s="13"/>
      <c r="K223" s="13"/>
      <c r="L223" s="190"/>
      <c r="M223" s="195"/>
      <c r="N223" s="196"/>
      <c r="O223" s="196"/>
      <c r="P223" s="196"/>
      <c r="Q223" s="196"/>
      <c r="R223" s="196"/>
      <c r="S223" s="196"/>
      <c r="T223" s="19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1" t="s">
        <v>159</v>
      </c>
      <c r="AU223" s="191" t="s">
        <v>83</v>
      </c>
      <c r="AV223" s="13" t="s">
        <v>83</v>
      </c>
      <c r="AW223" s="13" t="s">
        <v>30</v>
      </c>
      <c r="AX223" s="13" t="s">
        <v>73</v>
      </c>
      <c r="AY223" s="191" t="s">
        <v>124</v>
      </c>
    </row>
    <row r="224" s="13" customFormat="1">
      <c r="A224" s="13"/>
      <c r="B224" s="190"/>
      <c r="C224" s="13"/>
      <c r="D224" s="185" t="s">
        <v>159</v>
      </c>
      <c r="E224" s="191" t="s">
        <v>1</v>
      </c>
      <c r="F224" s="192" t="s">
        <v>382</v>
      </c>
      <c r="G224" s="13"/>
      <c r="H224" s="193">
        <v>9149.2099999999991</v>
      </c>
      <c r="I224" s="194"/>
      <c r="J224" s="13"/>
      <c r="K224" s="13"/>
      <c r="L224" s="190"/>
      <c r="M224" s="195"/>
      <c r="N224" s="196"/>
      <c r="O224" s="196"/>
      <c r="P224" s="196"/>
      <c r="Q224" s="196"/>
      <c r="R224" s="196"/>
      <c r="S224" s="196"/>
      <c r="T224" s="19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1" t="s">
        <v>159</v>
      </c>
      <c r="AU224" s="191" t="s">
        <v>83</v>
      </c>
      <c r="AV224" s="13" t="s">
        <v>83</v>
      </c>
      <c r="AW224" s="13" t="s">
        <v>30</v>
      </c>
      <c r="AX224" s="13" t="s">
        <v>73</v>
      </c>
      <c r="AY224" s="191" t="s">
        <v>124</v>
      </c>
    </row>
    <row r="225" s="13" customFormat="1">
      <c r="A225" s="13"/>
      <c r="B225" s="190"/>
      <c r="C225" s="13"/>
      <c r="D225" s="185" t="s">
        <v>159</v>
      </c>
      <c r="E225" s="191" t="s">
        <v>1</v>
      </c>
      <c r="F225" s="192" t="s">
        <v>383</v>
      </c>
      <c r="G225" s="13"/>
      <c r="H225" s="193">
        <v>1960.98</v>
      </c>
      <c r="I225" s="194"/>
      <c r="J225" s="13"/>
      <c r="K225" s="13"/>
      <c r="L225" s="190"/>
      <c r="M225" s="195"/>
      <c r="N225" s="196"/>
      <c r="O225" s="196"/>
      <c r="P225" s="196"/>
      <c r="Q225" s="196"/>
      <c r="R225" s="196"/>
      <c r="S225" s="196"/>
      <c r="T225" s="19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1" t="s">
        <v>159</v>
      </c>
      <c r="AU225" s="191" t="s">
        <v>83</v>
      </c>
      <c r="AV225" s="13" t="s">
        <v>83</v>
      </c>
      <c r="AW225" s="13" t="s">
        <v>30</v>
      </c>
      <c r="AX225" s="13" t="s">
        <v>73</v>
      </c>
      <c r="AY225" s="191" t="s">
        <v>124</v>
      </c>
    </row>
    <row r="226" s="13" customFormat="1">
      <c r="A226" s="13"/>
      <c r="B226" s="190"/>
      <c r="C226" s="13"/>
      <c r="D226" s="185" t="s">
        <v>159</v>
      </c>
      <c r="E226" s="191" t="s">
        <v>1</v>
      </c>
      <c r="F226" s="192" t="s">
        <v>376</v>
      </c>
      <c r="G226" s="13"/>
      <c r="H226" s="193">
        <v>88</v>
      </c>
      <c r="I226" s="194"/>
      <c r="J226" s="13"/>
      <c r="K226" s="13"/>
      <c r="L226" s="190"/>
      <c r="M226" s="195"/>
      <c r="N226" s="196"/>
      <c r="O226" s="196"/>
      <c r="P226" s="196"/>
      <c r="Q226" s="196"/>
      <c r="R226" s="196"/>
      <c r="S226" s="196"/>
      <c r="T226" s="19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1" t="s">
        <v>159</v>
      </c>
      <c r="AU226" s="191" t="s">
        <v>83</v>
      </c>
      <c r="AV226" s="13" t="s">
        <v>83</v>
      </c>
      <c r="AW226" s="13" t="s">
        <v>30</v>
      </c>
      <c r="AX226" s="13" t="s">
        <v>73</v>
      </c>
      <c r="AY226" s="191" t="s">
        <v>124</v>
      </c>
    </row>
    <row r="227" s="14" customFormat="1">
      <c r="A227" s="14"/>
      <c r="B227" s="214"/>
      <c r="C227" s="14"/>
      <c r="D227" s="185" t="s">
        <v>159</v>
      </c>
      <c r="E227" s="215" t="s">
        <v>1</v>
      </c>
      <c r="F227" s="216" t="s">
        <v>259</v>
      </c>
      <c r="G227" s="14"/>
      <c r="H227" s="217">
        <v>13250.519999999999</v>
      </c>
      <c r="I227" s="218"/>
      <c r="J227" s="14"/>
      <c r="K227" s="14"/>
      <c r="L227" s="214"/>
      <c r="M227" s="219"/>
      <c r="N227" s="220"/>
      <c r="O227" s="220"/>
      <c r="P227" s="220"/>
      <c r="Q227" s="220"/>
      <c r="R227" s="220"/>
      <c r="S227" s="220"/>
      <c r="T227" s="22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15" t="s">
        <v>159</v>
      </c>
      <c r="AU227" s="215" t="s">
        <v>83</v>
      </c>
      <c r="AV227" s="14" t="s">
        <v>130</v>
      </c>
      <c r="AW227" s="14" t="s">
        <v>30</v>
      </c>
      <c r="AX227" s="14" t="s">
        <v>81</v>
      </c>
      <c r="AY227" s="215" t="s">
        <v>124</v>
      </c>
    </row>
    <row r="228" s="2" customFormat="1" ht="33" customHeight="1">
      <c r="A228" s="36"/>
      <c r="B228" s="170"/>
      <c r="C228" s="171" t="s">
        <v>384</v>
      </c>
      <c r="D228" s="171" t="s">
        <v>126</v>
      </c>
      <c r="E228" s="172" t="s">
        <v>385</v>
      </c>
      <c r="F228" s="173" t="s">
        <v>386</v>
      </c>
      <c r="G228" s="174" t="s">
        <v>129</v>
      </c>
      <c r="H228" s="175">
        <v>6572</v>
      </c>
      <c r="I228" s="176"/>
      <c r="J228" s="177">
        <f>ROUND(I228*H228,2)</f>
        <v>0</v>
      </c>
      <c r="K228" s="178"/>
      <c r="L228" s="37"/>
      <c r="M228" s="179" t="s">
        <v>1</v>
      </c>
      <c r="N228" s="180" t="s">
        <v>38</v>
      </c>
      <c r="O228" s="75"/>
      <c r="P228" s="181">
        <f>O228*H228</f>
        <v>0</v>
      </c>
      <c r="Q228" s="181">
        <v>0</v>
      </c>
      <c r="R228" s="181">
        <f>Q228*H228</f>
        <v>0</v>
      </c>
      <c r="S228" s="181">
        <v>0</v>
      </c>
      <c r="T228" s="18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3" t="s">
        <v>130</v>
      </c>
      <c r="AT228" s="183" t="s">
        <v>126</v>
      </c>
      <c r="AU228" s="183" t="s">
        <v>83</v>
      </c>
      <c r="AY228" s="17" t="s">
        <v>124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7" t="s">
        <v>81</v>
      </c>
      <c r="BK228" s="184">
        <f>ROUND(I228*H228,2)</f>
        <v>0</v>
      </c>
      <c r="BL228" s="17" t="s">
        <v>130</v>
      </c>
      <c r="BM228" s="183" t="s">
        <v>387</v>
      </c>
    </row>
    <row r="229" s="13" customFormat="1">
      <c r="A229" s="13"/>
      <c r="B229" s="190"/>
      <c r="C229" s="13"/>
      <c r="D229" s="185" t="s">
        <v>159</v>
      </c>
      <c r="E229" s="191" t="s">
        <v>1</v>
      </c>
      <c r="F229" s="192" t="s">
        <v>388</v>
      </c>
      <c r="G229" s="13"/>
      <c r="H229" s="193">
        <v>1011</v>
      </c>
      <c r="I229" s="194"/>
      <c r="J229" s="13"/>
      <c r="K229" s="13"/>
      <c r="L229" s="190"/>
      <c r="M229" s="195"/>
      <c r="N229" s="196"/>
      <c r="O229" s="196"/>
      <c r="P229" s="196"/>
      <c r="Q229" s="196"/>
      <c r="R229" s="196"/>
      <c r="S229" s="196"/>
      <c r="T229" s="19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1" t="s">
        <v>159</v>
      </c>
      <c r="AU229" s="191" t="s">
        <v>83</v>
      </c>
      <c r="AV229" s="13" t="s">
        <v>83</v>
      </c>
      <c r="AW229" s="13" t="s">
        <v>30</v>
      </c>
      <c r="AX229" s="13" t="s">
        <v>73</v>
      </c>
      <c r="AY229" s="191" t="s">
        <v>124</v>
      </c>
    </row>
    <row r="230" s="13" customFormat="1">
      <c r="A230" s="13"/>
      <c r="B230" s="190"/>
      <c r="C230" s="13"/>
      <c r="D230" s="185" t="s">
        <v>159</v>
      </c>
      <c r="E230" s="191" t="s">
        <v>1</v>
      </c>
      <c r="F230" s="192" t="s">
        <v>389</v>
      </c>
      <c r="G230" s="13"/>
      <c r="H230" s="193">
        <v>4507</v>
      </c>
      <c r="I230" s="194"/>
      <c r="J230" s="13"/>
      <c r="K230" s="13"/>
      <c r="L230" s="190"/>
      <c r="M230" s="195"/>
      <c r="N230" s="196"/>
      <c r="O230" s="196"/>
      <c r="P230" s="196"/>
      <c r="Q230" s="196"/>
      <c r="R230" s="196"/>
      <c r="S230" s="196"/>
      <c r="T230" s="19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1" t="s">
        <v>159</v>
      </c>
      <c r="AU230" s="191" t="s">
        <v>83</v>
      </c>
      <c r="AV230" s="13" t="s">
        <v>83</v>
      </c>
      <c r="AW230" s="13" t="s">
        <v>30</v>
      </c>
      <c r="AX230" s="13" t="s">
        <v>73</v>
      </c>
      <c r="AY230" s="191" t="s">
        <v>124</v>
      </c>
    </row>
    <row r="231" s="13" customFormat="1">
      <c r="A231" s="13"/>
      <c r="B231" s="190"/>
      <c r="C231" s="13"/>
      <c r="D231" s="185" t="s">
        <v>159</v>
      </c>
      <c r="E231" s="191" t="s">
        <v>1</v>
      </c>
      <c r="F231" s="192" t="s">
        <v>390</v>
      </c>
      <c r="G231" s="13"/>
      <c r="H231" s="193">
        <v>966</v>
      </c>
      <c r="I231" s="194"/>
      <c r="J231" s="13"/>
      <c r="K231" s="13"/>
      <c r="L231" s="190"/>
      <c r="M231" s="195"/>
      <c r="N231" s="196"/>
      <c r="O231" s="196"/>
      <c r="P231" s="196"/>
      <c r="Q231" s="196"/>
      <c r="R231" s="196"/>
      <c r="S231" s="196"/>
      <c r="T231" s="19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1" t="s">
        <v>159</v>
      </c>
      <c r="AU231" s="191" t="s">
        <v>83</v>
      </c>
      <c r="AV231" s="13" t="s">
        <v>83</v>
      </c>
      <c r="AW231" s="13" t="s">
        <v>30</v>
      </c>
      <c r="AX231" s="13" t="s">
        <v>73</v>
      </c>
      <c r="AY231" s="191" t="s">
        <v>124</v>
      </c>
    </row>
    <row r="232" s="13" customFormat="1">
      <c r="A232" s="13"/>
      <c r="B232" s="190"/>
      <c r="C232" s="13"/>
      <c r="D232" s="185" t="s">
        <v>159</v>
      </c>
      <c r="E232" s="191" t="s">
        <v>1</v>
      </c>
      <c r="F232" s="192" t="s">
        <v>376</v>
      </c>
      <c r="G232" s="13"/>
      <c r="H232" s="193">
        <v>88</v>
      </c>
      <c r="I232" s="194"/>
      <c r="J232" s="13"/>
      <c r="K232" s="13"/>
      <c r="L232" s="190"/>
      <c r="M232" s="195"/>
      <c r="N232" s="196"/>
      <c r="O232" s="196"/>
      <c r="P232" s="196"/>
      <c r="Q232" s="196"/>
      <c r="R232" s="196"/>
      <c r="S232" s="196"/>
      <c r="T232" s="19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1" t="s">
        <v>159</v>
      </c>
      <c r="AU232" s="191" t="s">
        <v>83</v>
      </c>
      <c r="AV232" s="13" t="s">
        <v>83</v>
      </c>
      <c r="AW232" s="13" t="s">
        <v>30</v>
      </c>
      <c r="AX232" s="13" t="s">
        <v>73</v>
      </c>
      <c r="AY232" s="191" t="s">
        <v>124</v>
      </c>
    </row>
    <row r="233" s="14" customFormat="1">
      <c r="A233" s="14"/>
      <c r="B233" s="214"/>
      <c r="C233" s="14"/>
      <c r="D233" s="185" t="s">
        <v>159</v>
      </c>
      <c r="E233" s="215" t="s">
        <v>1</v>
      </c>
      <c r="F233" s="216" t="s">
        <v>259</v>
      </c>
      <c r="G233" s="14"/>
      <c r="H233" s="217">
        <v>6572</v>
      </c>
      <c r="I233" s="218"/>
      <c r="J233" s="14"/>
      <c r="K233" s="14"/>
      <c r="L233" s="214"/>
      <c r="M233" s="219"/>
      <c r="N233" s="220"/>
      <c r="O233" s="220"/>
      <c r="P233" s="220"/>
      <c r="Q233" s="220"/>
      <c r="R233" s="220"/>
      <c r="S233" s="220"/>
      <c r="T233" s="22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15" t="s">
        <v>159</v>
      </c>
      <c r="AU233" s="215" t="s">
        <v>83</v>
      </c>
      <c r="AV233" s="14" t="s">
        <v>130</v>
      </c>
      <c r="AW233" s="14" t="s">
        <v>30</v>
      </c>
      <c r="AX233" s="14" t="s">
        <v>81</v>
      </c>
      <c r="AY233" s="215" t="s">
        <v>124</v>
      </c>
    </row>
    <row r="234" s="2" customFormat="1" ht="24.15" customHeight="1">
      <c r="A234" s="36"/>
      <c r="B234" s="170"/>
      <c r="C234" s="171" t="s">
        <v>391</v>
      </c>
      <c r="D234" s="171" t="s">
        <v>126</v>
      </c>
      <c r="E234" s="172" t="s">
        <v>392</v>
      </c>
      <c r="F234" s="173" t="s">
        <v>393</v>
      </c>
      <c r="G234" s="174" t="s">
        <v>129</v>
      </c>
      <c r="H234" s="175">
        <v>5727.8299999999999</v>
      </c>
      <c r="I234" s="176"/>
      <c r="J234" s="177">
        <f>ROUND(I234*H234,2)</f>
        <v>0</v>
      </c>
      <c r="K234" s="178"/>
      <c r="L234" s="37"/>
      <c r="M234" s="179" t="s">
        <v>1</v>
      </c>
      <c r="N234" s="180" t="s">
        <v>38</v>
      </c>
      <c r="O234" s="75"/>
      <c r="P234" s="181">
        <f>O234*H234</f>
        <v>0</v>
      </c>
      <c r="Q234" s="181">
        <v>0</v>
      </c>
      <c r="R234" s="181">
        <f>Q234*H234</f>
        <v>0</v>
      </c>
      <c r="S234" s="181">
        <v>0</v>
      </c>
      <c r="T234" s="18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3" t="s">
        <v>130</v>
      </c>
      <c r="AT234" s="183" t="s">
        <v>126</v>
      </c>
      <c r="AU234" s="183" t="s">
        <v>83</v>
      </c>
      <c r="AY234" s="17" t="s">
        <v>124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7" t="s">
        <v>81</v>
      </c>
      <c r="BK234" s="184">
        <f>ROUND(I234*H234,2)</f>
        <v>0</v>
      </c>
      <c r="BL234" s="17" t="s">
        <v>130</v>
      </c>
      <c r="BM234" s="183" t="s">
        <v>394</v>
      </c>
    </row>
    <row r="235" s="13" customFormat="1">
      <c r="A235" s="13"/>
      <c r="B235" s="190"/>
      <c r="C235" s="13"/>
      <c r="D235" s="185" t="s">
        <v>159</v>
      </c>
      <c r="E235" s="191" t="s">
        <v>1</v>
      </c>
      <c r="F235" s="192" t="s">
        <v>389</v>
      </c>
      <c r="G235" s="13"/>
      <c r="H235" s="193">
        <v>4507</v>
      </c>
      <c r="I235" s="194"/>
      <c r="J235" s="13"/>
      <c r="K235" s="13"/>
      <c r="L235" s="190"/>
      <c r="M235" s="195"/>
      <c r="N235" s="196"/>
      <c r="O235" s="196"/>
      <c r="P235" s="196"/>
      <c r="Q235" s="196"/>
      <c r="R235" s="196"/>
      <c r="S235" s="196"/>
      <c r="T235" s="19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1" t="s">
        <v>159</v>
      </c>
      <c r="AU235" s="191" t="s">
        <v>83</v>
      </c>
      <c r="AV235" s="13" t="s">
        <v>83</v>
      </c>
      <c r="AW235" s="13" t="s">
        <v>30</v>
      </c>
      <c r="AX235" s="13" t="s">
        <v>73</v>
      </c>
      <c r="AY235" s="191" t="s">
        <v>124</v>
      </c>
    </row>
    <row r="236" s="13" customFormat="1">
      <c r="A236" s="13"/>
      <c r="B236" s="190"/>
      <c r="C236" s="13"/>
      <c r="D236" s="185" t="s">
        <v>159</v>
      </c>
      <c r="E236" s="191" t="s">
        <v>1</v>
      </c>
      <c r="F236" s="192" t="s">
        <v>390</v>
      </c>
      <c r="G236" s="13"/>
      <c r="H236" s="193">
        <v>966</v>
      </c>
      <c r="I236" s="194"/>
      <c r="J236" s="13"/>
      <c r="K236" s="13"/>
      <c r="L236" s="190"/>
      <c r="M236" s="195"/>
      <c r="N236" s="196"/>
      <c r="O236" s="196"/>
      <c r="P236" s="196"/>
      <c r="Q236" s="196"/>
      <c r="R236" s="196"/>
      <c r="S236" s="196"/>
      <c r="T236" s="19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1" t="s">
        <v>159</v>
      </c>
      <c r="AU236" s="191" t="s">
        <v>83</v>
      </c>
      <c r="AV236" s="13" t="s">
        <v>83</v>
      </c>
      <c r="AW236" s="13" t="s">
        <v>30</v>
      </c>
      <c r="AX236" s="13" t="s">
        <v>73</v>
      </c>
      <c r="AY236" s="191" t="s">
        <v>124</v>
      </c>
    </row>
    <row r="237" s="13" customFormat="1">
      <c r="A237" s="13"/>
      <c r="B237" s="190"/>
      <c r="C237" s="13"/>
      <c r="D237" s="185" t="s">
        <v>159</v>
      </c>
      <c r="E237" s="191" t="s">
        <v>1</v>
      </c>
      <c r="F237" s="192" t="s">
        <v>376</v>
      </c>
      <c r="G237" s="13"/>
      <c r="H237" s="193">
        <v>88</v>
      </c>
      <c r="I237" s="194"/>
      <c r="J237" s="13"/>
      <c r="K237" s="13"/>
      <c r="L237" s="190"/>
      <c r="M237" s="195"/>
      <c r="N237" s="196"/>
      <c r="O237" s="196"/>
      <c r="P237" s="196"/>
      <c r="Q237" s="196"/>
      <c r="R237" s="196"/>
      <c r="S237" s="196"/>
      <c r="T237" s="19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1" t="s">
        <v>159</v>
      </c>
      <c r="AU237" s="191" t="s">
        <v>83</v>
      </c>
      <c r="AV237" s="13" t="s">
        <v>83</v>
      </c>
      <c r="AW237" s="13" t="s">
        <v>30</v>
      </c>
      <c r="AX237" s="13" t="s">
        <v>73</v>
      </c>
      <c r="AY237" s="191" t="s">
        <v>124</v>
      </c>
    </row>
    <row r="238" s="14" customFormat="1">
      <c r="A238" s="14"/>
      <c r="B238" s="214"/>
      <c r="C238" s="14"/>
      <c r="D238" s="185" t="s">
        <v>159</v>
      </c>
      <c r="E238" s="215" t="s">
        <v>1</v>
      </c>
      <c r="F238" s="216" t="s">
        <v>259</v>
      </c>
      <c r="G238" s="14"/>
      <c r="H238" s="217">
        <v>5561</v>
      </c>
      <c r="I238" s="218"/>
      <c r="J238" s="14"/>
      <c r="K238" s="14"/>
      <c r="L238" s="214"/>
      <c r="M238" s="219"/>
      <c r="N238" s="220"/>
      <c r="O238" s="220"/>
      <c r="P238" s="220"/>
      <c r="Q238" s="220"/>
      <c r="R238" s="220"/>
      <c r="S238" s="220"/>
      <c r="T238" s="22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15" t="s">
        <v>159</v>
      </c>
      <c r="AU238" s="215" t="s">
        <v>83</v>
      </c>
      <c r="AV238" s="14" t="s">
        <v>130</v>
      </c>
      <c r="AW238" s="14" t="s">
        <v>30</v>
      </c>
      <c r="AX238" s="14" t="s">
        <v>81</v>
      </c>
      <c r="AY238" s="215" t="s">
        <v>124</v>
      </c>
    </row>
    <row r="239" s="13" customFormat="1">
      <c r="A239" s="13"/>
      <c r="B239" s="190"/>
      <c r="C239" s="13"/>
      <c r="D239" s="185" t="s">
        <v>159</v>
      </c>
      <c r="E239" s="13"/>
      <c r="F239" s="192" t="s">
        <v>395</v>
      </c>
      <c r="G239" s="13"/>
      <c r="H239" s="193">
        <v>5727.8299999999999</v>
      </c>
      <c r="I239" s="194"/>
      <c r="J239" s="13"/>
      <c r="K239" s="13"/>
      <c r="L239" s="190"/>
      <c r="M239" s="195"/>
      <c r="N239" s="196"/>
      <c r="O239" s="196"/>
      <c r="P239" s="196"/>
      <c r="Q239" s="196"/>
      <c r="R239" s="196"/>
      <c r="S239" s="196"/>
      <c r="T239" s="19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1" t="s">
        <v>159</v>
      </c>
      <c r="AU239" s="191" t="s">
        <v>83</v>
      </c>
      <c r="AV239" s="13" t="s">
        <v>83</v>
      </c>
      <c r="AW239" s="13" t="s">
        <v>3</v>
      </c>
      <c r="AX239" s="13" t="s">
        <v>81</v>
      </c>
      <c r="AY239" s="191" t="s">
        <v>124</v>
      </c>
    </row>
    <row r="240" s="2" customFormat="1" ht="24.15" customHeight="1">
      <c r="A240" s="36"/>
      <c r="B240" s="170"/>
      <c r="C240" s="171" t="s">
        <v>396</v>
      </c>
      <c r="D240" s="171" t="s">
        <v>126</v>
      </c>
      <c r="E240" s="172" t="s">
        <v>397</v>
      </c>
      <c r="F240" s="173" t="s">
        <v>398</v>
      </c>
      <c r="G240" s="174" t="s">
        <v>129</v>
      </c>
      <c r="H240" s="175">
        <v>1041.3299999999999</v>
      </c>
      <c r="I240" s="176"/>
      <c r="J240" s="177">
        <f>ROUND(I240*H240,2)</f>
        <v>0</v>
      </c>
      <c r="K240" s="178"/>
      <c r="L240" s="37"/>
      <c r="M240" s="179" t="s">
        <v>1</v>
      </c>
      <c r="N240" s="180" t="s">
        <v>38</v>
      </c>
      <c r="O240" s="75"/>
      <c r="P240" s="181">
        <f>O240*H240</f>
        <v>0</v>
      </c>
      <c r="Q240" s="181">
        <v>0</v>
      </c>
      <c r="R240" s="181">
        <f>Q240*H240</f>
        <v>0</v>
      </c>
      <c r="S240" s="181">
        <v>0</v>
      </c>
      <c r="T240" s="18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3" t="s">
        <v>130</v>
      </c>
      <c r="AT240" s="183" t="s">
        <v>126</v>
      </c>
      <c r="AU240" s="183" t="s">
        <v>83</v>
      </c>
      <c r="AY240" s="17" t="s">
        <v>124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17" t="s">
        <v>81</v>
      </c>
      <c r="BK240" s="184">
        <f>ROUND(I240*H240,2)</f>
        <v>0</v>
      </c>
      <c r="BL240" s="17" t="s">
        <v>130</v>
      </c>
      <c r="BM240" s="183" t="s">
        <v>399</v>
      </c>
    </row>
    <row r="241" s="13" customFormat="1">
      <c r="A241" s="13"/>
      <c r="B241" s="190"/>
      <c r="C241" s="13"/>
      <c r="D241" s="185" t="s">
        <v>159</v>
      </c>
      <c r="E241" s="191" t="s">
        <v>1</v>
      </c>
      <c r="F241" s="192" t="s">
        <v>400</v>
      </c>
      <c r="G241" s="13"/>
      <c r="H241" s="193">
        <v>1011</v>
      </c>
      <c r="I241" s="194"/>
      <c r="J241" s="13"/>
      <c r="K241" s="13"/>
      <c r="L241" s="190"/>
      <c r="M241" s="195"/>
      <c r="N241" s="196"/>
      <c r="O241" s="196"/>
      <c r="P241" s="196"/>
      <c r="Q241" s="196"/>
      <c r="R241" s="196"/>
      <c r="S241" s="196"/>
      <c r="T241" s="19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1" t="s">
        <v>159</v>
      </c>
      <c r="AU241" s="191" t="s">
        <v>83</v>
      </c>
      <c r="AV241" s="13" t="s">
        <v>83</v>
      </c>
      <c r="AW241" s="13" t="s">
        <v>30</v>
      </c>
      <c r="AX241" s="13" t="s">
        <v>81</v>
      </c>
      <c r="AY241" s="191" t="s">
        <v>124</v>
      </c>
    </row>
    <row r="242" s="13" customFormat="1">
      <c r="A242" s="13"/>
      <c r="B242" s="190"/>
      <c r="C242" s="13"/>
      <c r="D242" s="185" t="s">
        <v>159</v>
      </c>
      <c r="E242" s="13"/>
      <c r="F242" s="192" t="s">
        <v>401</v>
      </c>
      <c r="G242" s="13"/>
      <c r="H242" s="193">
        <v>1041.3299999999999</v>
      </c>
      <c r="I242" s="194"/>
      <c r="J242" s="13"/>
      <c r="K242" s="13"/>
      <c r="L242" s="190"/>
      <c r="M242" s="195"/>
      <c r="N242" s="196"/>
      <c r="O242" s="196"/>
      <c r="P242" s="196"/>
      <c r="Q242" s="196"/>
      <c r="R242" s="196"/>
      <c r="S242" s="196"/>
      <c r="T242" s="19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1" t="s">
        <v>159</v>
      </c>
      <c r="AU242" s="191" t="s">
        <v>83</v>
      </c>
      <c r="AV242" s="13" t="s">
        <v>83</v>
      </c>
      <c r="AW242" s="13" t="s">
        <v>3</v>
      </c>
      <c r="AX242" s="13" t="s">
        <v>81</v>
      </c>
      <c r="AY242" s="191" t="s">
        <v>124</v>
      </c>
    </row>
    <row r="243" s="2" customFormat="1" ht="24.15" customHeight="1">
      <c r="A243" s="36"/>
      <c r="B243" s="170"/>
      <c r="C243" s="171" t="s">
        <v>402</v>
      </c>
      <c r="D243" s="171" t="s">
        <v>126</v>
      </c>
      <c r="E243" s="172" t="s">
        <v>403</v>
      </c>
      <c r="F243" s="173" t="s">
        <v>404</v>
      </c>
      <c r="G243" s="174" t="s">
        <v>129</v>
      </c>
      <c r="H243" s="175">
        <v>110</v>
      </c>
      <c r="I243" s="176"/>
      <c r="J243" s="177">
        <f>ROUND(I243*H243,2)</f>
        <v>0</v>
      </c>
      <c r="K243" s="178"/>
      <c r="L243" s="37"/>
      <c r="M243" s="179" t="s">
        <v>1</v>
      </c>
      <c r="N243" s="180" t="s">
        <v>38</v>
      </c>
      <c r="O243" s="75"/>
      <c r="P243" s="181">
        <f>O243*H243</f>
        <v>0</v>
      </c>
      <c r="Q243" s="181">
        <v>0.61404000000000003</v>
      </c>
      <c r="R243" s="181">
        <f>Q243*H243</f>
        <v>67.54440000000001</v>
      </c>
      <c r="S243" s="181">
        <v>0</v>
      </c>
      <c r="T243" s="18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3" t="s">
        <v>130</v>
      </c>
      <c r="AT243" s="183" t="s">
        <v>126</v>
      </c>
      <c r="AU243" s="183" t="s">
        <v>83</v>
      </c>
      <c r="AY243" s="17" t="s">
        <v>124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7" t="s">
        <v>81</v>
      </c>
      <c r="BK243" s="184">
        <f>ROUND(I243*H243,2)</f>
        <v>0</v>
      </c>
      <c r="BL243" s="17" t="s">
        <v>130</v>
      </c>
      <c r="BM243" s="183" t="s">
        <v>405</v>
      </c>
    </row>
    <row r="244" s="2" customFormat="1">
      <c r="A244" s="36"/>
      <c r="B244" s="37"/>
      <c r="C244" s="36"/>
      <c r="D244" s="185" t="s">
        <v>146</v>
      </c>
      <c r="E244" s="36"/>
      <c r="F244" s="186" t="s">
        <v>406</v>
      </c>
      <c r="G244" s="36"/>
      <c r="H244" s="36"/>
      <c r="I244" s="187"/>
      <c r="J244" s="36"/>
      <c r="K244" s="36"/>
      <c r="L244" s="37"/>
      <c r="M244" s="188"/>
      <c r="N244" s="189"/>
      <c r="O244" s="75"/>
      <c r="P244" s="75"/>
      <c r="Q244" s="75"/>
      <c r="R244" s="75"/>
      <c r="S244" s="75"/>
      <c r="T244" s="7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7" t="s">
        <v>146</v>
      </c>
      <c r="AU244" s="17" t="s">
        <v>83</v>
      </c>
    </row>
    <row r="245" s="12" customFormat="1" ht="22.8" customHeight="1">
      <c r="A245" s="12"/>
      <c r="B245" s="157"/>
      <c r="C245" s="12"/>
      <c r="D245" s="158" t="s">
        <v>72</v>
      </c>
      <c r="E245" s="168" t="s">
        <v>175</v>
      </c>
      <c r="F245" s="168" t="s">
        <v>407</v>
      </c>
      <c r="G245" s="12"/>
      <c r="H245" s="12"/>
      <c r="I245" s="160"/>
      <c r="J245" s="169">
        <f>BK245</f>
        <v>0</v>
      </c>
      <c r="K245" s="12"/>
      <c r="L245" s="157"/>
      <c r="M245" s="162"/>
      <c r="N245" s="163"/>
      <c r="O245" s="163"/>
      <c r="P245" s="164">
        <f>SUM(P246:P248)</f>
        <v>0</v>
      </c>
      <c r="Q245" s="163"/>
      <c r="R245" s="164">
        <f>SUM(R246:R248)</f>
        <v>0.51097999999999999</v>
      </c>
      <c r="S245" s="163"/>
      <c r="T245" s="165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58" t="s">
        <v>81</v>
      </c>
      <c r="AT245" s="166" t="s">
        <v>72</v>
      </c>
      <c r="AU245" s="166" t="s">
        <v>81</v>
      </c>
      <c r="AY245" s="158" t="s">
        <v>124</v>
      </c>
      <c r="BK245" s="167">
        <f>SUM(BK246:BK248)</f>
        <v>0</v>
      </c>
    </row>
    <row r="246" s="2" customFormat="1" ht="16.5" customHeight="1">
      <c r="A246" s="36"/>
      <c r="B246" s="170"/>
      <c r="C246" s="171" t="s">
        <v>408</v>
      </c>
      <c r="D246" s="171" t="s">
        <v>126</v>
      </c>
      <c r="E246" s="172" t="s">
        <v>409</v>
      </c>
      <c r="F246" s="173" t="s">
        <v>410</v>
      </c>
      <c r="G246" s="174" t="s">
        <v>216</v>
      </c>
      <c r="H246" s="175">
        <v>29</v>
      </c>
      <c r="I246" s="176"/>
      <c r="J246" s="177">
        <f>ROUND(I246*H246,2)</f>
        <v>0</v>
      </c>
      <c r="K246" s="178"/>
      <c r="L246" s="37"/>
      <c r="M246" s="179" t="s">
        <v>1</v>
      </c>
      <c r="N246" s="180" t="s">
        <v>38</v>
      </c>
      <c r="O246" s="75"/>
      <c r="P246" s="181">
        <f>O246*H246</f>
        <v>0</v>
      </c>
      <c r="Q246" s="181">
        <v>0.00046999999999999999</v>
      </c>
      <c r="R246" s="181">
        <f>Q246*H246</f>
        <v>0.01363</v>
      </c>
      <c r="S246" s="181">
        <v>0</v>
      </c>
      <c r="T246" s="18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3" t="s">
        <v>130</v>
      </c>
      <c r="AT246" s="183" t="s">
        <v>126</v>
      </c>
      <c r="AU246" s="183" t="s">
        <v>83</v>
      </c>
      <c r="AY246" s="17" t="s">
        <v>124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7" t="s">
        <v>81</v>
      </c>
      <c r="BK246" s="184">
        <f>ROUND(I246*H246,2)</f>
        <v>0</v>
      </c>
      <c r="BL246" s="17" t="s">
        <v>130</v>
      </c>
      <c r="BM246" s="183" t="s">
        <v>411</v>
      </c>
    </row>
    <row r="247" s="13" customFormat="1">
      <c r="A247" s="13"/>
      <c r="B247" s="190"/>
      <c r="C247" s="13"/>
      <c r="D247" s="185" t="s">
        <v>159</v>
      </c>
      <c r="E247" s="191" t="s">
        <v>1</v>
      </c>
      <c r="F247" s="192" t="s">
        <v>412</v>
      </c>
      <c r="G247" s="13"/>
      <c r="H247" s="193">
        <v>29</v>
      </c>
      <c r="I247" s="194"/>
      <c r="J247" s="13"/>
      <c r="K247" s="13"/>
      <c r="L247" s="190"/>
      <c r="M247" s="195"/>
      <c r="N247" s="196"/>
      <c r="O247" s="196"/>
      <c r="P247" s="196"/>
      <c r="Q247" s="196"/>
      <c r="R247" s="196"/>
      <c r="S247" s="196"/>
      <c r="T247" s="19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1" t="s">
        <v>159</v>
      </c>
      <c r="AU247" s="191" t="s">
        <v>83</v>
      </c>
      <c r="AV247" s="13" t="s">
        <v>83</v>
      </c>
      <c r="AW247" s="13" t="s">
        <v>30</v>
      </c>
      <c r="AX247" s="13" t="s">
        <v>81</v>
      </c>
      <c r="AY247" s="191" t="s">
        <v>124</v>
      </c>
    </row>
    <row r="248" s="2" customFormat="1" ht="24.15" customHeight="1">
      <c r="A248" s="36"/>
      <c r="B248" s="170"/>
      <c r="C248" s="203" t="s">
        <v>413</v>
      </c>
      <c r="D248" s="203" t="s">
        <v>224</v>
      </c>
      <c r="E248" s="204" t="s">
        <v>414</v>
      </c>
      <c r="F248" s="205" t="s">
        <v>415</v>
      </c>
      <c r="G248" s="206" t="s">
        <v>216</v>
      </c>
      <c r="H248" s="207">
        <v>29</v>
      </c>
      <c r="I248" s="208"/>
      <c r="J248" s="209">
        <f>ROUND(I248*H248,2)</f>
        <v>0</v>
      </c>
      <c r="K248" s="210"/>
      <c r="L248" s="211"/>
      <c r="M248" s="212" t="s">
        <v>1</v>
      </c>
      <c r="N248" s="213" t="s">
        <v>38</v>
      </c>
      <c r="O248" s="75"/>
      <c r="P248" s="181">
        <f>O248*H248</f>
        <v>0</v>
      </c>
      <c r="Q248" s="181">
        <v>0.017149999999999999</v>
      </c>
      <c r="R248" s="181">
        <f>Q248*H248</f>
        <v>0.49734999999999996</v>
      </c>
      <c r="S248" s="181">
        <v>0</v>
      </c>
      <c r="T248" s="18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3" t="s">
        <v>175</v>
      </c>
      <c r="AT248" s="183" t="s">
        <v>224</v>
      </c>
      <c r="AU248" s="183" t="s">
        <v>83</v>
      </c>
      <c r="AY248" s="17" t="s">
        <v>124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7" t="s">
        <v>81</v>
      </c>
      <c r="BK248" s="184">
        <f>ROUND(I248*H248,2)</f>
        <v>0</v>
      </c>
      <c r="BL248" s="17" t="s">
        <v>130</v>
      </c>
      <c r="BM248" s="183" t="s">
        <v>416</v>
      </c>
    </row>
    <row r="249" s="12" customFormat="1" ht="22.8" customHeight="1">
      <c r="A249" s="12"/>
      <c r="B249" s="157"/>
      <c r="C249" s="12"/>
      <c r="D249" s="158" t="s">
        <v>72</v>
      </c>
      <c r="E249" s="168" t="s">
        <v>180</v>
      </c>
      <c r="F249" s="168" t="s">
        <v>417</v>
      </c>
      <c r="G249" s="12"/>
      <c r="H249" s="12"/>
      <c r="I249" s="160"/>
      <c r="J249" s="169">
        <f>BK249</f>
        <v>0</v>
      </c>
      <c r="K249" s="12"/>
      <c r="L249" s="157"/>
      <c r="M249" s="162"/>
      <c r="N249" s="163"/>
      <c r="O249" s="163"/>
      <c r="P249" s="164">
        <f>SUM(P250:P310)</f>
        <v>0</v>
      </c>
      <c r="Q249" s="163"/>
      <c r="R249" s="164">
        <f>SUM(R250:R310)</f>
        <v>81.098784499999994</v>
      </c>
      <c r="S249" s="163"/>
      <c r="T249" s="165">
        <f>SUM(T250:T310)</f>
        <v>407.52999999999997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58" t="s">
        <v>81</v>
      </c>
      <c r="AT249" s="166" t="s">
        <v>72</v>
      </c>
      <c r="AU249" s="166" t="s">
        <v>81</v>
      </c>
      <c r="AY249" s="158" t="s">
        <v>124</v>
      </c>
      <c r="BK249" s="167">
        <f>SUM(BK250:BK310)</f>
        <v>0</v>
      </c>
    </row>
    <row r="250" s="2" customFormat="1" ht="16.5" customHeight="1">
      <c r="A250" s="36"/>
      <c r="B250" s="170"/>
      <c r="C250" s="171" t="s">
        <v>418</v>
      </c>
      <c r="D250" s="171" t="s">
        <v>126</v>
      </c>
      <c r="E250" s="172" t="s">
        <v>419</v>
      </c>
      <c r="F250" s="173" t="s">
        <v>420</v>
      </c>
      <c r="G250" s="174" t="s">
        <v>150</v>
      </c>
      <c r="H250" s="175">
        <v>2</v>
      </c>
      <c r="I250" s="176"/>
      <c r="J250" s="177">
        <f>ROUND(I250*H250,2)</f>
        <v>0</v>
      </c>
      <c r="K250" s="178"/>
      <c r="L250" s="37"/>
      <c r="M250" s="179" t="s">
        <v>1</v>
      </c>
      <c r="N250" s="180" t="s">
        <v>38</v>
      </c>
      <c r="O250" s="75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3" t="s">
        <v>130</v>
      </c>
      <c r="AT250" s="183" t="s">
        <v>126</v>
      </c>
      <c r="AU250" s="183" t="s">
        <v>83</v>
      </c>
      <c r="AY250" s="17" t="s">
        <v>124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7" t="s">
        <v>81</v>
      </c>
      <c r="BK250" s="184">
        <f>ROUND(I250*H250,2)</f>
        <v>0</v>
      </c>
      <c r="BL250" s="17" t="s">
        <v>130</v>
      </c>
      <c r="BM250" s="183" t="s">
        <v>421</v>
      </c>
    </row>
    <row r="251" s="2" customFormat="1" ht="24.15" customHeight="1">
      <c r="A251" s="36"/>
      <c r="B251" s="170"/>
      <c r="C251" s="171" t="s">
        <v>422</v>
      </c>
      <c r="D251" s="171" t="s">
        <v>126</v>
      </c>
      <c r="E251" s="172" t="s">
        <v>423</v>
      </c>
      <c r="F251" s="173" t="s">
        <v>424</v>
      </c>
      <c r="G251" s="174" t="s">
        <v>134</v>
      </c>
      <c r="H251" s="175">
        <v>117</v>
      </c>
      <c r="I251" s="176"/>
      <c r="J251" s="177">
        <f>ROUND(I251*H251,2)</f>
        <v>0</v>
      </c>
      <c r="K251" s="178"/>
      <c r="L251" s="37"/>
      <c r="M251" s="179" t="s">
        <v>1</v>
      </c>
      <c r="N251" s="180" t="s">
        <v>38</v>
      </c>
      <c r="O251" s="75"/>
      <c r="P251" s="181">
        <f>O251*H251</f>
        <v>0</v>
      </c>
      <c r="Q251" s="181">
        <v>0</v>
      </c>
      <c r="R251" s="181">
        <f>Q251*H251</f>
        <v>0</v>
      </c>
      <c r="S251" s="181">
        <v>0</v>
      </c>
      <c r="T251" s="18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3" t="s">
        <v>130</v>
      </c>
      <c r="AT251" s="183" t="s">
        <v>126</v>
      </c>
      <c r="AU251" s="183" t="s">
        <v>83</v>
      </c>
      <c r="AY251" s="17" t="s">
        <v>124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7" t="s">
        <v>81</v>
      </c>
      <c r="BK251" s="184">
        <f>ROUND(I251*H251,2)</f>
        <v>0</v>
      </c>
      <c r="BL251" s="17" t="s">
        <v>130</v>
      </c>
      <c r="BM251" s="183" t="s">
        <v>425</v>
      </c>
    </row>
    <row r="252" s="2" customFormat="1">
      <c r="A252" s="36"/>
      <c r="B252" s="37"/>
      <c r="C252" s="36"/>
      <c r="D252" s="185" t="s">
        <v>146</v>
      </c>
      <c r="E252" s="36"/>
      <c r="F252" s="186" t="s">
        <v>426</v>
      </c>
      <c r="G252" s="36"/>
      <c r="H252" s="36"/>
      <c r="I252" s="187"/>
      <c r="J252" s="36"/>
      <c r="K252" s="36"/>
      <c r="L252" s="37"/>
      <c r="M252" s="188"/>
      <c r="N252" s="189"/>
      <c r="O252" s="75"/>
      <c r="P252" s="75"/>
      <c r="Q252" s="75"/>
      <c r="R252" s="75"/>
      <c r="S252" s="75"/>
      <c r="T252" s="7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7" t="s">
        <v>146</v>
      </c>
      <c r="AU252" s="17" t="s">
        <v>83</v>
      </c>
    </row>
    <row r="253" s="13" customFormat="1">
      <c r="A253" s="13"/>
      <c r="B253" s="190"/>
      <c r="C253" s="13"/>
      <c r="D253" s="185" t="s">
        <v>159</v>
      </c>
      <c r="E253" s="191" t="s">
        <v>1</v>
      </c>
      <c r="F253" s="192" t="s">
        <v>427</v>
      </c>
      <c r="G253" s="13"/>
      <c r="H253" s="193">
        <v>107</v>
      </c>
      <c r="I253" s="194"/>
      <c r="J253" s="13"/>
      <c r="K253" s="13"/>
      <c r="L253" s="190"/>
      <c r="M253" s="195"/>
      <c r="N253" s="196"/>
      <c r="O253" s="196"/>
      <c r="P253" s="196"/>
      <c r="Q253" s="196"/>
      <c r="R253" s="196"/>
      <c r="S253" s="196"/>
      <c r="T253" s="19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1" t="s">
        <v>159</v>
      </c>
      <c r="AU253" s="191" t="s">
        <v>83</v>
      </c>
      <c r="AV253" s="13" t="s">
        <v>83</v>
      </c>
      <c r="AW253" s="13" t="s">
        <v>30</v>
      </c>
      <c r="AX253" s="13" t="s">
        <v>73</v>
      </c>
      <c r="AY253" s="191" t="s">
        <v>124</v>
      </c>
    </row>
    <row r="254" s="13" customFormat="1">
      <c r="A254" s="13"/>
      <c r="B254" s="190"/>
      <c r="C254" s="13"/>
      <c r="D254" s="185" t="s">
        <v>159</v>
      </c>
      <c r="E254" s="191" t="s">
        <v>1</v>
      </c>
      <c r="F254" s="192" t="s">
        <v>428</v>
      </c>
      <c r="G254" s="13"/>
      <c r="H254" s="193">
        <v>10</v>
      </c>
      <c r="I254" s="194"/>
      <c r="J254" s="13"/>
      <c r="K254" s="13"/>
      <c r="L254" s="190"/>
      <c r="M254" s="195"/>
      <c r="N254" s="196"/>
      <c r="O254" s="196"/>
      <c r="P254" s="196"/>
      <c r="Q254" s="196"/>
      <c r="R254" s="196"/>
      <c r="S254" s="196"/>
      <c r="T254" s="19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1" t="s">
        <v>159</v>
      </c>
      <c r="AU254" s="191" t="s">
        <v>83</v>
      </c>
      <c r="AV254" s="13" t="s">
        <v>83</v>
      </c>
      <c r="AW254" s="13" t="s">
        <v>30</v>
      </c>
      <c r="AX254" s="13" t="s">
        <v>73</v>
      </c>
      <c r="AY254" s="191" t="s">
        <v>124</v>
      </c>
    </row>
    <row r="255" s="14" customFormat="1">
      <c r="A255" s="14"/>
      <c r="B255" s="214"/>
      <c r="C255" s="14"/>
      <c r="D255" s="185" t="s">
        <v>159</v>
      </c>
      <c r="E255" s="215" t="s">
        <v>1</v>
      </c>
      <c r="F255" s="216" t="s">
        <v>259</v>
      </c>
      <c r="G255" s="14"/>
      <c r="H255" s="217">
        <v>117</v>
      </c>
      <c r="I255" s="218"/>
      <c r="J255" s="14"/>
      <c r="K255" s="14"/>
      <c r="L255" s="214"/>
      <c r="M255" s="219"/>
      <c r="N255" s="220"/>
      <c r="O255" s="220"/>
      <c r="P255" s="220"/>
      <c r="Q255" s="220"/>
      <c r="R255" s="220"/>
      <c r="S255" s="220"/>
      <c r="T255" s="22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15" t="s">
        <v>159</v>
      </c>
      <c r="AU255" s="215" t="s">
        <v>83</v>
      </c>
      <c r="AV255" s="14" t="s">
        <v>130</v>
      </c>
      <c r="AW255" s="14" t="s">
        <v>30</v>
      </c>
      <c r="AX255" s="14" t="s">
        <v>81</v>
      </c>
      <c r="AY255" s="215" t="s">
        <v>124</v>
      </c>
    </row>
    <row r="256" s="2" customFormat="1" ht="16.5" customHeight="1">
      <c r="A256" s="36"/>
      <c r="B256" s="170"/>
      <c r="C256" s="203" t="s">
        <v>429</v>
      </c>
      <c r="D256" s="203" t="s">
        <v>224</v>
      </c>
      <c r="E256" s="204" t="s">
        <v>430</v>
      </c>
      <c r="F256" s="205" t="s">
        <v>431</v>
      </c>
      <c r="G256" s="206" t="s">
        <v>134</v>
      </c>
      <c r="H256" s="207">
        <v>117</v>
      </c>
      <c r="I256" s="208"/>
      <c r="J256" s="209">
        <f>ROUND(I256*H256,2)</f>
        <v>0</v>
      </c>
      <c r="K256" s="210"/>
      <c r="L256" s="211"/>
      <c r="M256" s="212" t="s">
        <v>1</v>
      </c>
      <c r="N256" s="213" t="s">
        <v>38</v>
      </c>
      <c r="O256" s="75"/>
      <c r="P256" s="181">
        <f>O256*H256</f>
        <v>0</v>
      </c>
      <c r="Q256" s="181">
        <v>0.0020999999999999999</v>
      </c>
      <c r="R256" s="181">
        <f>Q256*H256</f>
        <v>0.24569999999999997</v>
      </c>
      <c r="S256" s="181">
        <v>0</v>
      </c>
      <c r="T256" s="18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3" t="s">
        <v>175</v>
      </c>
      <c r="AT256" s="183" t="s">
        <v>224</v>
      </c>
      <c r="AU256" s="183" t="s">
        <v>83</v>
      </c>
      <c r="AY256" s="17" t="s">
        <v>124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7" t="s">
        <v>81</v>
      </c>
      <c r="BK256" s="184">
        <f>ROUND(I256*H256,2)</f>
        <v>0</v>
      </c>
      <c r="BL256" s="17" t="s">
        <v>130</v>
      </c>
      <c r="BM256" s="183" t="s">
        <v>432</v>
      </c>
    </row>
    <row r="257" s="2" customFormat="1" ht="24.15" customHeight="1">
      <c r="A257" s="36"/>
      <c r="B257" s="170"/>
      <c r="C257" s="171" t="s">
        <v>433</v>
      </c>
      <c r="D257" s="171" t="s">
        <v>126</v>
      </c>
      <c r="E257" s="172" t="s">
        <v>434</v>
      </c>
      <c r="F257" s="173" t="s">
        <v>435</v>
      </c>
      <c r="G257" s="174" t="s">
        <v>134</v>
      </c>
      <c r="H257" s="175">
        <v>13</v>
      </c>
      <c r="I257" s="176"/>
      <c r="J257" s="177">
        <f>ROUND(I257*H257,2)</f>
        <v>0</v>
      </c>
      <c r="K257" s="178"/>
      <c r="L257" s="37"/>
      <c r="M257" s="179" t="s">
        <v>1</v>
      </c>
      <c r="N257" s="180" t="s">
        <v>38</v>
      </c>
      <c r="O257" s="75"/>
      <c r="P257" s="181">
        <f>O257*H257</f>
        <v>0</v>
      </c>
      <c r="Q257" s="181">
        <v>0.00069999999999999999</v>
      </c>
      <c r="R257" s="181">
        <f>Q257*H257</f>
        <v>0.0091000000000000004</v>
      </c>
      <c r="S257" s="181">
        <v>0</v>
      </c>
      <c r="T257" s="18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3" t="s">
        <v>130</v>
      </c>
      <c r="AT257" s="183" t="s">
        <v>126</v>
      </c>
      <c r="AU257" s="183" t="s">
        <v>83</v>
      </c>
      <c r="AY257" s="17" t="s">
        <v>124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7" t="s">
        <v>81</v>
      </c>
      <c r="BK257" s="184">
        <f>ROUND(I257*H257,2)</f>
        <v>0</v>
      </c>
      <c r="BL257" s="17" t="s">
        <v>130</v>
      </c>
      <c r="BM257" s="183" t="s">
        <v>436</v>
      </c>
    </row>
    <row r="258" s="2" customFormat="1">
      <c r="A258" s="36"/>
      <c r="B258" s="37"/>
      <c r="C258" s="36"/>
      <c r="D258" s="185" t="s">
        <v>146</v>
      </c>
      <c r="E258" s="36"/>
      <c r="F258" s="186" t="s">
        <v>437</v>
      </c>
      <c r="G258" s="36"/>
      <c r="H258" s="36"/>
      <c r="I258" s="187"/>
      <c r="J258" s="36"/>
      <c r="K258" s="36"/>
      <c r="L258" s="37"/>
      <c r="M258" s="188"/>
      <c r="N258" s="189"/>
      <c r="O258" s="75"/>
      <c r="P258" s="75"/>
      <c r="Q258" s="75"/>
      <c r="R258" s="75"/>
      <c r="S258" s="75"/>
      <c r="T258" s="7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7" t="s">
        <v>146</v>
      </c>
      <c r="AU258" s="17" t="s">
        <v>83</v>
      </c>
    </row>
    <row r="259" s="2" customFormat="1" ht="16.5" customHeight="1">
      <c r="A259" s="36"/>
      <c r="B259" s="170"/>
      <c r="C259" s="203" t="s">
        <v>438</v>
      </c>
      <c r="D259" s="203" t="s">
        <v>224</v>
      </c>
      <c r="E259" s="204" t="s">
        <v>439</v>
      </c>
      <c r="F259" s="205" t="s">
        <v>440</v>
      </c>
      <c r="G259" s="206" t="s">
        <v>134</v>
      </c>
      <c r="H259" s="207">
        <v>5</v>
      </c>
      <c r="I259" s="208"/>
      <c r="J259" s="209">
        <f>ROUND(I259*H259,2)</f>
        <v>0</v>
      </c>
      <c r="K259" s="210"/>
      <c r="L259" s="211"/>
      <c r="M259" s="212" t="s">
        <v>1</v>
      </c>
      <c r="N259" s="213" t="s">
        <v>38</v>
      </c>
      <c r="O259" s="75"/>
      <c r="P259" s="181">
        <f>O259*H259</f>
        <v>0</v>
      </c>
      <c r="Q259" s="181">
        <v>0.0040000000000000001</v>
      </c>
      <c r="R259" s="181">
        <f>Q259*H259</f>
        <v>0.02</v>
      </c>
      <c r="S259" s="181">
        <v>0</v>
      </c>
      <c r="T259" s="18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3" t="s">
        <v>175</v>
      </c>
      <c r="AT259" s="183" t="s">
        <v>224</v>
      </c>
      <c r="AU259" s="183" t="s">
        <v>83</v>
      </c>
      <c r="AY259" s="17" t="s">
        <v>124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7" t="s">
        <v>81</v>
      </c>
      <c r="BK259" s="184">
        <f>ROUND(I259*H259,2)</f>
        <v>0</v>
      </c>
      <c r="BL259" s="17" t="s">
        <v>130</v>
      </c>
      <c r="BM259" s="183" t="s">
        <v>441</v>
      </c>
    </row>
    <row r="260" s="2" customFormat="1" ht="24.15" customHeight="1">
      <c r="A260" s="36"/>
      <c r="B260" s="170"/>
      <c r="C260" s="203" t="s">
        <v>442</v>
      </c>
      <c r="D260" s="203" t="s">
        <v>224</v>
      </c>
      <c r="E260" s="204" t="s">
        <v>443</v>
      </c>
      <c r="F260" s="205" t="s">
        <v>444</v>
      </c>
      <c r="G260" s="206" t="s">
        <v>134</v>
      </c>
      <c r="H260" s="207">
        <v>4</v>
      </c>
      <c r="I260" s="208"/>
      <c r="J260" s="209">
        <f>ROUND(I260*H260,2)</f>
        <v>0</v>
      </c>
      <c r="K260" s="210"/>
      <c r="L260" s="211"/>
      <c r="M260" s="212" t="s">
        <v>1</v>
      </c>
      <c r="N260" s="213" t="s">
        <v>38</v>
      </c>
      <c r="O260" s="75"/>
      <c r="P260" s="181">
        <f>O260*H260</f>
        <v>0</v>
      </c>
      <c r="Q260" s="181">
        <v>0.0055999999999999999</v>
      </c>
      <c r="R260" s="181">
        <f>Q260*H260</f>
        <v>0.0224</v>
      </c>
      <c r="S260" s="181">
        <v>0</v>
      </c>
      <c r="T260" s="182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3" t="s">
        <v>175</v>
      </c>
      <c r="AT260" s="183" t="s">
        <v>224</v>
      </c>
      <c r="AU260" s="183" t="s">
        <v>83</v>
      </c>
      <c r="AY260" s="17" t="s">
        <v>124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7" t="s">
        <v>81</v>
      </c>
      <c r="BK260" s="184">
        <f>ROUND(I260*H260,2)</f>
        <v>0</v>
      </c>
      <c r="BL260" s="17" t="s">
        <v>130</v>
      </c>
      <c r="BM260" s="183" t="s">
        <v>445</v>
      </c>
    </row>
    <row r="261" s="2" customFormat="1" ht="24.15" customHeight="1">
      <c r="A261" s="36"/>
      <c r="B261" s="170"/>
      <c r="C261" s="203" t="s">
        <v>446</v>
      </c>
      <c r="D261" s="203" t="s">
        <v>224</v>
      </c>
      <c r="E261" s="204" t="s">
        <v>447</v>
      </c>
      <c r="F261" s="205" t="s">
        <v>448</v>
      </c>
      <c r="G261" s="206" t="s">
        <v>134</v>
      </c>
      <c r="H261" s="207">
        <v>4</v>
      </c>
      <c r="I261" s="208"/>
      <c r="J261" s="209">
        <f>ROUND(I261*H261,2)</f>
        <v>0</v>
      </c>
      <c r="K261" s="210"/>
      <c r="L261" s="211"/>
      <c r="M261" s="212" t="s">
        <v>1</v>
      </c>
      <c r="N261" s="213" t="s">
        <v>38</v>
      </c>
      <c r="O261" s="75"/>
      <c r="P261" s="181">
        <f>O261*H261</f>
        <v>0</v>
      </c>
      <c r="Q261" s="181">
        <v>0.0025000000000000001</v>
      </c>
      <c r="R261" s="181">
        <f>Q261*H261</f>
        <v>0.01</v>
      </c>
      <c r="S261" s="181">
        <v>0</v>
      </c>
      <c r="T261" s="18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3" t="s">
        <v>175</v>
      </c>
      <c r="AT261" s="183" t="s">
        <v>224</v>
      </c>
      <c r="AU261" s="183" t="s">
        <v>83</v>
      </c>
      <c r="AY261" s="17" t="s">
        <v>124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7" t="s">
        <v>81</v>
      </c>
      <c r="BK261" s="184">
        <f>ROUND(I261*H261,2)</f>
        <v>0</v>
      </c>
      <c r="BL261" s="17" t="s">
        <v>130</v>
      </c>
      <c r="BM261" s="183" t="s">
        <v>449</v>
      </c>
    </row>
    <row r="262" s="2" customFormat="1" ht="24.15" customHeight="1">
      <c r="A262" s="36"/>
      <c r="B262" s="170"/>
      <c r="C262" s="171" t="s">
        <v>450</v>
      </c>
      <c r="D262" s="171" t="s">
        <v>126</v>
      </c>
      <c r="E262" s="172" t="s">
        <v>451</v>
      </c>
      <c r="F262" s="173" t="s">
        <v>452</v>
      </c>
      <c r="G262" s="174" t="s">
        <v>134</v>
      </c>
      <c r="H262" s="175">
        <v>7</v>
      </c>
      <c r="I262" s="176"/>
      <c r="J262" s="177">
        <f>ROUND(I262*H262,2)</f>
        <v>0</v>
      </c>
      <c r="K262" s="178"/>
      <c r="L262" s="37"/>
      <c r="M262" s="179" t="s">
        <v>1</v>
      </c>
      <c r="N262" s="180" t="s">
        <v>38</v>
      </c>
      <c r="O262" s="75"/>
      <c r="P262" s="181">
        <f>O262*H262</f>
        <v>0</v>
      </c>
      <c r="Q262" s="181">
        <v>0.10940999999999999</v>
      </c>
      <c r="R262" s="181">
        <f>Q262*H262</f>
        <v>0.76586999999999994</v>
      </c>
      <c r="S262" s="181">
        <v>0</v>
      </c>
      <c r="T262" s="18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3" t="s">
        <v>130</v>
      </c>
      <c r="AT262" s="183" t="s">
        <v>126</v>
      </c>
      <c r="AU262" s="183" t="s">
        <v>83</v>
      </c>
      <c r="AY262" s="17" t="s">
        <v>124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7" t="s">
        <v>81</v>
      </c>
      <c r="BK262" s="184">
        <f>ROUND(I262*H262,2)</f>
        <v>0</v>
      </c>
      <c r="BL262" s="17" t="s">
        <v>130</v>
      </c>
      <c r="BM262" s="183" t="s">
        <v>453</v>
      </c>
    </row>
    <row r="263" s="2" customFormat="1" ht="21.75" customHeight="1">
      <c r="A263" s="36"/>
      <c r="B263" s="170"/>
      <c r="C263" s="203" t="s">
        <v>454</v>
      </c>
      <c r="D263" s="203" t="s">
        <v>224</v>
      </c>
      <c r="E263" s="204" t="s">
        <v>455</v>
      </c>
      <c r="F263" s="205" t="s">
        <v>456</v>
      </c>
      <c r="G263" s="206" t="s">
        <v>134</v>
      </c>
      <c r="H263" s="207">
        <v>7</v>
      </c>
      <c r="I263" s="208"/>
      <c r="J263" s="209">
        <f>ROUND(I263*H263,2)</f>
        <v>0</v>
      </c>
      <c r="K263" s="210"/>
      <c r="L263" s="211"/>
      <c r="M263" s="212" t="s">
        <v>1</v>
      </c>
      <c r="N263" s="213" t="s">
        <v>38</v>
      </c>
      <c r="O263" s="75"/>
      <c r="P263" s="181">
        <f>O263*H263</f>
        <v>0</v>
      </c>
      <c r="Q263" s="181">
        <v>0.0061000000000000004</v>
      </c>
      <c r="R263" s="181">
        <f>Q263*H263</f>
        <v>0.042700000000000002</v>
      </c>
      <c r="S263" s="181">
        <v>0</v>
      </c>
      <c r="T263" s="18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3" t="s">
        <v>175</v>
      </c>
      <c r="AT263" s="183" t="s">
        <v>224</v>
      </c>
      <c r="AU263" s="183" t="s">
        <v>83</v>
      </c>
      <c r="AY263" s="17" t="s">
        <v>124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7" t="s">
        <v>81</v>
      </c>
      <c r="BK263" s="184">
        <f>ROUND(I263*H263,2)</f>
        <v>0</v>
      </c>
      <c r="BL263" s="17" t="s">
        <v>130</v>
      </c>
      <c r="BM263" s="183" t="s">
        <v>457</v>
      </c>
    </row>
    <row r="264" s="2" customFormat="1">
      <c r="A264" s="36"/>
      <c r="B264" s="37"/>
      <c r="C264" s="36"/>
      <c r="D264" s="185" t="s">
        <v>146</v>
      </c>
      <c r="E264" s="36"/>
      <c r="F264" s="186" t="s">
        <v>458</v>
      </c>
      <c r="G264" s="36"/>
      <c r="H264" s="36"/>
      <c r="I264" s="187"/>
      <c r="J264" s="36"/>
      <c r="K264" s="36"/>
      <c r="L264" s="37"/>
      <c r="M264" s="188"/>
      <c r="N264" s="189"/>
      <c r="O264" s="75"/>
      <c r="P264" s="75"/>
      <c r="Q264" s="75"/>
      <c r="R264" s="75"/>
      <c r="S264" s="75"/>
      <c r="T264" s="7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7" t="s">
        <v>146</v>
      </c>
      <c r="AU264" s="17" t="s">
        <v>83</v>
      </c>
    </row>
    <row r="265" s="2" customFormat="1" ht="24.15" customHeight="1">
      <c r="A265" s="36"/>
      <c r="B265" s="170"/>
      <c r="C265" s="171" t="s">
        <v>459</v>
      </c>
      <c r="D265" s="171" t="s">
        <v>126</v>
      </c>
      <c r="E265" s="172" t="s">
        <v>460</v>
      </c>
      <c r="F265" s="173" t="s">
        <v>461</v>
      </c>
      <c r="G265" s="174" t="s">
        <v>216</v>
      </c>
      <c r="H265" s="175">
        <v>2913</v>
      </c>
      <c r="I265" s="176"/>
      <c r="J265" s="177">
        <f>ROUND(I265*H265,2)</f>
        <v>0</v>
      </c>
      <c r="K265" s="178"/>
      <c r="L265" s="37"/>
      <c r="M265" s="179" t="s">
        <v>1</v>
      </c>
      <c r="N265" s="180" t="s">
        <v>38</v>
      </c>
      <c r="O265" s="75"/>
      <c r="P265" s="181">
        <f>O265*H265</f>
        <v>0</v>
      </c>
      <c r="Q265" s="181">
        <v>8.0000000000000007E-05</v>
      </c>
      <c r="R265" s="181">
        <f>Q265*H265</f>
        <v>0.23304000000000003</v>
      </c>
      <c r="S265" s="181">
        <v>0</v>
      </c>
      <c r="T265" s="18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3" t="s">
        <v>130</v>
      </c>
      <c r="AT265" s="183" t="s">
        <v>126</v>
      </c>
      <c r="AU265" s="183" t="s">
        <v>83</v>
      </c>
      <c r="AY265" s="17" t="s">
        <v>124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7" t="s">
        <v>81</v>
      </c>
      <c r="BK265" s="184">
        <f>ROUND(I265*H265,2)</f>
        <v>0</v>
      </c>
      <c r="BL265" s="17" t="s">
        <v>130</v>
      </c>
      <c r="BM265" s="183" t="s">
        <v>462</v>
      </c>
    </row>
    <row r="266" s="13" customFormat="1">
      <c r="A266" s="13"/>
      <c r="B266" s="190"/>
      <c r="C266" s="13"/>
      <c r="D266" s="185" t="s">
        <v>159</v>
      </c>
      <c r="E266" s="191" t="s">
        <v>1</v>
      </c>
      <c r="F266" s="192" t="s">
        <v>463</v>
      </c>
      <c r="G266" s="13"/>
      <c r="H266" s="193">
        <v>2913</v>
      </c>
      <c r="I266" s="194"/>
      <c r="J266" s="13"/>
      <c r="K266" s="13"/>
      <c r="L266" s="190"/>
      <c r="M266" s="195"/>
      <c r="N266" s="196"/>
      <c r="O266" s="196"/>
      <c r="P266" s="196"/>
      <c r="Q266" s="196"/>
      <c r="R266" s="196"/>
      <c r="S266" s="196"/>
      <c r="T266" s="19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1" t="s">
        <v>159</v>
      </c>
      <c r="AU266" s="191" t="s">
        <v>83</v>
      </c>
      <c r="AV266" s="13" t="s">
        <v>83</v>
      </c>
      <c r="AW266" s="13" t="s">
        <v>30</v>
      </c>
      <c r="AX266" s="13" t="s">
        <v>81</v>
      </c>
      <c r="AY266" s="191" t="s">
        <v>124</v>
      </c>
    </row>
    <row r="267" s="2" customFormat="1" ht="24.15" customHeight="1">
      <c r="A267" s="36"/>
      <c r="B267" s="170"/>
      <c r="C267" s="171" t="s">
        <v>464</v>
      </c>
      <c r="D267" s="171" t="s">
        <v>126</v>
      </c>
      <c r="E267" s="172" t="s">
        <v>465</v>
      </c>
      <c r="F267" s="173" t="s">
        <v>466</v>
      </c>
      <c r="G267" s="174" t="s">
        <v>216</v>
      </c>
      <c r="H267" s="175">
        <v>106</v>
      </c>
      <c r="I267" s="176"/>
      <c r="J267" s="177">
        <f>ROUND(I267*H267,2)</f>
        <v>0</v>
      </c>
      <c r="K267" s="178"/>
      <c r="L267" s="37"/>
      <c r="M267" s="179" t="s">
        <v>1</v>
      </c>
      <c r="N267" s="180" t="s">
        <v>38</v>
      </c>
      <c r="O267" s="75"/>
      <c r="P267" s="181">
        <f>O267*H267</f>
        <v>0</v>
      </c>
      <c r="Q267" s="181">
        <v>3.0000000000000001E-05</v>
      </c>
      <c r="R267" s="181">
        <f>Q267*H267</f>
        <v>0.0031800000000000001</v>
      </c>
      <c r="S267" s="181">
        <v>0</v>
      </c>
      <c r="T267" s="18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3" t="s">
        <v>130</v>
      </c>
      <c r="AT267" s="183" t="s">
        <v>126</v>
      </c>
      <c r="AU267" s="183" t="s">
        <v>83</v>
      </c>
      <c r="AY267" s="17" t="s">
        <v>124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7" t="s">
        <v>81</v>
      </c>
      <c r="BK267" s="184">
        <f>ROUND(I267*H267,2)</f>
        <v>0</v>
      </c>
      <c r="BL267" s="17" t="s">
        <v>130</v>
      </c>
      <c r="BM267" s="183" t="s">
        <v>467</v>
      </c>
    </row>
    <row r="268" s="13" customFormat="1">
      <c r="A268" s="13"/>
      <c r="B268" s="190"/>
      <c r="C268" s="13"/>
      <c r="D268" s="185" t="s">
        <v>159</v>
      </c>
      <c r="E268" s="191" t="s">
        <v>1</v>
      </c>
      <c r="F268" s="192" t="s">
        <v>468</v>
      </c>
      <c r="G268" s="13"/>
      <c r="H268" s="193">
        <v>106</v>
      </c>
      <c r="I268" s="194"/>
      <c r="J268" s="13"/>
      <c r="K268" s="13"/>
      <c r="L268" s="190"/>
      <c r="M268" s="195"/>
      <c r="N268" s="196"/>
      <c r="O268" s="196"/>
      <c r="P268" s="196"/>
      <c r="Q268" s="196"/>
      <c r="R268" s="196"/>
      <c r="S268" s="196"/>
      <c r="T268" s="19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1" t="s">
        <v>159</v>
      </c>
      <c r="AU268" s="191" t="s">
        <v>83</v>
      </c>
      <c r="AV268" s="13" t="s">
        <v>83</v>
      </c>
      <c r="AW268" s="13" t="s">
        <v>30</v>
      </c>
      <c r="AX268" s="13" t="s">
        <v>81</v>
      </c>
      <c r="AY268" s="191" t="s">
        <v>124</v>
      </c>
    </row>
    <row r="269" s="2" customFormat="1" ht="24.15" customHeight="1">
      <c r="A269" s="36"/>
      <c r="B269" s="170"/>
      <c r="C269" s="171" t="s">
        <v>469</v>
      </c>
      <c r="D269" s="171" t="s">
        <v>126</v>
      </c>
      <c r="E269" s="172" t="s">
        <v>470</v>
      </c>
      <c r="F269" s="173" t="s">
        <v>471</v>
      </c>
      <c r="G269" s="174" t="s">
        <v>216</v>
      </c>
      <c r="H269" s="175">
        <v>24</v>
      </c>
      <c r="I269" s="176"/>
      <c r="J269" s="177">
        <f>ROUND(I269*H269,2)</f>
        <v>0</v>
      </c>
      <c r="K269" s="178"/>
      <c r="L269" s="37"/>
      <c r="M269" s="179" t="s">
        <v>1</v>
      </c>
      <c r="N269" s="180" t="s">
        <v>38</v>
      </c>
      <c r="O269" s="75"/>
      <c r="P269" s="181">
        <f>O269*H269</f>
        <v>0</v>
      </c>
      <c r="Q269" s="181">
        <v>0.00014999999999999999</v>
      </c>
      <c r="R269" s="181">
        <f>Q269*H269</f>
        <v>0.0035999999999999999</v>
      </c>
      <c r="S269" s="181">
        <v>0</v>
      </c>
      <c r="T269" s="18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3" t="s">
        <v>130</v>
      </c>
      <c r="AT269" s="183" t="s">
        <v>126</v>
      </c>
      <c r="AU269" s="183" t="s">
        <v>83</v>
      </c>
      <c r="AY269" s="17" t="s">
        <v>124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7" t="s">
        <v>81</v>
      </c>
      <c r="BK269" s="184">
        <f>ROUND(I269*H269,2)</f>
        <v>0</v>
      </c>
      <c r="BL269" s="17" t="s">
        <v>130</v>
      </c>
      <c r="BM269" s="183" t="s">
        <v>472</v>
      </c>
    </row>
    <row r="270" s="13" customFormat="1">
      <c r="A270" s="13"/>
      <c r="B270" s="190"/>
      <c r="C270" s="13"/>
      <c r="D270" s="185" t="s">
        <v>159</v>
      </c>
      <c r="E270" s="191" t="s">
        <v>1</v>
      </c>
      <c r="F270" s="192" t="s">
        <v>473</v>
      </c>
      <c r="G270" s="13"/>
      <c r="H270" s="193">
        <v>24</v>
      </c>
      <c r="I270" s="194"/>
      <c r="J270" s="13"/>
      <c r="K270" s="13"/>
      <c r="L270" s="190"/>
      <c r="M270" s="195"/>
      <c r="N270" s="196"/>
      <c r="O270" s="196"/>
      <c r="P270" s="196"/>
      <c r="Q270" s="196"/>
      <c r="R270" s="196"/>
      <c r="S270" s="196"/>
      <c r="T270" s="19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1" t="s">
        <v>159</v>
      </c>
      <c r="AU270" s="191" t="s">
        <v>83</v>
      </c>
      <c r="AV270" s="13" t="s">
        <v>83</v>
      </c>
      <c r="AW270" s="13" t="s">
        <v>30</v>
      </c>
      <c r="AX270" s="13" t="s">
        <v>81</v>
      </c>
      <c r="AY270" s="191" t="s">
        <v>124</v>
      </c>
    </row>
    <row r="271" s="2" customFormat="1" ht="24.15" customHeight="1">
      <c r="A271" s="36"/>
      <c r="B271" s="170"/>
      <c r="C271" s="171" t="s">
        <v>474</v>
      </c>
      <c r="D271" s="171" t="s">
        <v>126</v>
      </c>
      <c r="E271" s="172" t="s">
        <v>475</v>
      </c>
      <c r="F271" s="173" t="s">
        <v>476</v>
      </c>
      <c r="G271" s="174" t="s">
        <v>216</v>
      </c>
      <c r="H271" s="175">
        <v>42</v>
      </c>
      <c r="I271" s="176"/>
      <c r="J271" s="177">
        <f>ROUND(I271*H271,2)</f>
        <v>0</v>
      </c>
      <c r="K271" s="178"/>
      <c r="L271" s="37"/>
      <c r="M271" s="179" t="s">
        <v>1</v>
      </c>
      <c r="N271" s="180" t="s">
        <v>38</v>
      </c>
      <c r="O271" s="75"/>
      <c r="P271" s="181">
        <f>O271*H271</f>
        <v>0</v>
      </c>
      <c r="Q271" s="181">
        <v>5.0000000000000002E-05</v>
      </c>
      <c r="R271" s="181">
        <f>Q271*H271</f>
        <v>0.0021000000000000003</v>
      </c>
      <c r="S271" s="181">
        <v>0</v>
      </c>
      <c r="T271" s="18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3" t="s">
        <v>130</v>
      </c>
      <c r="AT271" s="183" t="s">
        <v>126</v>
      </c>
      <c r="AU271" s="183" t="s">
        <v>83</v>
      </c>
      <c r="AY271" s="17" t="s">
        <v>124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7" t="s">
        <v>81</v>
      </c>
      <c r="BK271" s="184">
        <f>ROUND(I271*H271,2)</f>
        <v>0</v>
      </c>
      <c r="BL271" s="17" t="s">
        <v>130</v>
      </c>
      <c r="BM271" s="183" t="s">
        <v>477</v>
      </c>
    </row>
    <row r="272" s="13" customFormat="1">
      <c r="A272" s="13"/>
      <c r="B272" s="190"/>
      <c r="C272" s="13"/>
      <c r="D272" s="185" t="s">
        <v>159</v>
      </c>
      <c r="E272" s="191" t="s">
        <v>1</v>
      </c>
      <c r="F272" s="192" t="s">
        <v>478</v>
      </c>
      <c r="G272" s="13"/>
      <c r="H272" s="193">
        <v>42</v>
      </c>
      <c r="I272" s="194"/>
      <c r="J272" s="13"/>
      <c r="K272" s="13"/>
      <c r="L272" s="190"/>
      <c r="M272" s="195"/>
      <c r="N272" s="196"/>
      <c r="O272" s="196"/>
      <c r="P272" s="196"/>
      <c r="Q272" s="196"/>
      <c r="R272" s="196"/>
      <c r="S272" s="196"/>
      <c r="T272" s="19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1" t="s">
        <v>159</v>
      </c>
      <c r="AU272" s="191" t="s">
        <v>83</v>
      </c>
      <c r="AV272" s="13" t="s">
        <v>83</v>
      </c>
      <c r="AW272" s="13" t="s">
        <v>30</v>
      </c>
      <c r="AX272" s="13" t="s">
        <v>81</v>
      </c>
      <c r="AY272" s="191" t="s">
        <v>124</v>
      </c>
    </row>
    <row r="273" s="2" customFormat="1" ht="33" customHeight="1">
      <c r="A273" s="36"/>
      <c r="B273" s="170"/>
      <c r="C273" s="171" t="s">
        <v>479</v>
      </c>
      <c r="D273" s="171" t="s">
        <v>126</v>
      </c>
      <c r="E273" s="172" t="s">
        <v>480</v>
      </c>
      <c r="F273" s="173" t="s">
        <v>481</v>
      </c>
      <c r="G273" s="174" t="s">
        <v>216</v>
      </c>
      <c r="H273" s="175">
        <v>87</v>
      </c>
      <c r="I273" s="176"/>
      <c r="J273" s="177">
        <f>ROUND(I273*H273,2)</f>
        <v>0</v>
      </c>
      <c r="K273" s="178"/>
      <c r="L273" s="37"/>
      <c r="M273" s="179" t="s">
        <v>1</v>
      </c>
      <c r="N273" s="180" t="s">
        <v>38</v>
      </c>
      <c r="O273" s="75"/>
      <c r="P273" s="181">
        <f>O273*H273</f>
        <v>0</v>
      </c>
      <c r="Q273" s="181">
        <v>0.15540000000000001</v>
      </c>
      <c r="R273" s="181">
        <f>Q273*H273</f>
        <v>13.5198</v>
      </c>
      <c r="S273" s="181">
        <v>0</v>
      </c>
      <c r="T273" s="18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3" t="s">
        <v>130</v>
      </c>
      <c r="AT273" s="183" t="s">
        <v>126</v>
      </c>
      <c r="AU273" s="183" t="s">
        <v>83</v>
      </c>
      <c r="AY273" s="17" t="s">
        <v>124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17" t="s">
        <v>81</v>
      </c>
      <c r="BK273" s="184">
        <f>ROUND(I273*H273,2)</f>
        <v>0</v>
      </c>
      <c r="BL273" s="17" t="s">
        <v>130</v>
      </c>
      <c r="BM273" s="183" t="s">
        <v>482</v>
      </c>
    </row>
    <row r="274" s="2" customFormat="1" ht="16.5" customHeight="1">
      <c r="A274" s="36"/>
      <c r="B274" s="170"/>
      <c r="C274" s="203" t="s">
        <v>483</v>
      </c>
      <c r="D274" s="203" t="s">
        <v>224</v>
      </c>
      <c r="E274" s="204" t="s">
        <v>484</v>
      </c>
      <c r="F274" s="205" t="s">
        <v>485</v>
      </c>
      <c r="G274" s="206" t="s">
        <v>216</v>
      </c>
      <c r="H274" s="207">
        <v>88.739999999999995</v>
      </c>
      <c r="I274" s="208"/>
      <c r="J274" s="209">
        <f>ROUND(I274*H274,2)</f>
        <v>0</v>
      </c>
      <c r="K274" s="210"/>
      <c r="L274" s="211"/>
      <c r="M274" s="212" t="s">
        <v>1</v>
      </c>
      <c r="N274" s="213" t="s">
        <v>38</v>
      </c>
      <c r="O274" s="75"/>
      <c r="P274" s="181">
        <f>O274*H274</f>
        <v>0</v>
      </c>
      <c r="Q274" s="181">
        <v>0.040000000000000001</v>
      </c>
      <c r="R274" s="181">
        <f>Q274*H274</f>
        <v>3.5495999999999999</v>
      </c>
      <c r="S274" s="181">
        <v>0</v>
      </c>
      <c r="T274" s="18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3" t="s">
        <v>175</v>
      </c>
      <c r="AT274" s="183" t="s">
        <v>224</v>
      </c>
      <c r="AU274" s="183" t="s">
        <v>83</v>
      </c>
      <c r="AY274" s="17" t="s">
        <v>124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7" t="s">
        <v>81</v>
      </c>
      <c r="BK274" s="184">
        <f>ROUND(I274*H274,2)</f>
        <v>0</v>
      </c>
      <c r="BL274" s="17" t="s">
        <v>130</v>
      </c>
      <c r="BM274" s="183" t="s">
        <v>486</v>
      </c>
    </row>
    <row r="275" s="13" customFormat="1">
      <c r="A275" s="13"/>
      <c r="B275" s="190"/>
      <c r="C275" s="13"/>
      <c r="D275" s="185" t="s">
        <v>159</v>
      </c>
      <c r="E275" s="13"/>
      <c r="F275" s="192" t="s">
        <v>487</v>
      </c>
      <c r="G275" s="13"/>
      <c r="H275" s="193">
        <v>88.739999999999995</v>
      </c>
      <c r="I275" s="194"/>
      <c r="J275" s="13"/>
      <c r="K275" s="13"/>
      <c r="L275" s="190"/>
      <c r="M275" s="195"/>
      <c r="N275" s="196"/>
      <c r="O275" s="196"/>
      <c r="P275" s="196"/>
      <c r="Q275" s="196"/>
      <c r="R275" s="196"/>
      <c r="S275" s="196"/>
      <c r="T275" s="19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1" t="s">
        <v>159</v>
      </c>
      <c r="AU275" s="191" t="s">
        <v>83</v>
      </c>
      <c r="AV275" s="13" t="s">
        <v>83</v>
      </c>
      <c r="AW275" s="13" t="s">
        <v>3</v>
      </c>
      <c r="AX275" s="13" t="s">
        <v>81</v>
      </c>
      <c r="AY275" s="191" t="s">
        <v>124</v>
      </c>
    </row>
    <row r="276" s="2" customFormat="1" ht="24.15" customHeight="1">
      <c r="A276" s="36"/>
      <c r="B276" s="170"/>
      <c r="C276" s="171" t="s">
        <v>488</v>
      </c>
      <c r="D276" s="171" t="s">
        <v>126</v>
      </c>
      <c r="E276" s="172" t="s">
        <v>489</v>
      </c>
      <c r="F276" s="173" t="s">
        <v>490</v>
      </c>
      <c r="G276" s="174" t="s">
        <v>216</v>
      </c>
      <c r="H276" s="175">
        <v>215</v>
      </c>
      <c r="I276" s="176"/>
      <c r="J276" s="177">
        <f>ROUND(I276*H276,2)</f>
        <v>0</v>
      </c>
      <c r="K276" s="178"/>
      <c r="L276" s="37"/>
      <c r="M276" s="179" t="s">
        <v>1</v>
      </c>
      <c r="N276" s="180" t="s">
        <v>38</v>
      </c>
      <c r="O276" s="75"/>
      <c r="P276" s="181">
        <f>O276*H276</f>
        <v>0</v>
      </c>
      <c r="Q276" s="181">
        <v>0.00018000000000000001</v>
      </c>
      <c r="R276" s="181">
        <f>Q276*H276</f>
        <v>0.038700000000000005</v>
      </c>
      <c r="S276" s="181">
        <v>0</v>
      </c>
      <c r="T276" s="182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3" t="s">
        <v>130</v>
      </c>
      <c r="AT276" s="183" t="s">
        <v>126</v>
      </c>
      <c r="AU276" s="183" t="s">
        <v>83</v>
      </c>
      <c r="AY276" s="17" t="s">
        <v>124</v>
      </c>
      <c r="BE276" s="184">
        <f>IF(N276="základní",J276,0)</f>
        <v>0</v>
      </c>
      <c r="BF276" s="184">
        <f>IF(N276="snížená",J276,0)</f>
        <v>0</v>
      </c>
      <c r="BG276" s="184">
        <f>IF(N276="zákl. přenesená",J276,0)</f>
        <v>0</v>
      </c>
      <c r="BH276" s="184">
        <f>IF(N276="sníž. přenesená",J276,0)</f>
        <v>0</v>
      </c>
      <c r="BI276" s="184">
        <f>IF(N276="nulová",J276,0)</f>
        <v>0</v>
      </c>
      <c r="BJ276" s="17" t="s">
        <v>81</v>
      </c>
      <c r="BK276" s="184">
        <f>ROUND(I276*H276,2)</f>
        <v>0</v>
      </c>
      <c r="BL276" s="17" t="s">
        <v>130</v>
      </c>
      <c r="BM276" s="183" t="s">
        <v>491</v>
      </c>
    </row>
    <row r="277" s="2" customFormat="1">
      <c r="A277" s="36"/>
      <c r="B277" s="37"/>
      <c r="C277" s="36"/>
      <c r="D277" s="185" t="s">
        <v>146</v>
      </c>
      <c r="E277" s="36"/>
      <c r="F277" s="186" t="s">
        <v>492</v>
      </c>
      <c r="G277" s="36"/>
      <c r="H277" s="36"/>
      <c r="I277" s="187"/>
      <c r="J277" s="36"/>
      <c r="K277" s="36"/>
      <c r="L277" s="37"/>
      <c r="M277" s="188"/>
      <c r="N277" s="189"/>
      <c r="O277" s="75"/>
      <c r="P277" s="75"/>
      <c r="Q277" s="75"/>
      <c r="R277" s="75"/>
      <c r="S277" s="75"/>
      <c r="T277" s="7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7" t="s">
        <v>146</v>
      </c>
      <c r="AU277" s="17" t="s">
        <v>83</v>
      </c>
    </row>
    <row r="278" s="2" customFormat="1" ht="24.15" customHeight="1">
      <c r="A278" s="36"/>
      <c r="B278" s="170"/>
      <c r="C278" s="171" t="s">
        <v>493</v>
      </c>
      <c r="D278" s="171" t="s">
        <v>126</v>
      </c>
      <c r="E278" s="172" t="s">
        <v>494</v>
      </c>
      <c r="F278" s="173" t="s">
        <v>495</v>
      </c>
      <c r="G278" s="174" t="s">
        <v>216</v>
      </c>
      <c r="H278" s="175">
        <v>197</v>
      </c>
      <c r="I278" s="176"/>
      <c r="J278" s="177">
        <f>ROUND(I278*H278,2)</f>
        <v>0</v>
      </c>
      <c r="K278" s="178"/>
      <c r="L278" s="37"/>
      <c r="M278" s="179" t="s">
        <v>1</v>
      </c>
      <c r="N278" s="180" t="s">
        <v>38</v>
      </c>
      <c r="O278" s="75"/>
      <c r="P278" s="181">
        <f>O278*H278</f>
        <v>0</v>
      </c>
      <c r="Q278" s="181">
        <v>0.00017000000000000001</v>
      </c>
      <c r="R278" s="181">
        <f>Q278*H278</f>
        <v>0.033490000000000006</v>
      </c>
      <c r="S278" s="181">
        <v>0</v>
      </c>
      <c r="T278" s="182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3" t="s">
        <v>130</v>
      </c>
      <c r="AT278" s="183" t="s">
        <v>126</v>
      </c>
      <c r="AU278" s="183" t="s">
        <v>83</v>
      </c>
      <c r="AY278" s="17" t="s">
        <v>124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7" t="s">
        <v>81</v>
      </c>
      <c r="BK278" s="184">
        <f>ROUND(I278*H278,2)</f>
        <v>0</v>
      </c>
      <c r="BL278" s="17" t="s">
        <v>130</v>
      </c>
      <c r="BM278" s="183" t="s">
        <v>496</v>
      </c>
    </row>
    <row r="279" s="13" customFormat="1">
      <c r="A279" s="13"/>
      <c r="B279" s="190"/>
      <c r="C279" s="13"/>
      <c r="D279" s="185" t="s">
        <v>159</v>
      </c>
      <c r="E279" s="191" t="s">
        <v>1</v>
      </c>
      <c r="F279" s="192" t="s">
        <v>497</v>
      </c>
      <c r="G279" s="13"/>
      <c r="H279" s="193">
        <v>87</v>
      </c>
      <c r="I279" s="194"/>
      <c r="J279" s="13"/>
      <c r="K279" s="13"/>
      <c r="L279" s="190"/>
      <c r="M279" s="195"/>
      <c r="N279" s="196"/>
      <c r="O279" s="196"/>
      <c r="P279" s="196"/>
      <c r="Q279" s="196"/>
      <c r="R279" s="196"/>
      <c r="S279" s="196"/>
      <c r="T279" s="19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1" t="s">
        <v>159</v>
      </c>
      <c r="AU279" s="191" t="s">
        <v>83</v>
      </c>
      <c r="AV279" s="13" t="s">
        <v>83</v>
      </c>
      <c r="AW279" s="13" t="s">
        <v>30</v>
      </c>
      <c r="AX279" s="13" t="s">
        <v>73</v>
      </c>
      <c r="AY279" s="191" t="s">
        <v>124</v>
      </c>
    </row>
    <row r="280" s="13" customFormat="1">
      <c r="A280" s="13"/>
      <c r="B280" s="190"/>
      <c r="C280" s="13"/>
      <c r="D280" s="185" t="s">
        <v>159</v>
      </c>
      <c r="E280" s="191" t="s">
        <v>1</v>
      </c>
      <c r="F280" s="192" t="s">
        <v>498</v>
      </c>
      <c r="G280" s="13"/>
      <c r="H280" s="193">
        <v>110</v>
      </c>
      <c r="I280" s="194"/>
      <c r="J280" s="13"/>
      <c r="K280" s="13"/>
      <c r="L280" s="190"/>
      <c r="M280" s="195"/>
      <c r="N280" s="196"/>
      <c r="O280" s="196"/>
      <c r="P280" s="196"/>
      <c r="Q280" s="196"/>
      <c r="R280" s="196"/>
      <c r="S280" s="196"/>
      <c r="T280" s="19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1" t="s">
        <v>159</v>
      </c>
      <c r="AU280" s="191" t="s">
        <v>83</v>
      </c>
      <c r="AV280" s="13" t="s">
        <v>83</v>
      </c>
      <c r="AW280" s="13" t="s">
        <v>30</v>
      </c>
      <c r="AX280" s="13" t="s">
        <v>73</v>
      </c>
      <c r="AY280" s="191" t="s">
        <v>124</v>
      </c>
    </row>
    <row r="281" s="14" customFormat="1">
      <c r="A281" s="14"/>
      <c r="B281" s="214"/>
      <c r="C281" s="14"/>
      <c r="D281" s="185" t="s">
        <v>159</v>
      </c>
      <c r="E281" s="215" t="s">
        <v>1</v>
      </c>
      <c r="F281" s="216" t="s">
        <v>259</v>
      </c>
      <c r="G281" s="14"/>
      <c r="H281" s="217">
        <v>197</v>
      </c>
      <c r="I281" s="218"/>
      <c r="J281" s="14"/>
      <c r="K281" s="14"/>
      <c r="L281" s="214"/>
      <c r="M281" s="219"/>
      <c r="N281" s="220"/>
      <c r="O281" s="220"/>
      <c r="P281" s="220"/>
      <c r="Q281" s="220"/>
      <c r="R281" s="220"/>
      <c r="S281" s="220"/>
      <c r="T281" s="22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15" t="s">
        <v>159</v>
      </c>
      <c r="AU281" s="215" t="s">
        <v>83</v>
      </c>
      <c r="AV281" s="14" t="s">
        <v>130</v>
      </c>
      <c r="AW281" s="14" t="s">
        <v>30</v>
      </c>
      <c r="AX281" s="14" t="s">
        <v>81</v>
      </c>
      <c r="AY281" s="215" t="s">
        <v>124</v>
      </c>
    </row>
    <row r="282" s="2" customFormat="1" ht="24.15" customHeight="1">
      <c r="A282" s="36"/>
      <c r="B282" s="170"/>
      <c r="C282" s="171" t="s">
        <v>499</v>
      </c>
      <c r="D282" s="171" t="s">
        <v>126</v>
      </c>
      <c r="E282" s="172" t="s">
        <v>500</v>
      </c>
      <c r="F282" s="173" t="s">
        <v>501</v>
      </c>
      <c r="G282" s="174" t="s">
        <v>216</v>
      </c>
      <c r="H282" s="175">
        <v>8.5</v>
      </c>
      <c r="I282" s="176"/>
      <c r="J282" s="177">
        <f>ROUND(I282*H282,2)</f>
        <v>0</v>
      </c>
      <c r="K282" s="178"/>
      <c r="L282" s="37"/>
      <c r="M282" s="179" t="s">
        <v>1</v>
      </c>
      <c r="N282" s="180" t="s">
        <v>38</v>
      </c>
      <c r="O282" s="75"/>
      <c r="P282" s="181">
        <f>O282*H282</f>
        <v>0</v>
      </c>
      <c r="Q282" s="181">
        <v>0.58896999999999999</v>
      </c>
      <c r="R282" s="181">
        <f>Q282*H282</f>
        <v>5.0062449999999998</v>
      </c>
      <c r="S282" s="181">
        <v>0</v>
      </c>
      <c r="T282" s="182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3" t="s">
        <v>130</v>
      </c>
      <c r="AT282" s="183" t="s">
        <v>126</v>
      </c>
      <c r="AU282" s="183" t="s">
        <v>83</v>
      </c>
      <c r="AY282" s="17" t="s">
        <v>124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7" t="s">
        <v>81</v>
      </c>
      <c r="BK282" s="184">
        <f>ROUND(I282*H282,2)</f>
        <v>0</v>
      </c>
      <c r="BL282" s="17" t="s">
        <v>130</v>
      </c>
      <c r="BM282" s="183" t="s">
        <v>502</v>
      </c>
    </row>
    <row r="283" s="2" customFormat="1" ht="16.5" customHeight="1">
      <c r="A283" s="36"/>
      <c r="B283" s="170"/>
      <c r="C283" s="203" t="s">
        <v>503</v>
      </c>
      <c r="D283" s="203" t="s">
        <v>224</v>
      </c>
      <c r="E283" s="204" t="s">
        <v>504</v>
      </c>
      <c r="F283" s="205" t="s">
        <v>505</v>
      </c>
      <c r="G283" s="206" t="s">
        <v>216</v>
      </c>
      <c r="H283" s="207">
        <v>8.5850000000000009</v>
      </c>
      <c r="I283" s="208"/>
      <c r="J283" s="209">
        <f>ROUND(I283*H283,2)</f>
        <v>0</v>
      </c>
      <c r="K283" s="210"/>
      <c r="L283" s="211"/>
      <c r="M283" s="212" t="s">
        <v>1</v>
      </c>
      <c r="N283" s="213" t="s">
        <v>38</v>
      </c>
      <c r="O283" s="75"/>
      <c r="P283" s="181">
        <f>O283*H283</f>
        <v>0</v>
      </c>
      <c r="Q283" s="181">
        <v>0.188</v>
      </c>
      <c r="R283" s="181">
        <f>Q283*H283</f>
        <v>1.6139800000000002</v>
      </c>
      <c r="S283" s="181">
        <v>0</v>
      </c>
      <c r="T283" s="18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3" t="s">
        <v>175</v>
      </c>
      <c r="AT283" s="183" t="s">
        <v>224</v>
      </c>
      <c r="AU283" s="183" t="s">
        <v>83</v>
      </c>
      <c r="AY283" s="17" t="s">
        <v>124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7" t="s">
        <v>81</v>
      </c>
      <c r="BK283" s="184">
        <f>ROUND(I283*H283,2)</f>
        <v>0</v>
      </c>
      <c r="BL283" s="17" t="s">
        <v>130</v>
      </c>
      <c r="BM283" s="183" t="s">
        <v>506</v>
      </c>
    </row>
    <row r="284" s="13" customFormat="1">
      <c r="A284" s="13"/>
      <c r="B284" s="190"/>
      <c r="C284" s="13"/>
      <c r="D284" s="185" t="s">
        <v>159</v>
      </c>
      <c r="E284" s="13"/>
      <c r="F284" s="192" t="s">
        <v>507</v>
      </c>
      <c r="G284" s="13"/>
      <c r="H284" s="193">
        <v>8.5850000000000009</v>
      </c>
      <c r="I284" s="194"/>
      <c r="J284" s="13"/>
      <c r="K284" s="13"/>
      <c r="L284" s="190"/>
      <c r="M284" s="195"/>
      <c r="N284" s="196"/>
      <c r="O284" s="196"/>
      <c r="P284" s="196"/>
      <c r="Q284" s="196"/>
      <c r="R284" s="196"/>
      <c r="S284" s="196"/>
      <c r="T284" s="19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1" t="s">
        <v>159</v>
      </c>
      <c r="AU284" s="191" t="s">
        <v>83</v>
      </c>
      <c r="AV284" s="13" t="s">
        <v>83</v>
      </c>
      <c r="AW284" s="13" t="s">
        <v>3</v>
      </c>
      <c r="AX284" s="13" t="s">
        <v>81</v>
      </c>
      <c r="AY284" s="191" t="s">
        <v>124</v>
      </c>
    </row>
    <row r="285" s="2" customFormat="1" ht="33" customHeight="1">
      <c r="A285" s="36"/>
      <c r="B285" s="170"/>
      <c r="C285" s="171" t="s">
        <v>508</v>
      </c>
      <c r="D285" s="171" t="s">
        <v>126</v>
      </c>
      <c r="E285" s="172" t="s">
        <v>509</v>
      </c>
      <c r="F285" s="173" t="s">
        <v>510</v>
      </c>
      <c r="G285" s="174" t="s">
        <v>216</v>
      </c>
      <c r="H285" s="175">
        <v>30</v>
      </c>
      <c r="I285" s="176"/>
      <c r="J285" s="177">
        <f>ROUND(I285*H285,2)</f>
        <v>0</v>
      </c>
      <c r="K285" s="178"/>
      <c r="L285" s="37"/>
      <c r="M285" s="179" t="s">
        <v>1</v>
      </c>
      <c r="N285" s="180" t="s">
        <v>38</v>
      </c>
      <c r="O285" s="75"/>
      <c r="P285" s="181">
        <f>O285*H285</f>
        <v>0</v>
      </c>
      <c r="Q285" s="181">
        <v>0</v>
      </c>
      <c r="R285" s="181">
        <f>Q285*H285</f>
        <v>0</v>
      </c>
      <c r="S285" s="181">
        <v>0</v>
      </c>
      <c r="T285" s="182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3" t="s">
        <v>130</v>
      </c>
      <c r="AT285" s="183" t="s">
        <v>126</v>
      </c>
      <c r="AU285" s="183" t="s">
        <v>83</v>
      </c>
      <c r="AY285" s="17" t="s">
        <v>124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7" t="s">
        <v>81</v>
      </c>
      <c r="BK285" s="184">
        <f>ROUND(I285*H285,2)</f>
        <v>0</v>
      </c>
      <c r="BL285" s="17" t="s">
        <v>130</v>
      </c>
      <c r="BM285" s="183" t="s">
        <v>511</v>
      </c>
    </row>
    <row r="286" s="13" customFormat="1">
      <c r="A286" s="13"/>
      <c r="B286" s="190"/>
      <c r="C286" s="13"/>
      <c r="D286" s="185" t="s">
        <v>159</v>
      </c>
      <c r="E286" s="191" t="s">
        <v>1</v>
      </c>
      <c r="F286" s="192" t="s">
        <v>512</v>
      </c>
      <c r="G286" s="13"/>
      <c r="H286" s="193">
        <v>30</v>
      </c>
      <c r="I286" s="194"/>
      <c r="J286" s="13"/>
      <c r="K286" s="13"/>
      <c r="L286" s="190"/>
      <c r="M286" s="195"/>
      <c r="N286" s="196"/>
      <c r="O286" s="196"/>
      <c r="P286" s="196"/>
      <c r="Q286" s="196"/>
      <c r="R286" s="196"/>
      <c r="S286" s="196"/>
      <c r="T286" s="19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1" t="s">
        <v>159</v>
      </c>
      <c r="AU286" s="191" t="s">
        <v>83</v>
      </c>
      <c r="AV286" s="13" t="s">
        <v>83</v>
      </c>
      <c r="AW286" s="13" t="s">
        <v>30</v>
      </c>
      <c r="AX286" s="13" t="s">
        <v>81</v>
      </c>
      <c r="AY286" s="191" t="s">
        <v>124</v>
      </c>
    </row>
    <row r="287" s="2" customFormat="1" ht="16.5" customHeight="1">
      <c r="A287" s="36"/>
      <c r="B287" s="170"/>
      <c r="C287" s="203" t="s">
        <v>513</v>
      </c>
      <c r="D287" s="203" t="s">
        <v>224</v>
      </c>
      <c r="E287" s="204" t="s">
        <v>514</v>
      </c>
      <c r="F287" s="205" t="s">
        <v>515</v>
      </c>
      <c r="G287" s="206" t="s">
        <v>216</v>
      </c>
      <c r="H287" s="207">
        <v>30.449999999999999</v>
      </c>
      <c r="I287" s="208"/>
      <c r="J287" s="209">
        <f>ROUND(I287*H287,2)</f>
        <v>0</v>
      </c>
      <c r="K287" s="210"/>
      <c r="L287" s="211"/>
      <c r="M287" s="212" t="s">
        <v>1</v>
      </c>
      <c r="N287" s="213" t="s">
        <v>38</v>
      </c>
      <c r="O287" s="75"/>
      <c r="P287" s="181">
        <f>O287*H287</f>
        <v>0</v>
      </c>
      <c r="Q287" s="181">
        <v>0.0086999999999999994</v>
      </c>
      <c r="R287" s="181">
        <f>Q287*H287</f>
        <v>0.26491499999999996</v>
      </c>
      <c r="S287" s="181">
        <v>0</v>
      </c>
      <c r="T287" s="18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3" t="s">
        <v>175</v>
      </c>
      <c r="AT287" s="183" t="s">
        <v>224</v>
      </c>
      <c r="AU287" s="183" t="s">
        <v>83</v>
      </c>
      <c r="AY287" s="17" t="s">
        <v>124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7" t="s">
        <v>81</v>
      </c>
      <c r="BK287" s="184">
        <f>ROUND(I287*H287,2)</f>
        <v>0</v>
      </c>
      <c r="BL287" s="17" t="s">
        <v>130</v>
      </c>
      <c r="BM287" s="183" t="s">
        <v>516</v>
      </c>
    </row>
    <row r="288" s="13" customFormat="1">
      <c r="A288" s="13"/>
      <c r="B288" s="190"/>
      <c r="C288" s="13"/>
      <c r="D288" s="185" t="s">
        <v>159</v>
      </c>
      <c r="E288" s="13"/>
      <c r="F288" s="192" t="s">
        <v>517</v>
      </c>
      <c r="G288" s="13"/>
      <c r="H288" s="193">
        <v>30.449999999999999</v>
      </c>
      <c r="I288" s="194"/>
      <c r="J288" s="13"/>
      <c r="K288" s="13"/>
      <c r="L288" s="190"/>
      <c r="M288" s="195"/>
      <c r="N288" s="196"/>
      <c r="O288" s="196"/>
      <c r="P288" s="196"/>
      <c r="Q288" s="196"/>
      <c r="R288" s="196"/>
      <c r="S288" s="196"/>
      <c r="T288" s="19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1" t="s">
        <v>159</v>
      </c>
      <c r="AU288" s="191" t="s">
        <v>83</v>
      </c>
      <c r="AV288" s="13" t="s">
        <v>83</v>
      </c>
      <c r="AW288" s="13" t="s">
        <v>3</v>
      </c>
      <c r="AX288" s="13" t="s">
        <v>81</v>
      </c>
      <c r="AY288" s="191" t="s">
        <v>124</v>
      </c>
    </row>
    <row r="289" s="2" customFormat="1" ht="33" customHeight="1">
      <c r="A289" s="36"/>
      <c r="B289" s="170"/>
      <c r="C289" s="171" t="s">
        <v>518</v>
      </c>
      <c r="D289" s="171" t="s">
        <v>126</v>
      </c>
      <c r="E289" s="172" t="s">
        <v>519</v>
      </c>
      <c r="F289" s="173" t="s">
        <v>520</v>
      </c>
      <c r="G289" s="174" t="s">
        <v>216</v>
      </c>
      <c r="H289" s="175">
        <v>10</v>
      </c>
      <c r="I289" s="176"/>
      <c r="J289" s="177">
        <f>ROUND(I289*H289,2)</f>
        <v>0</v>
      </c>
      <c r="K289" s="178"/>
      <c r="L289" s="37"/>
      <c r="M289" s="179" t="s">
        <v>1</v>
      </c>
      <c r="N289" s="180" t="s">
        <v>38</v>
      </c>
      <c r="O289" s="75"/>
      <c r="P289" s="181">
        <f>O289*H289</f>
        <v>0</v>
      </c>
      <c r="Q289" s="181">
        <v>0</v>
      </c>
      <c r="R289" s="181">
        <f>Q289*H289</f>
        <v>0</v>
      </c>
      <c r="S289" s="181">
        <v>0</v>
      </c>
      <c r="T289" s="182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3" t="s">
        <v>130</v>
      </c>
      <c r="AT289" s="183" t="s">
        <v>126</v>
      </c>
      <c r="AU289" s="183" t="s">
        <v>83</v>
      </c>
      <c r="AY289" s="17" t="s">
        <v>124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7" t="s">
        <v>81</v>
      </c>
      <c r="BK289" s="184">
        <f>ROUND(I289*H289,2)</f>
        <v>0</v>
      </c>
      <c r="BL289" s="17" t="s">
        <v>130</v>
      </c>
      <c r="BM289" s="183" t="s">
        <v>521</v>
      </c>
    </row>
    <row r="290" s="2" customFormat="1" ht="24.15" customHeight="1">
      <c r="A290" s="36"/>
      <c r="B290" s="170"/>
      <c r="C290" s="203" t="s">
        <v>522</v>
      </c>
      <c r="D290" s="203" t="s">
        <v>224</v>
      </c>
      <c r="E290" s="204" t="s">
        <v>523</v>
      </c>
      <c r="F290" s="205" t="s">
        <v>524</v>
      </c>
      <c r="G290" s="206" t="s">
        <v>216</v>
      </c>
      <c r="H290" s="207">
        <v>10.15</v>
      </c>
      <c r="I290" s="208"/>
      <c r="J290" s="209">
        <f>ROUND(I290*H290,2)</f>
        <v>0</v>
      </c>
      <c r="K290" s="210"/>
      <c r="L290" s="211"/>
      <c r="M290" s="212" t="s">
        <v>1</v>
      </c>
      <c r="N290" s="213" t="s">
        <v>38</v>
      </c>
      <c r="O290" s="75"/>
      <c r="P290" s="181">
        <f>O290*H290</f>
        <v>0</v>
      </c>
      <c r="Q290" s="181">
        <v>0.024830000000000001</v>
      </c>
      <c r="R290" s="181">
        <f>Q290*H290</f>
        <v>0.25202450000000004</v>
      </c>
      <c r="S290" s="181">
        <v>0</v>
      </c>
      <c r="T290" s="18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3" t="s">
        <v>175</v>
      </c>
      <c r="AT290" s="183" t="s">
        <v>224</v>
      </c>
      <c r="AU290" s="183" t="s">
        <v>83</v>
      </c>
      <c r="AY290" s="17" t="s">
        <v>124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7" t="s">
        <v>81</v>
      </c>
      <c r="BK290" s="184">
        <f>ROUND(I290*H290,2)</f>
        <v>0</v>
      </c>
      <c r="BL290" s="17" t="s">
        <v>130</v>
      </c>
      <c r="BM290" s="183" t="s">
        <v>525</v>
      </c>
    </row>
    <row r="291" s="13" customFormat="1">
      <c r="A291" s="13"/>
      <c r="B291" s="190"/>
      <c r="C291" s="13"/>
      <c r="D291" s="185" t="s">
        <v>159</v>
      </c>
      <c r="E291" s="13"/>
      <c r="F291" s="192" t="s">
        <v>526</v>
      </c>
      <c r="G291" s="13"/>
      <c r="H291" s="193">
        <v>10.15</v>
      </c>
      <c r="I291" s="194"/>
      <c r="J291" s="13"/>
      <c r="K291" s="13"/>
      <c r="L291" s="190"/>
      <c r="M291" s="195"/>
      <c r="N291" s="196"/>
      <c r="O291" s="196"/>
      <c r="P291" s="196"/>
      <c r="Q291" s="196"/>
      <c r="R291" s="196"/>
      <c r="S291" s="196"/>
      <c r="T291" s="19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1" t="s">
        <v>159</v>
      </c>
      <c r="AU291" s="191" t="s">
        <v>83</v>
      </c>
      <c r="AV291" s="13" t="s">
        <v>83</v>
      </c>
      <c r="AW291" s="13" t="s">
        <v>3</v>
      </c>
      <c r="AX291" s="13" t="s">
        <v>81</v>
      </c>
      <c r="AY291" s="191" t="s">
        <v>124</v>
      </c>
    </row>
    <row r="292" s="2" customFormat="1" ht="24.15" customHeight="1">
      <c r="A292" s="36"/>
      <c r="B292" s="170"/>
      <c r="C292" s="171" t="s">
        <v>527</v>
      </c>
      <c r="D292" s="171" t="s">
        <v>126</v>
      </c>
      <c r="E292" s="172" t="s">
        <v>528</v>
      </c>
      <c r="F292" s="173" t="s">
        <v>529</v>
      </c>
      <c r="G292" s="174" t="s">
        <v>216</v>
      </c>
      <c r="H292" s="175">
        <v>197</v>
      </c>
      <c r="I292" s="176"/>
      <c r="J292" s="177">
        <f>ROUND(I292*H292,2)</f>
        <v>0</v>
      </c>
      <c r="K292" s="178"/>
      <c r="L292" s="37"/>
      <c r="M292" s="179" t="s">
        <v>1</v>
      </c>
      <c r="N292" s="180" t="s">
        <v>38</v>
      </c>
      <c r="O292" s="75"/>
      <c r="P292" s="181">
        <f>O292*H292</f>
        <v>0</v>
      </c>
      <c r="Q292" s="181">
        <v>1.0000000000000001E-05</v>
      </c>
      <c r="R292" s="181">
        <f>Q292*H292</f>
        <v>0.00197</v>
      </c>
      <c r="S292" s="181">
        <v>0</v>
      </c>
      <c r="T292" s="18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3" t="s">
        <v>130</v>
      </c>
      <c r="AT292" s="183" t="s">
        <v>126</v>
      </c>
      <c r="AU292" s="183" t="s">
        <v>83</v>
      </c>
      <c r="AY292" s="17" t="s">
        <v>124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7" t="s">
        <v>81</v>
      </c>
      <c r="BK292" s="184">
        <f>ROUND(I292*H292,2)</f>
        <v>0</v>
      </c>
      <c r="BL292" s="17" t="s">
        <v>130</v>
      </c>
      <c r="BM292" s="183" t="s">
        <v>530</v>
      </c>
    </row>
    <row r="293" s="13" customFormat="1">
      <c r="A293" s="13"/>
      <c r="B293" s="190"/>
      <c r="C293" s="13"/>
      <c r="D293" s="185" t="s">
        <v>159</v>
      </c>
      <c r="E293" s="191" t="s">
        <v>1</v>
      </c>
      <c r="F293" s="192" t="s">
        <v>531</v>
      </c>
      <c r="G293" s="13"/>
      <c r="H293" s="193">
        <v>14</v>
      </c>
      <c r="I293" s="194"/>
      <c r="J293" s="13"/>
      <c r="K293" s="13"/>
      <c r="L293" s="190"/>
      <c r="M293" s="195"/>
      <c r="N293" s="196"/>
      <c r="O293" s="196"/>
      <c r="P293" s="196"/>
      <c r="Q293" s="196"/>
      <c r="R293" s="196"/>
      <c r="S293" s="196"/>
      <c r="T293" s="19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1" t="s">
        <v>159</v>
      </c>
      <c r="AU293" s="191" t="s">
        <v>83</v>
      </c>
      <c r="AV293" s="13" t="s">
        <v>83</v>
      </c>
      <c r="AW293" s="13" t="s">
        <v>30</v>
      </c>
      <c r="AX293" s="13" t="s">
        <v>73</v>
      </c>
      <c r="AY293" s="191" t="s">
        <v>124</v>
      </c>
    </row>
    <row r="294" s="13" customFormat="1">
      <c r="A294" s="13"/>
      <c r="B294" s="190"/>
      <c r="C294" s="13"/>
      <c r="D294" s="185" t="s">
        <v>159</v>
      </c>
      <c r="E294" s="191" t="s">
        <v>1</v>
      </c>
      <c r="F294" s="192" t="s">
        <v>532</v>
      </c>
      <c r="G294" s="13"/>
      <c r="H294" s="193">
        <v>96</v>
      </c>
      <c r="I294" s="194"/>
      <c r="J294" s="13"/>
      <c r="K294" s="13"/>
      <c r="L294" s="190"/>
      <c r="M294" s="195"/>
      <c r="N294" s="196"/>
      <c r="O294" s="196"/>
      <c r="P294" s="196"/>
      <c r="Q294" s="196"/>
      <c r="R294" s="196"/>
      <c r="S294" s="196"/>
      <c r="T294" s="19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1" t="s">
        <v>159</v>
      </c>
      <c r="AU294" s="191" t="s">
        <v>83</v>
      </c>
      <c r="AV294" s="13" t="s">
        <v>83</v>
      </c>
      <c r="AW294" s="13" t="s">
        <v>30</v>
      </c>
      <c r="AX294" s="13" t="s">
        <v>73</v>
      </c>
      <c r="AY294" s="191" t="s">
        <v>124</v>
      </c>
    </row>
    <row r="295" s="13" customFormat="1">
      <c r="A295" s="13"/>
      <c r="B295" s="190"/>
      <c r="C295" s="13"/>
      <c r="D295" s="185" t="s">
        <v>159</v>
      </c>
      <c r="E295" s="191" t="s">
        <v>1</v>
      </c>
      <c r="F295" s="192" t="s">
        <v>533</v>
      </c>
      <c r="G295" s="13"/>
      <c r="H295" s="193">
        <v>87</v>
      </c>
      <c r="I295" s="194"/>
      <c r="J295" s="13"/>
      <c r="K295" s="13"/>
      <c r="L295" s="190"/>
      <c r="M295" s="195"/>
      <c r="N295" s="196"/>
      <c r="O295" s="196"/>
      <c r="P295" s="196"/>
      <c r="Q295" s="196"/>
      <c r="R295" s="196"/>
      <c r="S295" s="196"/>
      <c r="T295" s="19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1" t="s">
        <v>159</v>
      </c>
      <c r="AU295" s="191" t="s">
        <v>83</v>
      </c>
      <c r="AV295" s="13" t="s">
        <v>83</v>
      </c>
      <c r="AW295" s="13" t="s">
        <v>30</v>
      </c>
      <c r="AX295" s="13" t="s">
        <v>73</v>
      </c>
      <c r="AY295" s="191" t="s">
        <v>124</v>
      </c>
    </row>
    <row r="296" s="14" customFormat="1">
      <c r="A296" s="14"/>
      <c r="B296" s="214"/>
      <c r="C296" s="14"/>
      <c r="D296" s="185" t="s">
        <v>159</v>
      </c>
      <c r="E296" s="215" t="s">
        <v>1</v>
      </c>
      <c r="F296" s="216" t="s">
        <v>259</v>
      </c>
      <c r="G296" s="14"/>
      <c r="H296" s="217">
        <v>197</v>
      </c>
      <c r="I296" s="218"/>
      <c r="J296" s="14"/>
      <c r="K296" s="14"/>
      <c r="L296" s="214"/>
      <c r="M296" s="219"/>
      <c r="N296" s="220"/>
      <c r="O296" s="220"/>
      <c r="P296" s="220"/>
      <c r="Q296" s="220"/>
      <c r="R296" s="220"/>
      <c r="S296" s="220"/>
      <c r="T296" s="22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15" t="s">
        <v>159</v>
      </c>
      <c r="AU296" s="215" t="s">
        <v>83</v>
      </c>
      <c r="AV296" s="14" t="s">
        <v>130</v>
      </c>
      <c r="AW296" s="14" t="s">
        <v>30</v>
      </c>
      <c r="AX296" s="14" t="s">
        <v>81</v>
      </c>
      <c r="AY296" s="215" t="s">
        <v>124</v>
      </c>
    </row>
    <row r="297" s="2" customFormat="1" ht="24.15" customHeight="1">
      <c r="A297" s="36"/>
      <c r="B297" s="170"/>
      <c r="C297" s="171" t="s">
        <v>534</v>
      </c>
      <c r="D297" s="171" t="s">
        <v>126</v>
      </c>
      <c r="E297" s="172" t="s">
        <v>535</v>
      </c>
      <c r="F297" s="173" t="s">
        <v>536</v>
      </c>
      <c r="G297" s="174" t="s">
        <v>216</v>
      </c>
      <c r="H297" s="175">
        <v>26</v>
      </c>
      <c r="I297" s="176"/>
      <c r="J297" s="177">
        <f>ROUND(I297*H297,2)</f>
        <v>0</v>
      </c>
      <c r="K297" s="178"/>
      <c r="L297" s="37"/>
      <c r="M297" s="179" t="s">
        <v>1</v>
      </c>
      <c r="N297" s="180" t="s">
        <v>38</v>
      </c>
      <c r="O297" s="75"/>
      <c r="P297" s="181">
        <f>O297*H297</f>
        <v>0</v>
      </c>
      <c r="Q297" s="181">
        <v>0.14760999999999999</v>
      </c>
      <c r="R297" s="181">
        <f>Q297*H297</f>
        <v>3.8378599999999996</v>
      </c>
      <c r="S297" s="181">
        <v>0</v>
      </c>
      <c r="T297" s="18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3" t="s">
        <v>130</v>
      </c>
      <c r="AT297" s="183" t="s">
        <v>126</v>
      </c>
      <c r="AU297" s="183" t="s">
        <v>83</v>
      </c>
      <c r="AY297" s="17" t="s">
        <v>124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7" t="s">
        <v>81</v>
      </c>
      <c r="BK297" s="184">
        <f>ROUND(I297*H297,2)</f>
        <v>0</v>
      </c>
      <c r="BL297" s="17" t="s">
        <v>130</v>
      </c>
      <c r="BM297" s="183" t="s">
        <v>537</v>
      </c>
    </row>
    <row r="298" s="13" customFormat="1">
      <c r="A298" s="13"/>
      <c r="B298" s="190"/>
      <c r="C298" s="13"/>
      <c r="D298" s="185" t="s">
        <v>159</v>
      </c>
      <c r="E298" s="191" t="s">
        <v>1</v>
      </c>
      <c r="F298" s="192" t="s">
        <v>326</v>
      </c>
      <c r="G298" s="13"/>
      <c r="H298" s="193">
        <v>26</v>
      </c>
      <c r="I298" s="194"/>
      <c r="J298" s="13"/>
      <c r="K298" s="13"/>
      <c r="L298" s="190"/>
      <c r="M298" s="195"/>
      <c r="N298" s="196"/>
      <c r="O298" s="196"/>
      <c r="P298" s="196"/>
      <c r="Q298" s="196"/>
      <c r="R298" s="196"/>
      <c r="S298" s="196"/>
      <c r="T298" s="19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1" t="s">
        <v>159</v>
      </c>
      <c r="AU298" s="191" t="s">
        <v>83</v>
      </c>
      <c r="AV298" s="13" t="s">
        <v>83</v>
      </c>
      <c r="AW298" s="13" t="s">
        <v>30</v>
      </c>
      <c r="AX298" s="13" t="s">
        <v>81</v>
      </c>
      <c r="AY298" s="191" t="s">
        <v>124</v>
      </c>
    </row>
    <row r="299" s="2" customFormat="1" ht="24.15" customHeight="1">
      <c r="A299" s="36"/>
      <c r="B299" s="170"/>
      <c r="C299" s="203" t="s">
        <v>538</v>
      </c>
      <c r="D299" s="203" t="s">
        <v>224</v>
      </c>
      <c r="E299" s="204" t="s">
        <v>539</v>
      </c>
      <c r="F299" s="205" t="s">
        <v>540</v>
      </c>
      <c r="G299" s="206" t="s">
        <v>216</v>
      </c>
      <c r="H299" s="207">
        <v>26</v>
      </c>
      <c r="I299" s="208"/>
      <c r="J299" s="209">
        <f>ROUND(I299*H299,2)</f>
        <v>0</v>
      </c>
      <c r="K299" s="210"/>
      <c r="L299" s="211"/>
      <c r="M299" s="212" t="s">
        <v>1</v>
      </c>
      <c r="N299" s="213" t="s">
        <v>38</v>
      </c>
      <c r="O299" s="75"/>
      <c r="P299" s="181">
        <f>O299*H299</f>
        <v>0</v>
      </c>
      <c r="Q299" s="181">
        <v>0.15332000000000001</v>
      </c>
      <c r="R299" s="181">
        <f>Q299*H299</f>
        <v>3.9863200000000001</v>
      </c>
      <c r="S299" s="181">
        <v>0</v>
      </c>
      <c r="T299" s="182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3" t="s">
        <v>175</v>
      </c>
      <c r="AT299" s="183" t="s">
        <v>224</v>
      </c>
      <c r="AU299" s="183" t="s">
        <v>83</v>
      </c>
      <c r="AY299" s="17" t="s">
        <v>124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7" t="s">
        <v>81</v>
      </c>
      <c r="BK299" s="184">
        <f>ROUND(I299*H299,2)</f>
        <v>0</v>
      </c>
      <c r="BL299" s="17" t="s">
        <v>130</v>
      </c>
      <c r="BM299" s="183" t="s">
        <v>541</v>
      </c>
    </row>
    <row r="300" s="2" customFormat="1" ht="24.15" customHeight="1">
      <c r="A300" s="36"/>
      <c r="B300" s="170"/>
      <c r="C300" s="171" t="s">
        <v>542</v>
      </c>
      <c r="D300" s="171" t="s">
        <v>126</v>
      </c>
      <c r="E300" s="172" t="s">
        <v>543</v>
      </c>
      <c r="F300" s="173" t="s">
        <v>544</v>
      </c>
      <c r="G300" s="174" t="s">
        <v>216</v>
      </c>
      <c r="H300" s="175">
        <v>63</v>
      </c>
      <c r="I300" s="176"/>
      <c r="J300" s="177">
        <f>ROUND(I300*H300,2)</f>
        <v>0</v>
      </c>
      <c r="K300" s="178"/>
      <c r="L300" s="37"/>
      <c r="M300" s="179" t="s">
        <v>1</v>
      </c>
      <c r="N300" s="180" t="s">
        <v>38</v>
      </c>
      <c r="O300" s="75"/>
      <c r="P300" s="181">
        <f>O300*H300</f>
        <v>0</v>
      </c>
      <c r="Q300" s="181">
        <v>0.75612999999999997</v>
      </c>
      <c r="R300" s="181">
        <f>Q300*H300</f>
        <v>47.636189999999999</v>
      </c>
      <c r="S300" s="181">
        <v>0</v>
      </c>
      <c r="T300" s="18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3" t="s">
        <v>130</v>
      </c>
      <c r="AT300" s="183" t="s">
        <v>126</v>
      </c>
      <c r="AU300" s="183" t="s">
        <v>83</v>
      </c>
      <c r="AY300" s="17" t="s">
        <v>124</v>
      </c>
      <c r="BE300" s="184">
        <f>IF(N300="základní",J300,0)</f>
        <v>0</v>
      </c>
      <c r="BF300" s="184">
        <f>IF(N300="snížená",J300,0)</f>
        <v>0</v>
      </c>
      <c r="BG300" s="184">
        <f>IF(N300="zákl. přenesená",J300,0)</f>
        <v>0</v>
      </c>
      <c r="BH300" s="184">
        <f>IF(N300="sníž. přenesená",J300,0)</f>
        <v>0</v>
      </c>
      <c r="BI300" s="184">
        <f>IF(N300="nulová",J300,0)</f>
        <v>0</v>
      </c>
      <c r="BJ300" s="17" t="s">
        <v>81</v>
      </c>
      <c r="BK300" s="184">
        <f>ROUND(I300*H300,2)</f>
        <v>0</v>
      </c>
      <c r="BL300" s="17" t="s">
        <v>130</v>
      </c>
      <c r="BM300" s="183" t="s">
        <v>545</v>
      </c>
    </row>
    <row r="301" s="2" customFormat="1" ht="24.15" customHeight="1">
      <c r="A301" s="36"/>
      <c r="B301" s="170"/>
      <c r="C301" s="171" t="s">
        <v>546</v>
      </c>
      <c r="D301" s="171" t="s">
        <v>126</v>
      </c>
      <c r="E301" s="172" t="s">
        <v>547</v>
      </c>
      <c r="F301" s="173" t="s">
        <v>548</v>
      </c>
      <c r="G301" s="174" t="s">
        <v>216</v>
      </c>
      <c r="H301" s="175">
        <v>2072</v>
      </c>
      <c r="I301" s="176"/>
      <c r="J301" s="177">
        <f>ROUND(I301*H301,2)</f>
        <v>0</v>
      </c>
      <c r="K301" s="178"/>
      <c r="L301" s="37"/>
      <c r="M301" s="179" t="s">
        <v>1</v>
      </c>
      <c r="N301" s="180" t="s">
        <v>38</v>
      </c>
      <c r="O301" s="75"/>
      <c r="P301" s="181">
        <f>O301*H301</f>
        <v>0</v>
      </c>
      <c r="Q301" s="181">
        <v>0</v>
      </c>
      <c r="R301" s="181">
        <f>Q301*H301</f>
        <v>0</v>
      </c>
      <c r="S301" s="181">
        <v>0.19400000000000001</v>
      </c>
      <c r="T301" s="182">
        <f>S301*H301</f>
        <v>401.96800000000002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3" t="s">
        <v>130</v>
      </c>
      <c r="AT301" s="183" t="s">
        <v>126</v>
      </c>
      <c r="AU301" s="183" t="s">
        <v>83</v>
      </c>
      <c r="AY301" s="17" t="s">
        <v>124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7" t="s">
        <v>81</v>
      </c>
      <c r="BK301" s="184">
        <f>ROUND(I301*H301,2)</f>
        <v>0</v>
      </c>
      <c r="BL301" s="17" t="s">
        <v>130</v>
      </c>
      <c r="BM301" s="183" t="s">
        <v>549</v>
      </c>
    </row>
    <row r="302" s="13" customFormat="1">
      <c r="A302" s="13"/>
      <c r="B302" s="190"/>
      <c r="C302" s="13"/>
      <c r="D302" s="185" t="s">
        <v>159</v>
      </c>
      <c r="E302" s="191" t="s">
        <v>1</v>
      </c>
      <c r="F302" s="192" t="s">
        <v>550</v>
      </c>
      <c r="G302" s="13"/>
      <c r="H302" s="193">
        <v>2072</v>
      </c>
      <c r="I302" s="194"/>
      <c r="J302" s="13"/>
      <c r="K302" s="13"/>
      <c r="L302" s="190"/>
      <c r="M302" s="195"/>
      <c r="N302" s="196"/>
      <c r="O302" s="196"/>
      <c r="P302" s="196"/>
      <c r="Q302" s="196"/>
      <c r="R302" s="196"/>
      <c r="S302" s="196"/>
      <c r="T302" s="19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1" t="s">
        <v>159</v>
      </c>
      <c r="AU302" s="191" t="s">
        <v>83</v>
      </c>
      <c r="AV302" s="13" t="s">
        <v>83</v>
      </c>
      <c r="AW302" s="13" t="s">
        <v>30</v>
      </c>
      <c r="AX302" s="13" t="s">
        <v>81</v>
      </c>
      <c r="AY302" s="191" t="s">
        <v>124</v>
      </c>
    </row>
    <row r="303" s="2" customFormat="1" ht="24.15" customHeight="1">
      <c r="A303" s="36"/>
      <c r="B303" s="170"/>
      <c r="C303" s="171" t="s">
        <v>551</v>
      </c>
      <c r="D303" s="171" t="s">
        <v>126</v>
      </c>
      <c r="E303" s="172" t="s">
        <v>552</v>
      </c>
      <c r="F303" s="173" t="s">
        <v>553</v>
      </c>
      <c r="G303" s="174" t="s">
        <v>216</v>
      </c>
      <c r="H303" s="175">
        <v>72</v>
      </c>
      <c r="I303" s="176"/>
      <c r="J303" s="177">
        <f>ROUND(I303*H303,2)</f>
        <v>0</v>
      </c>
      <c r="K303" s="178"/>
      <c r="L303" s="37"/>
      <c r="M303" s="179" t="s">
        <v>1</v>
      </c>
      <c r="N303" s="180" t="s">
        <v>38</v>
      </c>
      <c r="O303" s="75"/>
      <c r="P303" s="181">
        <f>O303*H303</f>
        <v>0</v>
      </c>
      <c r="Q303" s="181">
        <v>0</v>
      </c>
      <c r="R303" s="181">
        <f>Q303*H303</f>
        <v>0</v>
      </c>
      <c r="S303" s="181">
        <v>0.042999999999999997</v>
      </c>
      <c r="T303" s="182">
        <f>S303*H303</f>
        <v>3.0959999999999996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3" t="s">
        <v>130</v>
      </c>
      <c r="AT303" s="183" t="s">
        <v>126</v>
      </c>
      <c r="AU303" s="183" t="s">
        <v>83</v>
      </c>
      <c r="AY303" s="17" t="s">
        <v>124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7" t="s">
        <v>81</v>
      </c>
      <c r="BK303" s="184">
        <f>ROUND(I303*H303,2)</f>
        <v>0</v>
      </c>
      <c r="BL303" s="17" t="s">
        <v>130</v>
      </c>
      <c r="BM303" s="183" t="s">
        <v>554</v>
      </c>
    </row>
    <row r="304" s="13" customFormat="1">
      <c r="A304" s="13"/>
      <c r="B304" s="190"/>
      <c r="C304" s="13"/>
      <c r="D304" s="185" t="s">
        <v>159</v>
      </c>
      <c r="E304" s="191" t="s">
        <v>1</v>
      </c>
      <c r="F304" s="192" t="s">
        <v>555</v>
      </c>
      <c r="G304" s="13"/>
      <c r="H304" s="193">
        <v>8</v>
      </c>
      <c r="I304" s="194"/>
      <c r="J304" s="13"/>
      <c r="K304" s="13"/>
      <c r="L304" s="190"/>
      <c r="M304" s="195"/>
      <c r="N304" s="196"/>
      <c r="O304" s="196"/>
      <c r="P304" s="196"/>
      <c r="Q304" s="196"/>
      <c r="R304" s="196"/>
      <c r="S304" s="196"/>
      <c r="T304" s="19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1" t="s">
        <v>159</v>
      </c>
      <c r="AU304" s="191" t="s">
        <v>83</v>
      </c>
      <c r="AV304" s="13" t="s">
        <v>83</v>
      </c>
      <c r="AW304" s="13" t="s">
        <v>30</v>
      </c>
      <c r="AX304" s="13" t="s">
        <v>73</v>
      </c>
      <c r="AY304" s="191" t="s">
        <v>124</v>
      </c>
    </row>
    <row r="305" s="13" customFormat="1">
      <c r="A305" s="13"/>
      <c r="B305" s="190"/>
      <c r="C305" s="13"/>
      <c r="D305" s="185" t="s">
        <v>159</v>
      </c>
      <c r="E305" s="191" t="s">
        <v>1</v>
      </c>
      <c r="F305" s="192" t="s">
        <v>556</v>
      </c>
      <c r="G305" s="13"/>
      <c r="H305" s="193">
        <v>9</v>
      </c>
      <c r="I305" s="194"/>
      <c r="J305" s="13"/>
      <c r="K305" s="13"/>
      <c r="L305" s="190"/>
      <c r="M305" s="195"/>
      <c r="N305" s="196"/>
      <c r="O305" s="196"/>
      <c r="P305" s="196"/>
      <c r="Q305" s="196"/>
      <c r="R305" s="196"/>
      <c r="S305" s="196"/>
      <c r="T305" s="19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1" t="s">
        <v>159</v>
      </c>
      <c r="AU305" s="191" t="s">
        <v>83</v>
      </c>
      <c r="AV305" s="13" t="s">
        <v>83</v>
      </c>
      <c r="AW305" s="13" t="s">
        <v>30</v>
      </c>
      <c r="AX305" s="13" t="s">
        <v>73</v>
      </c>
      <c r="AY305" s="191" t="s">
        <v>124</v>
      </c>
    </row>
    <row r="306" s="13" customFormat="1">
      <c r="A306" s="13"/>
      <c r="B306" s="190"/>
      <c r="C306" s="13"/>
      <c r="D306" s="185" t="s">
        <v>159</v>
      </c>
      <c r="E306" s="191" t="s">
        <v>1</v>
      </c>
      <c r="F306" s="192" t="s">
        <v>557</v>
      </c>
      <c r="G306" s="13"/>
      <c r="H306" s="193">
        <v>55</v>
      </c>
      <c r="I306" s="194"/>
      <c r="J306" s="13"/>
      <c r="K306" s="13"/>
      <c r="L306" s="190"/>
      <c r="M306" s="195"/>
      <c r="N306" s="196"/>
      <c r="O306" s="196"/>
      <c r="P306" s="196"/>
      <c r="Q306" s="196"/>
      <c r="R306" s="196"/>
      <c r="S306" s="196"/>
      <c r="T306" s="19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1" t="s">
        <v>159</v>
      </c>
      <c r="AU306" s="191" t="s">
        <v>83</v>
      </c>
      <c r="AV306" s="13" t="s">
        <v>83</v>
      </c>
      <c r="AW306" s="13" t="s">
        <v>30</v>
      </c>
      <c r="AX306" s="13" t="s">
        <v>73</v>
      </c>
      <c r="AY306" s="191" t="s">
        <v>124</v>
      </c>
    </row>
    <row r="307" s="14" customFormat="1">
      <c r="A307" s="14"/>
      <c r="B307" s="214"/>
      <c r="C307" s="14"/>
      <c r="D307" s="185" t="s">
        <v>159</v>
      </c>
      <c r="E307" s="215" t="s">
        <v>1</v>
      </c>
      <c r="F307" s="216" t="s">
        <v>259</v>
      </c>
      <c r="G307" s="14"/>
      <c r="H307" s="217">
        <v>72</v>
      </c>
      <c r="I307" s="218"/>
      <c r="J307" s="14"/>
      <c r="K307" s="14"/>
      <c r="L307" s="214"/>
      <c r="M307" s="219"/>
      <c r="N307" s="220"/>
      <c r="O307" s="220"/>
      <c r="P307" s="220"/>
      <c r="Q307" s="220"/>
      <c r="R307" s="220"/>
      <c r="S307" s="220"/>
      <c r="T307" s="22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15" t="s">
        <v>159</v>
      </c>
      <c r="AU307" s="215" t="s">
        <v>83</v>
      </c>
      <c r="AV307" s="14" t="s">
        <v>130</v>
      </c>
      <c r="AW307" s="14" t="s">
        <v>30</v>
      </c>
      <c r="AX307" s="14" t="s">
        <v>81</v>
      </c>
      <c r="AY307" s="215" t="s">
        <v>124</v>
      </c>
    </row>
    <row r="308" s="2" customFormat="1" ht="24.15" customHeight="1">
      <c r="A308" s="36"/>
      <c r="B308" s="170"/>
      <c r="C308" s="171" t="s">
        <v>558</v>
      </c>
      <c r="D308" s="171" t="s">
        <v>126</v>
      </c>
      <c r="E308" s="172" t="s">
        <v>559</v>
      </c>
      <c r="F308" s="173" t="s">
        <v>560</v>
      </c>
      <c r="G308" s="174" t="s">
        <v>134</v>
      </c>
      <c r="H308" s="175">
        <v>13</v>
      </c>
      <c r="I308" s="176"/>
      <c r="J308" s="177">
        <f>ROUND(I308*H308,2)</f>
        <v>0</v>
      </c>
      <c r="K308" s="178"/>
      <c r="L308" s="37"/>
      <c r="M308" s="179" t="s">
        <v>1</v>
      </c>
      <c r="N308" s="180" t="s">
        <v>38</v>
      </c>
      <c r="O308" s="75"/>
      <c r="P308" s="181">
        <f>O308*H308</f>
        <v>0</v>
      </c>
      <c r="Q308" s="181">
        <v>0</v>
      </c>
      <c r="R308" s="181">
        <f>Q308*H308</f>
        <v>0</v>
      </c>
      <c r="S308" s="181">
        <v>0.082000000000000003</v>
      </c>
      <c r="T308" s="182">
        <f>S308*H308</f>
        <v>1.0660000000000001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3" t="s">
        <v>130</v>
      </c>
      <c r="AT308" s="183" t="s">
        <v>126</v>
      </c>
      <c r="AU308" s="183" t="s">
        <v>83</v>
      </c>
      <c r="AY308" s="17" t="s">
        <v>124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17" t="s">
        <v>81</v>
      </c>
      <c r="BK308" s="184">
        <f>ROUND(I308*H308,2)</f>
        <v>0</v>
      </c>
      <c r="BL308" s="17" t="s">
        <v>130</v>
      </c>
      <c r="BM308" s="183" t="s">
        <v>561</v>
      </c>
    </row>
    <row r="309" s="2" customFormat="1">
      <c r="A309" s="36"/>
      <c r="B309" s="37"/>
      <c r="C309" s="36"/>
      <c r="D309" s="185" t="s">
        <v>146</v>
      </c>
      <c r="E309" s="36"/>
      <c r="F309" s="186" t="s">
        <v>562</v>
      </c>
      <c r="G309" s="36"/>
      <c r="H309" s="36"/>
      <c r="I309" s="187"/>
      <c r="J309" s="36"/>
      <c r="K309" s="36"/>
      <c r="L309" s="37"/>
      <c r="M309" s="188"/>
      <c r="N309" s="189"/>
      <c r="O309" s="75"/>
      <c r="P309" s="75"/>
      <c r="Q309" s="75"/>
      <c r="R309" s="75"/>
      <c r="S309" s="75"/>
      <c r="T309" s="7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7" t="s">
        <v>146</v>
      </c>
      <c r="AU309" s="17" t="s">
        <v>83</v>
      </c>
    </row>
    <row r="310" s="2" customFormat="1" ht="24.15" customHeight="1">
      <c r="A310" s="36"/>
      <c r="B310" s="170"/>
      <c r="C310" s="171" t="s">
        <v>563</v>
      </c>
      <c r="D310" s="171" t="s">
        <v>126</v>
      </c>
      <c r="E310" s="172" t="s">
        <v>564</v>
      </c>
      <c r="F310" s="173" t="s">
        <v>565</v>
      </c>
      <c r="G310" s="174" t="s">
        <v>216</v>
      </c>
      <c r="H310" s="175">
        <v>4</v>
      </c>
      <c r="I310" s="176"/>
      <c r="J310" s="177">
        <f>ROUND(I310*H310,2)</f>
        <v>0</v>
      </c>
      <c r="K310" s="178"/>
      <c r="L310" s="37"/>
      <c r="M310" s="179" t="s">
        <v>1</v>
      </c>
      <c r="N310" s="180" t="s">
        <v>38</v>
      </c>
      <c r="O310" s="75"/>
      <c r="P310" s="181">
        <f>O310*H310</f>
        <v>0</v>
      </c>
      <c r="Q310" s="181">
        <v>0</v>
      </c>
      <c r="R310" s="181">
        <f>Q310*H310</f>
        <v>0</v>
      </c>
      <c r="S310" s="181">
        <v>0.34999999999999998</v>
      </c>
      <c r="T310" s="182">
        <f>S310*H310</f>
        <v>1.3999999999999999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3" t="s">
        <v>130</v>
      </c>
      <c r="AT310" s="183" t="s">
        <v>126</v>
      </c>
      <c r="AU310" s="183" t="s">
        <v>83</v>
      </c>
      <c r="AY310" s="17" t="s">
        <v>124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7" t="s">
        <v>81</v>
      </c>
      <c r="BK310" s="184">
        <f>ROUND(I310*H310,2)</f>
        <v>0</v>
      </c>
      <c r="BL310" s="17" t="s">
        <v>130</v>
      </c>
      <c r="BM310" s="183" t="s">
        <v>566</v>
      </c>
    </row>
    <row r="311" s="12" customFormat="1" ht="22.8" customHeight="1">
      <c r="A311" s="12"/>
      <c r="B311" s="157"/>
      <c r="C311" s="12"/>
      <c r="D311" s="158" t="s">
        <v>72</v>
      </c>
      <c r="E311" s="168" t="s">
        <v>567</v>
      </c>
      <c r="F311" s="168" t="s">
        <v>568</v>
      </c>
      <c r="G311" s="12"/>
      <c r="H311" s="12"/>
      <c r="I311" s="160"/>
      <c r="J311" s="169">
        <f>BK311</f>
        <v>0</v>
      </c>
      <c r="K311" s="12"/>
      <c r="L311" s="157"/>
      <c r="M311" s="162"/>
      <c r="N311" s="163"/>
      <c r="O311" s="163"/>
      <c r="P311" s="164">
        <f>SUM(P312:P325)</f>
        <v>0</v>
      </c>
      <c r="Q311" s="163"/>
      <c r="R311" s="164">
        <f>SUM(R312:R325)</f>
        <v>0</v>
      </c>
      <c r="S311" s="163"/>
      <c r="T311" s="165">
        <f>SUM(T312:T325)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58" t="s">
        <v>81</v>
      </c>
      <c r="AT311" s="166" t="s">
        <v>72</v>
      </c>
      <c r="AU311" s="166" t="s">
        <v>81</v>
      </c>
      <c r="AY311" s="158" t="s">
        <v>124</v>
      </c>
      <c r="BK311" s="167">
        <f>SUM(BK312:BK325)</f>
        <v>0</v>
      </c>
    </row>
    <row r="312" s="2" customFormat="1" ht="21.75" customHeight="1">
      <c r="A312" s="36"/>
      <c r="B312" s="170"/>
      <c r="C312" s="171" t="s">
        <v>569</v>
      </c>
      <c r="D312" s="171" t="s">
        <v>126</v>
      </c>
      <c r="E312" s="172" t="s">
        <v>570</v>
      </c>
      <c r="F312" s="173" t="s">
        <v>571</v>
      </c>
      <c r="G312" s="174" t="s">
        <v>157</v>
      </c>
      <c r="H312" s="175">
        <v>724.5</v>
      </c>
      <c r="I312" s="176"/>
      <c r="J312" s="177">
        <f>ROUND(I312*H312,2)</f>
        <v>0</v>
      </c>
      <c r="K312" s="178"/>
      <c r="L312" s="37"/>
      <c r="M312" s="179" t="s">
        <v>1</v>
      </c>
      <c r="N312" s="180" t="s">
        <v>38</v>
      </c>
      <c r="O312" s="75"/>
      <c r="P312" s="181">
        <f>O312*H312</f>
        <v>0</v>
      </c>
      <c r="Q312" s="181">
        <v>0</v>
      </c>
      <c r="R312" s="181">
        <f>Q312*H312</f>
        <v>0</v>
      </c>
      <c r="S312" s="181">
        <v>0</v>
      </c>
      <c r="T312" s="18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3" t="s">
        <v>130</v>
      </c>
      <c r="AT312" s="183" t="s">
        <v>126</v>
      </c>
      <c r="AU312" s="183" t="s">
        <v>83</v>
      </c>
      <c r="AY312" s="17" t="s">
        <v>124</v>
      </c>
      <c r="BE312" s="184">
        <f>IF(N312="základní",J312,0)</f>
        <v>0</v>
      </c>
      <c r="BF312" s="184">
        <f>IF(N312="snížená",J312,0)</f>
        <v>0</v>
      </c>
      <c r="BG312" s="184">
        <f>IF(N312="zákl. přenesená",J312,0)</f>
        <v>0</v>
      </c>
      <c r="BH312" s="184">
        <f>IF(N312="sníž. přenesená",J312,0)</f>
        <v>0</v>
      </c>
      <c r="BI312" s="184">
        <f>IF(N312="nulová",J312,0)</f>
        <v>0</v>
      </c>
      <c r="BJ312" s="17" t="s">
        <v>81</v>
      </c>
      <c r="BK312" s="184">
        <f>ROUND(I312*H312,2)</f>
        <v>0</v>
      </c>
      <c r="BL312" s="17" t="s">
        <v>130</v>
      </c>
      <c r="BM312" s="183" t="s">
        <v>572</v>
      </c>
    </row>
    <row r="313" s="2" customFormat="1" ht="24.15" customHeight="1">
      <c r="A313" s="36"/>
      <c r="B313" s="170"/>
      <c r="C313" s="171" t="s">
        <v>573</v>
      </c>
      <c r="D313" s="171" t="s">
        <v>126</v>
      </c>
      <c r="E313" s="172" t="s">
        <v>574</v>
      </c>
      <c r="F313" s="173" t="s">
        <v>575</v>
      </c>
      <c r="G313" s="174" t="s">
        <v>157</v>
      </c>
      <c r="H313" s="175">
        <v>13765.5</v>
      </c>
      <c r="I313" s="176"/>
      <c r="J313" s="177">
        <f>ROUND(I313*H313,2)</f>
        <v>0</v>
      </c>
      <c r="K313" s="178"/>
      <c r="L313" s="37"/>
      <c r="M313" s="179" t="s">
        <v>1</v>
      </c>
      <c r="N313" s="180" t="s">
        <v>38</v>
      </c>
      <c r="O313" s="75"/>
      <c r="P313" s="181">
        <f>O313*H313</f>
        <v>0</v>
      </c>
      <c r="Q313" s="181">
        <v>0</v>
      </c>
      <c r="R313" s="181">
        <f>Q313*H313</f>
        <v>0</v>
      </c>
      <c r="S313" s="181">
        <v>0</v>
      </c>
      <c r="T313" s="18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3" t="s">
        <v>130</v>
      </c>
      <c r="AT313" s="183" t="s">
        <v>126</v>
      </c>
      <c r="AU313" s="183" t="s">
        <v>83</v>
      </c>
      <c r="AY313" s="17" t="s">
        <v>124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17" t="s">
        <v>81</v>
      </c>
      <c r="BK313" s="184">
        <f>ROUND(I313*H313,2)</f>
        <v>0</v>
      </c>
      <c r="BL313" s="17" t="s">
        <v>130</v>
      </c>
      <c r="BM313" s="183" t="s">
        <v>576</v>
      </c>
    </row>
    <row r="314" s="13" customFormat="1">
      <c r="A314" s="13"/>
      <c r="B314" s="190"/>
      <c r="C314" s="13"/>
      <c r="D314" s="185" t="s">
        <v>159</v>
      </c>
      <c r="E314" s="13"/>
      <c r="F314" s="192" t="s">
        <v>577</v>
      </c>
      <c r="G314" s="13"/>
      <c r="H314" s="193">
        <v>13765.5</v>
      </c>
      <c r="I314" s="194"/>
      <c r="J314" s="13"/>
      <c r="K314" s="13"/>
      <c r="L314" s="190"/>
      <c r="M314" s="195"/>
      <c r="N314" s="196"/>
      <c r="O314" s="196"/>
      <c r="P314" s="196"/>
      <c r="Q314" s="196"/>
      <c r="R314" s="196"/>
      <c r="S314" s="196"/>
      <c r="T314" s="19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1" t="s">
        <v>159</v>
      </c>
      <c r="AU314" s="191" t="s">
        <v>83</v>
      </c>
      <c r="AV314" s="13" t="s">
        <v>83</v>
      </c>
      <c r="AW314" s="13" t="s">
        <v>3</v>
      </c>
      <c r="AX314" s="13" t="s">
        <v>81</v>
      </c>
      <c r="AY314" s="191" t="s">
        <v>124</v>
      </c>
    </row>
    <row r="315" s="2" customFormat="1" ht="16.5" customHeight="1">
      <c r="A315" s="36"/>
      <c r="B315" s="170"/>
      <c r="C315" s="171" t="s">
        <v>578</v>
      </c>
      <c r="D315" s="171" t="s">
        <v>126</v>
      </c>
      <c r="E315" s="172" t="s">
        <v>579</v>
      </c>
      <c r="F315" s="173" t="s">
        <v>580</v>
      </c>
      <c r="G315" s="174" t="s">
        <v>157</v>
      </c>
      <c r="H315" s="175">
        <v>7.7549999999999999</v>
      </c>
      <c r="I315" s="176"/>
      <c r="J315" s="177">
        <f>ROUND(I315*H315,2)</f>
        <v>0</v>
      </c>
      <c r="K315" s="178"/>
      <c r="L315" s="37"/>
      <c r="M315" s="179" t="s">
        <v>1</v>
      </c>
      <c r="N315" s="180" t="s">
        <v>38</v>
      </c>
      <c r="O315" s="75"/>
      <c r="P315" s="181">
        <f>O315*H315</f>
        <v>0</v>
      </c>
      <c r="Q315" s="181">
        <v>0</v>
      </c>
      <c r="R315" s="181">
        <f>Q315*H315</f>
        <v>0</v>
      </c>
      <c r="S315" s="181">
        <v>0</v>
      </c>
      <c r="T315" s="182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3" t="s">
        <v>130</v>
      </c>
      <c r="AT315" s="183" t="s">
        <v>126</v>
      </c>
      <c r="AU315" s="183" t="s">
        <v>83</v>
      </c>
      <c r="AY315" s="17" t="s">
        <v>124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7" t="s">
        <v>81</v>
      </c>
      <c r="BK315" s="184">
        <f>ROUND(I315*H315,2)</f>
        <v>0</v>
      </c>
      <c r="BL315" s="17" t="s">
        <v>130</v>
      </c>
      <c r="BM315" s="183" t="s">
        <v>581</v>
      </c>
    </row>
    <row r="316" s="13" customFormat="1">
      <c r="A316" s="13"/>
      <c r="B316" s="190"/>
      <c r="C316" s="13"/>
      <c r="D316" s="185" t="s">
        <v>159</v>
      </c>
      <c r="E316" s="191" t="s">
        <v>1</v>
      </c>
      <c r="F316" s="192" t="s">
        <v>582</v>
      </c>
      <c r="G316" s="13"/>
      <c r="H316" s="193">
        <v>1.3999999999999999</v>
      </c>
      <c r="I316" s="194"/>
      <c r="J316" s="13"/>
      <c r="K316" s="13"/>
      <c r="L316" s="190"/>
      <c r="M316" s="195"/>
      <c r="N316" s="196"/>
      <c r="O316" s="196"/>
      <c r="P316" s="196"/>
      <c r="Q316" s="196"/>
      <c r="R316" s="196"/>
      <c r="S316" s="196"/>
      <c r="T316" s="19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1" t="s">
        <v>159</v>
      </c>
      <c r="AU316" s="191" t="s">
        <v>83</v>
      </c>
      <c r="AV316" s="13" t="s">
        <v>83</v>
      </c>
      <c r="AW316" s="13" t="s">
        <v>30</v>
      </c>
      <c r="AX316" s="13" t="s">
        <v>73</v>
      </c>
      <c r="AY316" s="191" t="s">
        <v>124</v>
      </c>
    </row>
    <row r="317" s="13" customFormat="1">
      <c r="A317" s="13"/>
      <c r="B317" s="190"/>
      <c r="C317" s="13"/>
      <c r="D317" s="185" t="s">
        <v>159</v>
      </c>
      <c r="E317" s="191" t="s">
        <v>1</v>
      </c>
      <c r="F317" s="192" t="s">
        <v>583</v>
      </c>
      <c r="G317" s="13"/>
      <c r="H317" s="193">
        <v>6.3550000000000004</v>
      </c>
      <c r="I317" s="194"/>
      <c r="J317" s="13"/>
      <c r="K317" s="13"/>
      <c r="L317" s="190"/>
      <c r="M317" s="195"/>
      <c r="N317" s="196"/>
      <c r="O317" s="196"/>
      <c r="P317" s="196"/>
      <c r="Q317" s="196"/>
      <c r="R317" s="196"/>
      <c r="S317" s="196"/>
      <c r="T317" s="19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1" t="s">
        <v>159</v>
      </c>
      <c r="AU317" s="191" t="s">
        <v>83</v>
      </c>
      <c r="AV317" s="13" t="s">
        <v>83</v>
      </c>
      <c r="AW317" s="13" t="s">
        <v>30</v>
      </c>
      <c r="AX317" s="13" t="s">
        <v>73</v>
      </c>
      <c r="AY317" s="191" t="s">
        <v>124</v>
      </c>
    </row>
    <row r="318" s="14" customFormat="1">
      <c r="A318" s="14"/>
      <c r="B318" s="214"/>
      <c r="C318" s="14"/>
      <c r="D318" s="185" t="s">
        <v>159</v>
      </c>
      <c r="E318" s="215" t="s">
        <v>1</v>
      </c>
      <c r="F318" s="216" t="s">
        <v>259</v>
      </c>
      <c r="G318" s="14"/>
      <c r="H318" s="217">
        <v>7.7550000000000008</v>
      </c>
      <c r="I318" s="218"/>
      <c r="J318" s="14"/>
      <c r="K318" s="14"/>
      <c r="L318" s="214"/>
      <c r="M318" s="219"/>
      <c r="N318" s="220"/>
      <c r="O318" s="220"/>
      <c r="P318" s="220"/>
      <c r="Q318" s="220"/>
      <c r="R318" s="220"/>
      <c r="S318" s="220"/>
      <c r="T318" s="22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15" t="s">
        <v>159</v>
      </c>
      <c r="AU318" s="215" t="s">
        <v>83</v>
      </c>
      <c r="AV318" s="14" t="s">
        <v>130</v>
      </c>
      <c r="AW318" s="14" t="s">
        <v>30</v>
      </c>
      <c r="AX318" s="14" t="s">
        <v>81</v>
      </c>
      <c r="AY318" s="215" t="s">
        <v>124</v>
      </c>
    </row>
    <row r="319" s="2" customFormat="1" ht="24.15" customHeight="1">
      <c r="A319" s="36"/>
      <c r="B319" s="170"/>
      <c r="C319" s="171" t="s">
        <v>584</v>
      </c>
      <c r="D319" s="171" t="s">
        <v>126</v>
      </c>
      <c r="E319" s="172" t="s">
        <v>585</v>
      </c>
      <c r="F319" s="173" t="s">
        <v>586</v>
      </c>
      <c r="G319" s="174" t="s">
        <v>157</v>
      </c>
      <c r="H319" s="175">
        <v>147.345</v>
      </c>
      <c r="I319" s="176"/>
      <c r="J319" s="177">
        <f>ROUND(I319*H319,2)</f>
        <v>0</v>
      </c>
      <c r="K319" s="178"/>
      <c r="L319" s="37"/>
      <c r="M319" s="179" t="s">
        <v>1</v>
      </c>
      <c r="N319" s="180" t="s">
        <v>38</v>
      </c>
      <c r="O319" s="75"/>
      <c r="P319" s="181">
        <f>O319*H319</f>
        <v>0</v>
      </c>
      <c r="Q319" s="181">
        <v>0</v>
      </c>
      <c r="R319" s="181">
        <f>Q319*H319</f>
        <v>0</v>
      </c>
      <c r="S319" s="181">
        <v>0</v>
      </c>
      <c r="T319" s="18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3" t="s">
        <v>130</v>
      </c>
      <c r="AT319" s="183" t="s">
        <v>126</v>
      </c>
      <c r="AU319" s="183" t="s">
        <v>83</v>
      </c>
      <c r="AY319" s="17" t="s">
        <v>124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17" t="s">
        <v>81</v>
      </c>
      <c r="BK319" s="184">
        <f>ROUND(I319*H319,2)</f>
        <v>0</v>
      </c>
      <c r="BL319" s="17" t="s">
        <v>130</v>
      </c>
      <c r="BM319" s="183" t="s">
        <v>587</v>
      </c>
    </row>
    <row r="320" s="13" customFormat="1">
      <c r="A320" s="13"/>
      <c r="B320" s="190"/>
      <c r="C320" s="13"/>
      <c r="D320" s="185" t="s">
        <v>159</v>
      </c>
      <c r="E320" s="191" t="s">
        <v>1</v>
      </c>
      <c r="F320" s="192" t="s">
        <v>588</v>
      </c>
      <c r="G320" s="13"/>
      <c r="H320" s="193">
        <v>147.345</v>
      </c>
      <c r="I320" s="194"/>
      <c r="J320" s="13"/>
      <c r="K320" s="13"/>
      <c r="L320" s="190"/>
      <c r="M320" s="195"/>
      <c r="N320" s="196"/>
      <c r="O320" s="196"/>
      <c r="P320" s="196"/>
      <c r="Q320" s="196"/>
      <c r="R320" s="196"/>
      <c r="S320" s="196"/>
      <c r="T320" s="19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1" t="s">
        <v>159</v>
      </c>
      <c r="AU320" s="191" t="s">
        <v>83</v>
      </c>
      <c r="AV320" s="13" t="s">
        <v>83</v>
      </c>
      <c r="AW320" s="13" t="s">
        <v>30</v>
      </c>
      <c r="AX320" s="13" t="s">
        <v>81</v>
      </c>
      <c r="AY320" s="191" t="s">
        <v>124</v>
      </c>
    </row>
    <row r="321" s="2" customFormat="1" ht="33" customHeight="1">
      <c r="A321" s="36"/>
      <c r="B321" s="170"/>
      <c r="C321" s="171" t="s">
        <v>589</v>
      </c>
      <c r="D321" s="171" t="s">
        <v>126</v>
      </c>
      <c r="E321" s="172" t="s">
        <v>590</v>
      </c>
      <c r="F321" s="173" t="s">
        <v>591</v>
      </c>
      <c r="G321" s="174" t="s">
        <v>157</v>
      </c>
      <c r="H321" s="175">
        <v>9.1549999999999994</v>
      </c>
      <c r="I321" s="176"/>
      <c r="J321" s="177">
        <f>ROUND(I321*H321,2)</f>
        <v>0</v>
      </c>
      <c r="K321" s="178"/>
      <c r="L321" s="37"/>
      <c r="M321" s="179" t="s">
        <v>1</v>
      </c>
      <c r="N321" s="180" t="s">
        <v>38</v>
      </c>
      <c r="O321" s="75"/>
      <c r="P321" s="181">
        <f>O321*H321</f>
        <v>0</v>
      </c>
      <c r="Q321" s="181">
        <v>0</v>
      </c>
      <c r="R321" s="181">
        <f>Q321*H321</f>
        <v>0</v>
      </c>
      <c r="S321" s="181">
        <v>0</v>
      </c>
      <c r="T321" s="182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3" t="s">
        <v>130</v>
      </c>
      <c r="AT321" s="183" t="s">
        <v>126</v>
      </c>
      <c r="AU321" s="183" t="s">
        <v>83</v>
      </c>
      <c r="AY321" s="17" t="s">
        <v>124</v>
      </c>
      <c r="BE321" s="184">
        <f>IF(N321="základní",J321,0)</f>
        <v>0</v>
      </c>
      <c r="BF321" s="184">
        <f>IF(N321="snížená",J321,0)</f>
        <v>0</v>
      </c>
      <c r="BG321" s="184">
        <f>IF(N321="zákl. přenesená",J321,0)</f>
        <v>0</v>
      </c>
      <c r="BH321" s="184">
        <f>IF(N321="sníž. přenesená",J321,0)</f>
        <v>0</v>
      </c>
      <c r="BI321" s="184">
        <f>IF(N321="nulová",J321,0)</f>
        <v>0</v>
      </c>
      <c r="BJ321" s="17" t="s">
        <v>81</v>
      </c>
      <c r="BK321" s="184">
        <f>ROUND(I321*H321,2)</f>
        <v>0</v>
      </c>
      <c r="BL321" s="17" t="s">
        <v>130</v>
      </c>
      <c r="BM321" s="183" t="s">
        <v>592</v>
      </c>
    </row>
    <row r="322" s="13" customFormat="1">
      <c r="A322" s="13"/>
      <c r="B322" s="190"/>
      <c r="C322" s="13"/>
      <c r="D322" s="185" t="s">
        <v>159</v>
      </c>
      <c r="E322" s="191" t="s">
        <v>1</v>
      </c>
      <c r="F322" s="192" t="s">
        <v>593</v>
      </c>
      <c r="G322" s="13"/>
      <c r="H322" s="193">
        <v>9.1549999999999994</v>
      </c>
      <c r="I322" s="194"/>
      <c r="J322" s="13"/>
      <c r="K322" s="13"/>
      <c r="L322" s="190"/>
      <c r="M322" s="195"/>
      <c r="N322" s="196"/>
      <c r="O322" s="196"/>
      <c r="P322" s="196"/>
      <c r="Q322" s="196"/>
      <c r="R322" s="196"/>
      <c r="S322" s="196"/>
      <c r="T322" s="19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1" t="s">
        <v>159</v>
      </c>
      <c r="AU322" s="191" t="s">
        <v>83</v>
      </c>
      <c r="AV322" s="13" t="s">
        <v>83</v>
      </c>
      <c r="AW322" s="13" t="s">
        <v>30</v>
      </c>
      <c r="AX322" s="13" t="s">
        <v>81</v>
      </c>
      <c r="AY322" s="191" t="s">
        <v>124</v>
      </c>
    </row>
    <row r="323" s="2" customFormat="1" ht="24.15" customHeight="1">
      <c r="A323" s="36"/>
      <c r="B323" s="170"/>
      <c r="C323" s="171" t="s">
        <v>594</v>
      </c>
      <c r="D323" s="171" t="s">
        <v>126</v>
      </c>
      <c r="E323" s="172" t="s">
        <v>595</v>
      </c>
      <c r="F323" s="173" t="s">
        <v>273</v>
      </c>
      <c r="G323" s="174" t="s">
        <v>157</v>
      </c>
      <c r="H323" s="175">
        <v>402</v>
      </c>
      <c r="I323" s="176"/>
      <c r="J323" s="177">
        <f>ROUND(I323*H323,2)</f>
        <v>0</v>
      </c>
      <c r="K323" s="178"/>
      <c r="L323" s="37"/>
      <c r="M323" s="179" t="s">
        <v>1</v>
      </c>
      <c r="N323" s="180" t="s">
        <v>38</v>
      </c>
      <c r="O323" s="75"/>
      <c r="P323" s="181">
        <f>O323*H323</f>
        <v>0</v>
      </c>
      <c r="Q323" s="181">
        <v>0</v>
      </c>
      <c r="R323" s="181">
        <f>Q323*H323</f>
        <v>0</v>
      </c>
      <c r="S323" s="181">
        <v>0</v>
      </c>
      <c r="T323" s="18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3" t="s">
        <v>130</v>
      </c>
      <c r="AT323" s="183" t="s">
        <v>126</v>
      </c>
      <c r="AU323" s="183" t="s">
        <v>83</v>
      </c>
      <c r="AY323" s="17" t="s">
        <v>124</v>
      </c>
      <c r="BE323" s="184">
        <f>IF(N323="základní",J323,0)</f>
        <v>0</v>
      </c>
      <c r="BF323" s="184">
        <f>IF(N323="snížená",J323,0)</f>
        <v>0</v>
      </c>
      <c r="BG323" s="184">
        <f>IF(N323="zákl. přenesená",J323,0)</f>
        <v>0</v>
      </c>
      <c r="BH323" s="184">
        <f>IF(N323="sníž. přenesená",J323,0)</f>
        <v>0</v>
      </c>
      <c r="BI323" s="184">
        <f>IF(N323="nulová",J323,0)</f>
        <v>0</v>
      </c>
      <c r="BJ323" s="17" t="s">
        <v>81</v>
      </c>
      <c r="BK323" s="184">
        <f>ROUND(I323*H323,2)</f>
        <v>0</v>
      </c>
      <c r="BL323" s="17" t="s">
        <v>130</v>
      </c>
      <c r="BM323" s="183" t="s">
        <v>596</v>
      </c>
    </row>
    <row r="324" s="2" customFormat="1">
      <c r="A324" s="36"/>
      <c r="B324" s="37"/>
      <c r="C324" s="36"/>
      <c r="D324" s="185" t="s">
        <v>146</v>
      </c>
      <c r="E324" s="36"/>
      <c r="F324" s="186" t="s">
        <v>597</v>
      </c>
      <c r="G324" s="36"/>
      <c r="H324" s="36"/>
      <c r="I324" s="187"/>
      <c r="J324" s="36"/>
      <c r="K324" s="36"/>
      <c r="L324" s="37"/>
      <c r="M324" s="188"/>
      <c r="N324" s="189"/>
      <c r="O324" s="75"/>
      <c r="P324" s="75"/>
      <c r="Q324" s="75"/>
      <c r="R324" s="75"/>
      <c r="S324" s="75"/>
      <c r="T324" s="7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7" t="s">
        <v>146</v>
      </c>
      <c r="AU324" s="17" t="s">
        <v>83</v>
      </c>
    </row>
    <row r="325" s="2" customFormat="1" ht="44.25" customHeight="1">
      <c r="A325" s="36"/>
      <c r="B325" s="170"/>
      <c r="C325" s="171" t="s">
        <v>598</v>
      </c>
      <c r="D325" s="171" t="s">
        <v>126</v>
      </c>
      <c r="E325" s="172" t="s">
        <v>599</v>
      </c>
      <c r="F325" s="173" t="s">
        <v>600</v>
      </c>
      <c r="G325" s="174" t="s">
        <v>157</v>
      </c>
      <c r="H325" s="175">
        <v>724.5</v>
      </c>
      <c r="I325" s="176"/>
      <c r="J325" s="177">
        <f>ROUND(I325*H325,2)</f>
        <v>0</v>
      </c>
      <c r="K325" s="178"/>
      <c r="L325" s="37"/>
      <c r="M325" s="179" t="s">
        <v>1</v>
      </c>
      <c r="N325" s="180" t="s">
        <v>38</v>
      </c>
      <c r="O325" s="75"/>
      <c r="P325" s="181">
        <f>O325*H325</f>
        <v>0</v>
      </c>
      <c r="Q325" s="181">
        <v>0</v>
      </c>
      <c r="R325" s="181">
        <f>Q325*H325</f>
        <v>0</v>
      </c>
      <c r="S325" s="181">
        <v>0</v>
      </c>
      <c r="T325" s="18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3" t="s">
        <v>130</v>
      </c>
      <c r="AT325" s="183" t="s">
        <v>126</v>
      </c>
      <c r="AU325" s="183" t="s">
        <v>83</v>
      </c>
      <c r="AY325" s="17" t="s">
        <v>124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17" t="s">
        <v>81</v>
      </c>
      <c r="BK325" s="184">
        <f>ROUND(I325*H325,2)</f>
        <v>0</v>
      </c>
      <c r="BL325" s="17" t="s">
        <v>130</v>
      </c>
      <c r="BM325" s="183" t="s">
        <v>601</v>
      </c>
    </row>
    <row r="326" s="12" customFormat="1" ht="25.92" customHeight="1">
      <c r="A326" s="12"/>
      <c r="B326" s="157"/>
      <c r="C326" s="12"/>
      <c r="D326" s="158" t="s">
        <v>72</v>
      </c>
      <c r="E326" s="159" t="s">
        <v>161</v>
      </c>
      <c r="F326" s="159" t="s">
        <v>162</v>
      </c>
      <c r="G326" s="12"/>
      <c r="H326" s="12"/>
      <c r="I326" s="160"/>
      <c r="J326" s="161">
        <f>BK326</f>
        <v>0</v>
      </c>
      <c r="K326" s="12"/>
      <c r="L326" s="157"/>
      <c r="M326" s="162"/>
      <c r="N326" s="163"/>
      <c r="O326" s="163"/>
      <c r="P326" s="164">
        <f>P327</f>
        <v>0</v>
      </c>
      <c r="Q326" s="163"/>
      <c r="R326" s="164">
        <f>R327</f>
        <v>0</v>
      </c>
      <c r="S326" s="163"/>
      <c r="T326" s="165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58" t="s">
        <v>154</v>
      </c>
      <c r="AT326" s="166" t="s">
        <v>72</v>
      </c>
      <c r="AU326" s="166" t="s">
        <v>73</v>
      </c>
      <c r="AY326" s="158" t="s">
        <v>124</v>
      </c>
      <c r="BK326" s="167">
        <f>BK327</f>
        <v>0</v>
      </c>
    </row>
    <row r="327" s="12" customFormat="1" ht="22.8" customHeight="1">
      <c r="A327" s="12"/>
      <c r="B327" s="157"/>
      <c r="C327" s="12"/>
      <c r="D327" s="158" t="s">
        <v>72</v>
      </c>
      <c r="E327" s="168" t="s">
        <v>163</v>
      </c>
      <c r="F327" s="168" t="s">
        <v>164</v>
      </c>
      <c r="G327" s="12"/>
      <c r="H327" s="12"/>
      <c r="I327" s="160"/>
      <c r="J327" s="169">
        <f>BK327</f>
        <v>0</v>
      </c>
      <c r="K327" s="12"/>
      <c r="L327" s="157"/>
      <c r="M327" s="162"/>
      <c r="N327" s="163"/>
      <c r="O327" s="163"/>
      <c r="P327" s="164">
        <f>SUM(P328:P329)</f>
        <v>0</v>
      </c>
      <c r="Q327" s="163"/>
      <c r="R327" s="164">
        <f>SUM(R328:R329)</f>
        <v>0</v>
      </c>
      <c r="S327" s="163"/>
      <c r="T327" s="165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58" t="s">
        <v>154</v>
      </c>
      <c r="AT327" s="166" t="s">
        <v>72</v>
      </c>
      <c r="AU327" s="166" t="s">
        <v>81</v>
      </c>
      <c r="AY327" s="158" t="s">
        <v>124</v>
      </c>
      <c r="BK327" s="167">
        <f>SUM(BK328:BK329)</f>
        <v>0</v>
      </c>
    </row>
    <row r="328" s="2" customFormat="1" ht="24.15" customHeight="1">
      <c r="A328" s="36"/>
      <c r="B328" s="170"/>
      <c r="C328" s="171" t="s">
        <v>602</v>
      </c>
      <c r="D328" s="171" t="s">
        <v>126</v>
      </c>
      <c r="E328" s="172" t="s">
        <v>166</v>
      </c>
      <c r="F328" s="173" t="s">
        <v>603</v>
      </c>
      <c r="G328" s="174" t="s">
        <v>143</v>
      </c>
      <c r="H328" s="175">
        <v>1</v>
      </c>
      <c r="I328" s="176"/>
      <c r="J328" s="177">
        <f>ROUND(I328*H328,2)</f>
        <v>0</v>
      </c>
      <c r="K328" s="178"/>
      <c r="L328" s="37"/>
      <c r="M328" s="179" t="s">
        <v>1</v>
      </c>
      <c r="N328" s="180" t="s">
        <v>38</v>
      </c>
      <c r="O328" s="75"/>
      <c r="P328" s="181">
        <f>O328*H328</f>
        <v>0</v>
      </c>
      <c r="Q328" s="181">
        <v>0</v>
      </c>
      <c r="R328" s="181">
        <f>Q328*H328</f>
        <v>0</v>
      </c>
      <c r="S328" s="181">
        <v>0</v>
      </c>
      <c r="T328" s="18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3" t="s">
        <v>144</v>
      </c>
      <c r="AT328" s="183" t="s">
        <v>126</v>
      </c>
      <c r="AU328" s="183" t="s">
        <v>83</v>
      </c>
      <c r="AY328" s="17" t="s">
        <v>124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17" t="s">
        <v>81</v>
      </c>
      <c r="BK328" s="184">
        <f>ROUND(I328*H328,2)</f>
        <v>0</v>
      </c>
      <c r="BL328" s="17" t="s">
        <v>144</v>
      </c>
      <c r="BM328" s="183" t="s">
        <v>604</v>
      </c>
    </row>
    <row r="329" s="2" customFormat="1">
      <c r="A329" s="36"/>
      <c r="B329" s="37"/>
      <c r="C329" s="36"/>
      <c r="D329" s="185" t="s">
        <v>146</v>
      </c>
      <c r="E329" s="36"/>
      <c r="F329" s="186" t="s">
        <v>605</v>
      </c>
      <c r="G329" s="36"/>
      <c r="H329" s="36"/>
      <c r="I329" s="187"/>
      <c r="J329" s="36"/>
      <c r="K329" s="36"/>
      <c r="L329" s="37"/>
      <c r="M329" s="222"/>
      <c r="N329" s="223"/>
      <c r="O329" s="200"/>
      <c r="P329" s="200"/>
      <c r="Q329" s="200"/>
      <c r="R329" s="200"/>
      <c r="S329" s="200"/>
      <c r="T329" s="224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7" t="s">
        <v>146</v>
      </c>
      <c r="AU329" s="17" t="s">
        <v>83</v>
      </c>
    </row>
    <row r="330" s="2" customFormat="1" ht="6.96" customHeight="1">
      <c r="A330" s="36"/>
      <c r="B330" s="58"/>
      <c r="C330" s="59"/>
      <c r="D330" s="59"/>
      <c r="E330" s="59"/>
      <c r="F330" s="59"/>
      <c r="G330" s="59"/>
      <c r="H330" s="59"/>
      <c r="I330" s="59"/>
      <c r="J330" s="59"/>
      <c r="K330" s="59"/>
      <c r="L330" s="37"/>
      <c r="M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</row>
  </sheetData>
  <autoFilter ref="C124:K32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II/105 od kř. III/10529 Bratřejov - kř. MK Žemličkova Lhota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606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18. 8. 2022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31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33</v>
      </c>
      <c r="E30" s="36"/>
      <c r="F30" s="36"/>
      <c r="G30" s="36"/>
      <c r="H30" s="36"/>
      <c r="I30" s="36"/>
      <c r="J30" s="94">
        <f>ROUND(J124,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35</v>
      </c>
      <c r="G32" s="36"/>
      <c r="H32" s="36"/>
      <c r="I32" s="41" t="s">
        <v>34</v>
      </c>
      <c r="J32" s="41" t="s">
        <v>36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37</v>
      </c>
      <c r="E33" s="30" t="s">
        <v>38</v>
      </c>
      <c r="F33" s="125">
        <f>ROUND((SUM(BE124:BE235)),  2)</f>
        <v>0</v>
      </c>
      <c r="G33" s="36"/>
      <c r="H33" s="36"/>
      <c r="I33" s="126">
        <v>0.20999999999999999</v>
      </c>
      <c r="J33" s="125">
        <f>ROUND(((SUM(BE124:BE235))*I33),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39</v>
      </c>
      <c r="F34" s="125">
        <f>ROUND((SUM(BF124:BF235)),  2)</f>
        <v>0</v>
      </c>
      <c r="G34" s="36"/>
      <c r="H34" s="36"/>
      <c r="I34" s="126">
        <v>0.14999999999999999</v>
      </c>
      <c r="J34" s="125">
        <f>ROUND(((SUM(BF124:BF235))*I34),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40</v>
      </c>
      <c r="F35" s="125">
        <f>ROUND((SUM(BG124:BG235)),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41</v>
      </c>
      <c r="F36" s="125">
        <f>ROUND((SUM(BH124:BH235)),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42</v>
      </c>
      <c r="F37" s="125">
        <f>ROUND((SUM(BI124:BI235)),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43</v>
      </c>
      <c r="E39" s="79"/>
      <c r="F39" s="79"/>
      <c r="G39" s="129" t="s">
        <v>44</v>
      </c>
      <c r="H39" s="130" t="s">
        <v>45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33" t="s">
        <v>49</v>
      </c>
      <c r="G61" s="56" t="s">
        <v>48</v>
      </c>
      <c r="H61" s="39"/>
      <c r="I61" s="39"/>
      <c r="J61" s="134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33" t="s">
        <v>49</v>
      </c>
      <c r="G76" s="56" t="s">
        <v>48</v>
      </c>
      <c r="H76" s="39"/>
      <c r="I76" s="39"/>
      <c r="J76" s="134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II/105 od kř. III/10529 Bratřejov - kř. MK Žemličkova Lhota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101.2 - Silnice II/105 - úsek II.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18. 8. 2022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31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101</v>
      </c>
      <c r="E97" s="140"/>
      <c r="F97" s="140"/>
      <c r="G97" s="140"/>
      <c r="H97" s="140"/>
      <c r="I97" s="140"/>
      <c r="J97" s="141">
        <f>J125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102</v>
      </c>
      <c r="E98" s="144"/>
      <c r="F98" s="144"/>
      <c r="G98" s="144"/>
      <c r="H98" s="144"/>
      <c r="I98" s="144"/>
      <c r="J98" s="145">
        <f>J126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198</v>
      </c>
      <c r="E99" s="144"/>
      <c r="F99" s="144"/>
      <c r="G99" s="144"/>
      <c r="H99" s="144"/>
      <c r="I99" s="144"/>
      <c r="J99" s="145">
        <f>J175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200</v>
      </c>
      <c r="E100" s="144"/>
      <c r="F100" s="144"/>
      <c r="G100" s="144"/>
      <c r="H100" s="144"/>
      <c r="I100" s="144"/>
      <c r="J100" s="145">
        <f>J217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201</v>
      </c>
      <c r="E101" s="144"/>
      <c r="F101" s="144"/>
      <c r="G101" s="144"/>
      <c r="H101" s="144"/>
      <c r="I101" s="144"/>
      <c r="J101" s="145">
        <f>J225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8"/>
      <c r="C102" s="9"/>
      <c r="D102" s="139" t="s">
        <v>105</v>
      </c>
      <c r="E102" s="140"/>
      <c r="F102" s="140"/>
      <c r="G102" s="140"/>
      <c r="H102" s="140"/>
      <c r="I102" s="140"/>
      <c r="J102" s="141">
        <f>J230</f>
        <v>0</v>
      </c>
      <c r="K102" s="9"/>
      <c r="L102" s="13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2"/>
      <c r="C103" s="10"/>
      <c r="D103" s="143" t="s">
        <v>106</v>
      </c>
      <c r="E103" s="144"/>
      <c r="F103" s="144"/>
      <c r="G103" s="144"/>
      <c r="H103" s="144"/>
      <c r="I103" s="144"/>
      <c r="J103" s="145">
        <f>J231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107</v>
      </c>
      <c r="E104" s="144"/>
      <c r="F104" s="144"/>
      <c r="G104" s="144"/>
      <c r="H104" s="144"/>
      <c r="I104" s="144"/>
      <c r="J104" s="145">
        <f>J234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109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119" t="str">
        <f>E7</f>
        <v>II/105 od kř. III/10529 Bratřejov - kř. MK Žemličkova Lhota - PD</v>
      </c>
      <c r="F114" s="30"/>
      <c r="G114" s="30"/>
      <c r="H114" s="30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94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E9</f>
        <v>SO 101.2 - Silnice II/105 - úsek II.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F12</f>
        <v xml:space="preserve"> </v>
      </c>
      <c r="G118" s="36"/>
      <c r="H118" s="36"/>
      <c r="I118" s="30" t="s">
        <v>22</v>
      </c>
      <c r="J118" s="67" t="str">
        <f>IF(J12="","",J12)</f>
        <v>18. 8. 2022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E15</f>
        <v xml:space="preserve"> </v>
      </c>
      <c r="G120" s="36"/>
      <c r="H120" s="36"/>
      <c r="I120" s="30" t="s">
        <v>29</v>
      </c>
      <c r="J120" s="34" t="str">
        <f>E21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6"/>
      <c r="E121" s="36"/>
      <c r="F121" s="25" t="str">
        <f>IF(E18="","",E18)</f>
        <v>Vyplň údaj</v>
      </c>
      <c r="G121" s="36"/>
      <c r="H121" s="36"/>
      <c r="I121" s="30" t="s">
        <v>31</v>
      </c>
      <c r="J121" s="34" t="str">
        <f>E24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6"/>
      <c r="B123" s="147"/>
      <c r="C123" s="148" t="s">
        <v>110</v>
      </c>
      <c r="D123" s="149" t="s">
        <v>58</v>
      </c>
      <c r="E123" s="149" t="s">
        <v>54</v>
      </c>
      <c r="F123" s="149" t="s">
        <v>55</v>
      </c>
      <c r="G123" s="149" t="s">
        <v>111</v>
      </c>
      <c r="H123" s="149" t="s">
        <v>112</v>
      </c>
      <c r="I123" s="149" t="s">
        <v>113</v>
      </c>
      <c r="J123" s="150" t="s">
        <v>98</v>
      </c>
      <c r="K123" s="151" t="s">
        <v>114</v>
      </c>
      <c r="L123" s="152"/>
      <c r="M123" s="84" t="s">
        <v>1</v>
      </c>
      <c r="N123" s="85" t="s">
        <v>37</v>
      </c>
      <c r="O123" s="85" t="s">
        <v>115</v>
      </c>
      <c r="P123" s="85" t="s">
        <v>116</v>
      </c>
      <c r="Q123" s="85" t="s">
        <v>117</v>
      </c>
      <c r="R123" s="85" t="s">
        <v>118</v>
      </c>
      <c r="S123" s="85" t="s">
        <v>119</v>
      </c>
      <c r="T123" s="86" t="s">
        <v>120</v>
      </c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</row>
    <row r="124" s="2" customFormat="1" ht="22.8" customHeight="1">
      <c r="A124" s="36"/>
      <c r="B124" s="37"/>
      <c r="C124" s="91" t="s">
        <v>121</v>
      </c>
      <c r="D124" s="36"/>
      <c r="E124" s="36"/>
      <c r="F124" s="36"/>
      <c r="G124" s="36"/>
      <c r="H124" s="36"/>
      <c r="I124" s="36"/>
      <c r="J124" s="153">
        <f>BK124</f>
        <v>0</v>
      </c>
      <c r="K124" s="36"/>
      <c r="L124" s="37"/>
      <c r="M124" s="87"/>
      <c r="N124" s="71"/>
      <c r="O124" s="88"/>
      <c r="P124" s="154">
        <f>P125+P230</f>
        <v>0</v>
      </c>
      <c r="Q124" s="88"/>
      <c r="R124" s="154">
        <f>R125+R230</f>
        <v>174.78832420000001</v>
      </c>
      <c r="S124" s="88"/>
      <c r="T124" s="155">
        <f>T125+T230</f>
        <v>194.77600000000001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72</v>
      </c>
      <c r="AU124" s="17" t="s">
        <v>100</v>
      </c>
      <c r="BK124" s="156">
        <f>BK125+BK230</f>
        <v>0</v>
      </c>
    </row>
    <row r="125" s="12" customFormat="1" ht="25.92" customHeight="1">
      <c r="A125" s="12"/>
      <c r="B125" s="157"/>
      <c r="C125" s="12"/>
      <c r="D125" s="158" t="s">
        <v>72</v>
      </c>
      <c r="E125" s="159" t="s">
        <v>122</v>
      </c>
      <c r="F125" s="159" t="s">
        <v>123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P126+P175+P217+P225</f>
        <v>0</v>
      </c>
      <c r="Q125" s="163"/>
      <c r="R125" s="164">
        <f>R126+R175+R217+R225</f>
        <v>174.78832420000001</v>
      </c>
      <c r="S125" s="163"/>
      <c r="T125" s="165">
        <f>T126+T175+T217+T225</f>
        <v>194.77600000000001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81</v>
      </c>
      <c r="AT125" s="166" t="s">
        <v>72</v>
      </c>
      <c r="AU125" s="166" t="s">
        <v>73</v>
      </c>
      <c r="AY125" s="158" t="s">
        <v>124</v>
      </c>
      <c r="BK125" s="167">
        <f>BK126+BK175+BK217+BK225</f>
        <v>0</v>
      </c>
    </row>
    <row r="126" s="12" customFormat="1" ht="22.8" customHeight="1">
      <c r="A126" s="12"/>
      <c r="B126" s="157"/>
      <c r="C126" s="12"/>
      <c r="D126" s="158" t="s">
        <v>72</v>
      </c>
      <c r="E126" s="168" t="s">
        <v>81</v>
      </c>
      <c r="F126" s="168" t="s">
        <v>125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SUM(P127:P174)</f>
        <v>0</v>
      </c>
      <c r="Q126" s="163"/>
      <c r="R126" s="164">
        <f>SUM(R127:R174)</f>
        <v>1.1791361999999999</v>
      </c>
      <c r="S126" s="163"/>
      <c r="T126" s="165">
        <f>SUM(T127:T174)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81</v>
      </c>
      <c r="AY126" s="158" t="s">
        <v>124</v>
      </c>
      <c r="BK126" s="167">
        <f>SUM(BK127:BK174)</f>
        <v>0</v>
      </c>
    </row>
    <row r="127" s="2" customFormat="1" ht="24.15" customHeight="1">
      <c r="A127" s="36"/>
      <c r="B127" s="170"/>
      <c r="C127" s="171" t="s">
        <v>81</v>
      </c>
      <c r="D127" s="171" t="s">
        <v>126</v>
      </c>
      <c r="E127" s="172" t="s">
        <v>206</v>
      </c>
      <c r="F127" s="173" t="s">
        <v>207</v>
      </c>
      <c r="G127" s="174" t="s">
        <v>129</v>
      </c>
      <c r="H127" s="175">
        <v>426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38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0.75</v>
      </c>
      <c r="T127" s="182">
        <f>S127*H127</f>
        <v>319.5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130</v>
      </c>
      <c r="AT127" s="183" t="s">
        <v>126</v>
      </c>
      <c r="AU127" s="183" t="s">
        <v>83</v>
      </c>
      <c r="AY127" s="17" t="s">
        <v>124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81</v>
      </c>
      <c r="BK127" s="184">
        <f>ROUND(I127*H127,2)</f>
        <v>0</v>
      </c>
      <c r="BL127" s="17" t="s">
        <v>130</v>
      </c>
      <c r="BM127" s="183" t="s">
        <v>607</v>
      </c>
    </row>
    <row r="128" s="2" customFormat="1" ht="33" customHeight="1">
      <c r="A128" s="36"/>
      <c r="B128" s="170"/>
      <c r="C128" s="171" t="s">
        <v>83</v>
      </c>
      <c r="D128" s="171" t="s">
        <v>126</v>
      </c>
      <c r="E128" s="172" t="s">
        <v>209</v>
      </c>
      <c r="F128" s="173" t="s">
        <v>210</v>
      </c>
      <c r="G128" s="174" t="s">
        <v>129</v>
      </c>
      <c r="H128" s="175">
        <v>5684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38</v>
      </c>
      <c r="O128" s="75"/>
      <c r="P128" s="181">
        <f>O128*H128</f>
        <v>0</v>
      </c>
      <c r="Q128" s="181">
        <v>5.0000000000000002E-05</v>
      </c>
      <c r="R128" s="181">
        <f>Q128*H128</f>
        <v>0.28420000000000001</v>
      </c>
      <c r="S128" s="181">
        <v>0.069000000000000006</v>
      </c>
      <c r="T128" s="182">
        <f>S128*H128</f>
        <v>392.19600000000003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130</v>
      </c>
      <c r="AT128" s="183" t="s">
        <v>126</v>
      </c>
      <c r="AU128" s="183" t="s">
        <v>83</v>
      </c>
      <c r="AY128" s="17" t="s">
        <v>124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81</v>
      </c>
      <c r="BK128" s="184">
        <f>ROUND(I128*H128,2)</f>
        <v>0</v>
      </c>
      <c r="BL128" s="17" t="s">
        <v>130</v>
      </c>
      <c r="BM128" s="183" t="s">
        <v>608</v>
      </c>
    </row>
    <row r="129" s="2" customFormat="1">
      <c r="A129" s="36"/>
      <c r="B129" s="37"/>
      <c r="C129" s="36"/>
      <c r="D129" s="185" t="s">
        <v>146</v>
      </c>
      <c r="E129" s="36"/>
      <c r="F129" s="186" t="s">
        <v>212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146</v>
      </c>
      <c r="AU129" s="17" t="s">
        <v>83</v>
      </c>
    </row>
    <row r="130" s="13" customFormat="1">
      <c r="A130" s="13"/>
      <c r="B130" s="190"/>
      <c r="C130" s="13"/>
      <c r="D130" s="185" t="s">
        <v>159</v>
      </c>
      <c r="E130" s="191" t="s">
        <v>1</v>
      </c>
      <c r="F130" s="192" t="s">
        <v>609</v>
      </c>
      <c r="G130" s="13"/>
      <c r="H130" s="193">
        <v>5684</v>
      </c>
      <c r="I130" s="194"/>
      <c r="J130" s="13"/>
      <c r="K130" s="13"/>
      <c r="L130" s="190"/>
      <c r="M130" s="195"/>
      <c r="N130" s="196"/>
      <c r="O130" s="196"/>
      <c r="P130" s="196"/>
      <c r="Q130" s="196"/>
      <c r="R130" s="196"/>
      <c r="S130" s="196"/>
      <c r="T130" s="19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1" t="s">
        <v>159</v>
      </c>
      <c r="AU130" s="191" t="s">
        <v>83</v>
      </c>
      <c r="AV130" s="13" t="s">
        <v>83</v>
      </c>
      <c r="AW130" s="13" t="s">
        <v>30</v>
      </c>
      <c r="AX130" s="13" t="s">
        <v>81</v>
      </c>
      <c r="AY130" s="191" t="s">
        <v>124</v>
      </c>
    </row>
    <row r="131" s="2" customFormat="1" ht="24.15" customHeight="1">
      <c r="A131" s="36"/>
      <c r="B131" s="170"/>
      <c r="C131" s="171" t="s">
        <v>140</v>
      </c>
      <c r="D131" s="171" t="s">
        <v>126</v>
      </c>
      <c r="E131" s="172" t="s">
        <v>218</v>
      </c>
      <c r="F131" s="173" t="s">
        <v>219</v>
      </c>
      <c r="G131" s="174" t="s">
        <v>220</v>
      </c>
      <c r="H131" s="175">
        <v>21.300000000000001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38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130</v>
      </c>
      <c r="AT131" s="183" t="s">
        <v>126</v>
      </c>
      <c r="AU131" s="183" t="s">
        <v>83</v>
      </c>
      <c r="AY131" s="17" t="s">
        <v>124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81</v>
      </c>
      <c r="BK131" s="184">
        <f>ROUND(I131*H131,2)</f>
        <v>0</v>
      </c>
      <c r="BL131" s="17" t="s">
        <v>130</v>
      </c>
      <c r="BM131" s="183" t="s">
        <v>610</v>
      </c>
    </row>
    <row r="132" s="2" customFormat="1">
      <c r="A132" s="36"/>
      <c r="B132" s="37"/>
      <c r="C132" s="36"/>
      <c r="D132" s="185" t="s">
        <v>146</v>
      </c>
      <c r="E132" s="36"/>
      <c r="F132" s="186" t="s">
        <v>222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146</v>
      </c>
      <c r="AU132" s="17" t="s">
        <v>83</v>
      </c>
    </row>
    <row r="133" s="13" customFormat="1">
      <c r="A133" s="13"/>
      <c r="B133" s="190"/>
      <c r="C133" s="13"/>
      <c r="D133" s="185" t="s">
        <v>159</v>
      </c>
      <c r="E133" s="191" t="s">
        <v>1</v>
      </c>
      <c r="F133" s="192" t="s">
        <v>611</v>
      </c>
      <c r="G133" s="13"/>
      <c r="H133" s="193">
        <v>21.300000000000001</v>
      </c>
      <c r="I133" s="194"/>
      <c r="J133" s="13"/>
      <c r="K133" s="13"/>
      <c r="L133" s="190"/>
      <c r="M133" s="195"/>
      <c r="N133" s="196"/>
      <c r="O133" s="196"/>
      <c r="P133" s="196"/>
      <c r="Q133" s="196"/>
      <c r="R133" s="196"/>
      <c r="S133" s="196"/>
      <c r="T133" s="19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159</v>
      </c>
      <c r="AU133" s="191" t="s">
        <v>83</v>
      </c>
      <c r="AV133" s="13" t="s">
        <v>83</v>
      </c>
      <c r="AW133" s="13" t="s">
        <v>30</v>
      </c>
      <c r="AX133" s="13" t="s">
        <v>81</v>
      </c>
      <c r="AY133" s="191" t="s">
        <v>124</v>
      </c>
    </row>
    <row r="134" s="2" customFormat="1" ht="21.75" customHeight="1">
      <c r="A134" s="36"/>
      <c r="B134" s="170"/>
      <c r="C134" s="203" t="s">
        <v>130</v>
      </c>
      <c r="D134" s="203" t="s">
        <v>224</v>
      </c>
      <c r="E134" s="204" t="s">
        <v>225</v>
      </c>
      <c r="F134" s="205" t="s">
        <v>226</v>
      </c>
      <c r="G134" s="206" t="s">
        <v>157</v>
      </c>
      <c r="H134" s="207">
        <v>0.85199999999999998</v>
      </c>
      <c r="I134" s="208"/>
      <c r="J134" s="209">
        <f>ROUND(I134*H134,2)</f>
        <v>0</v>
      </c>
      <c r="K134" s="210"/>
      <c r="L134" s="211"/>
      <c r="M134" s="212" t="s">
        <v>1</v>
      </c>
      <c r="N134" s="213" t="s">
        <v>38</v>
      </c>
      <c r="O134" s="75"/>
      <c r="P134" s="181">
        <f>O134*H134</f>
        <v>0</v>
      </c>
      <c r="Q134" s="181">
        <v>1</v>
      </c>
      <c r="R134" s="181">
        <f>Q134*H134</f>
        <v>0.85199999999999998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175</v>
      </c>
      <c r="AT134" s="183" t="s">
        <v>224</v>
      </c>
      <c r="AU134" s="183" t="s">
        <v>83</v>
      </c>
      <c r="AY134" s="17" t="s">
        <v>124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81</v>
      </c>
      <c r="BK134" s="184">
        <f>ROUND(I134*H134,2)</f>
        <v>0</v>
      </c>
      <c r="BL134" s="17" t="s">
        <v>130</v>
      </c>
      <c r="BM134" s="183" t="s">
        <v>612</v>
      </c>
    </row>
    <row r="135" s="13" customFormat="1">
      <c r="A135" s="13"/>
      <c r="B135" s="190"/>
      <c r="C135" s="13"/>
      <c r="D135" s="185" t="s">
        <v>159</v>
      </c>
      <c r="E135" s="191" t="s">
        <v>1</v>
      </c>
      <c r="F135" s="192" t="s">
        <v>613</v>
      </c>
      <c r="G135" s="13"/>
      <c r="H135" s="193">
        <v>0.85199999999999998</v>
      </c>
      <c r="I135" s="194"/>
      <c r="J135" s="13"/>
      <c r="K135" s="13"/>
      <c r="L135" s="190"/>
      <c r="M135" s="195"/>
      <c r="N135" s="196"/>
      <c r="O135" s="196"/>
      <c r="P135" s="196"/>
      <c r="Q135" s="196"/>
      <c r="R135" s="196"/>
      <c r="S135" s="196"/>
      <c r="T135" s="19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1" t="s">
        <v>159</v>
      </c>
      <c r="AU135" s="191" t="s">
        <v>83</v>
      </c>
      <c r="AV135" s="13" t="s">
        <v>83</v>
      </c>
      <c r="AW135" s="13" t="s">
        <v>30</v>
      </c>
      <c r="AX135" s="13" t="s">
        <v>81</v>
      </c>
      <c r="AY135" s="191" t="s">
        <v>124</v>
      </c>
    </row>
    <row r="136" s="2" customFormat="1" ht="24.15" customHeight="1">
      <c r="A136" s="36"/>
      <c r="B136" s="170"/>
      <c r="C136" s="171" t="s">
        <v>154</v>
      </c>
      <c r="D136" s="171" t="s">
        <v>126</v>
      </c>
      <c r="E136" s="172" t="s">
        <v>229</v>
      </c>
      <c r="F136" s="173" t="s">
        <v>230</v>
      </c>
      <c r="G136" s="174" t="s">
        <v>129</v>
      </c>
      <c r="H136" s="175">
        <v>686.66700000000003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38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130</v>
      </c>
      <c r="AT136" s="183" t="s">
        <v>126</v>
      </c>
      <c r="AU136" s="183" t="s">
        <v>83</v>
      </c>
      <c r="AY136" s="17" t="s">
        <v>124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81</v>
      </c>
      <c r="BK136" s="184">
        <f>ROUND(I136*H136,2)</f>
        <v>0</v>
      </c>
      <c r="BL136" s="17" t="s">
        <v>130</v>
      </c>
      <c r="BM136" s="183" t="s">
        <v>231</v>
      </c>
    </row>
    <row r="137" s="13" customFormat="1">
      <c r="A137" s="13"/>
      <c r="B137" s="190"/>
      <c r="C137" s="13"/>
      <c r="D137" s="185" t="s">
        <v>159</v>
      </c>
      <c r="E137" s="191" t="s">
        <v>1</v>
      </c>
      <c r="F137" s="192" t="s">
        <v>614</v>
      </c>
      <c r="G137" s="13"/>
      <c r="H137" s="193">
        <v>686.66700000000003</v>
      </c>
      <c r="I137" s="194"/>
      <c r="J137" s="13"/>
      <c r="K137" s="13"/>
      <c r="L137" s="190"/>
      <c r="M137" s="195"/>
      <c r="N137" s="196"/>
      <c r="O137" s="196"/>
      <c r="P137" s="196"/>
      <c r="Q137" s="196"/>
      <c r="R137" s="196"/>
      <c r="S137" s="196"/>
      <c r="T137" s="19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1" t="s">
        <v>159</v>
      </c>
      <c r="AU137" s="191" t="s">
        <v>83</v>
      </c>
      <c r="AV137" s="13" t="s">
        <v>83</v>
      </c>
      <c r="AW137" s="13" t="s">
        <v>30</v>
      </c>
      <c r="AX137" s="13" t="s">
        <v>81</v>
      </c>
      <c r="AY137" s="191" t="s">
        <v>124</v>
      </c>
    </row>
    <row r="138" s="2" customFormat="1" ht="33" customHeight="1">
      <c r="A138" s="36"/>
      <c r="B138" s="170"/>
      <c r="C138" s="171" t="s">
        <v>165</v>
      </c>
      <c r="D138" s="171" t="s">
        <v>126</v>
      </c>
      <c r="E138" s="172" t="s">
        <v>234</v>
      </c>
      <c r="F138" s="173" t="s">
        <v>235</v>
      </c>
      <c r="G138" s="174" t="s">
        <v>220</v>
      </c>
      <c r="H138" s="175">
        <v>21.300000000000001</v>
      </c>
      <c r="I138" s="176"/>
      <c r="J138" s="177">
        <f>ROUND(I138*H138,2)</f>
        <v>0</v>
      </c>
      <c r="K138" s="178"/>
      <c r="L138" s="37"/>
      <c r="M138" s="179" t="s">
        <v>1</v>
      </c>
      <c r="N138" s="180" t="s">
        <v>38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130</v>
      </c>
      <c r="AT138" s="183" t="s">
        <v>126</v>
      </c>
      <c r="AU138" s="183" t="s">
        <v>83</v>
      </c>
      <c r="AY138" s="17" t="s">
        <v>124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81</v>
      </c>
      <c r="BK138" s="184">
        <f>ROUND(I138*H138,2)</f>
        <v>0</v>
      </c>
      <c r="BL138" s="17" t="s">
        <v>130</v>
      </c>
      <c r="BM138" s="183" t="s">
        <v>615</v>
      </c>
    </row>
    <row r="139" s="2" customFormat="1">
      <c r="A139" s="36"/>
      <c r="B139" s="37"/>
      <c r="C139" s="36"/>
      <c r="D139" s="185" t="s">
        <v>146</v>
      </c>
      <c r="E139" s="36"/>
      <c r="F139" s="186" t="s">
        <v>237</v>
      </c>
      <c r="G139" s="36"/>
      <c r="H139" s="36"/>
      <c r="I139" s="187"/>
      <c r="J139" s="36"/>
      <c r="K139" s="36"/>
      <c r="L139" s="37"/>
      <c r="M139" s="188"/>
      <c r="N139" s="189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146</v>
      </c>
      <c r="AU139" s="17" t="s">
        <v>83</v>
      </c>
    </row>
    <row r="140" s="13" customFormat="1">
      <c r="A140" s="13"/>
      <c r="B140" s="190"/>
      <c r="C140" s="13"/>
      <c r="D140" s="185" t="s">
        <v>159</v>
      </c>
      <c r="E140" s="191" t="s">
        <v>1</v>
      </c>
      <c r="F140" s="192" t="s">
        <v>616</v>
      </c>
      <c r="G140" s="13"/>
      <c r="H140" s="193">
        <v>21.300000000000001</v>
      </c>
      <c r="I140" s="194"/>
      <c r="J140" s="13"/>
      <c r="K140" s="13"/>
      <c r="L140" s="190"/>
      <c r="M140" s="195"/>
      <c r="N140" s="196"/>
      <c r="O140" s="196"/>
      <c r="P140" s="196"/>
      <c r="Q140" s="196"/>
      <c r="R140" s="196"/>
      <c r="S140" s="196"/>
      <c r="T140" s="1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159</v>
      </c>
      <c r="AU140" s="191" t="s">
        <v>83</v>
      </c>
      <c r="AV140" s="13" t="s">
        <v>83</v>
      </c>
      <c r="AW140" s="13" t="s">
        <v>30</v>
      </c>
      <c r="AX140" s="13" t="s">
        <v>81</v>
      </c>
      <c r="AY140" s="191" t="s">
        <v>124</v>
      </c>
    </row>
    <row r="141" s="2" customFormat="1" ht="24.15" customHeight="1">
      <c r="A141" s="36"/>
      <c r="B141" s="170"/>
      <c r="C141" s="171" t="s">
        <v>170</v>
      </c>
      <c r="D141" s="171" t="s">
        <v>126</v>
      </c>
      <c r="E141" s="172" t="s">
        <v>243</v>
      </c>
      <c r="F141" s="173" t="s">
        <v>244</v>
      </c>
      <c r="G141" s="174" t="s">
        <v>220</v>
      </c>
      <c r="H141" s="175">
        <v>17.280000000000001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38</v>
      </c>
      <c r="O141" s="75"/>
      <c r="P141" s="181">
        <f>O141*H141</f>
        <v>0</v>
      </c>
      <c r="Q141" s="181">
        <v>0.0016900000000000001</v>
      </c>
      <c r="R141" s="181">
        <f>Q141*H141</f>
        <v>0.029203200000000002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130</v>
      </c>
      <c r="AT141" s="183" t="s">
        <v>126</v>
      </c>
      <c r="AU141" s="183" t="s">
        <v>83</v>
      </c>
      <c r="AY141" s="17" t="s">
        <v>124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81</v>
      </c>
      <c r="BK141" s="184">
        <f>ROUND(I141*H141,2)</f>
        <v>0</v>
      </c>
      <c r="BL141" s="17" t="s">
        <v>130</v>
      </c>
      <c r="BM141" s="183" t="s">
        <v>617</v>
      </c>
    </row>
    <row r="142" s="13" customFormat="1">
      <c r="A142" s="13"/>
      <c r="B142" s="190"/>
      <c r="C142" s="13"/>
      <c r="D142" s="185" t="s">
        <v>159</v>
      </c>
      <c r="E142" s="191" t="s">
        <v>1</v>
      </c>
      <c r="F142" s="192" t="s">
        <v>618</v>
      </c>
      <c r="G142" s="13"/>
      <c r="H142" s="193">
        <v>17.280000000000001</v>
      </c>
      <c r="I142" s="194"/>
      <c r="J142" s="13"/>
      <c r="K142" s="13"/>
      <c r="L142" s="190"/>
      <c r="M142" s="195"/>
      <c r="N142" s="196"/>
      <c r="O142" s="196"/>
      <c r="P142" s="196"/>
      <c r="Q142" s="196"/>
      <c r="R142" s="196"/>
      <c r="S142" s="196"/>
      <c r="T142" s="19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1" t="s">
        <v>159</v>
      </c>
      <c r="AU142" s="191" t="s">
        <v>83</v>
      </c>
      <c r="AV142" s="13" t="s">
        <v>83</v>
      </c>
      <c r="AW142" s="13" t="s">
        <v>30</v>
      </c>
      <c r="AX142" s="13" t="s">
        <v>81</v>
      </c>
      <c r="AY142" s="191" t="s">
        <v>124</v>
      </c>
    </row>
    <row r="143" s="2" customFormat="1" ht="37.8" customHeight="1">
      <c r="A143" s="36"/>
      <c r="B143" s="170"/>
      <c r="C143" s="171" t="s">
        <v>175</v>
      </c>
      <c r="D143" s="171" t="s">
        <v>126</v>
      </c>
      <c r="E143" s="172" t="s">
        <v>247</v>
      </c>
      <c r="F143" s="173" t="s">
        <v>248</v>
      </c>
      <c r="G143" s="174" t="s">
        <v>220</v>
      </c>
      <c r="H143" s="175">
        <v>63.700000000000003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38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130</v>
      </c>
      <c r="AT143" s="183" t="s">
        <v>126</v>
      </c>
      <c r="AU143" s="183" t="s">
        <v>83</v>
      </c>
      <c r="AY143" s="17" t="s">
        <v>124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81</v>
      </c>
      <c r="BK143" s="184">
        <f>ROUND(I143*H143,2)</f>
        <v>0</v>
      </c>
      <c r="BL143" s="17" t="s">
        <v>130</v>
      </c>
      <c r="BM143" s="183" t="s">
        <v>249</v>
      </c>
    </row>
    <row r="144" s="13" customFormat="1">
      <c r="A144" s="13"/>
      <c r="B144" s="190"/>
      <c r="C144" s="13"/>
      <c r="D144" s="185" t="s">
        <v>159</v>
      </c>
      <c r="E144" s="191" t="s">
        <v>1</v>
      </c>
      <c r="F144" s="192" t="s">
        <v>619</v>
      </c>
      <c r="G144" s="13"/>
      <c r="H144" s="193">
        <v>63.700000000000003</v>
      </c>
      <c r="I144" s="194"/>
      <c r="J144" s="13"/>
      <c r="K144" s="13"/>
      <c r="L144" s="190"/>
      <c r="M144" s="195"/>
      <c r="N144" s="196"/>
      <c r="O144" s="196"/>
      <c r="P144" s="196"/>
      <c r="Q144" s="196"/>
      <c r="R144" s="196"/>
      <c r="S144" s="196"/>
      <c r="T144" s="19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1" t="s">
        <v>159</v>
      </c>
      <c r="AU144" s="191" t="s">
        <v>83</v>
      </c>
      <c r="AV144" s="13" t="s">
        <v>83</v>
      </c>
      <c r="AW144" s="13" t="s">
        <v>30</v>
      </c>
      <c r="AX144" s="13" t="s">
        <v>81</v>
      </c>
      <c r="AY144" s="191" t="s">
        <v>124</v>
      </c>
    </row>
    <row r="145" s="2" customFormat="1" ht="37.8" customHeight="1">
      <c r="A145" s="36"/>
      <c r="B145" s="170"/>
      <c r="C145" s="171" t="s">
        <v>180</v>
      </c>
      <c r="D145" s="171" t="s">
        <v>126</v>
      </c>
      <c r="E145" s="172" t="s">
        <v>252</v>
      </c>
      <c r="F145" s="173" t="s">
        <v>253</v>
      </c>
      <c r="G145" s="174" t="s">
        <v>220</v>
      </c>
      <c r="H145" s="175">
        <v>188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38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130</v>
      </c>
      <c r="AT145" s="183" t="s">
        <v>126</v>
      </c>
      <c r="AU145" s="183" t="s">
        <v>83</v>
      </c>
      <c r="AY145" s="17" t="s">
        <v>124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81</v>
      </c>
      <c r="BK145" s="184">
        <f>ROUND(I145*H145,2)</f>
        <v>0</v>
      </c>
      <c r="BL145" s="17" t="s">
        <v>130</v>
      </c>
      <c r="BM145" s="183" t="s">
        <v>254</v>
      </c>
    </row>
    <row r="146" s="13" customFormat="1">
      <c r="A146" s="13"/>
      <c r="B146" s="190"/>
      <c r="C146" s="13"/>
      <c r="D146" s="185" t="s">
        <v>159</v>
      </c>
      <c r="E146" s="191" t="s">
        <v>1</v>
      </c>
      <c r="F146" s="192" t="s">
        <v>620</v>
      </c>
      <c r="G146" s="13"/>
      <c r="H146" s="193">
        <v>103</v>
      </c>
      <c r="I146" s="194"/>
      <c r="J146" s="13"/>
      <c r="K146" s="13"/>
      <c r="L146" s="190"/>
      <c r="M146" s="195"/>
      <c r="N146" s="196"/>
      <c r="O146" s="196"/>
      <c r="P146" s="196"/>
      <c r="Q146" s="196"/>
      <c r="R146" s="196"/>
      <c r="S146" s="196"/>
      <c r="T146" s="19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1" t="s">
        <v>159</v>
      </c>
      <c r="AU146" s="191" t="s">
        <v>83</v>
      </c>
      <c r="AV146" s="13" t="s">
        <v>83</v>
      </c>
      <c r="AW146" s="13" t="s">
        <v>30</v>
      </c>
      <c r="AX146" s="13" t="s">
        <v>73</v>
      </c>
      <c r="AY146" s="191" t="s">
        <v>124</v>
      </c>
    </row>
    <row r="147" s="13" customFormat="1">
      <c r="A147" s="13"/>
      <c r="B147" s="190"/>
      <c r="C147" s="13"/>
      <c r="D147" s="185" t="s">
        <v>159</v>
      </c>
      <c r="E147" s="191" t="s">
        <v>1</v>
      </c>
      <c r="F147" s="192" t="s">
        <v>621</v>
      </c>
      <c r="G147" s="13"/>
      <c r="H147" s="193">
        <v>63.700000000000003</v>
      </c>
      <c r="I147" s="194"/>
      <c r="J147" s="13"/>
      <c r="K147" s="13"/>
      <c r="L147" s="190"/>
      <c r="M147" s="195"/>
      <c r="N147" s="196"/>
      <c r="O147" s="196"/>
      <c r="P147" s="196"/>
      <c r="Q147" s="196"/>
      <c r="R147" s="196"/>
      <c r="S147" s="196"/>
      <c r="T147" s="19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1" t="s">
        <v>159</v>
      </c>
      <c r="AU147" s="191" t="s">
        <v>83</v>
      </c>
      <c r="AV147" s="13" t="s">
        <v>83</v>
      </c>
      <c r="AW147" s="13" t="s">
        <v>30</v>
      </c>
      <c r="AX147" s="13" t="s">
        <v>73</v>
      </c>
      <c r="AY147" s="191" t="s">
        <v>124</v>
      </c>
    </row>
    <row r="148" s="13" customFormat="1">
      <c r="A148" s="13"/>
      <c r="B148" s="190"/>
      <c r="C148" s="13"/>
      <c r="D148" s="185" t="s">
        <v>159</v>
      </c>
      <c r="E148" s="191" t="s">
        <v>1</v>
      </c>
      <c r="F148" s="192" t="s">
        <v>622</v>
      </c>
      <c r="G148" s="13"/>
      <c r="H148" s="193">
        <v>21.300000000000001</v>
      </c>
      <c r="I148" s="194"/>
      <c r="J148" s="13"/>
      <c r="K148" s="13"/>
      <c r="L148" s="190"/>
      <c r="M148" s="195"/>
      <c r="N148" s="196"/>
      <c r="O148" s="196"/>
      <c r="P148" s="196"/>
      <c r="Q148" s="196"/>
      <c r="R148" s="196"/>
      <c r="S148" s="196"/>
      <c r="T148" s="19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1" t="s">
        <v>159</v>
      </c>
      <c r="AU148" s="191" t="s">
        <v>83</v>
      </c>
      <c r="AV148" s="13" t="s">
        <v>83</v>
      </c>
      <c r="AW148" s="13" t="s">
        <v>30</v>
      </c>
      <c r="AX148" s="13" t="s">
        <v>73</v>
      </c>
      <c r="AY148" s="191" t="s">
        <v>124</v>
      </c>
    </row>
    <row r="149" s="14" customFormat="1">
      <c r="A149" s="14"/>
      <c r="B149" s="214"/>
      <c r="C149" s="14"/>
      <c r="D149" s="185" t="s">
        <v>159</v>
      </c>
      <c r="E149" s="215" t="s">
        <v>1</v>
      </c>
      <c r="F149" s="216" t="s">
        <v>259</v>
      </c>
      <c r="G149" s="14"/>
      <c r="H149" s="217">
        <v>188</v>
      </c>
      <c r="I149" s="218"/>
      <c r="J149" s="14"/>
      <c r="K149" s="14"/>
      <c r="L149" s="214"/>
      <c r="M149" s="219"/>
      <c r="N149" s="220"/>
      <c r="O149" s="220"/>
      <c r="P149" s="220"/>
      <c r="Q149" s="220"/>
      <c r="R149" s="220"/>
      <c r="S149" s="220"/>
      <c r="T149" s="22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5" t="s">
        <v>159</v>
      </c>
      <c r="AU149" s="215" t="s">
        <v>83</v>
      </c>
      <c r="AV149" s="14" t="s">
        <v>130</v>
      </c>
      <c r="AW149" s="14" t="s">
        <v>30</v>
      </c>
      <c r="AX149" s="14" t="s">
        <v>81</v>
      </c>
      <c r="AY149" s="215" t="s">
        <v>124</v>
      </c>
    </row>
    <row r="150" s="2" customFormat="1" ht="37.8" customHeight="1">
      <c r="A150" s="36"/>
      <c r="B150" s="170"/>
      <c r="C150" s="171" t="s">
        <v>186</v>
      </c>
      <c r="D150" s="171" t="s">
        <v>126</v>
      </c>
      <c r="E150" s="172" t="s">
        <v>261</v>
      </c>
      <c r="F150" s="173" t="s">
        <v>262</v>
      </c>
      <c r="G150" s="174" t="s">
        <v>220</v>
      </c>
      <c r="H150" s="175">
        <v>1615</v>
      </c>
      <c r="I150" s="176"/>
      <c r="J150" s="177">
        <f>ROUND(I150*H150,2)</f>
        <v>0</v>
      </c>
      <c r="K150" s="178"/>
      <c r="L150" s="37"/>
      <c r="M150" s="179" t="s">
        <v>1</v>
      </c>
      <c r="N150" s="180" t="s">
        <v>38</v>
      </c>
      <c r="O150" s="75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3" t="s">
        <v>130</v>
      </c>
      <c r="AT150" s="183" t="s">
        <v>126</v>
      </c>
      <c r="AU150" s="183" t="s">
        <v>83</v>
      </c>
      <c r="AY150" s="17" t="s">
        <v>124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7" t="s">
        <v>81</v>
      </c>
      <c r="BK150" s="184">
        <f>ROUND(I150*H150,2)</f>
        <v>0</v>
      </c>
      <c r="BL150" s="17" t="s">
        <v>130</v>
      </c>
      <c r="BM150" s="183" t="s">
        <v>623</v>
      </c>
    </row>
    <row r="151" s="2" customFormat="1">
      <c r="A151" s="36"/>
      <c r="B151" s="37"/>
      <c r="C151" s="36"/>
      <c r="D151" s="185" t="s">
        <v>146</v>
      </c>
      <c r="E151" s="36"/>
      <c r="F151" s="186" t="s">
        <v>264</v>
      </c>
      <c r="G151" s="36"/>
      <c r="H151" s="36"/>
      <c r="I151" s="187"/>
      <c r="J151" s="36"/>
      <c r="K151" s="36"/>
      <c r="L151" s="37"/>
      <c r="M151" s="188"/>
      <c r="N151" s="189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146</v>
      </c>
      <c r="AU151" s="17" t="s">
        <v>83</v>
      </c>
    </row>
    <row r="152" s="13" customFormat="1">
      <c r="A152" s="13"/>
      <c r="B152" s="190"/>
      <c r="C152" s="13"/>
      <c r="D152" s="185" t="s">
        <v>159</v>
      </c>
      <c r="E152" s="191" t="s">
        <v>1</v>
      </c>
      <c r="F152" s="192" t="s">
        <v>624</v>
      </c>
      <c r="G152" s="13"/>
      <c r="H152" s="193">
        <v>85</v>
      </c>
      <c r="I152" s="194"/>
      <c r="J152" s="13"/>
      <c r="K152" s="13"/>
      <c r="L152" s="190"/>
      <c r="M152" s="195"/>
      <c r="N152" s="196"/>
      <c r="O152" s="196"/>
      <c r="P152" s="196"/>
      <c r="Q152" s="196"/>
      <c r="R152" s="196"/>
      <c r="S152" s="196"/>
      <c r="T152" s="19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1" t="s">
        <v>159</v>
      </c>
      <c r="AU152" s="191" t="s">
        <v>83</v>
      </c>
      <c r="AV152" s="13" t="s">
        <v>83</v>
      </c>
      <c r="AW152" s="13" t="s">
        <v>30</v>
      </c>
      <c r="AX152" s="13" t="s">
        <v>81</v>
      </c>
      <c r="AY152" s="191" t="s">
        <v>124</v>
      </c>
    </row>
    <row r="153" s="13" customFormat="1">
      <c r="A153" s="13"/>
      <c r="B153" s="190"/>
      <c r="C153" s="13"/>
      <c r="D153" s="185" t="s">
        <v>159</v>
      </c>
      <c r="E153" s="13"/>
      <c r="F153" s="192" t="s">
        <v>625</v>
      </c>
      <c r="G153" s="13"/>
      <c r="H153" s="193">
        <v>1615</v>
      </c>
      <c r="I153" s="194"/>
      <c r="J153" s="13"/>
      <c r="K153" s="13"/>
      <c r="L153" s="190"/>
      <c r="M153" s="195"/>
      <c r="N153" s="196"/>
      <c r="O153" s="196"/>
      <c r="P153" s="196"/>
      <c r="Q153" s="196"/>
      <c r="R153" s="196"/>
      <c r="S153" s="196"/>
      <c r="T153" s="19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1" t="s">
        <v>159</v>
      </c>
      <c r="AU153" s="191" t="s">
        <v>83</v>
      </c>
      <c r="AV153" s="13" t="s">
        <v>83</v>
      </c>
      <c r="AW153" s="13" t="s">
        <v>3</v>
      </c>
      <c r="AX153" s="13" t="s">
        <v>81</v>
      </c>
      <c r="AY153" s="191" t="s">
        <v>124</v>
      </c>
    </row>
    <row r="154" s="2" customFormat="1" ht="33" customHeight="1">
      <c r="A154" s="36"/>
      <c r="B154" s="170"/>
      <c r="C154" s="171" t="s">
        <v>192</v>
      </c>
      <c r="D154" s="171" t="s">
        <v>126</v>
      </c>
      <c r="E154" s="172" t="s">
        <v>269</v>
      </c>
      <c r="F154" s="173" t="s">
        <v>270</v>
      </c>
      <c r="G154" s="174" t="s">
        <v>220</v>
      </c>
      <c r="H154" s="175">
        <v>21.300000000000001</v>
      </c>
      <c r="I154" s="176"/>
      <c r="J154" s="177">
        <f>ROUND(I154*H154,2)</f>
        <v>0</v>
      </c>
      <c r="K154" s="178"/>
      <c r="L154" s="37"/>
      <c r="M154" s="179" t="s">
        <v>1</v>
      </c>
      <c r="N154" s="180" t="s">
        <v>38</v>
      </c>
      <c r="O154" s="75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3" t="s">
        <v>130</v>
      </c>
      <c r="AT154" s="183" t="s">
        <v>126</v>
      </c>
      <c r="AU154" s="183" t="s">
        <v>83</v>
      </c>
      <c r="AY154" s="17" t="s">
        <v>124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7" t="s">
        <v>81</v>
      </c>
      <c r="BK154" s="184">
        <f>ROUND(I154*H154,2)</f>
        <v>0</v>
      </c>
      <c r="BL154" s="17" t="s">
        <v>130</v>
      </c>
      <c r="BM154" s="183" t="s">
        <v>626</v>
      </c>
    </row>
    <row r="155" s="2" customFormat="1">
      <c r="A155" s="36"/>
      <c r="B155" s="37"/>
      <c r="C155" s="36"/>
      <c r="D155" s="185" t="s">
        <v>146</v>
      </c>
      <c r="E155" s="36"/>
      <c r="F155" s="186" t="s">
        <v>237</v>
      </c>
      <c r="G155" s="36"/>
      <c r="H155" s="36"/>
      <c r="I155" s="187"/>
      <c r="J155" s="36"/>
      <c r="K155" s="36"/>
      <c r="L155" s="37"/>
      <c r="M155" s="188"/>
      <c r="N155" s="189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146</v>
      </c>
      <c r="AU155" s="17" t="s">
        <v>83</v>
      </c>
    </row>
    <row r="156" s="13" customFormat="1">
      <c r="A156" s="13"/>
      <c r="B156" s="190"/>
      <c r="C156" s="13"/>
      <c r="D156" s="185" t="s">
        <v>159</v>
      </c>
      <c r="E156" s="191" t="s">
        <v>1</v>
      </c>
      <c r="F156" s="192" t="s">
        <v>611</v>
      </c>
      <c r="G156" s="13"/>
      <c r="H156" s="193">
        <v>21.300000000000001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159</v>
      </c>
      <c r="AU156" s="191" t="s">
        <v>83</v>
      </c>
      <c r="AV156" s="13" t="s">
        <v>83</v>
      </c>
      <c r="AW156" s="13" t="s">
        <v>30</v>
      </c>
      <c r="AX156" s="13" t="s">
        <v>81</v>
      </c>
      <c r="AY156" s="191" t="s">
        <v>124</v>
      </c>
    </row>
    <row r="157" s="2" customFormat="1" ht="24.15" customHeight="1">
      <c r="A157" s="36"/>
      <c r="B157" s="170"/>
      <c r="C157" s="171" t="s">
        <v>251</v>
      </c>
      <c r="D157" s="171" t="s">
        <v>126</v>
      </c>
      <c r="E157" s="172" t="s">
        <v>272</v>
      </c>
      <c r="F157" s="173" t="s">
        <v>273</v>
      </c>
      <c r="G157" s="174" t="s">
        <v>157</v>
      </c>
      <c r="H157" s="175">
        <v>161.5</v>
      </c>
      <c r="I157" s="176"/>
      <c r="J157" s="177">
        <f>ROUND(I157*H157,2)</f>
        <v>0</v>
      </c>
      <c r="K157" s="178"/>
      <c r="L157" s="37"/>
      <c r="M157" s="179" t="s">
        <v>1</v>
      </c>
      <c r="N157" s="180" t="s">
        <v>38</v>
      </c>
      <c r="O157" s="75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3" t="s">
        <v>130</v>
      </c>
      <c r="AT157" s="183" t="s">
        <v>126</v>
      </c>
      <c r="AU157" s="183" t="s">
        <v>83</v>
      </c>
      <c r="AY157" s="17" t="s">
        <v>124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7" t="s">
        <v>81</v>
      </c>
      <c r="BK157" s="184">
        <f>ROUND(I157*H157,2)</f>
        <v>0</v>
      </c>
      <c r="BL157" s="17" t="s">
        <v>130</v>
      </c>
      <c r="BM157" s="183" t="s">
        <v>274</v>
      </c>
    </row>
    <row r="158" s="13" customFormat="1">
      <c r="A158" s="13"/>
      <c r="B158" s="190"/>
      <c r="C158" s="13"/>
      <c r="D158" s="185" t="s">
        <v>159</v>
      </c>
      <c r="E158" s="191" t="s">
        <v>1</v>
      </c>
      <c r="F158" s="192" t="s">
        <v>627</v>
      </c>
      <c r="G158" s="13"/>
      <c r="H158" s="193">
        <v>161.5</v>
      </c>
      <c r="I158" s="194"/>
      <c r="J158" s="13"/>
      <c r="K158" s="13"/>
      <c r="L158" s="190"/>
      <c r="M158" s="195"/>
      <c r="N158" s="196"/>
      <c r="O158" s="196"/>
      <c r="P158" s="196"/>
      <c r="Q158" s="196"/>
      <c r="R158" s="196"/>
      <c r="S158" s="196"/>
      <c r="T158" s="19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1" t="s">
        <v>159</v>
      </c>
      <c r="AU158" s="191" t="s">
        <v>83</v>
      </c>
      <c r="AV158" s="13" t="s">
        <v>83</v>
      </c>
      <c r="AW158" s="13" t="s">
        <v>30</v>
      </c>
      <c r="AX158" s="13" t="s">
        <v>81</v>
      </c>
      <c r="AY158" s="191" t="s">
        <v>124</v>
      </c>
    </row>
    <row r="159" s="2" customFormat="1" ht="16.5" customHeight="1">
      <c r="A159" s="36"/>
      <c r="B159" s="170"/>
      <c r="C159" s="171" t="s">
        <v>260</v>
      </c>
      <c r="D159" s="171" t="s">
        <v>126</v>
      </c>
      <c r="E159" s="172" t="s">
        <v>282</v>
      </c>
      <c r="F159" s="173" t="s">
        <v>283</v>
      </c>
      <c r="G159" s="174" t="s">
        <v>220</v>
      </c>
      <c r="H159" s="175">
        <v>188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38</v>
      </c>
      <c r="O159" s="75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130</v>
      </c>
      <c r="AT159" s="183" t="s">
        <v>126</v>
      </c>
      <c r="AU159" s="183" t="s">
        <v>83</v>
      </c>
      <c r="AY159" s="17" t="s">
        <v>124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81</v>
      </c>
      <c r="BK159" s="184">
        <f>ROUND(I159*H159,2)</f>
        <v>0</v>
      </c>
      <c r="BL159" s="17" t="s">
        <v>130</v>
      </c>
      <c r="BM159" s="183" t="s">
        <v>284</v>
      </c>
    </row>
    <row r="160" s="13" customFormat="1">
      <c r="A160" s="13"/>
      <c r="B160" s="190"/>
      <c r="C160" s="13"/>
      <c r="D160" s="185" t="s">
        <v>159</v>
      </c>
      <c r="E160" s="191" t="s">
        <v>1</v>
      </c>
      <c r="F160" s="192" t="s">
        <v>628</v>
      </c>
      <c r="G160" s="13"/>
      <c r="H160" s="193">
        <v>103</v>
      </c>
      <c r="I160" s="194"/>
      <c r="J160" s="13"/>
      <c r="K160" s="13"/>
      <c r="L160" s="190"/>
      <c r="M160" s="195"/>
      <c r="N160" s="196"/>
      <c r="O160" s="196"/>
      <c r="P160" s="196"/>
      <c r="Q160" s="196"/>
      <c r="R160" s="196"/>
      <c r="S160" s="196"/>
      <c r="T160" s="1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1" t="s">
        <v>159</v>
      </c>
      <c r="AU160" s="191" t="s">
        <v>83</v>
      </c>
      <c r="AV160" s="13" t="s">
        <v>83</v>
      </c>
      <c r="AW160" s="13" t="s">
        <v>30</v>
      </c>
      <c r="AX160" s="13" t="s">
        <v>73</v>
      </c>
      <c r="AY160" s="191" t="s">
        <v>124</v>
      </c>
    </row>
    <row r="161" s="13" customFormat="1">
      <c r="A161" s="13"/>
      <c r="B161" s="190"/>
      <c r="C161" s="13"/>
      <c r="D161" s="185" t="s">
        <v>159</v>
      </c>
      <c r="E161" s="191" t="s">
        <v>1</v>
      </c>
      <c r="F161" s="192" t="s">
        <v>629</v>
      </c>
      <c r="G161" s="13"/>
      <c r="H161" s="193">
        <v>63.700000000000003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159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124</v>
      </c>
    </row>
    <row r="162" s="13" customFormat="1">
      <c r="A162" s="13"/>
      <c r="B162" s="190"/>
      <c r="C162" s="13"/>
      <c r="D162" s="185" t="s">
        <v>159</v>
      </c>
      <c r="E162" s="191" t="s">
        <v>1</v>
      </c>
      <c r="F162" s="192" t="s">
        <v>622</v>
      </c>
      <c r="G162" s="13"/>
      <c r="H162" s="193">
        <v>21.300000000000001</v>
      </c>
      <c r="I162" s="194"/>
      <c r="J162" s="13"/>
      <c r="K162" s="13"/>
      <c r="L162" s="190"/>
      <c r="M162" s="195"/>
      <c r="N162" s="196"/>
      <c r="O162" s="196"/>
      <c r="P162" s="196"/>
      <c r="Q162" s="196"/>
      <c r="R162" s="196"/>
      <c r="S162" s="196"/>
      <c r="T162" s="19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1" t="s">
        <v>159</v>
      </c>
      <c r="AU162" s="191" t="s">
        <v>83</v>
      </c>
      <c r="AV162" s="13" t="s">
        <v>83</v>
      </c>
      <c r="AW162" s="13" t="s">
        <v>30</v>
      </c>
      <c r="AX162" s="13" t="s">
        <v>73</v>
      </c>
      <c r="AY162" s="191" t="s">
        <v>124</v>
      </c>
    </row>
    <row r="163" s="14" customFormat="1">
      <c r="A163" s="14"/>
      <c r="B163" s="214"/>
      <c r="C163" s="14"/>
      <c r="D163" s="185" t="s">
        <v>159</v>
      </c>
      <c r="E163" s="215" t="s">
        <v>1</v>
      </c>
      <c r="F163" s="216" t="s">
        <v>259</v>
      </c>
      <c r="G163" s="14"/>
      <c r="H163" s="217">
        <v>188</v>
      </c>
      <c r="I163" s="218"/>
      <c r="J163" s="14"/>
      <c r="K163" s="14"/>
      <c r="L163" s="214"/>
      <c r="M163" s="219"/>
      <c r="N163" s="220"/>
      <c r="O163" s="220"/>
      <c r="P163" s="220"/>
      <c r="Q163" s="220"/>
      <c r="R163" s="220"/>
      <c r="S163" s="220"/>
      <c r="T163" s="22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5" t="s">
        <v>159</v>
      </c>
      <c r="AU163" s="215" t="s">
        <v>83</v>
      </c>
      <c r="AV163" s="14" t="s">
        <v>130</v>
      </c>
      <c r="AW163" s="14" t="s">
        <v>30</v>
      </c>
      <c r="AX163" s="14" t="s">
        <v>81</v>
      </c>
      <c r="AY163" s="215" t="s">
        <v>124</v>
      </c>
    </row>
    <row r="164" s="2" customFormat="1" ht="16.5" customHeight="1">
      <c r="A164" s="36"/>
      <c r="B164" s="170"/>
      <c r="C164" s="171" t="s">
        <v>268</v>
      </c>
      <c r="D164" s="171" t="s">
        <v>126</v>
      </c>
      <c r="E164" s="172" t="s">
        <v>293</v>
      </c>
      <c r="F164" s="173" t="s">
        <v>294</v>
      </c>
      <c r="G164" s="174" t="s">
        <v>216</v>
      </c>
      <c r="H164" s="175">
        <v>91</v>
      </c>
      <c r="I164" s="176"/>
      <c r="J164" s="177">
        <f>ROUND(I164*H164,2)</f>
        <v>0</v>
      </c>
      <c r="K164" s="178"/>
      <c r="L164" s="37"/>
      <c r="M164" s="179" t="s">
        <v>1</v>
      </c>
      <c r="N164" s="180" t="s">
        <v>38</v>
      </c>
      <c r="O164" s="75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130</v>
      </c>
      <c r="AT164" s="183" t="s">
        <v>126</v>
      </c>
      <c r="AU164" s="183" t="s">
        <v>83</v>
      </c>
      <c r="AY164" s="17" t="s">
        <v>124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81</v>
      </c>
      <c r="BK164" s="184">
        <f>ROUND(I164*H164,2)</f>
        <v>0</v>
      </c>
      <c r="BL164" s="17" t="s">
        <v>130</v>
      </c>
      <c r="BM164" s="183" t="s">
        <v>295</v>
      </c>
    </row>
    <row r="165" s="2" customFormat="1">
      <c r="A165" s="36"/>
      <c r="B165" s="37"/>
      <c r="C165" s="36"/>
      <c r="D165" s="185" t="s">
        <v>146</v>
      </c>
      <c r="E165" s="36"/>
      <c r="F165" s="186" t="s">
        <v>296</v>
      </c>
      <c r="G165" s="36"/>
      <c r="H165" s="36"/>
      <c r="I165" s="187"/>
      <c r="J165" s="36"/>
      <c r="K165" s="36"/>
      <c r="L165" s="37"/>
      <c r="M165" s="188"/>
      <c r="N165" s="189"/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7" t="s">
        <v>146</v>
      </c>
      <c r="AU165" s="17" t="s">
        <v>83</v>
      </c>
    </row>
    <row r="166" s="2" customFormat="1" ht="24.15" customHeight="1">
      <c r="A166" s="36"/>
      <c r="B166" s="170"/>
      <c r="C166" s="171" t="s">
        <v>8</v>
      </c>
      <c r="D166" s="171" t="s">
        <v>126</v>
      </c>
      <c r="E166" s="172" t="s">
        <v>298</v>
      </c>
      <c r="F166" s="173" t="s">
        <v>299</v>
      </c>
      <c r="G166" s="174" t="s">
        <v>129</v>
      </c>
      <c r="H166" s="175">
        <v>686.66700000000003</v>
      </c>
      <c r="I166" s="176"/>
      <c r="J166" s="177">
        <f>ROUND(I166*H166,2)</f>
        <v>0</v>
      </c>
      <c r="K166" s="178"/>
      <c r="L166" s="37"/>
      <c r="M166" s="179" t="s">
        <v>1</v>
      </c>
      <c r="N166" s="180" t="s">
        <v>38</v>
      </c>
      <c r="O166" s="75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3" t="s">
        <v>130</v>
      </c>
      <c r="AT166" s="183" t="s">
        <v>126</v>
      </c>
      <c r="AU166" s="183" t="s">
        <v>83</v>
      </c>
      <c r="AY166" s="17" t="s">
        <v>124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7" t="s">
        <v>81</v>
      </c>
      <c r="BK166" s="184">
        <f>ROUND(I166*H166,2)</f>
        <v>0</v>
      </c>
      <c r="BL166" s="17" t="s">
        <v>130</v>
      </c>
      <c r="BM166" s="183" t="s">
        <v>630</v>
      </c>
    </row>
    <row r="167" s="2" customFormat="1" ht="16.5" customHeight="1">
      <c r="A167" s="36"/>
      <c r="B167" s="170"/>
      <c r="C167" s="203" t="s">
        <v>276</v>
      </c>
      <c r="D167" s="203" t="s">
        <v>224</v>
      </c>
      <c r="E167" s="204" t="s">
        <v>301</v>
      </c>
      <c r="F167" s="205" t="s">
        <v>302</v>
      </c>
      <c r="G167" s="206" t="s">
        <v>303</v>
      </c>
      <c r="H167" s="207">
        <v>13.733000000000001</v>
      </c>
      <c r="I167" s="208"/>
      <c r="J167" s="209">
        <f>ROUND(I167*H167,2)</f>
        <v>0</v>
      </c>
      <c r="K167" s="210"/>
      <c r="L167" s="211"/>
      <c r="M167" s="212" t="s">
        <v>1</v>
      </c>
      <c r="N167" s="213" t="s">
        <v>38</v>
      </c>
      <c r="O167" s="75"/>
      <c r="P167" s="181">
        <f>O167*H167</f>
        <v>0</v>
      </c>
      <c r="Q167" s="181">
        <v>0.001</v>
      </c>
      <c r="R167" s="181">
        <f>Q167*H167</f>
        <v>0.013733</v>
      </c>
      <c r="S167" s="181">
        <v>0</v>
      </c>
      <c r="T167" s="18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3" t="s">
        <v>175</v>
      </c>
      <c r="AT167" s="183" t="s">
        <v>224</v>
      </c>
      <c r="AU167" s="183" t="s">
        <v>83</v>
      </c>
      <c r="AY167" s="17" t="s">
        <v>124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7" t="s">
        <v>81</v>
      </c>
      <c r="BK167" s="184">
        <f>ROUND(I167*H167,2)</f>
        <v>0</v>
      </c>
      <c r="BL167" s="17" t="s">
        <v>130</v>
      </c>
      <c r="BM167" s="183" t="s">
        <v>304</v>
      </c>
    </row>
    <row r="168" s="13" customFormat="1">
      <c r="A168" s="13"/>
      <c r="B168" s="190"/>
      <c r="C168" s="13"/>
      <c r="D168" s="185" t="s">
        <v>159</v>
      </c>
      <c r="E168" s="13"/>
      <c r="F168" s="192" t="s">
        <v>631</v>
      </c>
      <c r="G168" s="13"/>
      <c r="H168" s="193">
        <v>13.733000000000001</v>
      </c>
      <c r="I168" s="194"/>
      <c r="J168" s="13"/>
      <c r="K168" s="13"/>
      <c r="L168" s="190"/>
      <c r="M168" s="195"/>
      <c r="N168" s="196"/>
      <c r="O168" s="196"/>
      <c r="P168" s="196"/>
      <c r="Q168" s="196"/>
      <c r="R168" s="196"/>
      <c r="S168" s="196"/>
      <c r="T168" s="19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1" t="s">
        <v>159</v>
      </c>
      <c r="AU168" s="191" t="s">
        <v>83</v>
      </c>
      <c r="AV168" s="13" t="s">
        <v>83</v>
      </c>
      <c r="AW168" s="13" t="s">
        <v>3</v>
      </c>
      <c r="AX168" s="13" t="s">
        <v>81</v>
      </c>
      <c r="AY168" s="191" t="s">
        <v>124</v>
      </c>
    </row>
    <row r="169" s="2" customFormat="1" ht="24.15" customHeight="1">
      <c r="A169" s="36"/>
      <c r="B169" s="170"/>
      <c r="C169" s="171" t="s">
        <v>281</v>
      </c>
      <c r="D169" s="171" t="s">
        <v>126</v>
      </c>
      <c r="E169" s="172" t="s">
        <v>307</v>
      </c>
      <c r="F169" s="173" t="s">
        <v>308</v>
      </c>
      <c r="G169" s="174" t="s">
        <v>129</v>
      </c>
      <c r="H169" s="175">
        <v>686.66700000000003</v>
      </c>
      <c r="I169" s="176"/>
      <c r="J169" s="177">
        <f>ROUND(I169*H169,2)</f>
        <v>0</v>
      </c>
      <c r="K169" s="178"/>
      <c r="L169" s="37"/>
      <c r="M169" s="179" t="s">
        <v>1</v>
      </c>
      <c r="N169" s="180" t="s">
        <v>38</v>
      </c>
      <c r="O169" s="75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3" t="s">
        <v>130</v>
      </c>
      <c r="AT169" s="183" t="s">
        <v>126</v>
      </c>
      <c r="AU169" s="183" t="s">
        <v>83</v>
      </c>
      <c r="AY169" s="17" t="s">
        <v>124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7" t="s">
        <v>81</v>
      </c>
      <c r="BK169" s="184">
        <f>ROUND(I169*H169,2)</f>
        <v>0</v>
      </c>
      <c r="BL169" s="17" t="s">
        <v>130</v>
      </c>
      <c r="BM169" s="183" t="s">
        <v>309</v>
      </c>
    </row>
    <row r="170" s="13" customFormat="1">
      <c r="A170" s="13"/>
      <c r="B170" s="190"/>
      <c r="C170" s="13"/>
      <c r="D170" s="185" t="s">
        <v>159</v>
      </c>
      <c r="E170" s="191" t="s">
        <v>1</v>
      </c>
      <c r="F170" s="192" t="s">
        <v>632</v>
      </c>
      <c r="G170" s="13"/>
      <c r="H170" s="193">
        <v>686.66700000000003</v>
      </c>
      <c r="I170" s="194"/>
      <c r="J170" s="13"/>
      <c r="K170" s="13"/>
      <c r="L170" s="190"/>
      <c r="M170" s="195"/>
      <c r="N170" s="196"/>
      <c r="O170" s="196"/>
      <c r="P170" s="196"/>
      <c r="Q170" s="196"/>
      <c r="R170" s="196"/>
      <c r="S170" s="196"/>
      <c r="T170" s="19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1" t="s">
        <v>159</v>
      </c>
      <c r="AU170" s="191" t="s">
        <v>83</v>
      </c>
      <c r="AV170" s="13" t="s">
        <v>83</v>
      </c>
      <c r="AW170" s="13" t="s">
        <v>30</v>
      </c>
      <c r="AX170" s="13" t="s">
        <v>81</v>
      </c>
      <c r="AY170" s="191" t="s">
        <v>124</v>
      </c>
    </row>
    <row r="171" s="2" customFormat="1" ht="21.75" customHeight="1">
      <c r="A171" s="36"/>
      <c r="B171" s="170"/>
      <c r="C171" s="171" t="s">
        <v>287</v>
      </c>
      <c r="D171" s="171" t="s">
        <v>126</v>
      </c>
      <c r="E171" s="172" t="s">
        <v>311</v>
      </c>
      <c r="F171" s="173" t="s">
        <v>312</v>
      </c>
      <c r="G171" s="174" t="s">
        <v>129</v>
      </c>
      <c r="H171" s="175">
        <v>2060</v>
      </c>
      <c r="I171" s="176"/>
      <c r="J171" s="177">
        <f>ROUND(I171*H171,2)</f>
        <v>0</v>
      </c>
      <c r="K171" s="178"/>
      <c r="L171" s="37"/>
      <c r="M171" s="179" t="s">
        <v>1</v>
      </c>
      <c r="N171" s="180" t="s">
        <v>38</v>
      </c>
      <c r="O171" s="75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3" t="s">
        <v>130</v>
      </c>
      <c r="AT171" s="183" t="s">
        <v>126</v>
      </c>
      <c r="AU171" s="183" t="s">
        <v>83</v>
      </c>
      <c r="AY171" s="17" t="s">
        <v>124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7" t="s">
        <v>81</v>
      </c>
      <c r="BK171" s="184">
        <f>ROUND(I171*H171,2)</f>
        <v>0</v>
      </c>
      <c r="BL171" s="17" t="s">
        <v>130</v>
      </c>
      <c r="BM171" s="183" t="s">
        <v>313</v>
      </c>
    </row>
    <row r="172" s="13" customFormat="1">
      <c r="A172" s="13"/>
      <c r="B172" s="190"/>
      <c r="C172" s="13"/>
      <c r="D172" s="185" t="s">
        <v>159</v>
      </c>
      <c r="E172" s="191" t="s">
        <v>1</v>
      </c>
      <c r="F172" s="192" t="s">
        <v>233</v>
      </c>
      <c r="G172" s="13"/>
      <c r="H172" s="193">
        <v>2060</v>
      </c>
      <c r="I172" s="194"/>
      <c r="J172" s="13"/>
      <c r="K172" s="13"/>
      <c r="L172" s="190"/>
      <c r="M172" s="195"/>
      <c r="N172" s="196"/>
      <c r="O172" s="196"/>
      <c r="P172" s="196"/>
      <c r="Q172" s="196"/>
      <c r="R172" s="196"/>
      <c r="S172" s="196"/>
      <c r="T172" s="19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1" t="s">
        <v>159</v>
      </c>
      <c r="AU172" s="191" t="s">
        <v>83</v>
      </c>
      <c r="AV172" s="13" t="s">
        <v>83</v>
      </c>
      <c r="AW172" s="13" t="s">
        <v>30</v>
      </c>
      <c r="AX172" s="13" t="s">
        <v>81</v>
      </c>
      <c r="AY172" s="191" t="s">
        <v>124</v>
      </c>
    </row>
    <row r="173" s="2" customFormat="1" ht="21.75" customHeight="1">
      <c r="A173" s="36"/>
      <c r="B173" s="170"/>
      <c r="C173" s="171" t="s">
        <v>292</v>
      </c>
      <c r="D173" s="171" t="s">
        <v>126</v>
      </c>
      <c r="E173" s="172" t="s">
        <v>315</v>
      </c>
      <c r="F173" s="173" t="s">
        <v>316</v>
      </c>
      <c r="G173" s="174" t="s">
        <v>220</v>
      </c>
      <c r="H173" s="175">
        <v>6.1799999999999997</v>
      </c>
      <c r="I173" s="176"/>
      <c r="J173" s="177">
        <f>ROUND(I173*H173,2)</f>
        <v>0</v>
      </c>
      <c r="K173" s="178"/>
      <c r="L173" s="37"/>
      <c r="M173" s="179" t="s">
        <v>1</v>
      </c>
      <c r="N173" s="180" t="s">
        <v>38</v>
      </c>
      <c r="O173" s="75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3" t="s">
        <v>130</v>
      </c>
      <c r="AT173" s="183" t="s">
        <v>126</v>
      </c>
      <c r="AU173" s="183" t="s">
        <v>83</v>
      </c>
      <c r="AY173" s="17" t="s">
        <v>124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7" t="s">
        <v>81</v>
      </c>
      <c r="BK173" s="184">
        <f>ROUND(I173*H173,2)</f>
        <v>0</v>
      </c>
      <c r="BL173" s="17" t="s">
        <v>130</v>
      </c>
      <c r="BM173" s="183" t="s">
        <v>317</v>
      </c>
    </row>
    <row r="174" s="13" customFormat="1">
      <c r="A174" s="13"/>
      <c r="B174" s="190"/>
      <c r="C174" s="13"/>
      <c r="D174" s="185" t="s">
        <v>159</v>
      </c>
      <c r="E174" s="191" t="s">
        <v>1</v>
      </c>
      <c r="F174" s="192" t="s">
        <v>318</v>
      </c>
      <c r="G174" s="13"/>
      <c r="H174" s="193">
        <v>6.1799999999999997</v>
      </c>
      <c r="I174" s="194"/>
      <c r="J174" s="13"/>
      <c r="K174" s="13"/>
      <c r="L174" s="190"/>
      <c r="M174" s="195"/>
      <c r="N174" s="196"/>
      <c r="O174" s="196"/>
      <c r="P174" s="196"/>
      <c r="Q174" s="196"/>
      <c r="R174" s="196"/>
      <c r="S174" s="196"/>
      <c r="T174" s="19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1" t="s">
        <v>159</v>
      </c>
      <c r="AU174" s="191" t="s">
        <v>83</v>
      </c>
      <c r="AV174" s="13" t="s">
        <v>83</v>
      </c>
      <c r="AW174" s="13" t="s">
        <v>30</v>
      </c>
      <c r="AX174" s="13" t="s">
        <v>81</v>
      </c>
      <c r="AY174" s="191" t="s">
        <v>124</v>
      </c>
    </row>
    <row r="175" s="12" customFormat="1" ht="22.8" customHeight="1">
      <c r="A175" s="12"/>
      <c r="B175" s="157"/>
      <c r="C175" s="12"/>
      <c r="D175" s="158" t="s">
        <v>72</v>
      </c>
      <c r="E175" s="168" t="s">
        <v>154</v>
      </c>
      <c r="F175" s="168" t="s">
        <v>325</v>
      </c>
      <c r="G175" s="12"/>
      <c r="H175" s="12"/>
      <c r="I175" s="160"/>
      <c r="J175" s="169">
        <f>BK175</f>
        <v>0</v>
      </c>
      <c r="K175" s="12"/>
      <c r="L175" s="157"/>
      <c r="M175" s="162"/>
      <c r="N175" s="163"/>
      <c r="O175" s="163"/>
      <c r="P175" s="164">
        <f>SUM(P176:P216)</f>
        <v>0</v>
      </c>
      <c r="Q175" s="163"/>
      <c r="R175" s="164">
        <f>SUM(R176:R216)</f>
        <v>173.50404800000001</v>
      </c>
      <c r="S175" s="163"/>
      <c r="T175" s="165">
        <f>SUM(T176:T216)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8" t="s">
        <v>81</v>
      </c>
      <c r="AT175" s="166" t="s">
        <v>72</v>
      </c>
      <c r="AU175" s="166" t="s">
        <v>81</v>
      </c>
      <c r="AY175" s="158" t="s">
        <v>124</v>
      </c>
      <c r="BK175" s="167">
        <f>SUM(BK176:BK216)</f>
        <v>0</v>
      </c>
    </row>
    <row r="176" s="2" customFormat="1" ht="24.15" customHeight="1">
      <c r="A176" s="36"/>
      <c r="B176" s="170"/>
      <c r="C176" s="171" t="s">
        <v>297</v>
      </c>
      <c r="D176" s="171" t="s">
        <v>126</v>
      </c>
      <c r="E176" s="172" t="s">
        <v>633</v>
      </c>
      <c r="F176" s="173" t="s">
        <v>634</v>
      </c>
      <c r="G176" s="174" t="s">
        <v>129</v>
      </c>
      <c r="H176" s="175">
        <v>185</v>
      </c>
      <c r="I176" s="176"/>
      <c r="J176" s="177">
        <f>ROUND(I176*H176,2)</f>
        <v>0</v>
      </c>
      <c r="K176" s="178"/>
      <c r="L176" s="37"/>
      <c r="M176" s="179" t="s">
        <v>1</v>
      </c>
      <c r="N176" s="180" t="s">
        <v>38</v>
      </c>
      <c r="O176" s="7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130</v>
      </c>
      <c r="AT176" s="183" t="s">
        <v>126</v>
      </c>
      <c r="AU176" s="183" t="s">
        <v>83</v>
      </c>
      <c r="AY176" s="17" t="s">
        <v>124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81</v>
      </c>
      <c r="BK176" s="184">
        <f>ROUND(I176*H176,2)</f>
        <v>0</v>
      </c>
      <c r="BL176" s="17" t="s">
        <v>130</v>
      </c>
      <c r="BM176" s="183" t="s">
        <v>635</v>
      </c>
    </row>
    <row r="177" s="2" customFormat="1" ht="24.15" customHeight="1">
      <c r="A177" s="36"/>
      <c r="B177" s="170"/>
      <c r="C177" s="171" t="s">
        <v>7</v>
      </c>
      <c r="D177" s="171" t="s">
        <v>126</v>
      </c>
      <c r="E177" s="172" t="s">
        <v>331</v>
      </c>
      <c r="F177" s="173" t="s">
        <v>332</v>
      </c>
      <c r="G177" s="174" t="s">
        <v>129</v>
      </c>
      <c r="H177" s="175">
        <v>1122</v>
      </c>
      <c r="I177" s="176"/>
      <c r="J177" s="177">
        <f>ROUND(I177*H177,2)</f>
        <v>0</v>
      </c>
      <c r="K177" s="178"/>
      <c r="L177" s="37"/>
      <c r="M177" s="179" t="s">
        <v>1</v>
      </c>
      <c r="N177" s="180" t="s">
        <v>38</v>
      </c>
      <c r="O177" s="75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130</v>
      </c>
      <c r="AT177" s="183" t="s">
        <v>126</v>
      </c>
      <c r="AU177" s="183" t="s">
        <v>83</v>
      </c>
      <c r="AY177" s="17" t="s">
        <v>124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81</v>
      </c>
      <c r="BK177" s="184">
        <f>ROUND(I177*H177,2)</f>
        <v>0</v>
      </c>
      <c r="BL177" s="17" t="s">
        <v>130</v>
      </c>
      <c r="BM177" s="183" t="s">
        <v>636</v>
      </c>
    </row>
    <row r="178" s="2" customFormat="1">
      <c r="A178" s="36"/>
      <c r="B178" s="37"/>
      <c r="C178" s="36"/>
      <c r="D178" s="185" t="s">
        <v>146</v>
      </c>
      <c r="E178" s="36"/>
      <c r="F178" s="186" t="s">
        <v>334</v>
      </c>
      <c r="G178" s="36"/>
      <c r="H178" s="36"/>
      <c r="I178" s="187"/>
      <c r="J178" s="36"/>
      <c r="K178" s="36"/>
      <c r="L178" s="37"/>
      <c r="M178" s="188"/>
      <c r="N178" s="189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146</v>
      </c>
      <c r="AU178" s="17" t="s">
        <v>83</v>
      </c>
    </row>
    <row r="179" s="13" customFormat="1">
      <c r="A179" s="13"/>
      <c r="B179" s="190"/>
      <c r="C179" s="13"/>
      <c r="D179" s="185" t="s">
        <v>159</v>
      </c>
      <c r="E179" s="191" t="s">
        <v>1</v>
      </c>
      <c r="F179" s="192" t="s">
        <v>637</v>
      </c>
      <c r="G179" s="13"/>
      <c r="H179" s="193">
        <v>553.79999999999995</v>
      </c>
      <c r="I179" s="194"/>
      <c r="J179" s="13"/>
      <c r="K179" s="13"/>
      <c r="L179" s="190"/>
      <c r="M179" s="195"/>
      <c r="N179" s="196"/>
      <c r="O179" s="196"/>
      <c r="P179" s="196"/>
      <c r="Q179" s="196"/>
      <c r="R179" s="196"/>
      <c r="S179" s="196"/>
      <c r="T179" s="19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1" t="s">
        <v>159</v>
      </c>
      <c r="AU179" s="191" t="s">
        <v>83</v>
      </c>
      <c r="AV179" s="13" t="s">
        <v>83</v>
      </c>
      <c r="AW179" s="13" t="s">
        <v>30</v>
      </c>
      <c r="AX179" s="13" t="s">
        <v>73</v>
      </c>
      <c r="AY179" s="191" t="s">
        <v>124</v>
      </c>
    </row>
    <row r="180" s="13" customFormat="1">
      <c r="A180" s="13"/>
      <c r="B180" s="190"/>
      <c r="C180" s="13"/>
      <c r="D180" s="185" t="s">
        <v>159</v>
      </c>
      <c r="E180" s="191" t="s">
        <v>1</v>
      </c>
      <c r="F180" s="192" t="s">
        <v>638</v>
      </c>
      <c r="G180" s="13"/>
      <c r="H180" s="193">
        <v>568.20000000000005</v>
      </c>
      <c r="I180" s="194"/>
      <c r="J180" s="13"/>
      <c r="K180" s="13"/>
      <c r="L180" s="190"/>
      <c r="M180" s="195"/>
      <c r="N180" s="196"/>
      <c r="O180" s="196"/>
      <c r="P180" s="196"/>
      <c r="Q180" s="196"/>
      <c r="R180" s="196"/>
      <c r="S180" s="196"/>
      <c r="T180" s="19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1" t="s">
        <v>159</v>
      </c>
      <c r="AU180" s="191" t="s">
        <v>83</v>
      </c>
      <c r="AV180" s="13" t="s">
        <v>83</v>
      </c>
      <c r="AW180" s="13" t="s">
        <v>30</v>
      </c>
      <c r="AX180" s="13" t="s">
        <v>73</v>
      </c>
      <c r="AY180" s="191" t="s">
        <v>124</v>
      </c>
    </row>
    <row r="181" s="14" customFormat="1">
      <c r="A181" s="14"/>
      <c r="B181" s="214"/>
      <c r="C181" s="14"/>
      <c r="D181" s="185" t="s">
        <v>159</v>
      </c>
      <c r="E181" s="215" t="s">
        <v>1</v>
      </c>
      <c r="F181" s="216" t="s">
        <v>259</v>
      </c>
      <c r="G181" s="14"/>
      <c r="H181" s="217">
        <v>1122</v>
      </c>
      <c r="I181" s="218"/>
      <c r="J181" s="14"/>
      <c r="K181" s="14"/>
      <c r="L181" s="214"/>
      <c r="M181" s="219"/>
      <c r="N181" s="220"/>
      <c r="O181" s="220"/>
      <c r="P181" s="220"/>
      <c r="Q181" s="220"/>
      <c r="R181" s="220"/>
      <c r="S181" s="220"/>
      <c r="T181" s="22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15" t="s">
        <v>159</v>
      </c>
      <c r="AU181" s="215" t="s">
        <v>83</v>
      </c>
      <c r="AV181" s="14" t="s">
        <v>130</v>
      </c>
      <c r="AW181" s="14" t="s">
        <v>30</v>
      </c>
      <c r="AX181" s="14" t="s">
        <v>81</v>
      </c>
      <c r="AY181" s="215" t="s">
        <v>124</v>
      </c>
    </row>
    <row r="182" s="2" customFormat="1" ht="33" customHeight="1">
      <c r="A182" s="36"/>
      <c r="B182" s="170"/>
      <c r="C182" s="171" t="s">
        <v>306</v>
      </c>
      <c r="D182" s="171" t="s">
        <v>126</v>
      </c>
      <c r="E182" s="172" t="s">
        <v>639</v>
      </c>
      <c r="F182" s="173" t="s">
        <v>640</v>
      </c>
      <c r="G182" s="174" t="s">
        <v>129</v>
      </c>
      <c r="H182" s="175">
        <v>1405.8</v>
      </c>
      <c r="I182" s="176"/>
      <c r="J182" s="177">
        <f>ROUND(I182*H182,2)</f>
        <v>0</v>
      </c>
      <c r="K182" s="178"/>
      <c r="L182" s="37"/>
      <c r="M182" s="179" t="s">
        <v>1</v>
      </c>
      <c r="N182" s="180" t="s">
        <v>38</v>
      </c>
      <c r="O182" s="75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3" t="s">
        <v>130</v>
      </c>
      <c r="AT182" s="183" t="s">
        <v>126</v>
      </c>
      <c r="AU182" s="183" t="s">
        <v>83</v>
      </c>
      <c r="AY182" s="17" t="s">
        <v>124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7" t="s">
        <v>81</v>
      </c>
      <c r="BK182" s="184">
        <f>ROUND(I182*H182,2)</f>
        <v>0</v>
      </c>
      <c r="BL182" s="17" t="s">
        <v>130</v>
      </c>
      <c r="BM182" s="183" t="s">
        <v>641</v>
      </c>
    </row>
    <row r="183" s="13" customFormat="1">
      <c r="A183" s="13"/>
      <c r="B183" s="190"/>
      <c r="C183" s="13"/>
      <c r="D183" s="185" t="s">
        <v>159</v>
      </c>
      <c r="E183" s="191" t="s">
        <v>1</v>
      </c>
      <c r="F183" s="192" t="s">
        <v>642</v>
      </c>
      <c r="G183" s="13"/>
      <c r="H183" s="193">
        <v>468.60000000000002</v>
      </c>
      <c r="I183" s="194"/>
      <c r="J183" s="13"/>
      <c r="K183" s="13"/>
      <c r="L183" s="190"/>
      <c r="M183" s="195"/>
      <c r="N183" s="196"/>
      <c r="O183" s="196"/>
      <c r="P183" s="196"/>
      <c r="Q183" s="196"/>
      <c r="R183" s="196"/>
      <c r="S183" s="196"/>
      <c r="T183" s="19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1" t="s">
        <v>159</v>
      </c>
      <c r="AU183" s="191" t="s">
        <v>83</v>
      </c>
      <c r="AV183" s="13" t="s">
        <v>83</v>
      </c>
      <c r="AW183" s="13" t="s">
        <v>30</v>
      </c>
      <c r="AX183" s="13" t="s">
        <v>73</v>
      </c>
      <c r="AY183" s="191" t="s">
        <v>124</v>
      </c>
    </row>
    <row r="184" s="13" customFormat="1">
      <c r="A184" s="13"/>
      <c r="B184" s="190"/>
      <c r="C184" s="13"/>
      <c r="D184" s="185" t="s">
        <v>159</v>
      </c>
      <c r="E184" s="191" t="s">
        <v>1</v>
      </c>
      <c r="F184" s="192" t="s">
        <v>643</v>
      </c>
      <c r="G184" s="13"/>
      <c r="H184" s="193">
        <v>937.20000000000005</v>
      </c>
      <c r="I184" s="194"/>
      <c r="J184" s="13"/>
      <c r="K184" s="13"/>
      <c r="L184" s="190"/>
      <c r="M184" s="195"/>
      <c r="N184" s="196"/>
      <c r="O184" s="196"/>
      <c r="P184" s="196"/>
      <c r="Q184" s="196"/>
      <c r="R184" s="196"/>
      <c r="S184" s="196"/>
      <c r="T184" s="19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1" t="s">
        <v>159</v>
      </c>
      <c r="AU184" s="191" t="s">
        <v>83</v>
      </c>
      <c r="AV184" s="13" t="s">
        <v>83</v>
      </c>
      <c r="AW184" s="13" t="s">
        <v>30</v>
      </c>
      <c r="AX184" s="13" t="s">
        <v>73</v>
      </c>
      <c r="AY184" s="191" t="s">
        <v>124</v>
      </c>
    </row>
    <row r="185" s="14" customFormat="1">
      <c r="A185" s="14"/>
      <c r="B185" s="214"/>
      <c r="C185" s="14"/>
      <c r="D185" s="185" t="s">
        <v>159</v>
      </c>
      <c r="E185" s="215" t="s">
        <v>1</v>
      </c>
      <c r="F185" s="216" t="s">
        <v>259</v>
      </c>
      <c r="G185" s="14"/>
      <c r="H185" s="217">
        <v>1405.8000000000002</v>
      </c>
      <c r="I185" s="218"/>
      <c r="J185" s="14"/>
      <c r="K185" s="14"/>
      <c r="L185" s="214"/>
      <c r="M185" s="219"/>
      <c r="N185" s="220"/>
      <c r="O185" s="220"/>
      <c r="P185" s="220"/>
      <c r="Q185" s="220"/>
      <c r="R185" s="220"/>
      <c r="S185" s="220"/>
      <c r="T185" s="22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5" t="s">
        <v>159</v>
      </c>
      <c r="AU185" s="215" t="s">
        <v>83</v>
      </c>
      <c r="AV185" s="14" t="s">
        <v>130</v>
      </c>
      <c r="AW185" s="14" t="s">
        <v>30</v>
      </c>
      <c r="AX185" s="14" t="s">
        <v>81</v>
      </c>
      <c r="AY185" s="215" t="s">
        <v>124</v>
      </c>
    </row>
    <row r="186" s="2" customFormat="1" ht="21.75" customHeight="1">
      <c r="A186" s="36"/>
      <c r="B186" s="170"/>
      <c r="C186" s="171" t="s">
        <v>310</v>
      </c>
      <c r="D186" s="171" t="s">
        <v>126</v>
      </c>
      <c r="E186" s="172" t="s">
        <v>351</v>
      </c>
      <c r="F186" s="173" t="s">
        <v>352</v>
      </c>
      <c r="G186" s="174" t="s">
        <v>220</v>
      </c>
      <c r="H186" s="175">
        <v>30.120000000000001</v>
      </c>
      <c r="I186" s="176"/>
      <c r="J186" s="177">
        <f>ROUND(I186*H186,2)</f>
        <v>0</v>
      </c>
      <c r="K186" s="178"/>
      <c r="L186" s="37"/>
      <c r="M186" s="179" t="s">
        <v>1</v>
      </c>
      <c r="N186" s="180" t="s">
        <v>38</v>
      </c>
      <c r="O186" s="75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3" t="s">
        <v>130</v>
      </c>
      <c r="AT186" s="183" t="s">
        <v>126</v>
      </c>
      <c r="AU186" s="183" t="s">
        <v>83</v>
      </c>
      <c r="AY186" s="17" t="s">
        <v>124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7" t="s">
        <v>81</v>
      </c>
      <c r="BK186" s="184">
        <f>ROUND(I186*H186,2)</f>
        <v>0</v>
      </c>
      <c r="BL186" s="17" t="s">
        <v>130</v>
      </c>
      <c r="BM186" s="183" t="s">
        <v>353</v>
      </c>
    </row>
    <row r="187" s="2" customFormat="1">
      <c r="A187" s="36"/>
      <c r="B187" s="37"/>
      <c r="C187" s="36"/>
      <c r="D187" s="185" t="s">
        <v>146</v>
      </c>
      <c r="E187" s="36"/>
      <c r="F187" s="186" t="s">
        <v>354</v>
      </c>
      <c r="G187" s="36"/>
      <c r="H187" s="36"/>
      <c r="I187" s="187"/>
      <c r="J187" s="36"/>
      <c r="K187" s="36"/>
      <c r="L187" s="37"/>
      <c r="M187" s="188"/>
      <c r="N187" s="189"/>
      <c r="O187" s="75"/>
      <c r="P187" s="75"/>
      <c r="Q187" s="75"/>
      <c r="R187" s="75"/>
      <c r="S187" s="75"/>
      <c r="T187" s="7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7" t="s">
        <v>146</v>
      </c>
      <c r="AU187" s="17" t="s">
        <v>83</v>
      </c>
    </row>
    <row r="188" s="13" customFormat="1">
      <c r="A188" s="13"/>
      <c r="B188" s="190"/>
      <c r="C188" s="13"/>
      <c r="D188" s="185" t="s">
        <v>159</v>
      </c>
      <c r="E188" s="191" t="s">
        <v>1</v>
      </c>
      <c r="F188" s="192" t="s">
        <v>644</v>
      </c>
      <c r="G188" s="13"/>
      <c r="H188" s="193">
        <v>30.120000000000001</v>
      </c>
      <c r="I188" s="194"/>
      <c r="J188" s="13"/>
      <c r="K188" s="13"/>
      <c r="L188" s="190"/>
      <c r="M188" s="195"/>
      <c r="N188" s="196"/>
      <c r="O188" s="196"/>
      <c r="P188" s="196"/>
      <c r="Q188" s="196"/>
      <c r="R188" s="196"/>
      <c r="S188" s="196"/>
      <c r="T188" s="19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1" t="s">
        <v>159</v>
      </c>
      <c r="AU188" s="191" t="s">
        <v>83</v>
      </c>
      <c r="AV188" s="13" t="s">
        <v>83</v>
      </c>
      <c r="AW188" s="13" t="s">
        <v>30</v>
      </c>
      <c r="AX188" s="13" t="s">
        <v>81</v>
      </c>
      <c r="AY188" s="191" t="s">
        <v>124</v>
      </c>
    </row>
    <row r="189" s="2" customFormat="1" ht="21.75" customHeight="1">
      <c r="A189" s="36"/>
      <c r="B189" s="170"/>
      <c r="C189" s="171" t="s">
        <v>314</v>
      </c>
      <c r="D189" s="171" t="s">
        <v>126</v>
      </c>
      <c r="E189" s="172" t="s">
        <v>357</v>
      </c>
      <c r="F189" s="173" t="s">
        <v>358</v>
      </c>
      <c r="G189" s="174" t="s">
        <v>129</v>
      </c>
      <c r="H189" s="175">
        <v>502</v>
      </c>
      <c r="I189" s="176"/>
      <c r="J189" s="177">
        <f>ROUND(I189*H189,2)</f>
        <v>0</v>
      </c>
      <c r="K189" s="178"/>
      <c r="L189" s="37"/>
      <c r="M189" s="179" t="s">
        <v>1</v>
      </c>
      <c r="N189" s="180" t="s">
        <v>38</v>
      </c>
      <c r="O189" s="75"/>
      <c r="P189" s="181">
        <f>O189*H189</f>
        <v>0</v>
      </c>
      <c r="Q189" s="181">
        <v>0.32400000000000001</v>
      </c>
      <c r="R189" s="181">
        <f>Q189*H189</f>
        <v>162.648</v>
      </c>
      <c r="S189" s="181">
        <v>0</v>
      </c>
      <c r="T189" s="18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3" t="s">
        <v>130</v>
      </c>
      <c r="AT189" s="183" t="s">
        <v>126</v>
      </c>
      <c r="AU189" s="183" t="s">
        <v>83</v>
      </c>
      <c r="AY189" s="17" t="s">
        <v>124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7" t="s">
        <v>81</v>
      </c>
      <c r="BK189" s="184">
        <f>ROUND(I189*H189,2)</f>
        <v>0</v>
      </c>
      <c r="BL189" s="17" t="s">
        <v>130</v>
      </c>
      <c r="BM189" s="183" t="s">
        <v>645</v>
      </c>
    </row>
    <row r="190" s="13" customFormat="1">
      <c r="A190" s="13"/>
      <c r="B190" s="190"/>
      <c r="C190" s="13"/>
      <c r="D190" s="185" t="s">
        <v>159</v>
      </c>
      <c r="E190" s="191" t="s">
        <v>1</v>
      </c>
      <c r="F190" s="192" t="s">
        <v>646</v>
      </c>
      <c r="G190" s="13"/>
      <c r="H190" s="193">
        <v>502</v>
      </c>
      <c r="I190" s="194"/>
      <c r="J190" s="13"/>
      <c r="K190" s="13"/>
      <c r="L190" s="190"/>
      <c r="M190" s="195"/>
      <c r="N190" s="196"/>
      <c r="O190" s="196"/>
      <c r="P190" s="196"/>
      <c r="Q190" s="196"/>
      <c r="R190" s="196"/>
      <c r="S190" s="196"/>
      <c r="T190" s="19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1" t="s">
        <v>159</v>
      </c>
      <c r="AU190" s="191" t="s">
        <v>83</v>
      </c>
      <c r="AV190" s="13" t="s">
        <v>83</v>
      </c>
      <c r="AW190" s="13" t="s">
        <v>30</v>
      </c>
      <c r="AX190" s="13" t="s">
        <v>81</v>
      </c>
      <c r="AY190" s="191" t="s">
        <v>124</v>
      </c>
    </row>
    <row r="191" s="2" customFormat="1" ht="24.15" customHeight="1">
      <c r="A191" s="36"/>
      <c r="B191" s="170"/>
      <c r="C191" s="171" t="s">
        <v>320</v>
      </c>
      <c r="D191" s="171" t="s">
        <v>126</v>
      </c>
      <c r="E191" s="172" t="s">
        <v>362</v>
      </c>
      <c r="F191" s="173" t="s">
        <v>363</v>
      </c>
      <c r="G191" s="174" t="s">
        <v>220</v>
      </c>
      <c r="H191" s="175">
        <v>5.0199999999999996</v>
      </c>
      <c r="I191" s="176"/>
      <c r="J191" s="177">
        <f>ROUND(I191*H191,2)</f>
        <v>0</v>
      </c>
      <c r="K191" s="178"/>
      <c r="L191" s="37"/>
      <c r="M191" s="179" t="s">
        <v>1</v>
      </c>
      <c r="N191" s="180" t="s">
        <v>38</v>
      </c>
      <c r="O191" s="75"/>
      <c r="P191" s="181">
        <f>O191*H191</f>
        <v>0</v>
      </c>
      <c r="Q191" s="181">
        <v>1.8500000000000001</v>
      </c>
      <c r="R191" s="181">
        <f>Q191*H191</f>
        <v>9.286999999999999</v>
      </c>
      <c r="S191" s="181">
        <v>0</v>
      </c>
      <c r="T191" s="18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3" t="s">
        <v>130</v>
      </c>
      <c r="AT191" s="183" t="s">
        <v>126</v>
      </c>
      <c r="AU191" s="183" t="s">
        <v>83</v>
      </c>
      <c r="AY191" s="17" t="s">
        <v>124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7" t="s">
        <v>81</v>
      </c>
      <c r="BK191" s="184">
        <f>ROUND(I191*H191,2)</f>
        <v>0</v>
      </c>
      <c r="BL191" s="17" t="s">
        <v>130</v>
      </c>
      <c r="BM191" s="183" t="s">
        <v>364</v>
      </c>
    </row>
    <row r="192" s="13" customFormat="1">
      <c r="A192" s="13"/>
      <c r="B192" s="190"/>
      <c r="C192" s="13"/>
      <c r="D192" s="185" t="s">
        <v>159</v>
      </c>
      <c r="E192" s="191" t="s">
        <v>1</v>
      </c>
      <c r="F192" s="192" t="s">
        <v>647</v>
      </c>
      <c r="G192" s="13"/>
      <c r="H192" s="193">
        <v>5.0199999999999996</v>
      </c>
      <c r="I192" s="194"/>
      <c r="J192" s="13"/>
      <c r="K192" s="13"/>
      <c r="L192" s="190"/>
      <c r="M192" s="195"/>
      <c r="N192" s="196"/>
      <c r="O192" s="196"/>
      <c r="P192" s="196"/>
      <c r="Q192" s="196"/>
      <c r="R192" s="196"/>
      <c r="S192" s="196"/>
      <c r="T192" s="19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1" t="s">
        <v>159</v>
      </c>
      <c r="AU192" s="191" t="s">
        <v>83</v>
      </c>
      <c r="AV192" s="13" t="s">
        <v>83</v>
      </c>
      <c r="AW192" s="13" t="s">
        <v>30</v>
      </c>
      <c r="AX192" s="13" t="s">
        <v>81</v>
      </c>
      <c r="AY192" s="191" t="s">
        <v>124</v>
      </c>
    </row>
    <row r="193" s="2" customFormat="1" ht="24.15" customHeight="1">
      <c r="A193" s="36"/>
      <c r="B193" s="170"/>
      <c r="C193" s="171" t="s">
        <v>326</v>
      </c>
      <c r="D193" s="171" t="s">
        <v>126</v>
      </c>
      <c r="E193" s="172" t="s">
        <v>367</v>
      </c>
      <c r="F193" s="173" t="s">
        <v>368</v>
      </c>
      <c r="G193" s="174" t="s">
        <v>216</v>
      </c>
      <c r="H193" s="175">
        <v>556.39999999999998</v>
      </c>
      <c r="I193" s="176"/>
      <c r="J193" s="177">
        <f>ROUND(I193*H193,2)</f>
        <v>0</v>
      </c>
      <c r="K193" s="178"/>
      <c r="L193" s="37"/>
      <c r="M193" s="179" t="s">
        <v>1</v>
      </c>
      <c r="N193" s="180" t="s">
        <v>38</v>
      </c>
      <c r="O193" s="75"/>
      <c r="P193" s="181">
        <f>O193*H193</f>
        <v>0</v>
      </c>
      <c r="Q193" s="181">
        <v>0.00282</v>
      </c>
      <c r="R193" s="181">
        <f>Q193*H193</f>
        <v>1.569048</v>
      </c>
      <c r="S193" s="181">
        <v>0</v>
      </c>
      <c r="T193" s="18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3" t="s">
        <v>130</v>
      </c>
      <c r="AT193" s="183" t="s">
        <v>126</v>
      </c>
      <c r="AU193" s="183" t="s">
        <v>83</v>
      </c>
      <c r="AY193" s="17" t="s">
        <v>124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7" t="s">
        <v>81</v>
      </c>
      <c r="BK193" s="184">
        <f>ROUND(I193*H193,2)</f>
        <v>0</v>
      </c>
      <c r="BL193" s="17" t="s">
        <v>130</v>
      </c>
      <c r="BM193" s="183" t="s">
        <v>369</v>
      </c>
    </row>
    <row r="194" s="13" customFormat="1">
      <c r="A194" s="13"/>
      <c r="B194" s="190"/>
      <c r="C194" s="13"/>
      <c r="D194" s="185" t="s">
        <v>159</v>
      </c>
      <c r="E194" s="191" t="s">
        <v>1</v>
      </c>
      <c r="F194" s="192" t="s">
        <v>648</v>
      </c>
      <c r="G194" s="13"/>
      <c r="H194" s="193">
        <v>556.39999999999998</v>
      </c>
      <c r="I194" s="194"/>
      <c r="J194" s="13"/>
      <c r="K194" s="13"/>
      <c r="L194" s="190"/>
      <c r="M194" s="195"/>
      <c r="N194" s="196"/>
      <c r="O194" s="196"/>
      <c r="P194" s="196"/>
      <c r="Q194" s="196"/>
      <c r="R194" s="196"/>
      <c r="S194" s="196"/>
      <c r="T194" s="19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1" t="s">
        <v>159</v>
      </c>
      <c r="AU194" s="191" t="s">
        <v>83</v>
      </c>
      <c r="AV194" s="13" t="s">
        <v>83</v>
      </c>
      <c r="AW194" s="13" t="s">
        <v>30</v>
      </c>
      <c r="AX194" s="13" t="s">
        <v>81</v>
      </c>
      <c r="AY194" s="191" t="s">
        <v>124</v>
      </c>
    </row>
    <row r="195" s="2" customFormat="1" ht="24.15" customHeight="1">
      <c r="A195" s="36"/>
      <c r="B195" s="170"/>
      <c r="C195" s="171" t="s">
        <v>330</v>
      </c>
      <c r="D195" s="171" t="s">
        <v>126</v>
      </c>
      <c r="E195" s="172" t="s">
        <v>372</v>
      </c>
      <c r="F195" s="173" t="s">
        <v>373</v>
      </c>
      <c r="G195" s="174" t="s">
        <v>129</v>
      </c>
      <c r="H195" s="175">
        <v>553.79999999999995</v>
      </c>
      <c r="I195" s="176"/>
      <c r="J195" s="177">
        <f>ROUND(I195*H195,2)</f>
        <v>0</v>
      </c>
      <c r="K195" s="178"/>
      <c r="L195" s="37"/>
      <c r="M195" s="179" t="s">
        <v>1</v>
      </c>
      <c r="N195" s="180" t="s">
        <v>38</v>
      </c>
      <c r="O195" s="75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3" t="s">
        <v>130</v>
      </c>
      <c r="AT195" s="183" t="s">
        <v>126</v>
      </c>
      <c r="AU195" s="183" t="s">
        <v>83</v>
      </c>
      <c r="AY195" s="17" t="s">
        <v>124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7" t="s">
        <v>81</v>
      </c>
      <c r="BK195" s="184">
        <f>ROUND(I195*H195,2)</f>
        <v>0</v>
      </c>
      <c r="BL195" s="17" t="s">
        <v>130</v>
      </c>
      <c r="BM195" s="183" t="s">
        <v>374</v>
      </c>
    </row>
    <row r="196" s="2" customFormat="1">
      <c r="A196" s="36"/>
      <c r="B196" s="37"/>
      <c r="C196" s="36"/>
      <c r="D196" s="185" t="s">
        <v>146</v>
      </c>
      <c r="E196" s="36"/>
      <c r="F196" s="186" t="s">
        <v>334</v>
      </c>
      <c r="G196" s="36"/>
      <c r="H196" s="36"/>
      <c r="I196" s="187"/>
      <c r="J196" s="36"/>
      <c r="K196" s="36"/>
      <c r="L196" s="37"/>
      <c r="M196" s="188"/>
      <c r="N196" s="189"/>
      <c r="O196" s="75"/>
      <c r="P196" s="75"/>
      <c r="Q196" s="75"/>
      <c r="R196" s="75"/>
      <c r="S196" s="75"/>
      <c r="T196" s="7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7" t="s">
        <v>146</v>
      </c>
      <c r="AU196" s="17" t="s">
        <v>83</v>
      </c>
    </row>
    <row r="197" s="13" customFormat="1">
      <c r="A197" s="13"/>
      <c r="B197" s="190"/>
      <c r="C197" s="13"/>
      <c r="D197" s="185" t="s">
        <v>159</v>
      </c>
      <c r="E197" s="191" t="s">
        <v>1</v>
      </c>
      <c r="F197" s="192" t="s">
        <v>649</v>
      </c>
      <c r="G197" s="13"/>
      <c r="H197" s="193">
        <v>553.79999999999995</v>
      </c>
      <c r="I197" s="194"/>
      <c r="J197" s="13"/>
      <c r="K197" s="13"/>
      <c r="L197" s="190"/>
      <c r="M197" s="195"/>
      <c r="N197" s="196"/>
      <c r="O197" s="196"/>
      <c r="P197" s="196"/>
      <c r="Q197" s="196"/>
      <c r="R197" s="196"/>
      <c r="S197" s="196"/>
      <c r="T197" s="19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1" t="s">
        <v>159</v>
      </c>
      <c r="AU197" s="191" t="s">
        <v>83</v>
      </c>
      <c r="AV197" s="13" t="s">
        <v>83</v>
      </c>
      <c r="AW197" s="13" t="s">
        <v>30</v>
      </c>
      <c r="AX197" s="13" t="s">
        <v>73</v>
      </c>
      <c r="AY197" s="191" t="s">
        <v>124</v>
      </c>
    </row>
    <row r="198" s="14" customFormat="1">
      <c r="A198" s="14"/>
      <c r="B198" s="214"/>
      <c r="C198" s="14"/>
      <c r="D198" s="185" t="s">
        <v>159</v>
      </c>
      <c r="E198" s="215" t="s">
        <v>1</v>
      </c>
      <c r="F198" s="216" t="s">
        <v>259</v>
      </c>
      <c r="G198" s="14"/>
      <c r="H198" s="217">
        <v>553.79999999999995</v>
      </c>
      <c r="I198" s="218"/>
      <c r="J198" s="14"/>
      <c r="K198" s="14"/>
      <c r="L198" s="214"/>
      <c r="M198" s="219"/>
      <c r="N198" s="220"/>
      <c r="O198" s="220"/>
      <c r="P198" s="220"/>
      <c r="Q198" s="220"/>
      <c r="R198" s="220"/>
      <c r="S198" s="220"/>
      <c r="T198" s="22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5" t="s">
        <v>159</v>
      </c>
      <c r="AU198" s="215" t="s">
        <v>83</v>
      </c>
      <c r="AV198" s="14" t="s">
        <v>130</v>
      </c>
      <c r="AW198" s="14" t="s">
        <v>30</v>
      </c>
      <c r="AX198" s="14" t="s">
        <v>81</v>
      </c>
      <c r="AY198" s="215" t="s">
        <v>124</v>
      </c>
    </row>
    <row r="199" s="2" customFormat="1" ht="24.15" customHeight="1">
      <c r="A199" s="36"/>
      <c r="B199" s="170"/>
      <c r="C199" s="171" t="s">
        <v>337</v>
      </c>
      <c r="D199" s="171" t="s">
        <v>126</v>
      </c>
      <c r="E199" s="172" t="s">
        <v>378</v>
      </c>
      <c r="F199" s="173" t="s">
        <v>379</v>
      </c>
      <c r="G199" s="174" t="s">
        <v>129</v>
      </c>
      <c r="H199" s="175">
        <v>6292.6499999999996</v>
      </c>
      <c r="I199" s="176"/>
      <c r="J199" s="177">
        <f>ROUND(I199*H199,2)</f>
        <v>0</v>
      </c>
      <c r="K199" s="178"/>
      <c r="L199" s="37"/>
      <c r="M199" s="179" t="s">
        <v>1</v>
      </c>
      <c r="N199" s="180" t="s">
        <v>38</v>
      </c>
      <c r="O199" s="75"/>
      <c r="P199" s="181">
        <f>O199*H199</f>
        <v>0</v>
      </c>
      <c r="Q199" s="181">
        <v>0</v>
      </c>
      <c r="R199" s="181">
        <f>Q199*H199</f>
        <v>0</v>
      </c>
      <c r="S199" s="181">
        <v>0</v>
      </c>
      <c r="T199" s="18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3" t="s">
        <v>130</v>
      </c>
      <c r="AT199" s="183" t="s">
        <v>126</v>
      </c>
      <c r="AU199" s="183" t="s">
        <v>83</v>
      </c>
      <c r="AY199" s="17" t="s">
        <v>124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7" t="s">
        <v>81</v>
      </c>
      <c r="BK199" s="184">
        <f>ROUND(I199*H199,2)</f>
        <v>0</v>
      </c>
      <c r="BL199" s="17" t="s">
        <v>130</v>
      </c>
      <c r="BM199" s="183" t="s">
        <v>380</v>
      </c>
    </row>
    <row r="200" s="13" customFormat="1">
      <c r="A200" s="13"/>
      <c r="B200" s="190"/>
      <c r="C200" s="13"/>
      <c r="D200" s="185" t="s">
        <v>159</v>
      </c>
      <c r="E200" s="191" t="s">
        <v>1</v>
      </c>
      <c r="F200" s="192" t="s">
        <v>650</v>
      </c>
      <c r="G200" s="13"/>
      <c r="H200" s="193">
        <v>4077.4499999999998</v>
      </c>
      <c r="I200" s="194"/>
      <c r="J200" s="13"/>
      <c r="K200" s="13"/>
      <c r="L200" s="190"/>
      <c r="M200" s="195"/>
      <c r="N200" s="196"/>
      <c r="O200" s="196"/>
      <c r="P200" s="196"/>
      <c r="Q200" s="196"/>
      <c r="R200" s="196"/>
      <c r="S200" s="196"/>
      <c r="T200" s="19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1" t="s">
        <v>159</v>
      </c>
      <c r="AU200" s="191" t="s">
        <v>83</v>
      </c>
      <c r="AV200" s="13" t="s">
        <v>83</v>
      </c>
      <c r="AW200" s="13" t="s">
        <v>30</v>
      </c>
      <c r="AX200" s="13" t="s">
        <v>73</v>
      </c>
      <c r="AY200" s="191" t="s">
        <v>124</v>
      </c>
    </row>
    <row r="201" s="13" customFormat="1">
      <c r="A201" s="13"/>
      <c r="B201" s="190"/>
      <c r="C201" s="13"/>
      <c r="D201" s="185" t="s">
        <v>159</v>
      </c>
      <c r="E201" s="191" t="s">
        <v>1</v>
      </c>
      <c r="F201" s="192" t="s">
        <v>651</v>
      </c>
      <c r="G201" s="13"/>
      <c r="H201" s="193">
        <v>1341.9000000000001</v>
      </c>
      <c r="I201" s="194"/>
      <c r="J201" s="13"/>
      <c r="K201" s="13"/>
      <c r="L201" s="190"/>
      <c r="M201" s="195"/>
      <c r="N201" s="196"/>
      <c r="O201" s="196"/>
      <c r="P201" s="196"/>
      <c r="Q201" s="196"/>
      <c r="R201" s="196"/>
      <c r="S201" s="196"/>
      <c r="T201" s="19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1" t="s">
        <v>159</v>
      </c>
      <c r="AU201" s="191" t="s">
        <v>83</v>
      </c>
      <c r="AV201" s="13" t="s">
        <v>83</v>
      </c>
      <c r="AW201" s="13" t="s">
        <v>30</v>
      </c>
      <c r="AX201" s="13" t="s">
        <v>73</v>
      </c>
      <c r="AY201" s="191" t="s">
        <v>124</v>
      </c>
    </row>
    <row r="202" s="13" customFormat="1">
      <c r="A202" s="13"/>
      <c r="B202" s="190"/>
      <c r="C202" s="13"/>
      <c r="D202" s="185" t="s">
        <v>159</v>
      </c>
      <c r="E202" s="191" t="s">
        <v>1</v>
      </c>
      <c r="F202" s="192" t="s">
        <v>652</v>
      </c>
      <c r="G202" s="13"/>
      <c r="H202" s="193">
        <v>873.29999999999995</v>
      </c>
      <c r="I202" s="194"/>
      <c r="J202" s="13"/>
      <c r="K202" s="13"/>
      <c r="L202" s="190"/>
      <c r="M202" s="195"/>
      <c r="N202" s="196"/>
      <c r="O202" s="196"/>
      <c r="P202" s="196"/>
      <c r="Q202" s="196"/>
      <c r="R202" s="196"/>
      <c r="S202" s="196"/>
      <c r="T202" s="19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1" t="s">
        <v>159</v>
      </c>
      <c r="AU202" s="191" t="s">
        <v>83</v>
      </c>
      <c r="AV202" s="13" t="s">
        <v>83</v>
      </c>
      <c r="AW202" s="13" t="s">
        <v>30</v>
      </c>
      <c r="AX202" s="13" t="s">
        <v>73</v>
      </c>
      <c r="AY202" s="191" t="s">
        <v>124</v>
      </c>
    </row>
    <row r="203" s="14" customFormat="1">
      <c r="A203" s="14"/>
      <c r="B203" s="214"/>
      <c r="C203" s="14"/>
      <c r="D203" s="185" t="s">
        <v>159</v>
      </c>
      <c r="E203" s="215" t="s">
        <v>1</v>
      </c>
      <c r="F203" s="216" t="s">
        <v>259</v>
      </c>
      <c r="G203" s="14"/>
      <c r="H203" s="217">
        <v>6292.6500000000005</v>
      </c>
      <c r="I203" s="218"/>
      <c r="J203" s="14"/>
      <c r="K203" s="14"/>
      <c r="L203" s="214"/>
      <c r="M203" s="219"/>
      <c r="N203" s="220"/>
      <c r="O203" s="220"/>
      <c r="P203" s="220"/>
      <c r="Q203" s="220"/>
      <c r="R203" s="220"/>
      <c r="S203" s="220"/>
      <c r="T203" s="22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5" t="s">
        <v>159</v>
      </c>
      <c r="AU203" s="215" t="s">
        <v>83</v>
      </c>
      <c r="AV203" s="14" t="s">
        <v>130</v>
      </c>
      <c r="AW203" s="14" t="s">
        <v>30</v>
      </c>
      <c r="AX203" s="14" t="s">
        <v>81</v>
      </c>
      <c r="AY203" s="215" t="s">
        <v>124</v>
      </c>
    </row>
    <row r="204" s="2" customFormat="1" ht="33" customHeight="1">
      <c r="A204" s="36"/>
      <c r="B204" s="170"/>
      <c r="C204" s="171" t="s">
        <v>343</v>
      </c>
      <c r="D204" s="171" t="s">
        <v>126</v>
      </c>
      <c r="E204" s="172" t="s">
        <v>385</v>
      </c>
      <c r="F204" s="173" t="s">
        <v>386</v>
      </c>
      <c r="G204" s="174" t="s">
        <v>129</v>
      </c>
      <c r="H204" s="175">
        <v>2841</v>
      </c>
      <c r="I204" s="176"/>
      <c r="J204" s="177">
        <f>ROUND(I204*H204,2)</f>
        <v>0</v>
      </c>
      <c r="K204" s="178"/>
      <c r="L204" s="37"/>
      <c r="M204" s="179" t="s">
        <v>1</v>
      </c>
      <c r="N204" s="180" t="s">
        <v>38</v>
      </c>
      <c r="O204" s="75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3" t="s">
        <v>130</v>
      </c>
      <c r="AT204" s="183" t="s">
        <v>126</v>
      </c>
      <c r="AU204" s="183" t="s">
        <v>83</v>
      </c>
      <c r="AY204" s="17" t="s">
        <v>124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7" t="s">
        <v>81</v>
      </c>
      <c r="BK204" s="184">
        <f>ROUND(I204*H204,2)</f>
        <v>0</v>
      </c>
      <c r="BL204" s="17" t="s">
        <v>130</v>
      </c>
      <c r="BM204" s="183" t="s">
        <v>387</v>
      </c>
    </row>
    <row r="205" s="13" customFormat="1">
      <c r="A205" s="13"/>
      <c r="B205" s="190"/>
      <c r="C205" s="13"/>
      <c r="D205" s="185" t="s">
        <v>159</v>
      </c>
      <c r="E205" s="191" t="s">
        <v>1</v>
      </c>
      <c r="F205" s="192" t="s">
        <v>653</v>
      </c>
      <c r="G205" s="13"/>
      <c r="H205" s="193">
        <v>1989</v>
      </c>
      <c r="I205" s="194"/>
      <c r="J205" s="13"/>
      <c r="K205" s="13"/>
      <c r="L205" s="190"/>
      <c r="M205" s="195"/>
      <c r="N205" s="196"/>
      <c r="O205" s="196"/>
      <c r="P205" s="196"/>
      <c r="Q205" s="196"/>
      <c r="R205" s="196"/>
      <c r="S205" s="196"/>
      <c r="T205" s="19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1" t="s">
        <v>159</v>
      </c>
      <c r="AU205" s="191" t="s">
        <v>83</v>
      </c>
      <c r="AV205" s="13" t="s">
        <v>83</v>
      </c>
      <c r="AW205" s="13" t="s">
        <v>30</v>
      </c>
      <c r="AX205" s="13" t="s">
        <v>73</v>
      </c>
      <c r="AY205" s="191" t="s">
        <v>124</v>
      </c>
    </row>
    <row r="206" s="13" customFormat="1">
      <c r="A206" s="13"/>
      <c r="B206" s="190"/>
      <c r="C206" s="13"/>
      <c r="D206" s="185" t="s">
        <v>159</v>
      </c>
      <c r="E206" s="191" t="s">
        <v>1</v>
      </c>
      <c r="F206" s="192" t="s">
        <v>654</v>
      </c>
      <c r="G206" s="13"/>
      <c r="H206" s="193">
        <v>426</v>
      </c>
      <c r="I206" s="194"/>
      <c r="J206" s="13"/>
      <c r="K206" s="13"/>
      <c r="L206" s="190"/>
      <c r="M206" s="195"/>
      <c r="N206" s="196"/>
      <c r="O206" s="196"/>
      <c r="P206" s="196"/>
      <c r="Q206" s="196"/>
      <c r="R206" s="196"/>
      <c r="S206" s="196"/>
      <c r="T206" s="19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1" t="s">
        <v>159</v>
      </c>
      <c r="AU206" s="191" t="s">
        <v>83</v>
      </c>
      <c r="AV206" s="13" t="s">
        <v>83</v>
      </c>
      <c r="AW206" s="13" t="s">
        <v>30</v>
      </c>
      <c r="AX206" s="13" t="s">
        <v>73</v>
      </c>
      <c r="AY206" s="191" t="s">
        <v>124</v>
      </c>
    </row>
    <row r="207" s="13" customFormat="1">
      <c r="A207" s="13"/>
      <c r="B207" s="190"/>
      <c r="C207" s="13"/>
      <c r="D207" s="185" t="s">
        <v>159</v>
      </c>
      <c r="E207" s="191" t="s">
        <v>1</v>
      </c>
      <c r="F207" s="192" t="s">
        <v>655</v>
      </c>
      <c r="G207" s="13"/>
      <c r="H207" s="193">
        <v>426</v>
      </c>
      <c r="I207" s="194"/>
      <c r="J207" s="13"/>
      <c r="K207" s="13"/>
      <c r="L207" s="190"/>
      <c r="M207" s="195"/>
      <c r="N207" s="196"/>
      <c r="O207" s="196"/>
      <c r="P207" s="196"/>
      <c r="Q207" s="196"/>
      <c r="R207" s="196"/>
      <c r="S207" s="196"/>
      <c r="T207" s="19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1" t="s">
        <v>159</v>
      </c>
      <c r="AU207" s="191" t="s">
        <v>83</v>
      </c>
      <c r="AV207" s="13" t="s">
        <v>83</v>
      </c>
      <c r="AW207" s="13" t="s">
        <v>30</v>
      </c>
      <c r="AX207" s="13" t="s">
        <v>73</v>
      </c>
      <c r="AY207" s="191" t="s">
        <v>124</v>
      </c>
    </row>
    <row r="208" s="14" customFormat="1">
      <c r="A208" s="14"/>
      <c r="B208" s="214"/>
      <c r="C208" s="14"/>
      <c r="D208" s="185" t="s">
        <v>159</v>
      </c>
      <c r="E208" s="215" t="s">
        <v>1</v>
      </c>
      <c r="F208" s="216" t="s">
        <v>259</v>
      </c>
      <c r="G208" s="14"/>
      <c r="H208" s="217">
        <v>2841</v>
      </c>
      <c r="I208" s="218"/>
      <c r="J208" s="14"/>
      <c r="K208" s="14"/>
      <c r="L208" s="214"/>
      <c r="M208" s="219"/>
      <c r="N208" s="220"/>
      <c r="O208" s="220"/>
      <c r="P208" s="220"/>
      <c r="Q208" s="220"/>
      <c r="R208" s="220"/>
      <c r="S208" s="220"/>
      <c r="T208" s="22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5" t="s">
        <v>159</v>
      </c>
      <c r="AU208" s="215" t="s">
        <v>83</v>
      </c>
      <c r="AV208" s="14" t="s">
        <v>130</v>
      </c>
      <c r="AW208" s="14" t="s">
        <v>30</v>
      </c>
      <c r="AX208" s="14" t="s">
        <v>81</v>
      </c>
      <c r="AY208" s="215" t="s">
        <v>124</v>
      </c>
    </row>
    <row r="209" s="2" customFormat="1" ht="24.15" customHeight="1">
      <c r="A209" s="36"/>
      <c r="B209" s="170"/>
      <c r="C209" s="171" t="s">
        <v>350</v>
      </c>
      <c r="D209" s="171" t="s">
        <v>126</v>
      </c>
      <c r="E209" s="172" t="s">
        <v>656</v>
      </c>
      <c r="F209" s="173" t="s">
        <v>657</v>
      </c>
      <c r="G209" s="174" t="s">
        <v>129</v>
      </c>
      <c r="H209" s="175">
        <v>894.60000000000002</v>
      </c>
      <c r="I209" s="176"/>
      <c r="J209" s="177">
        <f>ROUND(I209*H209,2)</f>
        <v>0</v>
      </c>
      <c r="K209" s="178"/>
      <c r="L209" s="37"/>
      <c r="M209" s="179" t="s">
        <v>1</v>
      </c>
      <c r="N209" s="180" t="s">
        <v>38</v>
      </c>
      <c r="O209" s="75"/>
      <c r="P209" s="181">
        <f>O209*H209</f>
        <v>0</v>
      </c>
      <c r="Q209" s="181">
        <v>0</v>
      </c>
      <c r="R209" s="181">
        <f>Q209*H209</f>
        <v>0</v>
      </c>
      <c r="S209" s="181">
        <v>0</v>
      </c>
      <c r="T209" s="18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3" t="s">
        <v>130</v>
      </c>
      <c r="AT209" s="183" t="s">
        <v>126</v>
      </c>
      <c r="AU209" s="183" t="s">
        <v>83</v>
      </c>
      <c r="AY209" s="17" t="s">
        <v>124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7" t="s">
        <v>81</v>
      </c>
      <c r="BK209" s="184">
        <f>ROUND(I209*H209,2)</f>
        <v>0</v>
      </c>
      <c r="BL209" s="17" t="s">
        <v>130</v>
      </c>
      <c r="BM209" s="183" t="s">
        <v>658</v>
      </c>
    </row>
    <row r="210" s="13" customFormat="1">
      <c r="A210" s="13"/>
      <c r="B210" s="190"/>
      <c r="C210" s="13"/>
      <c r="D210" s="185" t="s">
        <v>159</v>
      </c>
      <c r="E210" s="191" t="s">
        <v>1</v>
      </c>
      <c r="F210" s="192" t="s">
        <v>654</v>
      </c>
      <c r="G210" s="13"/>
      <c r="H210" s="193">
        <v>426</v>
      </c>
      <c r="I210" s="194"/>
      <c r="J210" s="13"/>
      <c r="K210" s="13"/>
      <c r="L210" s="190"/>
      <c r="M210" s="195"/>
      <c r="N210" s="196"/>
      <c r="O210" s="196"/>
      <c r="P210" s="196"/>
      <c r="Q210" s="196"/>
      <c r="R210" s="196"/>
      <c r="S210" s="196"/>
      <c r="T210" s="19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1" t="s">
        <v>159</v>
      </c>
      <c r="AU210" s="191" t="s">
        <v>83</v>
      </c>
      <c r="AV210" s="13" t="s">
        <v>83</v>
      </c>
      <c r="AW210" s="13" t="s">
        <v>30</v>
      </c>
      <c r="AX210" s="13" t="s">
        <v>73</v>
      </c>
      <c r="AY210" s="191" t="s">
        <v>124</v>
      </c>
    </row>
    <row r="211" s="13" customFormat="1">
      <c r="A211" s="13"/>
      <c r="B211" s="190"/>
      <c r="C211" s="13"/>
      <c r="D211" s="185" t="s">
        <v>159</v>
      </c>
      <c r="E211" s="191" t="s">
        <v>1</v>
      </c>
      <c r="F211" s="192" t="s">
        <v>655</v>
      </c>
      <c r="G211" s="13"/>
      <c r="H211" s="193">
        <v>426</v>
      </c>
      <c r="I211" s="194"/>
      <c r="J211" s="13"/>
      <c r="K211" s="13"/>
      <c r="L211" s="190"/>
      <c r="M211" s="195"/>
      <c r="N211" s="196"/>
      <c r="O211" s="196"/>
      <c r="P211" s="196"/>
      <c r="Q211" s="196"/>
      <c r="R211" s="196"/>
      <c r="S211" s="196"/>
      <c r="T211" s="19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1" t="s">
        <v>159</v>
      </c>
      <c r="AU211" s="191" t="s">
        <v>83</v>
      </c>
      <c r="AV211" s="13" t="s">
        <v>83</v>
      </c>
      <c r="AW211" s="13" t="s">
        <v>30</v>
      </c>
      <c r="AX211" s="13" t="s">
        <v>73</v>
      </c>
      <c r="AY211" s="191" t="s">
        <v>124</v>
      </c>
    </row>
    <row r="212" s="14" customFormat="1">
      <c r="A212" s="14"/>
      <c r="B212" s="214"/>
      <c r="C212" s="14"/>
      <c r="D212" s="185" t="s">
        <v>159</v>
      </c>
      <c r="E212" s="215" t="s">
        <v>1</v>
      </c>
      <c r="F212" s="216" t="s">
        <v>259</v>
      </c>
      <c r="G212" s="14"/>
      <c r="H212" s="217">
        <v>852</v>
      </c>
      <c r="I212" s="218"/>
      <c r="J212" s="14"/>
      <c r="K212" s="14"/>
      <c r="L212" s="214"/>
      <c r="M212" s="219"/>
      <c r="N212" s="220"/>
      <c r="O212" s="220"/>
      <c r="P212" s="220"/>
      <c r="Q212" s="220"/>
      <c r="R212" s="220"/>
      <c r="S212" s="220"/>
      <c r="T212" s="22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5" t="s">
        <v>159</v>
      </c>
      <c r="AU212" s="215" t="s">
        <v>83</v>
      </c>
      <c r="AV212" s="14" t="s">
        <v>130</v>
      </c>
      <c r="AW212" s="14" t="s">
        <v>30</v>
      </c>
      <c r="AX212" s="14" t="s">
        <v>81</v>
      </c>
      <c r="AY212" s="215" t="s">
        <v>124</v>
      </c>
    </row>
    <row r="213" s="13" customFormat="1">
      <c r="A213" s="13"/>
      <c r="B213" s="190"/>
      <c r="C213" s="13"/>
      <c r="D213" s="185" t="s">
        <v>159</v>
      </c>
      <c r="E213" s="13"/>
      <c r="F213" s="192" t="s">
        <v>659</v>
      </c>
      <c r="G213" s="13"/>
      <c r="H213" s="193">
        <v>894.60000000000002</v>
      </c>
      <c r="I213" s="194"/>
      <c r="J213" s="13"/>
      <c r="K213" s="13"/>
      <c r="L213" s="190"/>
      <c r="M213" s="195"/>
      <c r="N213" s="196"/>
      <c r="O213" s="196"/>
      <c r="P213" s="196"/>
      <c r="Q213" s="196"/>
      <c r="R213" s="196"/>
      <c r="S213" s="196"/>
      <c r="T213" s="19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1" t="s">
        <v>159</v>
      </c>
      <c r="AU213" s="191" t="s">
        <v>83</v>
      </c>
      <c r="AV213" s="13" t="s">
        <v>83</v>
      </c>
      <c r="AW213" s="13" t="s">
        <v>3</v>
      </c>
      <c r="AX213" s="13" t="s">
        <v>81</v>
      </c>
      <c r="AY213" s="191" t="s">
        <v>124</v>
      </c>
    </row>
    <row r="214" s="2" customFormat="1" ht="24.15" customHeight="1">
      <c r="A214" s="36"/>
      <c r="B214" s="170"/>
      <c r="C214" s="171" t="s">
        <v>356</v>
      </c>
      <c r="D214" s="171" t="s">
        <v>126</v>
      </c>
      <c r="E214" s="172" t="s">
        <v>660</v>
      </c>
      <c r="F214" s="173" t="s">
        <v>661</v>
      </c>
      <c r="G214" s="174" t="s">
        <v>129</v>
      </c>
      <c r="H214" s="175">
        <v>2088.4499999999998</v>
      </c>
      <c r="I214" s="176"/>
      <c r="J214" s="177">
        <f>ROUND(I214*H214,2)</f>
        <v>0</v>
      </c>
      <c r="K214" s="178"/>
      <c r="L214" s="37"/>
      <c r="M214" s="179" t="s">
        <v>1</v>
      </c>
      <c r="N214" s="180" t="s">
        <v>38</v>
      </c>
      <c r="O214" s="75"/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3" t="s">
        <v>130</v>
      </c>
      <c r="AT214" s="183" t="s">
        <v>126</v>
      </c>
      <c r="AU214" s="183" t="s">
        <v>83</v>
      </c>
      <c r="AY214" s="17" t="s">
        <v>124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7" t="s">
        <v>81</v>
      </c>
      <c r="BK214" s="184">
        <f>ROUND(I214*H214,2)</f>
        <v>0</v>
      </c>
      <c r="BL214" s="17" t="s">
        <v>130</v>
      </c>
      <c r="BM214" s="183" t="s">
        <v>662</v>
      </c>
    </row>
    <row r="215" s="2" customFormat="1">
      <c r="A215" s="36"/>
      <c r="B215" s="37"/>
      <c r="C215" s="36"/>
      <c r="D215" s="185" t="s">
        <v>146</v>
      </c>
      <c r="E215" s="36"/>
      <c r="F215" s="186" t="s">
        <v>663</v>
      </c>
      <c r="G215" s="36"/>
      <c r="H215" s="36"/>
      <c r="I215" s="187"/>
      <c r="J215" s="36"/>
      <c r="K215" s="36"/>
      <c r="L215" s="37"/>
      <c r="M215" s="188"/>
      <c r="N215" s="189"/>
      <c r="O215" s="75"/>
      <c r="P215" s="75"/>
      <c r="Q215" s="75"/>
      <c r="R215" s="75"/>
      <c r="S215" s="75"/>
      <c r="T215" s="7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7" t="s">
        <v>146</v>
      </c>
      <c r="AU215" s="17" t="s">
        <v>83</v>
      </c>
    </row>
    <row r="216" s="13" customFormat="1">
      <c r="A216" s="13"/>
      <c r="B216" s="190"/>
      <c r="C216" s="13"/>
      <c r="D216" s="185" t="s">
        <v>159</v>
      </c>
      <c r="E216" s="13"/>
      <c r="F216" s="192" t="s">
        <v>664</v>
      </c>
      <c r="G216" s="13"/>
      <c r="H216" s="193">
        <v>2088.4499999999998</v>
      </c>
      <c r="I216" s="194"/>
      <c r="J216" s="13"/>
      <c r="K216" s="13"/>
      <c r="L216" s="190"/>
      <c r="M216" s="195"/>
      <c r="N216" s="196"/>
      <c r="O216" s="196"/>
      <c r="P216" s="196"/>
      <c r="Q216" s="196"/>
      <c r="R216" s="196"/>
      <c r="S216" s="196"/>
      <c r="T216" s="19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1" t="s">
        <v>159</v>
      </c>
      <c r="AU216" s="191" t="s">
        <v>83</v>
      </c>
      <c r="AV216" s="13" t="s">
        <v>83</v>
      </c>
      <c r="AW216" s="13" t="s">
        <v>3</v>
      </c>
      <c r="AX216" s="13" t="s">
        <v>81</v>
      </c>
      <c r="AY216" s="191" t="s">
        <v>124</v>
      </c>
    </row>
    <row r="217" s="12" customFormat="1" ht="22.8" customHeight="1">
      <c r="A217" s="12"/>
      <c r="B217" s="157"/>
      <c r="C217" s="12"/>
      <c r="D217" s="158" t="s">
        <v>72</v>
      </c>
      <c r="E217" s="168" t="s">
        <v>180</v>
      </c>
      <c r="F217" s="168" t="s">
        <v>417</v>
      </c>
      <c r="G217" s="12"/>
      <c r="H217" s="12"/>
      <c r="I217" s="160"/>
      <c r="J217" s="169">
        <f>BK217</f>
        <v>0</v>
      </c>
      <c r="K217" s="12"/>
      <c r="L217" s="157"/>
      <c r="M217" s="162"/>
      <c r="N217" s="163"/>
      <c r="O217" s="163"/>
      <c r="P217" s="164">
        <f>SUM(P218:P224)</f>
        <v>0</v>
      </c>
      <c r="Q217" s="163"/>
      <c r="R217" s="164">
        <f>SUM(R218:R224)</f>
        <v>0.10514</v>
      </c>
      <c r="S217" s="163"/>
      <c r="T217" s="165">
        <f>SUM(T218:T224)</f>
        <v>194.77600000000001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8" t="s">
        <v>81</v>
      </c>
      <c r="AT217" s="166" t="s">
        <v>72</v>
      </c>
      <c r="AU217" s="166" t="s">
        <v>81</v>
      </c>
      <c r="AY217" s="158" t="s">
        <v>124</v>
      </c>
      <c r="BK217" s="167">
        <f>SUM(BK218:BK224)</f>
        <v>0</v>
      </c>
    </row>
    <row r="218" s="2" customFormat="1" ht="16.5" customHeight="1">
      <c r="A218" s="36"/>
      <c r="B218" s="170"/>
      <c r="C218" s="171" t="s">
        <v>361</v>
      </c>
      <c r="D218" s="171" t="s">
        <v>126</v>
      </c>
      <c r="E218" s="172" t="s">
        <v>419</v>
      </c>
      <c r="F218" s="173" t="s">
        <v>420</v>
      </c>
      <c r="G218" s="174" t="s">
        <v>150</v>
      </c>
      <c r="H218" s="175">
        <v>1</v>
      </c>
      <c r="I218" s="176"/>
      <c r="J218" s="177">
        <f>ROUND(I218*H218,2)</f>
        <v>0</v>
      </c>
      <c r="K218" s="178"/>
      <c r="L218" s="37"/>
      <c r="M218" s="179" t="s">
        <v>1</v>
      </c>
      <c r="N218" s="180" t="s">
        <v>38</v>
      </c>
      <c r="O218" s="75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3" t="s">
        <v>130</v>
      </c>
      <c r="AT218" s="183" t="s">
        <v>126</v>
      </c>
      <c r="AU218" s="183" t="s">
        <v>83</v>
      </c>
      <c r="AY218" s="17" t="s">
        <v>124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7" t="s">
        <v>81</v>
      </c>
      <c r="BK218" s="184">
        <f>ROUND(I218*H218,2)</f>
        <v>0</v>
      </c>
      <c r="BL218" s="17" t="s">
        <v>130</v>
      </c>
      <c r="BM218" s="183" t="s">
        <v>665</v>
      </c>
    </row>
    <row r="219" s="2" customFormat="1" ht="24.15" customHeight="1">
      <c r="A219" s="36"/>
      <c r="B219" s="170"/>
      <c r="C219" s="171" t="s">
        <v>366</v>
      </c>
      <c r="D219" s="171" t="s">
        <v>126</v>
      </c>
      <c r="E219" s="172" t="s">
        <v>423</v>
      </c>
      <c r="F219" s="173" t="s">
        <v>424</v>
      </c>
      <c r="G219" s="174" t="s">
        <v>134</v>
      </c>
      <c r="H219" s="175">
        <v>50</v>
      </c>
      <c r="I219" s="176"/>
      <c r="J219" s="177">
        <f>ROUND(I219*H219,2)</f>
        <v>0</v>
      </c>
      <c r="K219" s="178"/>
      <c r="L219" s="37"/>
      <c r="M219" s="179" t="s">
        <v>1</v>
      </c>
      <c r="N219" s="180" t="s">
        <v>38</v>
      </c>
      <c r="O219" s="75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3" t="s">
        <v>130</v>
      </c>
      <c r="AT219" s="183" t="s">
        <v>126</v>
      </c>
      <c r="AU219" s="183" t="s">
        <v>83</v>
      </c>
      <c r="AY219" s="17" t="s">
        <v>124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7" t="s">
        <v>81</v>
      </c>
      <c r="BK219" s="184">
        <f>ROUND(I219*H219,2)</f>
        <v>0</v>
      </c>
      <c r="BL219" s="17" t="s">
        <v>130</v>
      </c>
      <c r="BM219" s="183" t="s">
        <v>425</v>
      </c>
    </row>
    <row r="220" s="2" customFormat="1" ht="16.5" customHeight="1">
      <c r="A220" s="36"/>
      <c r="B220" s="170"/>
      <c r="C220" s="203" t="s">
        <v>371</v>
      </c>
      <c r="D220" s="203" t="s">
        <v>224</v>
      </c>
      <c r="E220" s="204" t="s">
        <v>430</v>
      </c>
      <c r="F220" s="205" t="s">
        <v>431</v>
      </c>
      <c r="G220" s="206" t="s">
        <v>134</v>
      </c>
      <c r="H220" s="207">
        <v>50</v>
      </c>
      <c r="I220" s="208"/>
      <c r="J220" s="209">
        <f>ROUND(I220*H220,2)</f>
        <v>0</v>
      </c>
      <c r="K220" s="210"/>
      <c r="L220" s="211"/>
      <c r="M220" s="212" t="s">
        <v>1</v>
      </c>
      <c r="N220" s="213" t="s">
        <v>38</v>
      </c>
      <c r="O220" s="75"/>
      <c r="P220" s="181">
        <f>O220*H220</f>
        <v>0</v>
      </c>
      <c r="Q220" s="181">
        <v>0.0020999999999999999</v>
      </c>
      <c r="R220" s="181">
        <f>Q220*H220</f>
        <v>0.105</v>
      </c>
      <c r="S220" s="181">
        <v>0</v>
      </c>
      <c r="T220" s="18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3" t="s">
        <v>175</v>
      </c>
      <c r="AT220" s="183" t="s">
        <v>224</v>
      </c>
      <c r="AU220" s="183" t="s">
        <v>83</v>
      </c>
      <c r="AY220" s="17" t="s">
        <v>124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7" t="s">
        <v>81</v>
      </c>
      <c r="BK220" s="184">
        <f>ROUND(I220*H220,2)</f>
        <v>0</v>
      </c>
      <c r="BL220" s="17" t="s">
        <v>130</v>
      </c>
      <c r="BM220" s="183" t="s">
        <v>432</v>
      </c>
    </row>
    <row r="221" s="2" customFormat="1" ht="24.15" customHeight="1">
      <c r="A221" s="36"/>
      <c r="B221" s="170"/>
      <c r="C221" s="171" t="s">
        <v>377</v>
      </c>
      <c r="D221" s="171" t="s">
        <v>126</v>
      </c>
      <c r="E221" s="172" t="s">
        <v>528</v>
      </c>
      <c r="F221" s="173" t="s">
        <v>529</v>
      </c>
      <c r="G221" s="174" t="s">
        <v>216</v>
      </c>
      <c r="H221" s="175">
        <v>14</v>
      </c>
      <c r="I221" s="176"/>
      <c r="J221" s="177">
        <f>ROUND(I221*H221,2)</f>
        <v>0</v>
      </c>
      <c r="K221" s="178"/>
      <c r="L221" s="37"/>
      <c r="M221" s="179" t="s">
        <v>1</v>
      </c>
      <c r="N221" s="180" t="s">
        <v>38</v>
      </c>
      <c r="O221" s="75"/>
      <c r="P221" s="181">
        <f>O221*H221</f>
        <v>0</v>
      </c>
      <c r="Q221" s="181">
        <v>1.0000000000000001E-05</v>
      </c>
      <c r="R221" s="181">
        <f>Q221*H221</f>
        <v>0.00014000000000000002</v>
      </c>
      <c r="S221" s="181">
        <v>0</v>
      </c>
      <c r="T221" s="18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3" t="s">
        <v>130</v>
      </c>
      <c r="AT221" s="183" t="s">
        <v>126</v>
      </c>
      <c r="AU221" s="183" t="s">
        <v>83</v>
      </c>
      <c r="AY221" s="17" t="s">
        <v>124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7" t="s">
        <v>81</v>
      </c>
      <c r="BK221" s="184">
        <f>ROUND(I221*H221,2)</f>
        <v>0</v>
      </c>
      <c r="BL221" s="17" t="s">
        <v>130</v>
      </c>
      <c r="BM221" s="183" t="s">
        <v>530</v>
      </c>
    </row>
    <row r="222" s="13" customFormat="1">
      <c r="A222" s="13"/>
      <c r="B222" s="190"/>
      <c r="C222" s="13"/>
      <c r="D222" s="185" t="s">
        <v>159</v>
      </c>
      <c r="E222" s="191" t="s">
        <v>1</v>
      </c>
      <c r="F222" s="192" t="s">
        <v>666</v>
      </c>
      <c r="G222" s="13"/>
      <c r="H222" s="193">
        <v>14</v>
      </c>
      <c r="I222" s="194"/>
      <c r="J222" s="13"/>
      <c r="K222" s="13"/>
      <c r="L222" s="190"/>
      <c r="M222" s="195"/>
      <c r="N222" s="196"/>
      <c r="O222" s="196"/>
      <c r="P222" s="196"/>
      <c r="Q222" s="196"/>
      <c r="R222" s="196"/>
      <c r="S222" s="196"/>
      <c r="T222" s="19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1" t="s">
        <v>159</v>
      </c>
      <c r="AU222" s="191" t="s">
        <v>83</v>
      </c>
      <c r="AV222" s="13" t="s">
        <v>83</v>
      </c>
      <c r="AW222" s="13" t="s">
        <v>30</v>
      </c>
      <c r="AX222" s="13" t="s">
        <v>81</v>
      </c>
      <c r="AY222" s="191" t="s">
        <v>124</v>
      </c>
    </row>
    <row r="223" s="2" customFormat="1" ht="24.15" customHeight="1">
      <c r="A223" s="36"/>
      <c r="B223" s="170"/>
      <c r="C223" s="171" t="s">
        <v>384</v>
      </c>
      <c r="D223" s="171" t="s">
        <v>126</v>
      </c>
      <c r="E223" s="172" t="s">
        <v>547</v>
      </c>
      <c r="F223" s="173" t="s">
        <v>548</v>
      </c>
      <c r="G223" s="174" t="s">
        <v>216</v>
      </c>
      <c r="H223" s="175">
        <v>1004</v>
      </c>
      <c r="I223" s="176"/>
      <c r="J223" s="177">
        <f>ROUND(I223*H223,2)</f>
        <v>0</v>
      </c>
      <c r="K223" s="178"/>
      <c r="L223" s="37"/>
      <c r="M223" s="179" t="s">
        <v>1</v>
      </c>
      <c r="N223" s="180" t="s">
        <v>38</v>
      </c>
      <c r="O223" s="75"/>
      <c r="P223" s="181">
        <f>O223*H223</f>
        <v>0</v>
      </c>
      <c r="Q223" s="181">
        <v>0</v>
      </c>
      <c r="R223" s="181">
        <f>Q223*H223</f>
        <v>0</v>
      </c>
      <c r="S223" s="181">
        <v>0.19400000000000001</v>
      </c>
      <c r="T223" s="182">
        <f>S223*H223</f>
        <v>194.77600000000001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3" t="s">
        <v>130</v>
      </c>
      <c r="AT223" s="183" t="s">
        <v>126</v>
      </c>
      <c r="AU223" s="183" t="s">
        <v>83</v>
      </c>
      <c r="AY223" s="17" t="s">
        <v>124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7" t="s">
        <v>81</v>
      </c>
      <c r="BK223" s="184">
        <f>ROUND(I223*H223,2)</f>
        <v>0</v>
      </c>
      <c r="BL223" s="17" t="s">
        <v>130</v>
      </c>
      <c r="BM223" s="183" t="s">
        <v>549</v>
      </c>
    </row>
    <row r="224" s="13" customFormat="1">
      <c r="A224" s="13"/>
      <c r="B224" s="190"/>
      <c r="C224" s="13"/>
      <c r="D224" s="185" t="s">
        <v>159</v>
      </c>
      <c r="E224" s="191" t="s">
        <v>1</v>
      </c>
      <c r="F224" s="192" t="s">
        <v>667</v>
      </c>
      <c r="G224" s="13"/>
      <c r="H224" s="193">
        <v>1004</v>
      </c>
      <c r="I224" s="194"/>
      <c r="J224" s="13"/>
      <c r="K224" s="13"/>
      <c r="L224" s="190"/>
      <c r="M224" s="195"/>
      <c r="N224" s="196"/>
      <c r="O224" s="196"/>
      <c r="P224" s="196"/>
      <c r="Q224" s="196"/>
      <c r="R224" s="196"/>
      <c r="S224" s="196"/>
      <c r="T224" s="19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1" t="s">
        <v>159</v>
      </c>
      <c r="AU224" s="191" t="s">
        <v>83</v>
      </c>
      <c r="AV224" s="13" t="s">
        <v>83</v>
      </c>
      <c r="AW224" s="13" t="s">
        <v>30</v>
      </c>
      <c r="AX224" s="13" t="s">
        <v>81</v>
      </c>
      <c r="AY224" s="191" t="s">
        <v>124</v>
      </c>
    </row>
    <row r="225" s="12" customFormat="1" ht="22.8" customHeight="1">
      <c r="A225" s="12"/>
      <c r="B225" s="157"/>
      <c r="C225" s="12"/>
      <c r="D225" s="158" t="s">
        <v>72</v>
      </c>
      <c r="E225" s="168" t="s">
        <v>567</v>
      </c>
      <c r="F225" s="168" t="s">
        <v>568</v>
      </c>
      <c r="G225" s="12"/>
      <c r="H225" s="12"/>
      <c r="I225" s="160"/>
      <c r="J225" s="169">
        <f>BK225</f>
        <v>0</v>
      </c>
      <c r="K225" s="12"/>
      <c r="L225" s="157"/>
      <c r="M225" s="162"/>
      <c r="N225" s="163"/>
      <c r="O225" s="163"/>
      <c r="P225" s="164">
        <f>SUM(P226:P229)</f>
        <v>0</v>
      </c>
      <c r="Q225" s="163"/>
      <c r="R225" s="164">
        <f>SUM(R226:R229)</f>
        <v>0</v>
      </c>
      <c r="S225" s="163"/>
      <c r="T225" s="165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58" t="s">
        <v>81</v>
      </c>
      <c r="AT225" s="166" t="s">
        <v>72</v>
      </c>
      <c r="AU225" s="166" t="s">
        <v>81</v>
      </c>
      <c r="AY225" s="158" t="s">
        <v>124</v>
      </c>
      <c r="BK225" s="167">
        <f>SUM(BK226:BK229)</f>
        <v>0</v>
      </c>
    </row>
    <row r="226" s="2" customFormat="1" ht="21.75" customHeight="1">
      <c r="A226" s="36"/>
      <c r="B226" s="170"/>
      <c r="C226" s="171" t="s">
        <v>391</v>
      </c>
      <c r="D226" s="171" t="s">
        <v>126</v>
      </c>
      <c r="E226" s="172" t="s">
        <v>570</v>
      </c>
      <c r="F226" s="173" t="s">
        <v>571</v>
      </c>
      <c r="G226" s="174" t="s">
        <v>157</v>
      </c>
      <c r="H226" s="175">
        <v>319.5</v>
      </c>
      <c r="I226" s="176"/>
      <c r="J226" s="177">
        <f>ROUND(I226*H226,2)</f>
        <v>0</v>
      </c>
      <c r="K226" s="178"/>
      <c r="L226" s="37"/>
      <c r="M226" s="179" t="s">
        <v>1</v>
      </c>
      <c r="N226" s="180" t="s">
        <v>38</v>
      </c>
      <c r="O226" s="75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3" t="s">
        <v>130</v>
      </c>
      <c r="AT226" s="183" t="s">
        <v>126</v>
      </c>
      <c r="AU226" s="183" t="s">
        <v>83</v>
      </c>
      <c r="AY226" s="17" t="s">
        <v>124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7" t="s">
        <v>81</v>
      </c>
      <c r="BK226" s="184">
        <f>ROUND(I226*H226,2)</f>
        <v>0</v>
      </c>
      <c r="BL226" s="17" t="s">
        <v>130</v>
      </c>
      <c r="BM226" s="183" t="s">
        <v>572</v>
      </c>
    </row>
    <row r="227" s="2" customFormat="1" ht="24.15" customHeight="1">
      <c r="A227" s="36"/>
      <c r="B227" s="170"/>
      <c r="C227" s="171" t="s">
        <v>396</v>
      </c>
      <c r="D227" s="171" t="s">
        <v>126</v>
      </c>
      <c r="E227" s="172" t="s">
        <v>574</v>
      </c>
      <c r="F227" s="173" t="s">
        <v>575</v>
      </c>
      <c r="G227" s="174" t="s">
        <v>157</v>
      </c>
      <c r="H227" s="175">
        <v>6070.5</v>
      </c>
      <c r="I227" s="176"/>
      <c r="J227" s="177">
        <f>ROUND(I227*H227,2)</f>
        <v>0</v>
      </c>
      <c r="K227" s="178"/>
      <c r="L227" s="37"/>
      <c r="M227" s="179" t="s">
        <v>1</v>
      </c>
      <c r="N227" s="180" t="s">
        <v>38</v>
      </c>
      <c r="O227" s="75"/>
      <c r="P227" s="181">
        <f>O227*H227</f>
        <v>0</v>
      </c>
      <c r="Q227" s="181">
        <v>0</v>
      </c>
      <c r="R227" s="181">
        <f>Q227*H227</f>
        <v>0</v>
      </c>
      <c r="S227" s="181">
        <v>0</v>
      </c>
      <c r="T227" s="18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3" t="s">
        <v>130</v>
      </c>
      <c r="AT227" s="183" t="s">
        <v>126</v>
      </c>
      <c r="AU227" s="183" t="s">
        <v>83</v>
      </c>
      <c r="AY227" s="17" t="s">
        <v>124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7" t="s">
        <v>81</v>
      </c>
      <c r="BK227" s="184">
        <f>ROUND(I227*H227,2)</f>
        <v>0</v>
      </c>
      <c r="BL227" s="17" t="s">
        <v>130</v>
      </c>
      <c r="BM227" s="183" t="s">
        <v>576</v>
      </c>
    </row>
    <row r="228" s="13" customFormat="1">
      <c r="A228" s="13"/>
      <c r="B228" s="190"/>
      <c r="C228" s="13"/>
      <c r="D228" s="185" t="s">
        <v>159</v>
      </c>
      <c r="E228" s="13"/>
      <c r="F228" s="192" t="s">
        <v>668</v>
      </c>
      <c r="G228" s="13"/>
      <c r="H228" s="193">
        <v>6070.5</v>
      </c>
      <c r="I228" s="194"/>
      <c r="J228" s="13"/>
      <c r="K228" s="13"/>
      <c r="L228" s="190"/>
      <c r="M228" s="195"/>
      <c r="N228" s="196"/>
      <c r="O228" s="196"/>
      <c r="P228" s="196"/>
      <c r="Q228" s="196"/>
      <c r="R228" s="196"/>
      <c r="S228" s="196"/>
      <c r="T228" s="19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1" t="s">
        <v>159</v>
      </c>
      <c r="AU228" s="191" t="s">
        <v>83</v>
      </c>
      <c r="AV228" s="13" t="s">
        <v>83</v>
      </c>
      <c r="AW228" s="13" t="s">
        <v>3</v>
      </c>
      <c r="AX228" s="13" t="s">
        <v>81</v>
      </c>
      <c r="AY228" s="191" t="s">
        <v>124</v>
      </c>
    </row>
    <row r="229" s="2" customFormat="1" ht="44.25" customHeight="1">
      <c r="A229" s="36"/>
      <c r="B229" s="170"/>
      <c r="C229" s="171" t="s">
        <v>402</v>
      </c>
      <c r="D229" s="171" t="s">
        <v>126</v>
      </c>
      <c r="E229" s="172" t="s">
        <v>599</v>
      </c>
      <c r="F229" s="173" t="s">
        <v>600</v>
      </c>
      <c r="G229" s="174" t="s">
        <v>157</v>
      </c>
      <c r="H229" s="175">
        <v>319.5</v>
      </c>
      <c r="I229" s="176"/>
      <c r="J229" s="177">
        <f>ROUND(I229*H229,2)</f>
        <v>0</v>
      </c>
      <c r="K229" s="178"/>
      <c r="L229" s="37"/>
      <c r="M229" s="179" t="s">
        <v>1</v>
      </c>
      <c r="N229" s="180" t="s">
        <v>38</v>
      </c>
      <c r="O229" s="75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3" t="s">
        <v>130</v>
      </c>
      <c r="AT229" s="183" t="s">
        <v>126</v>
      </c>
      <c r="AU229" s="183" t="s">
        <v>83</v>
      </c>
      <c r="AY229" s="17" t="s">
        <v>124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7" t="s">
        <v>81</v>
      </c>
      <c r="BK229" s="184">
        <f>ROUND(I229*H229,2)</f>
        <v>0</v>
      </c>
      <c r="BL229" s="17" t="s">
        <v>130</v>
      </c>
      <c r="BM229" s="183" t="s">
        <v>601</v>
      </c>
    </row>
    <row r="230" s="12" customFormat="1" ht="25.92" customHeight="1">
      <c r="A230" s="12"/>
      <c r="B230" s="157"/>
      <c r="C230" s="12"/>
      <c r="D230" s="158" t="s">
        <v>72</v>
      </c>
      <c r="E230" s="159" t="s">
        <v>161</v>
      </c>
      <c r="F230" s="159" t="s">
        <v>162</v>
      </c>
      <c r="G230" s="12"/>
      <c r="H230" s="12"/>
      <c r="I230" s="160"/>
      <c r="J230" s="161">
        <f>BK230</f>
        <v>0</v>
      </c>
      <c r="K230" s="12"/>
      <c r="L230" s="157"/>
      <c r="M230" s="162"/>
      <c r="N230" s="163"/>
      <c r="O230" s="163"/>
      <c r="P230" s="164">
        <f>P231+P234</f>
        <v>0</v>
      </c>
      <c r="Q230" s="163"/>
      <c r="R230" s="164">
        <f>R231+R234</f>
        <v>0</v>
      </c>
      <c r="S230" s="163"/>
      <c r="T230" s="165">
        <f>T231+T234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8" t="s">
        <v>154</v>
      </c>
      <c r="AT230" s="166" t="s">
        <v>72</v>
      </c>
      <c r="AU230" s="166" t="s">
        <v>73</v>
      </c>
      <c r="AY230" s="158" t="s">
        <v>124</v>
      </c>
      <c r="BK230" s="167">
        <f>BK231+BK234</f>
        <v>0</v>
      </c>
    </row>
    <row r="231" s="12" customFormat="1" ht="22.8" customHeight="1">
      <c r="A231" s="12"/>
      <c r="B231" s="157"/>
      <c r="C231" s="12"/>
      <c r="D231" s="158" t="s">
        <v>72</v>
      </c>
      <c r="E231" s="168" t="s">
        <v>163</v>
      </c>
      <c r="F231" s="168" t="s">
        <v>164</v>
      </c>
      <c r="G231" s="12"/>
      <c r="H231" s="12"/>
      <c r="I231" s="160"/>
      <c r="J231" s="169">
        <f>BK231</f>
        <v>0</v>
      </c>
      <c r="K231" s="12"/>
      <c r="L231" s="157"/>
      <c r="M231" s="162"/>
      <c r="N231" s="163"/>
      <c r="O231" s="163"/>
      <c r="P231" s="164">
        <f>SUM(P232:P233)</f>
        <v>0</v>
      </c>
      <c r="Q231" s="163"/>
      <c r="R231" s="164">
        <f>SUM(R232:R233)</f>
        <v>0</v>
      </c>
      <c r="S231" s="163"/>
      <c r="T231" s="165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58" t="s">
        <v>154</v>
      </c>
      <c r="AT231" s="166" t="s">
        <v>72</v>
      </c>
      <c r="AU231" s="166" t="s">
        <v>81</v>
      </c>
      <c r="AY231" s="158" t="s">
        <v>124</v>
      </c>
      <c r="BK231" s="167">
        <f>SUM(BK232:BK233)</f>
        <v>0</v>
      </c>
    </row>
    <row r="232" s="2" customFormat="1" ht="24.15" customHeight="1">
      <c r="A232" s="36"/>
      <c r="B232" s="170"/>
      <c r="C232" s="171" t="s">
        <v>408</v>
      </c>
      <c r="D232" s="171" t="s">
        <v>126</v>
      </c>
      <c r="E232" s="172" t="s">
        <v>166</v>
      </c>
      <c r="F232" s="173" t="s">
        <v>603</v>
      </c>
      <c r="G232" s="174" t="s">
        <v>143</v>
      </c>
      <c r="H232" s="175">
        <v>1</v>
      </c>
      <c r="I232" s="176"/>
      <c r="J232" s="177">
        <f>ROUND(I232*H232,2)</f>
        <v>0</v>
      </c>
      <c r="K232" s="178"/>
      <c r="L232" s="37"/>
      <c r="M232" s="179" t="s">
        <v>1</v>
      </c>
      <c r="N232" s="180" t="s">
        <v>38</v>
      </c>
      <c r="O232" s="75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3" t="s">
        <v>144</v>
      </c>
      <c r="AT232" s="183" t="s">
        <v>126</v>
      </c>
      <c r="AU232" s="183" t="s">
        <v>83</v>
      </c>
      <c r="AY232" s="17" t="s">
        <v>124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7" t="s">
        <v>81</v>
      </c>
      <c r="BK232" s="184">
        <f>ROUND(I232*H232,2)</f>
        <v>0</v>
      </c>
      <c r="BL232" s="17" t="s">
        <v>144</v>
      </c>
      <c r="BM232" s="183" t="s">
        <v>604</v>
      </c>
    </row>
    <row r="233" s="2" customFormat="1">
      <c r="A233" s="36"/>
      <c r="B233" s="37"/>
      <c r="C233" s="36"/>
      <c r="D233" s="185" t="s">
        <v>146</v>
      </c>
      <c r="E233" s="36"/>
      <c r="F233" s="186" t="s">
        <v>605</v>
      </c>
      <c r="G233" s="36"/>
      <c r="H233" s="36"/>
      <c r="I233" s="187"/>
      <c r="J233" s="36"/>
      <c r="K233" s="36"/>
      <c r="L233" s="37"/>
      <c r="M233" s="188"/>
      <c r="N233" s="189"/>
      <c r="O233" s="75"/>
      <c r="P233" s="75"/>
      <c r="Q233" s="75"/>
      <c r="R233" s="75"/>
      <c r="S233" s="75"/>
      <c r="T233" s="7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7" t="s">
        <v>146</v>
      </c>
      <c r="AU233" s="17" t="s">
        <v>83</v>
      </c>
    </row>
    <row r="234" s="12" customFormat="1" ht="22.8" customHeight="1">
      <c r="A234" s="12"/>
      <c r="B234" s="157"/>
      <c r="C234" s="12"/>
      <c r="D234" s="158" t="s">
        <v>72</v>
      </c>
      <c r="E234" s="168" t="s">
        <v>184</v>
      </c>
      <c r="F234" s="168" t="s">
        <v>185</v>
      </c>
      <c r="G234" s="12"/>
      <c r="H234" s="12"/>
      <c r="I234" s="160"/>
      <c r="J234" s="169">
        <f>BK234</f>
        <v>0</v>
      </c>
      <c r="K234" s="12"/>
      <c r="L234" s="157"/>
      <c r="M234" s="162"/>
      <c r="N234" s="163"/>
      <c r="O234" s="163"/>
      <c r="P234" s="164">
        <f>P235</f>
        <v>0</v>
      </c>
      <c r="Q234" s="163"/>
      <c r="R234" s="164">
        <f>R235</f>
        <v>0</v>
      </c>
      <c r="S234" s="163"/>
      <c r="T234" s="165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58" t="s">
        <v>154</v>
      </c>
      <c r="AT234" s="166" t="s">
        <v>72</v>
      </c>
      <c r="AU234" s="166" t="s">
        <v>81</v>
      </c>
      <c r="AY234" s="158" t="s">
        <v>124</v>
      </c>
      <c r="BK234" s="167">
        <f>BK235</f>
        <v>0</v>
      </c>
    </row>
    <row r="235" s="2" customFormat="1" ht="16.5" customHeight="1">
      <c r="A235" s="36"/>
      <c r="B235" s="170"/>
      <c r="C235" s="171" t="s">
        <v>413</v>
      </c>
      <c r="D235" s="171" t="s">
        <v>126</v>
      </c>
      <c r="E235" s="172" t="s">
        <v>187</v>
      </c>
      <c r="F235" s="173" t="s">
        <v>185</v>
      </c>
      <c r="G235" s="174" t="s">
        <v>143</v>
      </c>
      <c r="H235" s="175">
        <v>1</v>
      </c>
      <c r="I235" s="176"/>
      <c r="J235" s="177">
        <f>ROUND(I235*H235,2)</f>
        <v>0</v>
      </c>
      <c r="K235" s="178"/>
      <c r="L235" s="37"/>
      <c r="M235" s="198" t="s">
        <v>1</v>
      </c>
      <c r="N235" s="199" t="s">
        <v>38</v>
      </c>
      <c r="O235" s="200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3" t="s">
        <v>144</v>
      </c>
      <c r="AT235" s="183" t="s">
        <v>126</v>
      </c>
      <c r="AU235" s="183" t="s">
        <v>83</v>
      </c>
      <c r="AY235" s="17" t="s">
        <v>124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7" t="s">
        <v>81</v>
      </c>
      <c r="BK235" s="184">
        <f>ROUND(I235*H235,2)</f>
        <v>0</v>
      </c>
      <c r="BL235" s="17" t="s">
        <v>144</v>
      </c>
      <c r="BM235" s="183" t="s">
        <v>669</v>
      </c>
    </row>
    <row r="236" s="2" customFormat="1" ht="6.96" customHeight="1">
      <c r="A236" s="36"/>
      <c r="B236" s="58"/>
      <c r="C236" s="59"/>
      <c r="D236" s="59"/>
      <c r="E236" s="59"/>
      <c r="F236" s="59"/>
      <c r="G236" s="59"/>
      <c r="H236" s="59"/>
      <c r="I236" s="59"/>
      <c r="J236" s="59"/>
      <c r="K236" s="59"/>
      <c r="L236" s="37"/>
      <c r="M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</row>
  </sheetData>
  <autoFilter ref="C123:K23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II/105 od kř. III/10529 Bratřejov - kř. MK Žemličkova Lhota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670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18. 8. 2022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31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33</v>
      </c>
      <c r="E30" s="36"/>
      <c r="F30" s="36"/>
      <c r="G30" s="36"/>
      <c r="H30" s="36"/>
      <c r="I30" s="36"/>
      <c r="J30" s="94">
        <f>ROUND(J118,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35</v>
      </c>
      <c r="G32" s="36"/>
      <c r="H32" s="36"/>
      <c r="I32" s="41" t="s">
        <v>34</v>
      </c>
      <c r="J32" s="41" t="s">
        <v>36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37</v>
      </c>
      <c r="E33" s="30" t="s">
        <v>38</v>
      </c>
      <c r="F33" s="125">
        <f>ROUND((SUM(BE118:BE121)),  2)</f>
        <v>0</v>
      </c>
      <c r="G33" s="36"/>
      <c r="H33" s="36"/>
      <c r="I33" s="126">
        <v>0.20999999999999999</v>
      </c>
      <c r="J33" s="125">
        <f>ROUND(((SUM(BE118:BE121))*I33),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39</v>
      </c>
      <c r="F34" s="125">
        <f>ROUND((SUM(BF118:BF121)),  2)</f>
        <v>0</v>
      </c>
      <c r="G34" s="36"/>
      <c r="H34" s="36"/>
      <c r="I34" s="126">
        <v>0.14999999999999999</v>
      </c>
      <c r="J34" s="125">
        <f>ROUND(((SUM(BF118:BF121))*I34),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40</v>
      </c>
      <c r="F35" s="125">
        <f>ROUND((SUM(BG118:BG121)),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41</v>
      </c>
      <c r="F36" s="125">
        <f>ROUND((SUM(BH118:BH121)),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42</v>
      </c>
      <c r="F37" s="125">
        <f>ROUND((SUM(BI118:BI121)),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43</v>
      </c>
      <c r="E39" s="79"/>
      <c r="F39" s="79"/>
      <c r="G39" s="129" t="s">
        <v>44</v>
      </c>
      <c r="H39" s="130" t="s">
        <v>45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33" t="s">
        <v>49</v>
      </c>
      <c r="G61" s="56" t="s">
        <v>48</v>
      </c>
      <c r="H61" s="39"/>
      <c r="I61" s="39"/>
      <c r="J61" s="134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33" t="s">
        <v>49</v>
      </c>
      <c r="G76" s="56" t="s">
        <v>48</v>
      </c>
      <c r="H76" s="39"/>
      <c r="I76" s="39"/>
      <c r="J76" s="134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II/105 od kř. III/10529 Bratřejov - kř. MK Žemličkova Lhota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 xml:space="preserve">SO 182 -  Dopravně inženýrská opatření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18. 8. 2022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31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J118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J119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104</v>
      </c>
      <c r="E98" s="144"/>
      <c r="F98" s="144"/>
      <c r="G98" s="144"/>
      <c r="H98" s="144"/>
      <c r="I98" s="144"/>
      <c r="J98" s="145">
        <f>J120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109</v>
      </c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6"/>
      <c r="D108" s="36"/>
      <c r="E108" s="119" t="str">
        <f>E7</f>
        <v>II/105 od kř. III/10529 Bratřejov - kř. MK Žemličkova Lhota - PD</v>
      </c>
      <c r="F108" s="30"/>
      <c r="G108" s="30"/>
      <c r="H108" s="30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94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65" t="str">
        <f>E9</f>
        <v xml:space="preserve">SO 182 -  Dopravně inženýrská opatření</v>
      </c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6"/>
      <c r="E112" s="36"/>
      <c r="F112" s="25" t="str">
        <f>F12</f>
        <v xml:space="preserve"> </v>
      </c>
      <c r="G112" s="36"/>
      <c r="H112" s="36"/>
      <c r="I112" s="30" t="s">
        <v>22</v>
      </c>
      <c r="J112" s="67" t="str">
        <f>IF(J12="","",J12)</f>
        <v>18. 8. 2022</v>
      </c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6"/>
      <c r="E114" s="36"/>
      <c r="F114" s="25" t="str">
        <f>E15</f>
        <v xml:space="preserve"> </v>
      </c>
      <c r="G114" s="36"/>
      <c r="H114" s="36"/>
      <c r="I114" s="30" t="s">
        <v>29</v>
      </c>
      <c r="J114" s="34" t="str">
        <f>E21</f>
        <v xml:space="preserve"> 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6"/>
      <c r="E115" s="36"/>
      <c r="F115" s="25" t="str">
        <f>IF(E18="","",E18)</f>
        <v>Vyplň údaj</v>
      </c>
      <c r="G115" s="36"/>
      <c r="H115" s="36"/>
      <c r="I115" s="30" t="s">
        <v>31</v>
      </c>
      <c r="J115" s="34" t="str">
        <f>E24</f>
        <v xml:space="preserve"> 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46"/>
      <c r="B117" s="147"/>
      <c r="C117" s="148" t="s">
        <v>110</v>
      </c>
      <c r="D117" s="149" t="s">
        <v>58</v>
      </c>
      <c r="E117" s="149" t="s">
        <v>54</v>
      </c>
      <c r="F117" s="149" t="s">
        <v>55</v>
      </c>
      <c r="G117" s="149" t="s">
        <v>111</v>
      </c>
      <c r="H117" s="149" t="s">
        <v>112</v>
      </c>
      <c r="I117" s="149" t="s">
        <v>113</v>
      </c>
      <c r="J117" s="150" t="s">
        <v>98</v>
      </c>
      <c r="K117" s="151" t="s">
        <v>114</v>
      </c>
      <c r="L117" s="152"/>
      <c r="M117" s="84" t="s">
        <v>1</v>
      </c>
      <c r="N117" s="85" t="s">
        <v>37</v>
      </c>
      <c r="O117" s="85" t="s">
        <v>115</v>
      </c>
      <c r="P117" s="85" t="s">
        <v>116</v>
      </c>
      <c r="Q117" s="85" t="s">
        <v>117</v>
      </c>
      <c r="R117" s="85" t="s">
        <v>118</v>
      </c>
      <c r="S117" s="85" t="s">
        <v>119</v>
      </c>
      <c r="T117" s="86" t="s">
        <v>120</v>
      </c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</row>
    <row r="118" s="2" customFormat="1" ht="22.8" customHeight="1">
      <c r="A118" s="36"/>
      <c r="B118" s="37"/>
      <c r="C118" s="91" t="s">
        <v>121</v>
      </c>
      <c r="D118" s="36"/>
      <c r="E118" s="36"/>
      <c r="F118" s="36"/>
      <c r="G118" s="36"/>
      <c r="H118" s="36"/>
      <c r="I118" s="36"/>
      <c r="J118" s="153">
        <f>BK118</f>
        <v>0</v>
      </c>
      <c r="K118" s="36"/>
      <c r="L118" s="37"/>
      <c r="M118" s="87"/>
      <c r="N118" s="71"/>
      <c r="O118" s="88"/>
      <c r="P118" s="154">
        <f>P119</f>
        <v>0</v>
      </c>
      <c r="Q118" s="88"/>
      <c r="R118" s="154">
        <f>R119</f>
        <v>0</v>
      </c>
      <c r="S118" s="88"/>
      <c r="T118" s="155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7" t="s">
        <v>72</v>
      </c>
      <c r="AU118" s="17" t="s">
        <v>100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72</v>
      </c>
      <c r="E119" s="159" t="s">
        <v>136</v>
      </c>
      <c r="F119" s="159" t="s">
        <v>137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0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130</v>
      </c>
      <c r="AT119" s="166" t="s">
        <v>72</v>
      </c>
      <c r="AU119" s="166" t="s">
        <v>73</v>
      </c>
      <c r="AY119" s="158" t="s">
        <v>124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72</v>
      </c>
      <c r="E120" s="168" t="s">
        <v>138</v>
      </c>
      <c r="F120" s="168" t="s">
        <v>139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P121</f>
        <v>0</v>
      </c>
      <c r="Q120" s="163"/>
      <c r="R120" s="164">
        <f>R121</f>
        <v>0</v>
      </c>
      <c r="S120" s="163"/>
      <c r="T120" s="16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130</v>
      </c>
      <c r="AT120" s="166" t="s">
        <v>72</v>
      </c>
      <c r="AU120" s="166" t="s">
        <v>81</v>
      </c>
      <c r="AY120" s="158" t="s">
        <v>124</v>
      </c>
      <c r="BK120" s="167">
        <f>BK121</f>
        <v>0</v>
      </c>
    </row>
    <row r="121" s="2" customFormat="1" ht="16.5" customHeight="1">
      <c r="A121" s="36"/>
      <c r="B121" s="170"/>
      <c r="C121" s="171" t="s">
        <v>81</v>
      </c>
      <c r="D121" s="171" t="s">
        <v>126</v>
      </c>
      <c r="E121" s="172" t="s">
        <v>671</v>
      </c>
      <c r="F121" s="173" t="s">
        <v>672</v>
      </c>
      <c r="G121" s="174" t="s">
        <v>150</v>
      </c>
      <c r="H121" s="175">
        <v>1</v>
      </c>
      <c r="I121" s="176"/>
      <c r="J121" s="177">
        <f>ROUND(I121*H121,2)</f>
        <v>0</v>
      </c>
      <c r="K121" s="178"/>
      <c r="L121" s="37"/>
      <c r="M121" s="198" t="s">
        <v>1</v>
      </c>
      <c r="N121" s="199" t="s">
        <v>38</v>
      </c>
      <c r="O121" s="200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3" t="s">
        <v>151</v>
      </c>
      <c r="AT121" s="183" t="s">
        <v>126</v>
      </c>
      <c r="AU121" s="183" t="s">
        <v>83</v>
      </c>
      <c r="AY121" s="17" t="s">
        <v>124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7" t="s">
        <v>81</v>
      </c>
      <c r="BK121" s="184">
        <f>ROUND(I121*H121,2)</f>
        <v>0</v>
      </c>
      <c r="BL121" s="17" t="s">
        <v>151</v>
      </c>
      <c r="BM121" s="183" t="s">
        <v>673</v>
      </c>
    </row>
    <row r="122" s="2" customFormat="1" ht="6.96" customHeight="1">
      <c r="A122" s="36"/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37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Hanzlová Kateřina, Ing.</dc:creator>
  <cp:lastModifiedBy>Hanzlová Kateřina, Ing.</cp:lastModifiedBy>
  <dcterms:created xsi:type="dcterms:W3CDTF">2023-02-09T12:41:08Z</dcterms:created>
  <dcterms:modified xsi:type="dcterms:W3CDTF">2023-02-09T12:41:11Z</dcterms:modified>
</cp:coreProperties>
</file>