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_SO 000" sheetId="2" r:id="rId2"/>
    <sheet name="SO 201_SO 201" sheetId="3" r:id="rId3"/>
  </sheets>
  <definedNames/>
  <calcPr fullCalcOnLoad="1"/>
</workbook>
</file>

<file path=xl/sharedStrings.xml><?xml version="1.0" encoding="utf-8"?>
<sst xmlns="http://schemas.openxmlformats.org/spreadsheetml/2006/main" count="1769" uniqueCount="663">
  <si>
    <t>Firma: Pontex, spol. s r.o.</t>
  </si>
  <si>
    <t>Rekapitulace ceny</t>
  </si>
  <si>
    <t>Stavba: 18 068 00 - III/2405 Statenice, most ev.č.2405-1 přes potok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</si>
  <si>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</si>
  <si>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</si>
  <si>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</si>
  <si>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</si>
  <si>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</si>
  <si>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</si>
  <si>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</si>
  <si>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</si>
  <si>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</si>
  <si>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</si>
  <si>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</si>
  <si>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</si>
  <si>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18 068 00</t>
  </si>
  <si>
    <t>III/2405 Statenice, most ev.č.2405-1 přes potok</t>
  </si>
  <si>
    <t>O</t>
  </si>
  <si>
    <t>Objekt:</t>
  </si>
  <si>
    <t>SO 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</si>
  <si>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</si>
  <si>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</si>
  <si>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</si>
  <si>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</si>
  <si>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</si>
  <si>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</si>
  <si>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</si>
  <si>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</si>
  <si>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</si>
  <si>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</si>
  <si>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</si>
  <si>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</si>
  <si>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</si>
  <si>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</si>
  <si>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</si>
  <si>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</si>
  <si>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</si>
  <si>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</si>
  <si>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</si>
  <si>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</si>
  <si>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</si>
  <si>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</si>
  <si>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</si>
  <si>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</si>
  <si>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</si>
  <si>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</si>
  <si>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</si>
  <si>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SO 000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</si>
  <si>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</si>
  <si>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</si>
  <si>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</si>
  <si>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</si>
  <si>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</si>
  <si>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</si>
  <si>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</si>
  <si>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</si>
  <si>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</si>
  <si>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</si>
  <si>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00420R1</t>
  </si>
  <si>
    <t>Ostatní náklady</t>
  </si>
  <si>
    <t>obsahují zejména náklady na: 
- úpravu příslušné dokumentace dle technologických postupů zhotovitele a dle při 
provádění díla zjištěných skutečností 
- zpracování Plánu havarijních opatření zařízení staveniště a mechanizace 
- zpracování Plánu bezpečnosti a ochrany zdraví při práci na staveništi (dle § 15, 
odst. 2 zákona č. 309/2006 Sb., kterým se upravují další požadavky BOZP) 
- zpracování technologických postupů a plánů kontrol 
- pasportizace stavbou dotčených ploch a objektů 
- všechny další nutné činnosti k řádnému a úplnému zhotovení předmětu díla 
zřejmé ze zadávací dokumentace nebo místních podmínek</t>
  </si>
  <si>
    <t>00420R2</t>
  </si>
  <si>
    <t>náklady spojené s koordinací s přeložkou sítí, které jsou prováděny jiným zhotoviteli - přeložka vedení NN ČEZ Distribuce 
obecně se uvažuje s následujícími druhy nákladů zhotovitele – přerušení prací při čekání na provedení přeložky jiným zhotovitelem, uvolnění prostoru pro práce jiného zhotovitele apod.</t>
  </si>
  <si>
    <t>02520</t>
  </si>
  <si>
    <t>ZKOUŠENÍ MATERIÁLŮ NEZÁVISLOU ZKUŠEBNOU</t>
  </si>
  <si>
    <t>2020_OTSKP</t>
  </si>
  <si>
    <t>dle TKP, ZTKP</t>
  </si>
  <si>
    <t>02620</t>
  </si>
  <si>
    <t>ZKOUŠENÍ KONSTRUKCÍ A PRACÍ NEZÁVISLOU ZKUŠEBNOU</t>
  </si>
  <si>
    <t>dle TKP včetně zkoušení obsahu aromatických uhlovodílů a zatřídění dle vyhlášky č. 130/2019 sb. v aktuálním znění vč.vrtů a odběru vzorků</t>
  </si>
  <si>
    <t>02710R</t>
  </si>
  <si>
    <t>A</t>
  </si>
  <si>
    <t>PASPORTIZACE OBJEKTŮ V OKOLÍ STAVBY</t>
  </si>
  <si>
    <t>Pasportizace oplocení a budov na pozemcích kú (755346) Statenice - 11/2, 17/1</t>
  </si>
  <si>
    <t>7</t>
  </si>
  <si>
    <t>02720</t>
  </si>
  <si>
    <t>POMOC PRÁCE ZŘÍZ NEBO ZAJIŠŤ REGULACI A OCHRANU DOPRAVY</t>
  </si>
  <si>
    <t>vypracování RDS pro DIO, vyřízení DIR včetně jeho projednání a zajištění rozhodnutí o uzavírce 
vč. pasportizace objízdné trasy před a po stavbě 
délka objízdné trasy cca 6 km</t>
  </si>
  <si>
    <t>8</t>
  </si>
  <si>
    <t>02730</t>
  </si>
  <si>
    <t>POMOC PRÁCE ZŘÍZ NEBO ZAJIŠŤ OCHRANU INŽENÝRSKÝCH SÍTÍ</t>
  </si>
  <si>
    <t>zajištění ochrany všech stávajících vedení sítí po dobu stavby viz koordinační přílohy stavby 
včetně ochrany stožáru v.o., vyústění stávajího odvodnění,</t>
  </si>
  <si>
    <t>02851</t>
  </si>
  <si>
    <t>C</t>
  </si>
  <si>
    <t>PRŮZKUMNÉ PRÁCE DIAGNOSTIKY KONSTRUKCÍ NA POVRCHU</t>
  </si>
  <si>
    <t>sledování průběhu vrtání mikropilot s vyhodnocením</t>
  </si>
  <si>
    <t>02910</t>
  </si>
  <si>
    <t>OSTATNÍ POŽADAVKY - ZEMĚMĚŘIČSKÁ MĚŘENÍ</t>
  </si>
  <si>
    <t>vytyčení stávajících IS</t>
  </si>
  <si>
    <t>B</t>
  </si>
  <si>
    <t>vytyčení hranice staveniště, vč.vyhotovení vytyčovacího protokolu stavby</t>
  </si>
  <si>
    <t>12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</si>
  <si>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</si>
  <si>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</si>
  <si>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</si>
  <si>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</si>
  <si>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13</t>
  </si>
  <si>
    <t>02940</t>
  </si>
  <si>
    <t>OSTATNÍ POŽADAVKY - VYPRACOVÁNÍ DOKUMENTACE</t>
  </si>
  <si>
    <t>technické předpisy (betonáž, izolace, PKO, tryskání apod.)</t>
  </si>
  <si>
    <t>14</t>
  </si>
  <si>
    <t>Plán sledování a údržby mostu</t>
  </si>
  <si>
    <t>15</t>
  </si>
  <si>
    <t>02943</t>
  </si>
  <si>
    <t>OSTATNÍ POŽADAVKY - VYPRACOVÁNÍ RDS</t>
  </si>
  <si>
    <t>RDS-Z-PDPS - pro celou stavbu</t>
  </si>
  <si>
    <t>16</t>
  </si>
  <si>
    <t>02944</t>
  </si>
  <si>
    <t>OSTAT POŽADAVKY - DOKUMENTACE SKUTEČ PROVEDENÍ V DIGIT FORMĚ</t>
  </si>
  <si>
    <t>skutečného provedení stavby - v dogitální i tištěné podobě  (4 paré)</t>
  </si>
  <si>
    <t>17</t>
  </si>
  <si>
    <t>02945</t>
  </si>
  <si>
    <t>OSTAT POŽADAVKY - GEOMETRICKÝ PLÁN</t>
  </si>
  <si>
    <t>HM</t>
  </si>
  <si>
    <t>Ve 12-ti vyhotoveních</t>
  </si>
  <si>
    <t>18</t>
  </si>
  <si>
    <t>02946</t>
  </si>
  <si>
    <t>OSTAT POŽADAVKY - FOTODOKUMENTACE</t>
  </si>
  <si>
    <t>Včetně zdokumentování stávajícího stavu a průběhu demolice</t>
  </si>
  <si>
    <t>19</t>
  </si>
  <si>
    <t>02950</t>
  </si>
  <si>
    <t>OSTATNÍ POŽADAVKY - POSUDKY, KONTROLY, REVIZNÍ ZPRÁVY</t>
  </si>
  <si>
    <t>Povodňový a havarijní plán</t>
  </si>
  <si>
    <t>20</t>
  </si>
  <si>
    <t>02991</t>
  </si>
  <si>
    <t>OSTATNÍ POŽADAVKY - INFORMAČNÍ TABULE</t>
  </si>
  <si>
    <t>Označení stavby dle směrnic investora</t>
  </si>
  <si>
    <t>21</t>
  </si>
  <si>
    <t>03100</t>
  </si>
  <si>
    <t>ZAŘÍZENÍ STAVENIŠTĚ - ZŘÍZENÍ, PROVOZ, DEMONTÁŽ</t>
  </si>
  <si>
    <t>kompletní zřízení a provoz a demontáž 
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</si>
  <si>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22</t>
  </si>
  <si>
    <t>039999R</t>
  </si>
  <si>
    <t>PŘÍPLATEK ZA PRÁCE MALÉHO ROZSAHU</t>
  </si>
  <si>
    <t>KPL.</t>
  </si>
  <si>
    <t>zahrnuje zvýšené náklady spojené s provedením práce, u nichž vlivem malého rozsahu náklady na dopravu, zajištění strojního vybavení apod neobvykle navyšují jednotkovou cenu</t>
  </si>
  <si>
    <t>SO 201</t>
  </si>
  <si>
    <t>Most ev.č2405-1 přes potok</t>
  </si>
  <si>
    <t xml:space="preserve">  SO 201</t>
  </si>
  <si>
    <t>015111</t>
  </si>
  <si>
    <t>POPLATKY ZA LIKVIDACŮ ODPADŮ NEKONTAMINOVANÝCH - 17 05 04  VYTĚŽENÉ
ZEMINY A HORNINY -  I. TŘÍDA TĚŽITELNOSTI</t>
  </si>
  <si>
    <t>T</t>
  </si>
  <si>
    <t>zemina z výkopu 
objemová hmostost 1800 kg/m3</t>
  </si>
  <si>
    <t>pol.131738 
1,80*320,45=576,810 [A] 
pol.132731 
1,80*3,70=6,660 [B] 
Celkem: A+B=583,470 [C]</t>
  </si>
  <si>
    <t>015120</t>
  </si>
  <si>
    <t>POPLATKY ZA LIKVIDACŮ ODPADŮ NEKONTAMINOVANÝCH - 17 01 02  STAVEBNÍ A
DEMOLIČNÍ SUŤ (CIHLY)</t>
  </si>
  <si>
    <t>objemová hmotnost 1800 kg/3m 
stavební suť - cihly, betonové tvárnic, malta atd</t>
  </si>
  <si>
    <t>pol.966148A 
1,80*55,99=100,782 [A] 
pol.113188 
1,80*1,118=2,012 [B] 
pol.966148B 
1,80*6,00=10,800 [D] 
Celkem: A+B+D=113,594 [E]</t>
  </si>
  <si>
    <t>015130</t>
  </si>
  <si>
    <t>POPLATKY ZA LIKVIDACŮ ODPADŮ NEKONTAMINOVANÝCH - 17 03 02  VYBOURANÝ
ASFALTOVÝ BETON BEZ DEHTU</t>
  </si>
  <si>
    <t>vozovkové živičné souvrství nekontaminované 
objemová hmotnost 2200 kg/m3 
pol 113728 B  - předpoklad 20% sfrézovaného materiálu nekontaminováno 
pol.113138 - předpoklad 100% odstraněného matreriálu nekontaminováno</t>
  </si>
  <si>
    <t>frézovaná - po.113728 B 
2,2*3,77=8,294 [A] 
podkladní vrstvy s asfaltem - pol.113138 
2,2*12,93=28,446 [B] 
Celkem: A+B=36,740 [C]</t>
  </si>
  <si>
    <t>015140</t>
  </si>
  <si>
    <t>POPLATKY ZA LIKVIDACŮ ODPADŮ NEKONTAMINOVANÝCH - 17 01 01  BETON Z
DEMOLIC OBJEKTŮ, ZÁKLADŮ TV</t>
  </si>
  <si>
    <t>beton prostý 
objemová hmotnost 2000 kg/m3</t>
  </si>
  <si>
    <t>pol.966158 
2,0*11,27=22,540 [A] 
pol.113148 
2,0*19,4=38,800 [B] 
Celkem: A+B=61,340 [C]</t>
  </si>
  <si>
    <t>0151400R</t>
  </si>
  <si>
    <t>železobeton 
objemová hmotost 2600kg/m3</t>
  </si>
  <si>
    <t>pol.966168 
2,60*4,387=11,406 [A]</t>
  </si>
  <si>
    <t>015330</t>
  </si>
  <si>
    <t>POPLATKY ZA LIKVIDACŮ ODPADŮ NEKONTAMINOVANÝCH - 17 05 04  KAMENNÁ SUŤ</t>
  </si>
  <si>
    <t>kámen 
objemová hmotnost 2200 kg/m3</t>
  </si>
  <si>
    <t>pol.966138 
2,2*66,29=145,838 [A] 
pol.114158 
2,20*25,20=55,440 [B] 
Celkem: A+B=201,278 [C]</t>
  </si>
  <si>
    <t>015760</t>
  </si>
  <si>
    <t>POPLATKY ZA LIKVIDACŮ ODPADŮ NEBEZPEČNÝCH - 17 06 03*  IZOLAČNÍ MATERIÁLY
OBSAHUJÍCÍ NEBEZPEČNÉ LÁTKY</t>
  </si>
  <si>
    <t>položka bude čerpána jen se souhlasem TDI a to na základě vyhodnocení zkoušek PAU 
objemová hmotnost 2200kg/m3 
pol. 113728 A - předpoklad 80% sfrézovaného materiálu kontaminováno 
pol. 113728 C</t>
  </si>
  <si>
    <t>pol.113728 A 
2,20*15,07=33,154 [A] 
pol.113728 A 
2,20*12,0=26,400 [B] 
Celkem: A+B=59,554 [C]</t>
  </si>
  <si>
    <t>Zemní práce</t>
  </si>
  <si>
    <t>111208</t>
  </si>
  <si>
    <t>ODSTRANĚNÍ KŘOVIN S ODVOZEM DO 20KM</t>
  </si>
  <si>
    <t>M2</t>
  </si>
  <si>
    <t>vč.naložení a ekologické likvidace</t>
  </si>
  <si>
    <t>3*10=30,000 [A]</t>
  </si>
  <si>
    <t>112028</t>
  </si>
  <si>
    <t>KÁCENÍ STROMŮ D KMENE DO 0,9M S ODSTRANĚNÍM PAŘEZŮ, ODVOZ DO 20KM</t>
  </si>
  <si>
    <t>vč. uložení na vhodnou skládku nebo ekologická likvidace</t>
  </si>
  <si>
    <t>1=1,000 [A]</t>
  </si>
  <si>
    <t>113138</t>
  </si>
  <si>
    <t>ODSTRANĚNÍ KRYTU ZPEVNĚNÝCH PLOCH S ASFALT POJIVEM, ODVOZ DO 20KM</t>
  </si>
  <si>
    <t>M3</t>
  </si>
  <si>
    <t>tl. 100 mm 
předpoklad 100% veškerého odstraněného materiálu nekontaminováno</t>
  </si>
  <si>
    <t>0,10*129,33=12,933 [A]</t>
  </si>
  <si>
    <t>113148</t>
  </si>
  <si>
    <t>ODSTRANĚNÍ KRYTU ZPEVNĚNÝCH PLOCH S CEMENT POJIVEM, ODVOZ DO 20KM</t>
  </si>
  <si>
    <t>tl. 0.150 mm</t>
  </si>
  <si>
    <t>0,15*129,33=19,400 [A]</t>
  </si>
  <si>
    <t>113188</t>
  </si>
  <si>
    <t>ODSTRANĚNÍ KRYTU ZPEVNĚNÝCH PLOCH Z DLAŽDIC, ODVOZ DO 20KM</t>
  </si>
  <si>
    <t>rozebrání odvodňovací žlabu - betonové dlaždice vč. betonového lože</t>
  </si>
  <si>
    <t>(6,50*0,60+1,99*(1,10+0,60)/2)*0,20=1,118 [A]</t>
  </si>
  <si>
    <t>113728</t>
  </si>
  <si>
    <t>FRÉZOVÁNÍ ZPEVNĚNÝCH PLOCH ASFALTOVÝCH, ODVOZ DO 20KM</t>
  </si>
  <si>
    <t>kontaminovaný materiál - nebezpečný odpad 
předpoklad 80% veškerého sfrézovaného materiálu kontaminováno 
na začátku a konci úpravy 0.50 m  frézování - 50 mm 
ve zbytku úpravy frézovaní 100 mm</t>
  </si>
  <si>
    <t>frézování 50 mm 
0,05*0,50*7,08=0,177 [A] 
0,05*0,50*6,95=0,174 [B] 
frézování 100 mm 
184,8*0,10=18,480 [C] 
předpoklad 80 % matreiálu kontaminováno 
Celkem:0,80*( A+B+C)=15,065 [D]</t>
  </si>
  <si>
    <t>nekontaminovaný materiál 
předpoklad 20% veškerého sfrézovaného materiálu nekontaminováno 
na začátku a konci úpravy 0.50 m  frézování - 50 mm 
ve zbytku úpravy frézovaní 100 mm</t>
  </si>
  <si>
    <t>frézování 50 mm 
0,05*0,50*7,08=0,177 [A] 
0,05*0,50*6,95=0,174 [B] 
frézování 100 mm 
184,8*0,10=18,480 [C] 
předpoklad 20 % nekontaminovaného matriálu 
Celkem:0,20*( A+B+C)=3,766 [D]</t>
  </si>
  <si>
    <t>oprava objízdné trasy 
čerpání jen se souhlasem TDI a v rozsahu určeném investorem 
předpoklad 100% veškerého sfrézovaného materiálu kontaminováno</t>
  </si>
  <si>
    <t>frézováno 20m na konci a na začátku objízdné trasy  
2*0,05*20*6,0=12,000 [A]</t>
  </si>
  <si>
    <t>113765</t>
  </si>
  <si>
    <t>FRÉZOVÁNÍ DRÁŽKY PRŮŘEZU DO 600MM2 V ASFALTOVÉ VOZOVCE</t>
  </si>
  <si>
    <t>M</t>
  </si>
  <si>
    <t>frézování drážky v asfaltového krytu v místě napojení nové vozovky na stávající stav</t>
  </si>
  <si>
    <t>6,74+5,93=12,670 [A]</t>
  </si>
  <si>
    <t>oprava objízdné trasy 
čerpání jen se souhlasem TDI a v rozsahu určeném investorem 
frézování drážky v asfaltového krytu v místě napojení nové vozovky na stávající stav</t>
  </si>
  <si>
    <t>2*6*4=48,000 [A]</t>
  </si>
  <si>
    <t>114158</t>
  </si>
  <si>
    <t>ODSTR DLAŽ VOD KOR Z LOMKAM NA MC VČET PODKL, ODVOZ DO 20KM</t>
  </si>
  <si>
    <t>odláždění koryta potoka pod mostem</t>
  </si>
  <si>
    <t>0,40*3,00*(10,85+10,15)=25,200 [A]</t>
  </si>
  <si>
    <t>115260R</t>
  </si>
  <si>
    <t>PŘEVEDENÍ VODY PO DOBU STAVBY</t>
  </si>
  <si>
    <t>kompletní provizorní zajištění toku během stavby - zatrubnění, hrázkování resp. dle technologie zhotovitele 
vč. zřízení, odstranění, nákupu materiálu, úpravy podloží atd. 
vč. pročištění koryta potoka 10 m před a za mostem</t>
  </si>
  <si>
    <t>125731</t>
  </si>
  <si>
    <t>VYKOPÁVKY ZE ZEMNÍKŮ A SKLÁDEK TŘ. I, ODVOZ DO 1KM</t>
  </si>
  <si>
    <t>vykopávka z meziskládky</t>
  </si>
  <si>
    <t>použito na zpětný zásyp 
71,550=71,550 [A] 
3,70=3,700 [B] 
Celkem: A+B=75,250 [C]</t>
  </si>
  <si>
    <t>131731</t>
  </si>
  <si>
    <t>HLOUBENÍ JAM ZAPAŽ I NEPAŽ TŘ. I, ODVOZ DO 1KM</t>
  </si>
  <si>
    <t>zemina použitá na zpětný zásyp</t>
  </si>
  <si>
    <t>71,550=71,550 [A]</t>
  </si>
  <si>
    <t>131738</t>
  </si>
  <si>
    <t>HLOUBENÍ JAM ZAPAŽ I NEPAŽ TŘ. I, ODVOZ DO 20KM</t>
  </si>
  <si>
    <t>založení je pod běžnou hladinou podzemní vody</t>
  </si>
  <si>
    <t>nadnásyp klenby 
(2,65+0,15)/2*6,25*8,70=76,125 [A] 
výkop přechodových oblastí 
(4,65+0,90)/2*6,25*(5,80+4,60)=180,375 [B] 
vysvahování koryta pod mostem 
(1,85+1,30)/2*(10,15+10,85)=33,075 [C] 
výkop podél vnějšího líce křídla na výtoku 
(0,50+1,0)/2*0,80*(7,27)=4,362 [D] 
výkop plošiny po dokončení vrtání mikropilot 
2*(3,5+4,75)/2*1,25*(8,55+1,25)=101,063 [E] 
odpočet na zpětný zásyp 
-74,550=-74,550 [F] 
Celkem: A+B+C+D+E+F=320,450 [G]</t>
  </si>
  <si>
    <t>23</t>
  </si>
  <si>
    <t>132731</t>
  </si>
  <si>
    <t>HLOUBENÍ RÝH ŠÍŘ DO 2M PAŽ I NEPAŽ TŘ. I, ODVOZ DO 1KM</t>
  </si>
  <si>
    <t>výkop pro založení nové plotové zdi podél pozemku p.č. 17/1 
50% zeminy z výkopu uvažováno na zpětný zásyp</t>
  </si>
  <si>
    <t>zemina použitá na zpětný zásyp výkopu  
0.50*(4,70+2,70)*(0,50+2,0)/2*0,80=3,700 [A] 
Celkem: A=3,700 [B]</t>
  </si>
  <si>
    <t>24</t>
  </si>
  <si>
    <t>132738</t>
  </si>
  <si>
    <t>HLOUBENÍ RÝH ŠÍŘ DO 2M PAŽ I NEPAŽ TŘ. I, ODVOZ DO 20KM</t>
  </si>
  <si>
    <t>výkop pro založení nové plotové zdi podél pozemku p.č. 17/1</t>
  </si>
  <si>
    <t>(4,70+2,70)*(0,50+2,0)/2*0,80=7,400 [A] 
odpočet na pětný zásyp použito 50% 
-0,50*7,4=-3,700 [B] 
Celkem: A+B=3,700 [C]</t>
  </si>
  <si>
    <t>25</t>
  </si>
  <si>
    <t>17120</t>
  </si>
  <si>
    <t>ULOŽENÍ SYPANINY DO NÁSYPŮ A NA SKLÁDKY BEZ ZHUTNĚNÍ</t>
  </si>
  <si>
    <t>uložení vykopané zeminy na skládku a meziskládku</t>
  </si>
  <si>
    <t>395=395,000 [A] 
7,40=7,400 [B] 
Celkem: A+B=402,400 [C]</t>
  </si>
  <si>
    <t>26</t>
  </si>
  <si>
    <t>17411</t>
  </si>
  <si>
    <t>ZÁSYP JAM A RÝH ZEMINOU SE ZHUTNĚNÍM</t>
  </si>
  <si>
    <t>zpětný zásyp</t>
  </si>
  <si>
    <t>zásyp přechodových oblastí do úrovně těsnící vrstvy 
2*(0,85+3,05)/2*1,85*7,50=54,113 [A] 
zásyp výkopu podél koryta potoka 
(0,60+0,80)/2*0,50*10,15=3,553 [B] 
(0,70+1,50)/2*0,80*10,82=9,522 [C] 
výkop podél vnějšího líce křídla na výtoku 
(0,50+1,0)/2*0,80*(7,27)=4,362 [D] 
zásyp výkopu pro založení plotové zídky okolo pozemku p.č.17/1 
3,70=3,700 [E] 
Celkem: A+B+C+D+E=75,250 [F]</t>
  </si>
  <si>
    <t>27</t>
  </si>
  <si>
    <t>17481</t>
  </si>
  <si>
    <t>ZÁSYP JAM A RÝH Z NAKUPOVANÝCH MATERIÁLŮ</t>
  </si>
  <si>
    <t>zásyp přechodové obslati velmi vhodnou zeminou - viz TZ</t>
  </si>
  <si>
    <t>(5,00+3,00)/2*2,30*(7,5+8,65)/2=74,290 [A] 
(4,50+3,00)/2*1,80*7,50=50,625 [B] 
Celkem: A+B=124,915 [C]</t>
  </si>
  <si>
    <t>28</t>
  </si>
  <si>
    <t>17591</t>
  </si>
  <si>
    <t>OBSYP POTRUBÍ A OBJEKTŮ Z JINÝCH MATERIÁLŮ</t>
  </si>
  <si>
    <t>ochranný obsyp rubu rámu s drenážní funkcí 
ochranný obsyp drenážních trubek za křídly</t>
  </si>
  <si>
    <t>0,60*1,68*7,5+0,60*1,48*7,52=14,238 [A] 
0.35*0,35*(3,31+1,70+6,64+7,59)=2,357 [B] 
Celkem: A+B=16,595 [C]</t>
  </si>
  <si>
    <t>29</t>
  </si>
  <si>
    <t>182200R</t>
  </si>
  <si>
    <t>ROZPROSTŘENÍ ORNICE VE SVAHU</t>
  </si>
  <si>
    <t>vč.nákupu a dovozu</t>
  </si>
  <si>
    <t>4*0,25*10=10,000 [A]</t>
  </si>
  <si>
    <t>30</t>
  </si>
  <si>
    <t>18242</t>
  </si>
  <si>
    <t>ZALOŽENÍ TRÁVNÍKU HYDROOSEVEM NA ORNICI</t>
  </si>
  <si>
    <t>4*10=40,000 [A]</t>
  </si>
  <si>
    <t>Základy</t>
  </si>
  <si>
    <t>31</t>
  </si>
  <si>
    <t>21461D</t>
  </si>
  <si>
    <t>SEPARAČNÍ GEOTEXTILIE DO 400G/M2</t>
  </si>
  <si>
    <t>ochrana ploch opatřených nátěrem proti zemní vhkosti</t>
  </si>
  <si>
    <t>rub křídel na vtoku 
7,10+7,85+0,50*4,18=17,040 [A] 
líc křídel na vtoku - cca 50% plochy 
0,5*(7,10+7,85)=7,475 [B] 
rub křídel na výtoku 
9,41+13,47+0,5*4,11=24,935 [C] 
líc křídel na vtoku - cca 50% plochy 
0,5*(9,41+13,47)=11,440 [D] 
rub rámu mimo hydroizolaci 
(1,00+0,65+0,75)*7,50=18,000 [E] 
(0,95+0,65+0,75)*7,52=17,672 [F] 
vnitřní plochy rámu 
2*(0,44+0,65+0,75)*8,5=31,280 [G] 
úhlová zídka na vtoku 
((1,33+1,45)/2+1,0)*4,63+0,7*4,63+1,33*0,5+1,00*0,5=15,472 [H] 
úhlová zídka na výtoku 
((1,855+1,95)/2+1,00)*3,26+0,7*3,263+1,86*0,50+1,00*0,5=13,176 [I] 
Celkem: A+B+C+D+E+F+G+H+I=156,490 [J]</t>
  </si>
  <si>
    <t>32</t>
  </si>
  <si>
    <t>21461F</t>
  </si>
  <si>
    <t>SEPARAČNÍ GEOTEXTILIE DO 600G/M2</t>
  </si>
  <si>
    <t>geotextílie na rubu rámu</t>
  </si>
  <si>
    <t>(3,17+0,50)*(7,5+2*0,50)+(2,93+0,50)*(7,5+2*0,75)=62,065 [A]</t>
  </si>
  <si>
    <t>33</t>
  </si>
  <si>
    <t>226940R</t>
  </si>
  <si>
    <t>PAŽENÍ VÝKOPŮ DOČASNÉ</t>
  </si>
  <si>
    <t>Zahrnuje všechny práce a dodávku materiálů  s případným pažením výkopů na pozemcích p.č.17/1 a 11/2 (viz TZ čl.3.1) 
kompetní provedení vč.odstranění a uložení vzniklého odpadu</t>
  </si>
  <si>
    <t>34</t>
  </si>
  <si>
    <t>227831</t>
  </si>
  <si>
    <t>MIKROPILOTY KOMPLET D DO 150MM NA POVRCHU</t>
  </si>
  <si>
    <t>kompletní provedení mikropilot s proinjektovaným kořenem  
podrobně viz TZ</t>
  </si>
  <si>
    <t>2*12*7,0=168,000 [A] 
rezerva v případě zastižení nevhodné geologie - možno čerpat jen se souhlasem TDI 
2*12*2,0=48,000 [B] 
Celkem: A+B=216,000 [C]</t>
  </si>
  <si>
    <t>35</t>
  </si>
  <si>
    <t>261113</t>
  </si>
  <si>
    <t>VRTY PRO KOTVENÍ A INJEKTÁŽ NA POVRCHU TŘ I D DO 25MM</t>
  </si>
  <si>
    <t>vrty pro vlepení výztuže do parapetní zídky pro kotvení římsy</t>
  </si>
  <si>
    <t>4*0,50=2,000 [A]</t>
  </si>
  <si>
    <t>36</t>
  </si>
  <si>
    <t>26113</t>
  </si>
  <si>
    <t>VRTY PRO KOTVENÍ, INJEKTÁŽ A MIKROPILOTY NA POVRCHU TŘ. I D DO 150MM</t>
  </si>
  <si>
    <t>vrty pro mikropiloty  
předpokládá se hluché vrtání - není vykázáno</t>
  </si>
  <si>
    <t>předpokládaná délka 7,0 m 
2*12*7,0=168,000 [A] 
rezerva v případě zastižení nevhodné geologie - možno čerpat jen se souhlasem TDI 
2*12*2,0=48,000 [B] 
Celkem: A+B=216,000 [C]</t>
  </si>
  <si>
    <t>37</t>
  </si>
  <si>
    <t>272325</t>
  </si>
  <si>
    <t>ZÁKLADY ZE ŽELEZOBETONU DO C30/37</t>
  </si>
  <si>
    <t>základové pasy pod rámovou konstrukcí 
C 30/37 - XA1, XD2 
vč. nátěrů proti zemní vlhkosti na plochách, které jsou ve styku se zeminou ALP+2xALN</t>
  </si>
  <si>
    <t>2*2,0*0,80*8,50=27,200 [A]</t>
  </si>
  <si>
    <t>38</t>
  </si>
  <si>
    <t>272365</t>
  </si>
  <si>
    <t>VÝZTUŽ ZÁKLADŮ Z OCELI 10505, B500B</t>
  </si>
  <si>
    <t>výztuž základů rámu 
200 kg/m3</t>
  </si>
  <si>
    <t>0,20*27,20=5,440 [A]</t>
  </si>
  <si>
    <t>39</t>
  </si>
  <si>
    <t>285393</t>
  </si>
  <si>
    <t>DODATEČNÉ KOTVENÍ VLEPENÍM BETONÁŘSKÉ VÝZTUŽE D DO 20MM DO VRTŮ</t>
  </si>
  <si>
    <t>vlepení výztuže do parapetní zídky pro kotvení římsy</t>
  </si>
  <si>
    <t>4=4,000 [A]</t>
  </si>
  <si>
    <t>40</t>
  </si>
  <si>
    <t>28999</t>
  </si>
  <si>
    <t>OPLÁŠTĚNÍ (ZPEVNĚNÍ) Z FÓLIE</t>
  </si>
  <si>
    <t>Těsnící vrstva 
- v úrovni drenáže uložena na šířku výkopu těsnící folie do vrtsvy štěrkopísku v spádu 3% k drenážní trubce</t>
  </si>
  <si>
    <t>2*3,50*7,50=52,500 [A]</t>
  </si>
  <si>
    <t>Svislé konstrukce</t>
  </si>
  <si>
    <t>41</t>
  </si>
  <si>
    <t>31717</t>
  </si>
  <si>
    <t>KOVOVÉ KONSTRUKCE PRO KOTVENÍ ŘÍMSY</t>
  </si>
  <si>
    <t>KG</t>
  </si>
  <si>
    <t>kotvy vrtány do mostovky 
1 kotva římsy - odhad hmotnosti 6 kg</t>
  </si>
  <si>
    <t>6,0*2*9=108,000 [A]</t>
  </si>
  <si>
    <t>42</t>
  </si>
  <si>
    <t>317325</t>
  </si>
  <si>
    <t>ŘÍMSY ZE ŽELEZOBETONU DO C30/37</t>
  </si>
  <si>
    <t>beton C30/37 XF4, XD3</t>
  </si>
  <si>
    <t>(0,315*0,8+0,30*0,37)*17,10=6,207 [A] 
(0,30*2,30+0,30*0,42)*18,00=14,688 [B] 
římsa na parapetní zídce 
2,80*0,75*0,305=0,641 [C] 
Celkem: A+B+C=21,536 [D]</t>
  </si>
  <si>
    <t>43</t>
  </si>
  <si>
    <t>317365</t>
  </si>
  <si>
    <t>VÝZTUŽ ŘÍMS Z OCELI 10505, B500B</t>
  </si>
  <si>
    <t>odhad 160kg/m3</t>
  </si>
  <si>
    <t>0,16*21,54=3,446 [A]</t>
  </si>
  <si>
    <t>44</t>
  </si>
  <si>
    <t>31811</t>
  </si>
  <si>
    <t>ZDI ODDĚLOVACÍ A OHRADNÍ Z DÍLCŮ BETON</t>
  </si>
  <si>
    <t>plotová zídka z betonových tvárnic prolévaných podél pozemku p.č.17/1 
vč.navázání na sta.stav</t>
  </si>
  <si>
    <t>0,40*1,50*(4,70+2,70)=4,440 [A]</t>
  </si>
  <si>
    <t>45</t>
  </si>
  <si>
    <t>327115</t>
  </si>
  <si>
    <t>ZDI OPĚR, ZÁRUB, NÁBŘEŽ Z DÍLCŮ BETON DO C30/37</t>
  </si>
  <si>
    <t>opěrná zeď navazující na stávající stav vč.parapetní zídky na vtoku 
provedeno z betonových a probetonovaných tvárnic - kompletní provedení vč.výztuže a vč.založení 
vč. navázání, přezdění a provázaní s navazující ponechanou stávající opěrnou zdí</t>
  </si>
  <si>
    <t>6*0,6=3,600 [A]</t>
  </si>
  <si>
    <t>46</t>
  </si>
  <si>
    <t>327325</t>
  </si>
  <si>
    <t>ZDI OPĚRNÉ, ZÁRUBNÍ, NÁBŘEŽNÍ ZE ŽELEZOVÉHO BETONU DO C30/37</t>
  </si>
  <si>
    <t>úhlové zdi za konci křídel - stěna + základ - komplet 
C30/37 - XF2, XD3 
vč. nátěrů proti zemní vlhkosti na plochách, které jsou ve styku se zeminou ALP+2xALN</t>
  </si>
  <si>
    <t>zídka na vtokové straně 
(1,45+1,33)/2*4,62*0,50+1,0*4,63*0,5=5,526 [A] 
zídka na výtokové straně 
(1,85+1,95)/2*3,26*0,5+1,0*0,5*3,26=4,727 [B] 
Celkem: A+B=10,253 [C]</t>
  </si>
  <si>
    <t>47</t>
  </si>
  <si>
    <t>327365</t>
  </si>
  <si>
    <t>VÝZTUŽ ZDÍ OPĚRNÝCH, ZÁRUBNÍCH, NÁBŘEŽNÍCH Z OCELI 10505, B500B</t>
  </si>
  <si>
    <t>ohad 180 kg/m3</t>
  </si>
  <si>
    <t>0,18*10,25=1,845 [A]</t>
  </si>
  <si>
    <t>48</t>
  </si>
  <si>
    <t>389325</t>
  </si>
  <si>
    <t>MOSTNÍ RÁMOVÉ KONSTRUKCE ZE ŽELEZOBETONU C30/37</t>
  </si>
  <si>
    <t>C30/37-XF2, XD3 
vč. nátěrů proti zemní vlhkosti na plochách, které jsou ve styku se zeminou ALP+2xALN</t>
  </si>
  <si>
    <t>horní příčle 
30,63*0,5=15,315 [A] 
2*11,93*0,6=14,316 [B] 
protispád 
(0+0,135)/2*2,25*7,81=1,186 [J] 
stojky 
0,70*8,50*4,10=24,395 [C] 
0,70*8,52*3,87=23,081 [D] 
křídla vtok 
4,18*1,7*0,50=3,553 [E] 
7,85*0,5=3,925 [F] 
křídla výtok 
9,41*0,5=4,705 [G] 
3,3*4,11*0,50=6,782 [H] 
Celkem: A+B+J+C+D+E+F+G+H=97,258 [K]</t>
  </si>
  <si>
    <t>49</t>
  </si>
  <si>
    <t>389365</t>
  </si>
  <si>
    <t>VÝZTUŽ MOSTNÍ RÁMOVÉ KONSTRUKCE Z OCELI 10505, B500B</t>
  </si>
  <si>
    <t>odhad 250 kg/m3</t>
  </si>
  <si>
    <t>0,25*97,25=24,313 [A]</t>
  </si>
  <si>
    <t>Vodorovné konstrukce</t>
  </si>
  <si>
    <t>50</t>
  </si>
  <si>
    <t>431125</t>
  </si>
  <si>
    <t>SCHODIŠŤ KONSTR Z DÍLCŮ ŽELEZOBETON DO C30/37 (B37)</t>
  </si>
  <si>
    <t>C30/37 -XF4 
komplet vč. vyztužení</t>
  </si>
  <si>
    <t>10*0,60*0,75*0,25=1,125 [A]</t>
  </si>
  <si>
    <t>51</t>
  </si>
  <si>
    <t>451312</t>
  </si>
  <si>
    <t>PODKLADNÍ A VÝPLŇOVÉ VRSTVY Z PROSTÉHO BETONU C12/15</t>
  </si>
  <si>
    <t>podkladní beton pod základ rámu a pod úhlové zídky 
pod drenážní trubkou 
C 12/15 - X0</t>
  </si>
  <si>
    <t>pod základy rámu 
3,20*(8,50+0,25*2)*0,15*2=8,640 [A] 
pod základy úhlových zídek 
(1,50+2*0,15)*(4,62+3,26)*0,15=2,128 [B] 
pod drenážní trubkou 
3,30*0,15*0,35+7,50*0,3*0,96+1,70*0,15*0,35+6,6*0,15*0,35+7,52*0,3*0,96+7,59*0,35*0,15=5,333 [C] 
Celkem: A+B+C=16,101 [D]</t>
  </si>
  <si>
    <t>52</t>
  </si>
  <si>
    <t>45131A</t>
  </si>
  <si>
    <t>PODKLADNÍ A VÝPLŇOVÉ VRSTVY Z PROSTÉHO BETONU C20/25</t>
  </si>
  <si>
    <t>betonové lože C20/25n - XF3</t>
  </si>
  <si>
    <t>schodiště 
1,25*0,15*0,75*3,20=0,450 [A] 
pod odláždění lomovým kamene 
0,10*((1,25*0,90*(2,74+2,65)+1,25*3,56*1,25+7,10*1,25+3,15*1,45+1,25*2,53*0,80+1,95*10,1))=4,729 [H] 
pod silniční obrubník 
0,40*0,30*(4,0+4,0+2,25)=1,230 [C]] 
pod záhonový obrubník 
0,40*0,30*39,4=4,728 [D]] 
lavice pod mostem 
0,15*1,0*10,10=1,515 [J] 
0,15*2,0*10,80=3,240 [F]] 
Celkem: A+H+C+D+J+F=15,892 [K]</t>
  </si>
  <si>
    <t>53</t>
  </si>
  <si>
    <t>45157</t>
  </si>
  <si>
    <t>PODKLADNÍ A VÝPLŇOVÉ VRSTVY Z KAMENIVA TĚŽENÉHO</t>
  </si>
  <si>
    <t>štěrkopískový podsyp pod betonovým ložem dlažby a schodiště</t>
  </si>
  <si>
    <t>pod odláždění lomovým kamenem 
0,10*((1,25*0,90*(2,74+2,65)+1,25*3,56*1,25+7,10*1,25+3,15*1,45+1,25*2,53*0,80+1,95*10,1))=4,729 [H] 
pod schodištěm 
1,25*0,10*0,75*3,20=0,300 [B] 
lavice pod mostem 
0,10*1,0*10,10=1,010 [J] 
0,10*2,0*10,80=2,160 [F] 
Celkem: H+B+J+F=8,199 [K]</t>
  </si>
  <si>
    <t>54</t>
  </si>
  <si>
    <t>45860</t>
  </si>
  <si>
    <t>VÝPLŇ ZA OPĚRAMI A ZDMI Z MEZEROVITÉHO BETONU</t>
  </si>
  <si>
    <t>přechodový klín za rubem rámu</t>
  </si>
  <si>
    <t>6,30*(0,90+1,51)/2*(7,50+8,61)/2=61,150 [A] 
5,10*(1,43+0,85)/2*7,53=43,779 [B] 
Celkem: A+B=104,929 [C]</t>
  </si>
  <si>
    <t>55</t>
  </si>
  <si>
    <t>465512</t>
  </si>
  <si>
    <t>DLAŽBY Z LOMOVÉHO KAMENE NA MC</t>
  </si>
  <si>
    <t>odlážděni svahů podél křídel a lavice pod mostem</t>
  </si>
  <si>
    <t>0,20*((1,25*0,90*(2,74+2,65)+1,25*3,56*1,25+7,10*1,25+3,15*1,45+1,25*2,53*0,80+1,95*10,1))=9,459 [H] 
lavice pod mostem 
0,20*1,0*10,10=2,020 [J] 
0,20*2,0*10,80=4,320 [F] 
Celkem: H+J+F=15,799 [K]</t>
  </si>
  <si>
    <t>56</t>
  </si>
  <si>
    <t>467212</t>
  </si>
  <si>
    <t>STUPNĚ A PRAHY VOD KORYT ZDĚNÉ Z LOM KAM NA MC</t>
  </si>
  <si>
    <t>porovnatelná položka 
zpevnění břehu z kamene- vytvarování koryta</t>
  </si>
  <si>
    <t>0,3*1,0*(10,10+10,80)=6,270 [A]</t>
  </si>
  <si>
    <t>Komunikace</t>
  </si>
  <si>
    <t>57</t>
  </si>
  <si>
    <t>56943</t>
  </si>
  <si>
    <t>ZPEVNĚNÍ KRAJNIC ZE ŠTĚRKOPÍSKU TL. DO 150MM</t>
  </si>
  <si>
    <t>úprava krajnice za koncem křídel</t>
  </si>
  <si>
    <t>(4,00*2,30)/2=4,600 [A] 
(2,30+0,75)/2*4,0=6,100 [B] 
Celkem: A+B=10,700 [C]</t>
  </si>
  <si>
    <t>58</t>
  </si>
  <si>
    <t>572214</t>
  </si>
  <si>
    <t>SPOJOVACÍ POSTŘIK Z MODIFIK EMULZE DO 0,5KG/M2</t>
  </si>
  <si>
    <t>PS-EP min.0,35 kg/m2</t>
  </si>
  <si>
    <t>177,53-46,8=130,730 [A] 
53,30+70,99=124,290 [B] 
Celkem: A+B=255,020 [C]</t>
  </si>
  <si>
    <t>59</t>
  </si>
  <si>
    <t>574A34</t>
  </si>
  <si>
    <t>ASFALTOVÝ BETON PRO OBRUSNÉ VRSTVY ACO 11+, 11S TL. 40MM</t>
  </si>
  <si>
    <t>afaltový beton modifikovaný ACO 11+ PMB 45/80-55 - 40mm</t>
  </si>
  <si>
    <t>177,53=177,530 [A]</t>
  </si>
  <si>
    <t>60</t>
  </si>
  <si>
    <t>574C06</t>
  </si>
  <si>
    <t>ASFALTOVÝ BETON PRO LOŽNÍ VRSTVY ACL 16+, 16S</t>
  </si>
  <si>
    <t>ACL 16+ modifikovaný - PMB 25/55-60 - 60 mm 
ACL 16+ modifikovaný - PMB 25/55-60 - 55 mm</t>
  </si>
  <si>
    <t>0,06*(53,30+71,00)=7,458 [A] 
0,055*6*7,8=2,574 [B] 
Celkem: A+B=10,032 [C]</t>
  </si>
  <si>
    <t>61</t>
  </si>
  <si>
    <t>574E46</t>
  </si>
  <si>
    <t>ASFALTOVÝ BETON PRO PODKLADNÍ VRSTVY ACP 16+, 16S TL. 50MM</t>
  </si>
  <si>
    <t>ACP 16+ modifikovaný - 50 mm</t>
  </si>
  <si>
    <t>49,90+67,93=117,830 [A]</t>
  </si>
  <si>
    <t>62</t>
  </si>
  <si>
    <t>575F53</t>
  </si>
  <si>
    <t>LITÝ ASFALT MA IV (OCHRANA MOSTNÍ IZOLACE) 11 TL. 40MM MODIFIK</t>
  </si>
  <si>
    <t>provedeno v tl. 35 mm</t>
  </si>
  <si>
    <t>6*7,8=46,800 [A]</t>
  </si>
  <si>
    <t>63</t>
  </si>
  <si>
    <t>5774BE0R</t>
  </si>
  <si>
    <t>Oprava objízdných tras (frézování, postřik asf., pokládka obrusné vrstvy ACO tl.50mm)</t>
  </si>
  <si>
    <t>oprava objízdné trasy - kompletní provedení 
vč. likvidace vzniklých odpadů a skládkovného 
pol. čerpána po dokončení stavby a jen se souhlasem investora 
ACO 11 tl.50 mm 
zahrnuje: frézování, odvoz a skládka, postřik, nový asfalt, zálivky 
úprava větších ploch, položení finisherem</t>
  </si>
  <si>
    <t>odhad plochy objízdné trasy 6,0km 
1200,0=1 200,000 [A] 
Celkem: A=1 200,000 [B]</t>
  </si>
  <si>
    <t>Přidružená stavební výroba</t>
  </si>
  <si>
    <t>64</t>
  </si>
  <si>
    <t>702212</t>
  </si>
  <si>
    <t>KABELOVÁ CHRÁNIČKA ZEMNÍ DN PŘES 100 DO 200 MM</t>
  </si>
  <si>
    <t>jde o nákup chrániček pro inženýrské sítě. Osazení chrániček je součástí prací zhotovitele mostu. Vlastní přeložky sítí jsou pracemi jiných zhotovitelů. 
3x ČEZ 
2x Obce 
1x O2 
viz TZ</t>
  </si>
  <si>
    <t>6*30=180,000 [A]</t>
  </si>
  <si>
    <t>65</t>
  </si>
  <si>
    <t>7022120R</t>
  </si>
  <si>
    <t>KABELOVÁ CHRÁNIČKA ZEMNÍ  - ULOŽENÍ</t>
  </si>
  <si>
    <t>kompletní provedení (výkop, uložení, obsyp, folie, ....). Jde o veškeré práce 
spojené s osazením chrániček pro inženýrské sítě (chráničky viz položka 65). Osazení chrániček je součástí 
prací zhotovitele mostu. Vlastní přeložky sítí jsou pracemi jiných zhotovitelů.</t>
  </si>
  <si>
    <t>66</t>
  </si>
  <si>
    <t>709612</t>
  </si>
  <si>
    <t>DEMONTÁŽ CHRÁNIČKY/TRUBKY</t>
  </si>
  <si>
    <t>demontáž chrániček vedených pod patou klenby na Tuchoměřické opěře 
demontáž samomosných chrániček přes potok 
vč.odvozu a uložení na místo určené investorem</t>
  </si>
  <si>
    <t>3*9,0=27,000 [A] 
5*7,0=35,000 [B] 
Celkem: A+B=62,000 [C]</t>
  </si>
  <si>
    <t>67</t>
  </si>
  <si>
    <t>711412</t>
  </si>
  <si>
    <t>IZOLACE MOSTOVEK CELOPLOŠNÁ ASFALTOVÝMI PÁSY</t>
  </si>
  <si>
    <t>hydroizolace z natavovacích pásů z modif.asfaltu 
na horní povrch natavena plně 
přetažena na stěny rámu až pod úroveň drenáže 
na svislých plochách natavena bodově jako ochrana proti stékající vodě</t>
  </si>
  <si>
    <t>7,80*8,50=66,300 [A] 
3,17*7,5+2,93*7,5=45,750 [B] 
Celkem: A+B=112,050 [C]</t>
  </si>
  <si>
    <t>68</t>
  </si>
  <si>
    <t>711432</t>
  </si>
  <si>
    <t>IZOLACE MOSTOVEK POD ŘÍMSOU ASFALTOVÝMI PÁSY</t>
  </si>
  <si>
    <t>ochrana izolace pod římsami</t>
  </si>
  <si>
    <t>7,80*(2,15+0,65)=21,840 [A]</t>
  </si>
  <si>
    <t>69</t>
  </si>
  <si>
    <t>76291</t>
  </si>
  <si>
    <t>DŘEVĚNÉ OPLOCENÍ Z ŘEZIVA</t>
  </si>
  <si>
    <t>dřevěné oplocení kompletní provedení na betonovou zídku a podél komunikace 
vč. sloupků 
vč. povrchové úpravy</t>
  </si>
  <si>
    <t>4,70+2,70+6,0=13,400 [A]</t>
  </si>
  <si>
    <t>70</t>
  </si>
  <si>
    <t>76793</t>
  </si>
  <si>
    <t>OPLOCENÍ Z RÁMEČKOVÉHO PLETIVA</t>
  </si>
  <si>
    <t>provizorní oplocení pozemku p.č.17/1 v rozsahu dotčeném stavbou po dobu stavby 
provedeno dle dohody s majitelem pozemku p.č.17/1</t>
  </si>
  <si>
    <t>71</t>
  </si>
  <si>
    <t>78382</t>
  </si>
  <si>
    <t>NÁTĚRY BETON KONSTR TYP S2 (OS-B)</t>
  </si>
  <si>
    <t>nátěr římsy - hrana obruby</t>
  </si>
  <si>
    <t>(0,15+0,18)*(18,0+17,10+2,80)=12,507 [A]</t>
  </si>
  <si>
    <t>72</t>
  </si>
  <si>
    <t>78383</t>
  </si>
  <si>
    <t>NÁTĚRY BETON KONSTR TYP S4 (OS-C)</t>
  </si>
  <si>
    <t>bok rámu pod nosem římsy</t>
  </si>
  <si>
    <t>0,45*(17,69+17,17)=15,687 [A]</t>
  </si>
  <si>
    <t>Potrubí</t>
  </si>
  <si>
    <t>73</t>
  </si>
  <si>
    <t>87434</t>
  </si>
  <si>
    <t>POTRUBÍ Z TRUB PLASTOVÝCH ODPADNÍCH DN DO 200MM</t>
  </si>
  <si>
    <t>vč.napojení do silniční vpusti</t>
  </si>
  <si>
    <t>1,25*3,3=4,125 [A] 
Celkem: A=4,125 [B]</t>
  </si>
  <si>
    <t>74</t>
  </si>
  <si>
    <t>87446</t>
  </si>
  <si>
    <t>POTRUBÍ Z TRUB PLASTOVÝCH ODPADNÍCH DN DO 400MM</t>
  </si>
  <si>
    <t>odpadní portubí mezi uklidňující jímkou a vyústěním do potoka</t>
  </si>
  <si>
    <t>1,25*10=12,500 [A]</t>
  </si>
  <si>
    <t>75</t>
  </si>
  <si>
    <t>875332</t>
  </si>
  <si>
    <t>POTRUBÍ DREN Z TRUB PLAST DN DO 150MM DĚROVANÝCH</t>
  </si>
  <si>
    <t>drenáž za opěrou a za rubem křídel</t>
  </si>
  <si>
    <t>3,30+7,50+1,70+6,63+7,52+7,59=34,240 [A]</t>
  </si>
  <si>
    <t>76</t>
  </si>
  <si>
    <t>87633</t>
  </si>
  <si>
    <t>CHRÁNIČKY Z TRUB PLASTOVÝCH DN DO 150MM</t>
  </si>
  <si>
    <t>rezervní chránička v levé římse 
neobsazená, rezervní</t>
  </si>
  <si>
    <t>18,0+2*1,0=20,000 [A]</t>
  </si>
  <si>
    <t>77</t>
  </si>
  <si>
    <t>89712</t>
  </si>
  <si>
    <t>VPUSŤ KANALIZAČNÍ ULIČNÍ KOMPLETNÍ Z BETONOVÝCH DÍLCŮ</t>
  </si>
  <si>
    <t>uliční vpusť vč. napojení</t>
  </si>
  <si>
    <t>Ostatní konstrukce a práce</t>
  </si>
  <si>
    <t>78</t>
  </si>
  <si>
    <t>9111A1</t>
  </si>
  <si>
    <t>ZÁBRADLÍ SILNIČNÍ S VODOR MADLY - DODÁVKA A MONTÁŽ</t>
  </si>
  <si>
    <t>osazeno podél palisády</t>
  </si>
  <si>
    <t>3,0=3,000 [A]</t>
  </si>
  <si>
    <t>79</t>
  </si>
  <si>
    <t>9112A3</t>
  </si>
  <si>
    <t>ZÁBRADLÍ MOSTNÍ S VODOR MADLY - DEMONTÁŽ S PŘESUNEM</t>
  </si>
  <si>
    <t>odstranění zábradlí na místo určené investorem - předpoklad do 20km</t>
  </si>
  <si>
    <t>13,99+15,83=29,820 [A]</t>
  </si>
  <si>
    <t>80</t>
  </si>
  <si>
    <t>9112B1</t>
  </si>
  <si>
    <t>ZÁBRADLÍ MOSTNÍ SE SVISLOU VÝPLNÍ - DODÁVKA A MONTÁŽ</t>
  </si>
  <si>
    <t>ocelové zábradlí se svislou výplní</t>
  </si>
  <si>
    <t>18,07+17,10+2,80=37,970 [A]</t>
  </si>
  <si>
    <t>81</t>
  </si>
  <si>
    <t>911CB3</t>
  </si>
  <si>
    <t>SVODIDLO BETON, ÚROVEŇ ZADRŽ H1 VÝŠ 0,8M - DEMONTÁŽ S PŘESUNEM</t>
  </si>
  <si>
    <t>odstranění dočasného betonového svodidla 
vč.odvozu a uložení na místo určené investorem</t>
  </si>
  <si>
    <t>2*15,0=30,000 [A]</t>
  </si>
  <si>
    <t>82</t>
  </si>
  <si>
    <t>91345</t>
  </si>
  <si>
    <t>NIVELAČNÍ ZNAČKY KOVOVÉ</t>
  </si>
  <si>
    <t>osazení nivelačních značek</t>
  </si>
  <si>
    <t>osazeno do říms 
4+2=6,000 [A]</t>
  </si>
  <si>
    <t>83</t>
  </si>
  <si>
    <t>91355</t>
  </si>
  <si>
    <t>EVIDENČNÍ ČÍSLO MOSTU</t>
  </si>
  <si>
    <t>osazení evidenčního čísla mostu po dokončení stavby</t>
  </si>
  <si>
    <t>2=2,000 [A]</t>
  </si>
  <si>
    <t>84</t>
  </si>
  <si>
    <t>91390R</t>
  </si>
  <si>
    <t>LETOPOČET OPRAVY</t>
  </si>
  <si>
    <t>2018_OTSKP</t>
  </si>
  <si>
    <t>letopočet šablonou do bednění</t>
  </si>
  <si>
    <t>85</t>
  </si>
  <si>
    <t>91400R</t>
  </si>
  <si>
    <t>MECHANICKÁ ZÁBRANA PROTI VJEZDU NA STAVENIŠTĚ</t>
  </si>
  <si>
    <t>Součást dopravně-inženýrských opatření 
Mechanická zábrana proti vjezdu vozidla na staveniště 
zřízení a odstranění</t>
  </si>
  <si>
    <t>86</t>
  </si>
  <si>
    <t>914121</t>
  </si>
  <si>
    <t>DOPRAVNÍ ZNAČKY ZÁKLADNÍ VELIKOSTI OCELOVÉ FÓLIE TŘ 1 - DODÁVKA A MONTÁŽ</t>
  </si>
  <si>
    <t>Osazení dopravní značky A6a vč. kotvení</t>
  </si>
  <si>
    <t>87</t>
  </si>
  <si>
    <t>914122</t>
  </si>
  <si>
    <t>DOPRAVNÍ ZNAČKY ZÁKLADNÍ VELIKOSTI OCELOVÉ FÓLIE TŘ 1 - MONTÁŽ S
PŘEMÍSTĚNÍM</t>
  </si>
  <si>
    <t>kompletní dodavka vč. údržby a vč.zakrytí dopravních značek, které by byly v rozporu s nově osazovanými</t>
  </si>
  <si>
    <t>22=22,000 [A]</t>
  </si>
  <si>
    <t>88</t>
  </si>
  <si>
    <t>914123</t>
  </si>
  <si>
    <t>DOPRAVNÍ ZNAČKY ZÁKLADNÍ VELIKOSTI OCELOVÉ FÓLIE TŘ 1 - DEMONTÁŽ</t>
  </si>
  <si>
    <t>kompetní</t>
  </si>
  <si>
    <t>89</t>
  </si>
  <si>
    <t>Odstranění stávajícího dopravního značení před zahajením demolice mostu</t>
  </si>
  <si>
    <t>10=10,000 [A]</t>
  </si>
  <si>
    <t>90</t>
  </si>
  <si>
    <t>914129</t>
  </si>
  <si>
    <t>DOPRAV ZNAČKY ZÁKLAD VEL OCEL FÓLIE TŘ 1 - NÁJEMNÉ</t>
  </si>
  <si>
    <t>KSDEN</t>
  </si>
  <si>
    <t>předpokládaná délka výstavby - 22 týdnů</t>
  </si>
  <si>
    <t>22*(22*7)=3 388,000 [A]</t>
  </si>
  <si>
    <t>91</t>
  </si>
  <si>
    <t>914222</t>
  </si>
  <si>
    <t>DOPRAVNÍ ZNAČKY ZVĚTŠENÉ VELIKOSTI OCELOVÉ FÓLIE TŘ 1 - MONTÁŽ S
PŘEMÍSTĚNÍM</t>
  </si>
  <si>
    <t>IP22 
kompletní provedení</t>
  </si>
  <si>
    <t>92</t>
  </si>
  <si>
    <t>914223</t>
  </si>
  <si>
    <t>DOPRAVNÍ ZNAČKY ZVĚTŠENÉ VELIKOSTI OCELOVÉ FÓLIE TŘ 1 - DEMONTÁŽ</t>
  </si>
  <si>
    <t>kompletní  
IP 22</t>
  </si>
  <si>
    <t>93</t>
  </si>
  <si>
    <t>914229</t>
  </si>
  <si>
    <t>DOPRAV ZNAČKY ZVĚTŠ VEL OCEL FÓLIE TŘ 1 - NÁJEMNÉ</t>
  </si>
  <si>
    <t>předpokládaná délka výstavby 22 týdnů</t>
  </si>
  <si>
    <t>4*(22*7)=616,000 [A]</t>
  </si>
  <si>
    <t>94</t>
  </si>
  <si>
    <t>916132</t>
  </si>
  <si>
    <t>DOPRAV SVĚTLO VÝSTRAŽ SOUPRAVA 5KS - MONTÁŽ S PŘESUNEM</t>
  </si>
  <si>
    <t>komplet vč. údržby a pravidelné výměny baterií</t>
  </si>
  <si>
    <t>95</t>
  </si>
  <si>
    <t>916133</t>
  </si>
  <si>
    <t>DOPRAV SVĚTLO VÝSTRAŽ SOUPRAVA 5KS - DEMONTÁŽ</t>
  </si>
  <si>
    <t>96</t>
  </si>
  <si>
    <t>916139</t>
  </si>
  <si>
    <t>DOPRAVNÍ SVĚTLO VÝSTRAŽNÉ SOUPRAVA 5 KUSŮ - NÁJEMNÉ</t>
  </si>
  <si>
    <t>2*(22*7)=308,000 [A]</t>
  </si>
  <si>
    <t>97</t>
  </si>
  <si>
    <t>91710</t>
  </si>
  <si>
    <t>OBRUBY Z BETONOVÝCH PALISÁD</t>
  </si>
  <si>
    <t>betonová zídka z palisád 
vč.betonového lože a úpravy podloží</t>
  </si>
  <si>
    <t>0.20*1,00*2,05=0,410 [A]</t>
  </si>
  <si>
    <t>98</t>
  </si>
  <si>
    <t>917212</t>
  </si>
  <si>
    <t>ZÁHONOVÉ OBRUBY Z BETONOVÝCH OBRUBNÍKŮ ŠÍŘ 80MM</t>
  </si>
  <si>
    <t>podél zpevnění krajnic - vně komunikace 
lemování odláždění</t>
  </si>
  <si>
    <t>okolo krajnic 
4,50+2,30+0,75=7,550 [A] 
lemování odláždění 
1,25*(2,53+5,15+2,65+2,75+3,60)+11,0=31,850 [B] 
Celkem: A+B=39,400 [C]</t>
  </si>
  <si>
    <t>99</t>
  </si>
  <si>
    <t>917224</t>
  </si>
  <si>
    <t>SILNIČNÍ A CHODNÍKOVÉ OBRUBY Z BETONOVÝCH OBRUBNÍKŮ ŠÍŘ 150MM</t>
  </si>
  <si>
    <t>obruby krajnice za koncem říms</t>
  </si>
  <si>
    <t>4,0*2+2,25=10,250 [A]</t>
  </si>
  <si>
    <t>100</t>
  </si>
  <si>
    <t>919111</t>
  </si>
  <si>
    <t>ŘEZÁNÍ ASFALTOVÉHO KRYTU VOZOVEK TL DO 50MM</t>
  </si>
  <si>
    <t>řezání asfaltového krytu v místě napojení nové vozovky na stávající stav</t>
  </si>
  <si>
    <t>101</t>
  </si>
  <si>
    <t>řezaná spára nad rubem rámu 
řezaná spára podél říms - v obou vrstavách vozovky</t>
  </si>
  <si>
    <t>6,0*2=12,000 [A] 
2*(18,00+17,10+2,80)=75,800 [B] 
Celkem: A+B=87,800 [C]</t>
  </si>
  <si>
    <t>102</t>
  </si>
  <si>
    <t>oprava objízdné trasy 
čerpání jen se souhlasem TDI a v rozsahu určeném investorem 
řezání asfaltového krytu v místě napojení nové vozovky na stávající stav</t>
  </si>
  <si>
    <t>103</t>
  </si>
  <si>
    <t>931325</t>
  </si>
  <si>
    <t>TĚSNĚNÍ DILATAČ SPAR ASF ZÁLIVKOU MODIFIK PRŮŘ DO 600MM2</t>
  </si>
  <si>
    <t>těsnění řezané spáry nad rubem rámu 
těsnění spáry na konci úpravy 
těsnění spáry podél říms ve spodní vrstvě vozovky</t>
  </si>
  <si>
    <t>2*6,0=12,000 [A] 
6,74+5,93=12,670 [B] 
18,00+17,10+2,80=37,900 [C] 
Celkem: A+B+C=62,570 [D]</t>
  </si>
  <si>
    <t>104</t>
  </si>
  <si>
    <t>s předtěsněním  
podél říms v úrovni obrusné vrtvy vozovky</t>
  </si>
  <si>
    <t>18,00+17,10+2,80=37,900 [A]</t>
  </si>
  <si>
    <t>105</t>
  </si>
  <si>
    <t>oprava objízdné trasy 
čerpání jen se souhlasem TDI a v rozsahu určeném investorem 
těsnění řezané spáry v místě napojení nové vozovky na stávající stav</t>
  </si>
  <si>
    <t>106</t>
  </si>
  <si>
    <t>9365300R</t>
  </si>
  <si>
    <t>UKLIDŇUJÍCÍ  A SEPARAČNÍ JÍMKA</t>
  </si>
  <si>
    <t>kompletní provedení dle TZ 
vč.vnitřního odláždění, lože pro odláždění  
vč.uzamykatelného poklopu 
vč. navazání žlabu a jeho přespárovánív délce 5m před nátokem 
vč. napojení na ležaté svody</t>
  </si>
  <si>
    <t>107</t>
  </si>
  <si>
    <t>966138</t>
  </si>
  <si>
    <t>BOURÁNÍ KONSTRUKCÍ Z KAMENE NA MC S ODVOZEM DO 20KM</t>
  </si>
  <si>
    <t>opěry 
2*2,55*1,70*7,30=63,291 [B] 
rovnanina za rubem klenby - odhad 
2*1,50=3,000 [A] 
Celkem: B+A=66,291 [C]</t>
  </si>
  <si>
    <t>108</t>
  </si>
  <si>
    <t>966148</t>
  </si>
  <si>
    <t>BOURÁNÍ KONSTRUKCÍ Z CIHEL A TVÁRNIC S ODVOZEM DO 20KM</t>
  </si>
  <si>
    <t>klenba  
9,00*0,45*7,10=28,755 [A] 
poprsní zídka a křídla - výtoková strana 
0,45*(0,50+2,50)/2*8,70+0,45*1,00*(13,99-8,70)=8,253 [B] 
poprsní zídka - vtoková strana 
0,45*(0,50+2,50)/2*8,70=5,873 [C] 
zeď na vtokové straně vpravo 
0,45*1,0*(15,85-8,70)=3,218 [D] 
navazující zídka vtoková strana vlevo 
(0,50+1,00)/2*3,00*(2,50+1,05+0,85)=9,900 [E] 
Celkem: A+B+C+D+E=55,999 [F]</t>
  </si>
  <si>
    <t>109</t>
  </si>
  <si>
    <t>bourání plotové zídky okolo pozemku p.č. 17/1 v rozsahu dotčeném stavbou</t>
  </si>
  <si>
    <t>8,0*0,50*1,50=6,000 [A]</t>
  </si>
  <si>
    <t>110</t>
  </si>
  <si>
    <t>966158</t>
  </si>
  <si>
    <t>BOURÁNÍ KONSTRUKCÍ Z PROST BETONU S ODVOZEM DO 20KM</t>
  </si>
  <si>
    <t>torkret včetně výztužných sítí a kotvení ke stávající k-ci</t>
  </si>
  <si>
    <t>vrstva torkretu 
spodní povrch klenby 
8,05*7,30*0,10=5,877 [A] 
poprsní zídka a křídla - výtoková strana 
0,10*(0,50+2,50)/2*8,70+0,10*1,00*(13,99-8,70)=1,834 [N] 
poprsní zídka - vtoková strana 
0,10*(0,50+2,50)/2*8,70=1,305 [O] 
zeď na vtokové straně vpravo 
0,10*1,0*(15,85-8,70)=0,715 [P] 
zídka vtoková strana vlevo 
3,0*(2,50+1,05+0,85)*0,10=1,320 [D] 
0,50*(2,50+1,05+0,85)*0,10=0,220 [F] 
Celkem: A+N+O+P+D+F=11,271 [Q]</t>
  </si>
  <si>
    <t>111</t>
  </si>
  <si>
    <t>966168</t>
  </si>
  <si>
    <t>BOURÁNÍ KONSTRUKCÍ ZE ŽELEZOBETONU S ODVOZEM DO 20KM</t>
  </si>
  <si>
    <t>žlb římsy osazené na čelních zídkách a křídlech</t>
  </si>
  <si>
    <t>0,35*0,50*13,99=2,448 [A] 
0,35*0,35*15,83=1,939 [B] 
Celkem: A+B=4,387 [C]</t>
  </si>
  <si>
    <t>112</t>
  </si>
  <si>
    <t>966841</t>
  </si>
  <si>
    <t>ODSTRANĚNÍ OPLOCENÍ DŘEVĚNÉHO</t>
  </si>
  <si>
    <t>odstranění oplocení okolo pozemku p.č. 17/1 v rozsahu dotčeném stavbou</t>
  </si>
  <si>
    <t>6,0+8,0=14,000 [A]</t>
  </si>
  <si>
    <t>113</t>
  </si>
  <si>
    <t>96684101R</t>
  </si>
  <si>
    <t>ZÁSAHY NA POZEMKU P.Č.11/2</t>
  </si>
  <si>
    <t>kompletní provedení 
v rámci opravy mostu budou prováděny práce na pozemku p.č.11/2. Podrobně popsáno v TZ čl.3.5.2 
Zahrnují: 
- odstranění stávajícího oplocení 
- odstranění živého plotu 
- výkop  
- nové oplocení 
- navázání na stávající vjezd na pozemek  
- výkop a uložení chrániček 
- uvedení veškerých dotčených ploch do původního stavu nebo dle dohody s majitelem pozemku 
- další práce dle TZ 
- včetně likvidace a uložení veškerého vzniklého odpadu 
Položku je zhotovitel povinen navýšit o částku 100 000 kč, která bude určena na nepředpokládané úpravy dotčeného pozemku. Tato položka bude čerpána pouze souhlasem investora.</t>
  </si>
  <si>
    <t>114</t>
  </si>
  <si>
    <t>96684102R</t>
  </si>
  <si>
    <t>TERÉNNÍ ÚPRAVY NA POZEMKU P.Č.17/1</t>
  </si>
  <si>
    <t>Finální úpravy na pozemku p.č.17/1:  
- urovnání terénu 
- uložení vrstvy štěrkopísku vč.nákupu tl. min 0,150 m 
- uvedení dotčených ploch do původního stavu</t>
  </si>
  <si>
    <t>115</t>
  </si>
  <si>
    <t>966880R</t>
  </si>
  <si>
    <t>VYBOURÁNÍ KANALIZAČ ŠACHET KOMPLETNÍCH</t>
  </si>
  <si>
    <t>šachta umístěna na výtokové straně 
komplet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</si>
</sst>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</f>
      </c>
      <c r="D6" s="1"/>
      <c r="E6" s="1"/>
    </row>
    <row r="7" spans="1:5" ht="12.75" customHeight="1">
      <c r="A7" s="1"/>
      <c r="B7" s="4" t="s">
        <v>5</v>
      </c>
      <c r="C7" s="7">
        <f>0+E10+E12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47</v>
      </c>
      <c r="B11" s="21" t="s">
        <v>20</v>
      </c>
      <c r="C11" s="22">
        <f>'SO 000_SO 000'!I3</f>
      </c>
      <c r="D11" s="22">
        <f>'SO 000_SO 000'!O2</f>
      </c>
      <c r="E11" s="22">
        <f>C11+D11</f>
      </c>
    </row>
    <row r="12" spans="1:5" ht="12.75" customHeight="1">
      <c r="A12" s="19" t="s">
        <v>136</v>
      </c>
      <c r="B12" s="19" t="s">
        <v>137</v>
      </c>
      <c r="C12" s="20">
        <f>0+C13</f>
      </c>
      <c r="D12" s="20">
        <f>0+D13</f>
      </c>
      <c r="E12" s="20">
        <f>0+E13</f>
      </c>
    </row>
    <row r="13" spans="1:5" ht="12.75" customHeight="1">
      <c r="A13" s="21" t="s">
        <v>138</v>
      </c>
      <c r="B13" s="21" t="s">
        <v>137</v>
      </c>
      <c r="C13" s="22">
        <f>'SO 201_SO 201'!I3</f>
      </c>
      <c r="D13" s="22">
        <f>'SO 201_SO 201'!O2</f>
      </c>
      <c r="E13" s="22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0+I10+I13+I16+I19+I22+I25+I28+I31+I34+I37+I40+I43+I46+I49+I52+I55+I58+I61+I64+I67+I70+I73</f>
      </c>
      <c r="R9">
        <f>0+O10+O13+O16+O19+O22+O25+O28+O31+O34+O37+O40+O43+O46+O49+O52+O55+O58+O61+O64+O67+O70+O73</f>
      </c>
    </row>
    <row r="10" spans="1:16" ht="12.75">
      <c r="A10" s="26" t="s">
        <v>50</v>
      </c>
      <c r="B10" s="31" t="s">
        <v>31</v>
      </c>
      <c r="C10" s="31" t="s">
        <v>51</v>
      </c>
      <c r="D10" s="26" t="s">
        <v>52</v>
      </c>
      <c r="E10" s="32" t="s">
        <v>53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J10" s="33"/>
      <c r="O10">
        <f>(I10*21)/100</f>
      </c>
      <c r="P10" t="s">
        <v>27</v>
      </c>
    </row>
    <row r="11" spans="1:5" ht="178.5">
      <c r="A11" s="36" t="s">
        <v>55</v>
      </c>
      <c r="E11" s="37" t="s">
        <v>56</v>
      </c>
    </row>
    <row r="12" spans="1:5" ht="12.75">
      <c r="A12" s="40" t="s">
        <v>57</v>
      </c>
      <c r="E12" s="39" t="s">
        <v>52</v>
      </c>
    </row>
    <row r="13" spans="1:16" ht="12.75">
      <c r="A13" s="26" t="s">
        <v>50</v>
      </c>
      <c r="B13" s="31" t="s">
        <v>27</v>
      </c>
      <c r="C13" s="31" t="s">
        <v>58</v>
      </c>
      <c r="D13" s="26" t="s">
        <v>52</v>
      </c>
      <c r="E13" s="32" t="s">
        <v>59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/>
      <c r="O13">
        <f>(I13*21)/100</f>
      </c>
      <c r="P13" t="s">
        <v>27</v>
      </c>
    </row>
    <row r="14" spans="1:5" ht="127.5">
      <c r="A14" s="36" t="s">
        <v>55</v>
      </c>
      <c r="E14" s="37" t="s">
        <v>60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61</v>
      </c>
      <c r="D16" s="26" t="s">
        <v>52</v>
      </c>
      <c r="E16" s="32" t="s">
        <v>59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/>
      <c r="O16">
        <f>(I16*21)/100</f>
      </c>
      <c r="P16" t="s">
        <v>27</v>
      </c>
    </row>
    <row r="17" spans="1:5" ht="63.75">
      <c r="A17" s="36" t="s">
        <v>55</v>
      </c>
      <c r="E17" s="37" t="s">
        <v>62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63</v>
      </c>
      <c r="D19" s="26" t="s">
        <v>52</v>
      </c>
      <c r="E19" s="32" t="s">
        <v>64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 t="s">
        <v>65</v>
      </c>
      <c r="O19">
        <f>(I19*21)/100</f>
      </c>
      <c r="P19" t="s">
        <v>27</v>
      </c>
    </row>
    <row r="20" spans="1:5" ht="12.75">
      <c r="A20" s="36" t="s">
        <v>55</v>
      </c>
      <c r="E20" s="37" t="s">
        <v>66</v>
      </c>
    </row>
    <row r="21" spans="1:5" ht="12.75">
      <c r="A21" s="40" t="s">
        <v>57</v>
      </c>
      <c r="E21" s="39" t="s">
        <v>52</v>
      </c>
    </row>
    <row r="22" spans="1:16" ht="12.75">
      <c r="A22" s="26" t="s">
        <v>50</v>
      </c>
      <c r="B22" s="31" t="s">
        <v>37</v>
      </c>
      <c r="C22" s="31" t="s">
        <v>67</v>
      </c>
      <c r="D22" s="26" t="s">
        <v>52</v>
      </c>
      <c r="E22" s="32" t="s">
        <v>68</v>
      </c>
      <c r="F22" s="33" t="s">
        <v>54</v>
      </c>
      <c r="G22" s="34">
        <v>1</v>
      </c>
      <c r="H22" s="35">
        <v>0</v>
      </c>
      <c r="I22" s="35">
        <f>ROUND(ROUND(H22,2)*ROUND(G22,3),2)</f>
      </c>
      <c r="J22" s="33" t="s">
        <v>65</v>
      </c>
      <c r="O22">
        <f>(I22*21)/100</f>
      </c>
      <c r="P22" t="s">
        <v>27</v>
      </c>
    </row>
    <row r="23" spans="1:5" ht="25.5">
      <c r="A23" s="36" t="s">
        <v>55</v>
      </c>
      <c r="E23" s="37" t="s">
        <v>69</v>
      </c>
    </row>
    <row r="24" spans="1:5" ht="12.75">
      <c r="A24" s="40" t="s">
        <v>57</v>
      </c>
      <c r="E24" s="39" t="s">
        <v>52</v>
      </c>
    </row>
    <row r="25" spans="1:16" ht="12.75">
      <c r="A25" s="26" t="s">
        <v>50</v>
      </c>
      <c r="B25" s="31" t="s">
        <v>39</v>
      </c>
      <c r="C25" s="31" t="s">
        <v>70</v>
      </c>
      <c r="D25" s="26" t="s">
        <v>71</v>
      </c>
      <c r="E25" s="32" t="s">
        <v>72</v>
      </c>
      <c r="F25" s="33" t="s">
        <v>54</v>
      </c>
      <c r="G25" s="34">
        <v>1</v>
      </c>
      <c r="H25" s="35">
        <v>0</v>
      </c>
      <c r="I25" s="35">
        <f>ROUND(ROUND(H25,2)*ROUND(G25,3),2)</f>
      </c>
      <c r="J25" s="33"/>
      <c r="O25">
        <f>(I25*21)/100</f>
      </c>
      <c r="P25" t="s">
        <v>27</v>
      </c>
    </row>
    <row r="26" spans="1:5" ht="12.75">
      <c r="A26" s="36" t="s">
        <v>55</v>
      </c>
      <c r="E26" s="37" t="s">
        <v>73</v>
      </c>
    </row>
    <row r="27" spans="1:5" ht="12.75">
      <c r="A27" s="40" t="s">
        <v>57</v>
      </c>
      <c r="E27" s="39" t="s">
        <v>52</v>
      </c>
    </row>
    <row r="28" spans="1:16" ht="12.75">
      <c r="A28" s="26" t="s">
        <v>50</v>
      </c>
      <c r="B28" s="31" t="s">
        <v>74</v>
      </c>
      <c r="C28" s="31" t="s">
        <v>75</v>
      </c>
      <c r="D28" s="26" t="s">
        <v>52</v>
      </c>
      <c r="E28" s="32" t="s">
        <v>76</v>
      </c>
      <c r="F28" s="33" t="s">
        <v>54</v>
      </c>
      <c r="G28" s="34">
        <v>1</v>
      </c>
      <c r="H28" s="35">
        <v>0</v>
      </c>
      <c r="I28" s="35">
        <f>ROUND(ROUND(H28,2)*ROUND(G28,3),2)</f>
      </c>
      <c r="J28" s="33" t="s">
        <v>65</v>
      </c>
      <c r="O28">
        <f>(I28*21)/100</f>
      </c>
      <c r="P28" t="s">
        <v>27</v>
      </c>
    </row>
    <row r="29" spans="1:5" ht="51">
      <c r="A29" s="36" t="s">
        <v>55</v>
      </c>
      <c r="E29" s="37" t="s">
        <v>77</v>
      </c>
    </row>
    <row r="30" spans="1:5" ht="12.75">
      <c r="A30" s="40" t="s">
        <v>57</v>
      </c>
      <c r="E30" s="39" t="s">
        <v>52</v>
      </c>
    </row>
    <row r="31" spans="1:16" ht="12.75">
      <c r="A31" s="26" t="s">
        <v>50</v>
      </c>
      <c r="B31" s="31" t="s">
        <v>78</v>
      </c>
      <c r="C31" s="31" t="s">
        <v>79</v>
      </c>
      <c r="D31" s="26" t="s">
        <v>52</v>
      </c>
      <c r="E31" s="32" t="s">
        <v>80</v>
      </c>
      <c r="F31" s="33" t="s">
        <v>54</v>
      </c>
      <c r="G31" s="34">
        <v>1</v>
      </c>
      <c r="H31" s="35">
        <v>0</v>
      </c>
      <c r="I31" s="35">
        <f>ROUND(ROUND(H31,2)*ROUND(G31,3),2)</f>
      </c>
      <c r="J31" s="33" t="s">
        <v>65</v>
      </c>
      <c r="O31">
        <f>(I31*21)/100</f>
      </c>
      <c r="P31" t="s">
        <v>27</v>
      </c>
    </row>
    <row r="32" spans="1:5" ht="38.25">
      <c r="A32" s="36" t="s">
        <v>55</v>
      </c>
      <c r="E32" s="37" t="s">
        <v>81</v>
      </c>
    </row>
    <row r="33" spans="1:5" ht="12.75">
      <c r="A33" s="40" t="s">
        <v>57</v>
      </c>
      <c r="E33" s="39" t="s">
        <v>52</v>
      </c>
    </row>
    <row r="34" spans="1:16" ht="12.75">
      <c r="A34" s="26" t="s">
        <v>50</v>
      </c>
      <c r="B34" s="31" t="s">
        <v>42</v>
      </c>
      <c r="C34" s="31" t="s">
        <v>82</v>
      </c>
      <c r="D34" s="26" t="s">
        <v>83</v>
      </c>
      <c r="E34" s="32" t="s">
        <v>84</v>
      </c>
      <c r="F34" s="33" t="s">
        <v>54</v>
      </c>
      <c r="G34" s="34">
        <v>1</v>
      </c>
      <c r="H34" s="35">
        <v>0</v>
      </c>
      <c r="I34" s="35">
        <f>ROUND(ROUND(H34,2)*ROUND(G34,3),2)</f>
      </c>
      <c r="J34" s="33" t="s">
        <v>65</v>
      </c>
      <c r="O34">
        <f>(I34*21)/100</f>
      </c>
      <c r="P34" t="s">
        <v>27</v>
      </c>
    </row>
    <row r="35" spans="1:5" ht="12.75">
      <c r="A35" s="36" t="s">
        <v>55</v>
      </c>
      <c r="E35" s="37" t="s">
        <v>85</v>
      </c>
    </row>
    <row r="36" spans="1:5" ht="12.75">
      <c r="A36" s="40" t="s">
        <v>57</v>
      </c>
      <c r="E36" s="39" t="s">
        <v>52</v>
      </c>
    </row>
    <row r="37" spans="1:16" ht="12.75">
      <c r="A37" s="26" t="s">
        <v>50</v>
      </c>
      <c r="B37" s="31" t="s">
        <v>44</v>
      </c>
      <c r="C37" s="31" t="s">
        <v>86</v>
      </c>
      <c r="D37" s="26" t="s">
        <v>71</v>
      </c>
      <c r="E37" s="32" t="s">
        <v>87</v>
      </c>
      <c r="F37" s="33" t="s">
        <v>54</v>
      </c>
      <c r="G37" s="34">
        <v>1</v>
      </c>
      <c r="H37" s="35">
        <v>0</v>
      </c>
      <c r="I37" s="35">
        <f>ROUND(ROUND(H37,2)*ROUND(G37,3),2)</f>
      </c>
      <c r="J37" s="33" t="s">
        <v>65</v>
      </c>
      <c r="O37">
        <f>(I37*21)/100</f>
      </c>
      <c r="P37" t="s">
        <v>27</v>
      </c>
    </row>
    <row r="38" spans="1:5" ht="12.75">
      <c r="A38" s="36" t="s">
        <v>55</v>
      </c>
      <c r="E38" s="37" t="s">
        <v>88</v>
      </c>
    </row>
    <row r="39" spans="1:5" ht="12.75">
      <c r="A39" s="40" t="s">
        <v>57</v>
      </c>
      <c r="E39" s="39" t="s">
        <v>52</v>
      </c>
    </row>
    <row r="40" spans="1:16" ht="12.75">
      <c r="A40" s="26" t="s">
        <v>50</v>
      </c>
      <c r="B40" s="31" t="s">
        <v>46</v>
      </c>
      <c r="C40" s="31" t="s">
        <v>86</v>
      </c>
      <c r="D40" s="26" t="s">
        <v>89</v>
      </c>
      <c r="E40" s="32" t="s">
        <v>87</v>
      </c>
      <c r="F40" s="33" t="s">
        <v>54</v>
      </c>
      <c r="G40" s="34">
        <v>1</v>
      </c>
      <c r="H40" s="35">
        <v>0</v>
      </c>
      <c r="I40" s="35">
        <f>ROUND(ROUND(H40,2)*ROUND(G40,3),2)</f>
      </c>
      <c r="J40" s="33" t="s">
        <v>65</v>
      </c>
      <c r="O40">
        <f>(I40*21)/100</f>
      </c>
      <c r="P40" t="s">
        <v>27</v>
      </c>
    </row>
    <row r="41" spans="1:5" ht="12.75">
      <c r="A41" s="36" t="s">
        <v>55</v>
      </c>
      <c r="E41" s="37" t="s">
        <v>90</v>
      </c>
    </row>
    <row r="42" spans="1:5" ht="12.75">
      <c r="A42" s="40" t="s">
        <v>57</v>
      </c>
      <c r="E42" s="39" t="s">
        <v>52</v>
      </c>
    </row>
    <row r="43" spans="1:16" ht="12.75">
      <c r="A43" s="26" t="s">
        <v>50</v>
      </c>
      <c r="B43" s="31" t="s">
        <v>91</v>
      </c>
      <c r="C43" s="31" t="s">
        <v>92</v>
      </c>
      <c r="D43" s="26" t="s">
        <v>71</v>
      </c>
      <c r="E43" s="32" t="s">
        <v>93</v>
      </c>
      <c r="F43" s="33" t="s">
        <v>94</v>
      </c>
      <c r="G43" s="34">
        <v>1</v>
      </c>
      <c r="H43" s="35">
        <v>0</v>
      </c>
      <c r="I43" s="35">
        <f>ROUND(ROUND(H43,2)*ROUND(G43,3),2)</f>
      </c>
      <c r="J43" s="33" t="s">
        <v>65</v>
      </c>
      <c r="O43">
        <f>(I43*21)/100</f>
      </c>
      <c r="P43" t="s">
        <v>27</v>
      </c>
    </row>
    <row r="44" spans="1:5" ht="25.5">
      <c r="A44" s="36" t="s">
        <v>55</v>
      </c>
      <c r="E44" s="37" t="s">
        <v>95</v>
      </c>
    </row>
    <row r="45" spans="1:5" ht="12.75">
      <c r="A45" s="40" t="s">
        <v>57</v>
      </c>
      <c r="E45" s="39" t="s">
        <v>52</v>
      </c>
    </row>
    <row r="46" spans="1:16" ht="12.75">
      <c r="A46" s="26" t="s">
        <v>50</v>
      </c>
      <c r="B46" s="31" t="s">
        <v>96</v>
      </c>
      <c r="C46" s="31" t="s">
        <v>97</v>
      </c>
      <c r="D46" s="26" t="s">
        <v>71</v>
      </c>
      <c r="E46" s="32" t="s">
        <v>98</v>
      </c>
      <c r="F46" s="33" t="s">
        <v>54</v>
      </c>
      <c r="G46" s="34">
        <v>1</v>
      </c>
      <c r="H46" s="35">
        <v>0</v>
      </c>
      <c r="I46" s="35">
        <f>ROUND(ROUND(H46,2)*ROUND(G46,3),2)</f>
      </c>
      <c r="J46" s="33" t="s">
        <v>65</v>
      </c>
      <c r="O46">
        <f>(I46*21)/100</f>
      </c>
      <c r="P46" t="s">
        <v>27</v>
      </c>
    </row>
    <row r="47" spans="1:5" ht="12.75">
      <c r="A47" s="36" t="s">
        <v>55</v>
      </c>
      <c r="E47" s="37" t="s">
        <v>99</v>
      </c>
    </row>
    <row r="48" spans="1:5" ht="12.75">
      <c r="A48" s="40" t="s">
        <v>57</v>
      </c>
      <c r="E48" s="39" t="s">
        <v>52</v>
      </c>
    </row>
    <row r="49" spans="1:16" ht="12.75">
      <c r="A49" s="26" t="s">
        <v>50</v>
      </c>
      <c r="B49" s="31" t="s">
        <v>100</v>
      </c>
      <c r="C49" s="31" t="s">
        <v>97</v>
      </c>
      <c r="D49" s="26" t="s">
        <v>83</v>
      </c>
      <c r="E49" s="32" t="s">
        <v>98</v>
      </c>
      <c r="F49" s="33" t="s">
        <v>54</v>
      </c>
      <c r="G49" s="34">
        <v>1</v>
      </c>
      <c r="H49" s="35">
        <v>0</v>
      </c>
      <c r="I49" s="35">
        <f>ROUND(ROUND(H49,2)*ROUND(G49,3),2)</f>
      </c>
      <c r="J49" s="33" t="s">
        <v>65</v>
      </c>
      <c r="O49">
        <f>(I49*21)/100</f>
      </c>
      <c r="P49" t="s">
        <v>27</v>
      </c>
    </row>
    <row r="50" spans="1:5" ht="12.75">
      <c r="A50" s="36" t="s">
        <v>55</v>
      </c>
      <c r="E50" s="37" t="s">
        <v>101</v>
      </c>
    </row>
    <row r="51" spans="1:5" ht="12.75">
      <c r="A51" s="40" t="s">
        <v>57</v>
      </c>
      <c r="E51" s="39" t="s">
        <v>52</v>
      </c>
    </row>
    <row r="52" spans="1:16" ht="12.75">
      <c r="A52" s="26" t="s">
        <v>50</v>
      </c>
      <c r="B52" s="31" t="s">
        <v>102</v>
      </c>
      <c r="C52" s="31" t="s">
        <v>103</v>
      </c>
      <c r="D52" s="26" t="s">
        <v>71</v>
      </c>
      <c r="E52" s="32" t="s">
        <v>104</v>
      </c>
      <c r="F52" s="33" t="s">
        <v>54</v>
      </c>
      <c r="G52" s="34">
        <v>1</v>
      </c>
      <c r="H52" s="35">
        <v>0</v>
      </c>
      <c r="I52" s="35">
        <f>ROUND(ROUND(H52,2)*ROUND(G52,3),2)</f>
      </c>
      <c r="J52" s="33" t="s">
        <v>65</v>
      </c>
      <c r="O52">
        <f>(I52*21)/100</f>
      </c>
      <c r="P52" t="s">
        <v>27</v>
      </c>
    </row>
    <row r="53" spans="1:5" ht="12.75">
      <c r="A53" s="36" t="s">
        <v>55</v>
      </c>
      <c r="E53" s="37" t="s">
        <v>105</v>
      </c>
    </row>
    <row r="54" spans="1:5" ht="12.75">
      <c r="A54" s="40" t="s">
        <v>57</v>
      </c>
      <c r="E54" s="39" t="s">
        <v>52</v>
      </c>
    </row>
    <row r="55" spans="1:16" ht="12.75">
      <c r="A55" s="26" t="s">
        <v>50</v>
      </c>
      <c r="B55" s="31" t="s">
        <v>106</v>
      </c>
      <c r="C55" s="31" t="s">
        <v>107</v>
      </c>
      <c r="D55" s="26" t="s">
        <v>52</v>
      </c>
      <c r="E55" s="32" t="s">
        <v>108</v>
      </c>
      <c r="F55" s="33" t="s">
        <v>54</v>
      </c>
      <c r="G55" s="34">
        <v>1</v>
      </c>
      <c r="H55" s="35">
        <v>0</v>
      </c>
      <c r="I55" s="35">
        <f>ROUND(ROUND(H55,2)*ROUND(G55,3),2)</f>
      </c>
      <c r="J55" s="33" t="s">
        <v>65</v>
      </c>
      <c r="O55">
        <f>(I55*21)/100</f>
      </c>
      <c r="P55" t="s">
        <v>27</v>
      </c>
    </row>
    <row r="56" spans="1:5" ht="12.75">
      <c r="A56" s="36" t="s">
        <v>55</v>
      </c>
      <c r="E56" s="37" t="s">
        <v>109</v>
      </c>
    </row>
    <row r="57" spans="1:5" ht="12.75">
      <c r="A57" s="40" t="s">
        <v>57</v>
      </c>
      <c r="E57" s="39" t="s">
        <v>52</v>
      </c>
    </row>
    <row r="58" spans="1:16" ht="12.75">
      <c r="A58" s="26" t="s">
        <v>50</v>
      </c>
      <c r="B58" s="31" t="s">
        <v>110</v>
      </c>
      <c r="C58" s="31" t="s">
        <v>111</v>
      </c>
      <c r="D58" s="26" t="s">
        <v>52</v>
      </c>
      <c r="E58" s="32" t="s">
        <v>112</v>
      </c>
      <c r="F58" s="33" t="s">
        <v>113</v>
      </c>
      <c r="G58" s="34">
        <v>1</v>
      </c>
      <c r="H58" s="35">
        <v>0</v>
      </c>
      <c r="I58" s="35">
        <f>ROUND(ROUND(H58,2)*ROUND(G58,3),2)</f>
      </c>
      <c r="J58" s="33" t="s">
        <v>65</v>
      </c>
      <c r="O58">
        <f>(I58*21)/100</f>
      </c>
      <c r="P58" t="s">
        <v>27</v>
      </c>
    </row>
    <row r="59" spans="1:5" ht="12.75">
      <c r="A59" s="36" t="s">
        <v>55</v>
      </c>
      <c r="E59" s="37" t="s">
        <v>114</v>
      </c>
    </row>
    <row r="60" spans="1:5" ht="12.75">
      <c r="A60" s="40" t="s">
        <v>57</v>
      </c>
      <c r="E60" s="39" t="s">
        <v>52</v>
      </c>
    </row>
    <row r="61" spans="1:16" ht="12.75">
      <c r="A61" s="26" t="s">
        <v>50</v>
      </c>
      <c r="B61" s="31" t="s">
        <v>115</v>
      </c>
      <c r="C61" s="31" t="s">
        <v>116</v>
      </c>
      <c r="D61" s="26" t="s">
        <v>52</v>
      </c>
      <c r="E61" s="32" t="s">
        <v>117</v>
      </c>
      <c r="F61" s="33" t="s">
        <v>54</v>
      </c>
      <c r="G61" s="34">
        <v>1</v>
      </c>
      <c r="H61" s="35">
        <v>0</v>
      </c>
      <c r="I61" s="35">
        <f>ROUND(ROUND(H61,2)*ROUND(G61,3),2)</f>
      </c>
      <c r="J61" s="33" t="s">
        <v>65</v>
      </c>
      <c r="O61">
        <f>(I61*21)/100</f>
      </c>
      <c r="P61" t="s">
        <v>27</v>
      </c>
    </row>
    <row r="62" spans="1:5" ht="12.75">
      <c r="A62" s="36" t="s">
        <v>55</v>
      </c>
      <c r="E62" s="37" t="s">
        <v>118</v>
      </c>
    </row>
    <row r="63" spans="1:5" ht="12.75">
      <c r="A63" s="40" t="s">
        <v>57</v>
      </c>
      <c r="E63" s="39" t="s">
        <v>52</v>
      </c>
    </row>
    <row r="64" spans="1:16" ht="12.75">
      <c r="A64" s="26" t="s">
        <v>50</v>
      </c>
      <c r="B64" s="31" t="s">
        <v>119</v>
      </c>
      <c r="C64" s="31" t="s">
        <v>120</v>
      </c>
      <c r="D64" s="26" t="s">
        <v>52</v>
      </c>
      <c r="E64" s="32" t="s">
        <v>121</v>
      </c>
      <c r="F64" s="33" t="s">
        <v>54</v>
      </c>
      <c r="G64" s="34">
        <v>1</v>
      </c>
      <c r="H64" s="35">
        <v>0</v>
      </c>
      <c r="I64" s="35">
        <f>ROUND(ROUND(H64,2)*ROUND(G64,3),2)</f>
      </c>
      <c r="J64" s="33" t="s">
        <v>65</v>
      </c>
      <c r="O64">
        <f>(I64*21)/100</f>
      </c>
      <c r="P64" t="s">
        <v>27</v>
      </c>
    </row>
    <row r="65" spans="1:5" ht="12.75">
      <c r="A65" s="36" t="s">
        <v>55</v>
      </c>
      <c r="E65" s="37" t="s">
        <v>122</v>
      </c>
    </row>
    <row r="66" spans="1:5" ht="12.75">
      <c r="A66" s="40" t="s">
        <v>57</v>
      </c>
      <c r="E66" s="39" t="s">
        <v>52</v>
      </c>
    </row>
    <row r="67" spans="1:16" ht="12.75">
      <c r="A67" s="26" t="s">
        <v>50</v>
      </c>
      <c r="B67" s="31" t="s">
        <v>123</v>
      </c>
      <c r="C67" s="31" t="s">
        <v>124</v>
      </c>
      <c r="D67" s="26" t="s">
        <v>52</v>
      </c>
      <c r="E67" s="32" t="s">
        <v>125</v>
      </c>
      <c r="F67" s="33" t="s">
        <v>94</v>
      </c>
      <c r="G67" s="34">
        <v>2</v>
      </c>
      <c r="H67" s="35">
        <v>0</v>
      </c>
      <c r="I67" s="35">
        <f>ROUND(ROUND(H67,2)*ROUND(G67,3),2)</f>
      </c>
      <c r="J67" s="33" t="s">
        <v>65</v>
      </c>
      <c r="O67">
        <f>(I67*21)/100</f>
      </c>
      <c r="P67" t="s">
        <v>27</v>
      </c>
    </row>
    <row r="68" spans="1:5" ht="12.75">
      <c r="A68" s="36" t="s">
        <v>55</v>
      </c>
      <c r="E68" s="37" t="s">
        <v>126</v>
      </c>
    </row>
    <row r="69" spans="1:5" ht="12.75">
      <c r="A69" s="40" t="s">
        <v>57</v>
      </c>
      <c r="E69" s="39" t="s">
        <v>52</v>
      </c>
    </row>
    <row r="70" spans="1:16" ht="12.75">
      <c r="A70" s="26" t="s">
        <v>50</v>
      </c>
      <c r="B70" s="31" t="s">
        <v>127</v>
      </c>
      <c r="C70" s="31" t="s">
        <v>128</v>
      </c>
      <c r="D70" s="26" t="s">
        <v>52</v>
      </c>
      <c r="E70" s="32" t="s">
        <v>129</v>
      </c>
      <c r="F70" s="33" t="s">
        <v>54</v>
      </c>
      <c r="G70" s="34">
        <v>1</v>
      </c>
      <c r="H70" s="35">
        <v>0</v>
      </c>
      <c r="I70" s="35">
        <f>ROUND(ROUND(H70,2)*ROUND(G70,3),2)</f>
      </c>
      <c r="J70" s="33" t="s">
        <v>65</v>
      </c>
      <c r="O70">
        <f>(I70*21)/100</f>
      </c>
      <c r="P70" t="s">
        <v>27</v>
      </c>
    </row>
    <row r="71" spans="1:5" ht="63.75">
      <c r="A71" s="36" t="s">
        <v>55</v>
      </c>
      <c r="E71" s="37" t="s">
        <v>130</v>
      </c>
    </row>
    <row r="72" spans="1:5" ht="12.75">
      <c r="A72" s="40" t="s">
        <v>57</v>
      </c>
      <c r="E72" s="39" t="s">
        <v>52</v>
      </c>
    </row>
    <row r="73" spans="1:16" ht="12.75">
      <c r="A73" s="26" t="s">
        <v>50</v>
      </c>
      <c r="B73" s="31" t="s">
        <v>131</v>
      </c>
      <c r="C73" s="31" t="s">
        <v>132</v>
      </c>
      <c r="D73" s="26" t="s">
        <v>52</v>
      </c>
      <c r="E73" s="32" t="s">
        <v>133</v>
      </c>
      <c r="F73" s="33" t="s">
        <v>134</v>
      </c>
      <c r="G73" s="34">
        <v>1</v>
      </c>
      <c r="H73" s="35">
        <v>0</v>
      </c>
      <c r="I73" s="35">
        <f>ROUND(ROUND(H73,2)*ROUND(G73,3),2)</f>
      </c>
      <c r="J73" s="33" t="s">
        <v>65</v>
      </c>
      <c r="O73">
        <f>(I73*21)/100</f>
      </c>
      <c r="P73" t="s">
        <v>27</v>
      </c>
    </row>
    <row r="74" spans="1:5" ht="38.25">
      <c r="A74" s="36" t="s">
        <v>55</v>
      </c>
      <c r="E74" s="37" t="s">
        <v>135</v>
      </c>
    </row>
    <row r="75" spans="1:5" ht="12.75">
      <c r="A75" s="38" t="s">
        <v>57</v>
      </c>
      <c r="E75" s="39" t="s">
        <v>52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0+O9+O31+O101+O132+O160+O182+O204+O232+O248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136</v>
      </c>
      <c r="I3" s="41">
        <f>0+I9+I31+I101+I132+I160+I182+I204+I232+I248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136</v>
      </c>
      <c r="D4" s="1"/>
      <c r="E4" s="14" t="s">
        <v>137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136</v>
      </c>
      <c r="D5" s="6"/>
      <c r="E5" s="18" t="s">
        <v>137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0+I10+I13+I16+I19+I22+I25+I28</f>
      </c>
      <c r="R9">
        <f>0+O10+O13+O16+O19+O22+O25+O28</f>
      </c>
    </row>
    <row r="10" spans="1:16" ht="38.25">
      <c r="A10" s="26" t="s">
        <v>50</v>
      </c>
      <c r="B10" s="31" t="s">
        <v>31</v>
      </c>
      <c r="C10" s="31" t="s">
        <v>139</v>
      </c>
      <c r="D10" s="26" t="s">
        <v>52</v>
      </c>
      <c r="E10" s="32" t="s">
        <v>140</v>
      </c>
      <c r="F10" s="33" t="s">
        <v>141</v>
      </c>
      <c r="G10" s="34">
        <v>583.47</v>
      </c>
      <c r="H10" s="35">
        <v>0</v>
      </c>
      <c r="I10" s="35">
        <f>ROUND(ROUND(H10,2)*ROUND(G10,3),2)</f>
      </c>
      <c r="J10" s="33" t="s">
        <v>65</v>
      </c>
      <c r="O10">
        <f>(I10*21)/100</f>
      </c>
      <c r="P10" t="s">
        <v>27</v>
      </c>
    </row>
    <row r="11" spans="1:5" ht="25.5">
      <c r="A11" s="36" t="s">
        <v>55</v>
      </c>
      <c r="E11" s="37" t="s">
        <v>142</v>
      </c>
    </row>
    <row r="12" spans="1:5" ht="63.75">
      <c r="A12" s="40" t="s">
        <v>57</v>
      </c>
      <c r="E12" s="39" t="s">
        <v>143</v>
      </c>
    </row>
    <row r="13" spans="1:16" ht="38.25">
      <c r="A13" s="26" t="s">
        <v>50</v>
      </c>
      <c r="B13" s="31" t="s">
        <v>27</v>
      </c>
      <c r="C13" s="31" t="s">
        <v>144</v>
      </c>
      <c r="D13" s="26" t="s">
        <v>52</v>
      </c>
      <c r="E13" s="32" t="s">
        <v>145</v>
      </c>
      <c r="F13" s="33" t="s">
        <v>141</v>
      </c>
      <c r="G13" s="34">
        <v>113.594</v>
      </c>
      <c r="H13" s="35">
        <v>0</v>
      </c>
      <c r="I13" s="35">
        <f>ROUND(ROUND(H13,2)*ROUND(G13,3),2)</f>
      </c>
      <c r="J13" s="33" t="s">
        <v>65</v>
      </c>
      <c r="O13">
        <f>(I13*21)/100</f>
      </c>
      <c r="P13" t="s">
        <v>27</v>
      </c>
    </row>
    <row r="14" spans="1:5" ht="25.5">
      <c r="A14" s="36" t="s">
        <v>55</v>
      </c>
      <c r="E14" s="37" t="s">
        <v>146</v>
      </c>
    </row>
    <row r="15" spans="1:5" ht="89.25">
      <c r="A15" s="40" t="s">
        <v>57</v>
      </c>
      <c r="E15" s="39" t="s">
        <v>147</v>
      </c>
    </row>
    <row r="16" spans="1:16" ht="38.25">
      <c r="A16" s="26" t="s">
        <v>50</v>
      </c>
      <c r="B16" s="31" t="s">
        <v>26</v>
      </c>
      <c r="C16" s="31" t="s">
        <v>148</v>
      </c>
      <c r="D16" s="26" t="s">
        <v>52</v>
      </c>
      <c r="E16" s="32" t="s">
        <v>149</v>
      </c>
      <c r="F16" s="33" t="s">
        <v>141</v>
      </c>
      <c r="G16" s="34">
        <v>36.74</v>
      </c>
      <c r="H16" s="35">
        <v>0</v>
      </c>
      <c r="I16" s="35">
        <f>ROUND(ROUND(H16,2)*ROUND(G16,3),2)</f>
      </c>
      <c r="J16" s="33" t="s">
        <v>65</v>
      </c>
      <c r="O16">
        <f>(I16*21)/100</f>
      </c>
      <c r="P16" t="s">
        <v>27</v>
      </c>
    </row>
    <row r="17" spans="1:5" ht="51">
      <c r="A17" s="36" t="s">
        <v>55</v>
      </c>
      <c r="E17" s="37" t="s">
        <v>150</v>
      </c>
    </row>
    <row r="18" spans="1:5" ht="63.75">
      <c r="A18" s="40" t="s">
        <v>57</v>
      </c>
      <c r="E18" s="39" t="s">
        <v>151</v>
      </c>
    </row>
    <row r="19" spans="1:16" ht="38.25">
      <c r="A19" s="26" t="s">
        <v>50</v>
      </c>
      <c r="B19" s="31" t="s">
        <v>35</v>
      </c>
      <c r="C19" s="31" t="s">
        <v>152</v>
      </c>
      <c r="D19" s="26" t="s">
        <v>52</v>
      </c>
      <c r="E19" s="32" t="s">
        <v>153</v>
      </c>
      <c r="F19" s="33" t="s">
        <v>141</v>
      </c>
      <c r="G19" s="34">
        <v>61.34</v>
      </c>
      <c r="H19" s="35">
        <v>0</v>
      </c>
      <c r="I19" s="35">
        <f>ROUND(ROUND(H19,2)*ROUND(G19,3),2)</f>
      </c>
      <c r="J19" s="33" t="s">
        <v>65</v>
      </c>
      <c r="O19">
        <f>(I19*21)/100</f>
      </c>
      <c r="P19" t="s">
        <v>27</v>
      </c>
    </row>
    <row r="20" spans="1:5" ht="25.5">
      <c r="A20" s="36" t="s">
        <v>55</v>
      </c>
      <c r="E20" s="37" t="s">
        <v>154</v>
      </c>
    </row>
    <row r="21" spans="1:5" ht="63.75">
      <c r="A21" s="40" t="s">
        <v>57</v>
      </c>
      <c r="E21" s="39" t="s">
        <v>155</v>
      </c>
    </row>
    <row r="22" spans="1:16" ht="38.25">
      <c r="A22" s="26" t="s">
        <v>50</v>
      </c>
      <c r="B22" s="31" t="s">
        <v>37</v>
      </c>
      <c r="C22" s="31" t="s">
        <v>156</v>
      </c>
      <c r="D22" s="26" t="s">
        <v>52</v>
      </c>
      <c r="E22" s="32" t="s">
        <v>153</v>
      </c>
      <c r="F22" s="33" t="s">
        <v>141</v>
      </c>
      <c r="G22" s="34">
        <v>11.406</v>
      </c>
      <c r="H22" s="35">
        <v>0</v>
      </c>
      <c r="I22" s="35">
        <f>ROUND(ROUND(H22,2)*ROUND(G22,3),2)</f>
      </c>
      <c r="J22" s="33"/>
      <c r="O22">
        <f>(I22*21)/100</f>
      </c>
      <c r="P22" t="s">
        <v>27</v>
      </c>
    </row>
    <row r="23" spans="1:5" ht="25.5">
      <c r="A23" s="36" t="s">
        <v>55</v>
      </c>
      <c r="E23" s="37" t="s">
        <v>157</v>
      </c>
    </row>
    <row r="24" spans="1:5" ht="25.5">
      <c r="A24" s="40" t="s">
        <v>57</v>
      </c>
      <c r="E24" s="39" t="s">
        <v>158</v>
      </c>
    </row>
    <row r="25" spans="1:16" ht="25.5">
      <c r="A25" s="26" t="s">
        <v>50</v>
      </c>
      <c r="B25" s="31" t="s">
        <v>39</v>
      </c>
      <c r="C25" s="31" t="s">
        <v>159</v>
      </c>
      <c r="D25" s="26" t="s">
        <v>52</v>
      </c>
      <c r="E25" s="32" t="s">
        <v>160</v>
      </c>
      <c r="F25" s="33" t="s">
        <v>141</v>
      </c>
      <c r="G25" s="34">
        <v>201.278</v>
      </c>
      <c r="H25" s="35">
        <v>0</v>
      </c>
      <c r="I25" s="35">
        <f>ROUND(ROUND(H25,2)*ROUND(G25,3),2)</f>
      </c>
      <c r="J25" s="33" t="s">
        <v>65</v>
      </c>
      <c r="O25">
        <f>(I25*21)/100</f>
      </c>
      <c r="P25" t="s">
        <v>27</v>
      </c>
    </row>
    <row r="26" spans="1:5" ht="25.5">
      <c r="A26" s="36" t="s">
        <v>55</v>
      </c>
      <c r="E26" s="37" t="s">
        <v>161</v>
      </c>
    </row>
    <row r="27" spans="1:5" ht="63.75">
      <c r="A27" s="40" t="s">
        <v>57</v>
      </c>
      <c r="E27" s="39" t="s">
        <v>162</v>
      </c>
    </row>
    <row r="28" spans="1:16" ht="38.25">
      <c r="A28" s="26" t="s">
        <v>50</v>
      </c>
      <c r="B28" s="31" t="s">
        <v>74</v>
      </c>
      <c r="C28" s="31" t="s">
        <v>163</v>
      </c>
      <c r="D28" s="26" t="s">
        <v>71</v>
      </c>
      <c r="E28" s="32" t="s">
        <v>164</v>
      </c>
      <c r="F28" s="33" t="s">
        <v>141</v>
      </c>
      <c r="G28" s="34">
        <v>59.554</v>
      </c>
      <c r="H28" s="35">
        <v>0</v>
      </c>
      <c r="I28" s="35">
        <f>ROUND(ROUND(H28,2)*ROUND(G28,3),2)</f>
      </c>
      <c r="J28" s="33" t="s">
        <v>65</v>
      </c>
      <c r="O28">
        <f>(I28*21)/100</f>
      </c>
      <c r="P28" t="s">
        <v>27</v>
      </c>
    </row>
    <row r="29" spans="1:5" ht="63.75">
      <c r="A29" s="36" t="s">
        <v>55</v>
      </c>
      <c r="E29" s="37" t="s">
        <v>165</v>
      </c>
    </row>
    <row r="30" spans="1:5" ht="63.75">
      <c r="A30" s="38" t="s">
        <v>57</v>
      </c>
      <c r="E30" s="39" t="s">
        <v>166</v>
      </c>
    </row>
    <row r="31" spans="1:18" ht="12.75" customHeight="1">
      <c r="A31" s="6" t="s">
        <v>48</v>
      </c>
      <c r="B31" s="6"/>
      <c r="C31" s="43" t="s">
        <v>31</v>
      </c>
      <c r="D31" s="6"/>
      <c r="E31" s="29" t="s">
        <v>167</v>
      </c>
      <c r="F31" s="6"/>
      <c r="G31" s="6"/>
      <c r="H31" s="6"/>
      <c r="I31" s="44">
        <f>0+Q31</f>
      </c>
      <c r="J31" s="6"/>
      <c r="O31">
        <f>0+R31</f>
      </c>
      <c r="Q31">
        <f>0+I32+I35+I38+I41+I44+I47+I50+I53+I56+I59+I62+I65+I68+I71+I74+I77+I80+I83+I86+I89+I92+I95+I98</f>
      </c>
      <c r="R31">
        <f>0+O32+O35+O38+O41+O44+O47+O50+O53+O56+O59+O62+O65+O68+O71+O74+O77+O80+O83+O86+O89+O92+O95+O98</f>
      </c>
    </row>
    <row r="32" spans="1:16" ht="12.75">
      <c r="A32" s="26" t="s">
        <v>50</v>
      </c>
      <c r="B32" s="31" t="s">
        <v>78</v>
      </c>
      <c r="C32" s="31" t="s">
        <v>168</v>
      </c>
      <c r="D32" s="26" t="s">
        <v>52</v>
      </c>
      <c r="E32" s="32" t="s">
        <v>169</v>
      </c>
      <c r="F32" s="33" t="s">
        <v>170</v>
      </c>
      <c r="G32" s="34">
        <v>30</v>
      </c>
      <c r="H32" s="35">
        <v>0</v>
      </c>
      <c r="I32" s="35">
        <f>ROUND(ROUND(H32,2)*ROUND(G32,3),2)</f>
      </c>
      <c r="J32" s="33" t="s">
        <v>65</v>
      </c>
      <c r="O32">
        <f>(I32*21)/100</f>
      </c>
      <c r="P32" t="s">
        <v>27</v>
      </c>
    </row>
    <row r="33" spans="1:5" ht="12.75">
      <c r="A33" s="36" t="s">
        <v>55</v>
      </c>
      <c r="E33" s="37" t="s">
        <v>171</v>
      </c>
    </row>
    <row r="34" spans="1:5" ht="12.75">
      <c r="A34" s="40" t="s">
        <v>57</v>
      </c>
      <c r="E34" s="39" t="s">
        <v>172</v>
      </c>
    </row>
    <row r="35" spans="1:16" ht="25.5">
      <c r="A35" s="26" t="s">
        <v>50</v>
      </c>
      <c r="B35" s="31" t="s">
        <v>42</v>
      </c>
      <c r="C35" s="31" t="s">
        <v>173</v>
      </c>
      <c r="D35" s="26" t="s">
        <v>52</v>
      </c>
      <c r="E35" s="32" t="s">
        <v>174</v>
      </c>
      <c r="F35" s="33" t="s">
        <v>94</v>
      </c>
      <c r="G35" s="34">
        <v>1</v>
      </c>
      <c r="H35" s="35">
        <v>0</v>
      </c>
      <c r="I35" s="35">
        <f>ROUND(ROUND(H35,2)*ROUND(G35,3),2)</f>
      </c>
      <c r="J35" s="33" t="s">
        <v>65</v>
      </c>
      <c r="O35">
        <f>(I35*21)/100</f>
      </c>
      <c r="P35" t="s">
        <v>27</v>
      </c>
    </row>
    <row r="36" spans="1:5" ht="12.75">
      <c r="A36" s="36" t="s">
        <v>55</v>
      </c>
      <c r="E36" s="37" t="s">
        <v>175</v>
      </c>
    </row>
    <row r="37" spans="1:5" ht="12.75">
      <c r="A37" s="40" t="s">
        <v>57</v>
      </c>
      <c r="E37" s="39" t="s">
        <v>176</v>
      </c>
    </row>
    <row r="38" spans="1:16" ht="25.5">
      <c r="A38" s="26" t="s">
        <v>50</v>
      </c>
      <c r="B38" s="31" t="s">
        <v>44</v>
      </c>
      <c r="C38" s="31" t="s">
        <v>177</v>
      </c>
      <c r="D38" s="26" t="s">
        <v>52</v>
      </c>
      <c r="E38" s="32" t="s">
        <v>178</v>
      </c>
      <c r="F38" s="33" t="s">
        <v>179</v>
      </c>
      <c r="G38" s="34">
        <v>12.933</v>
      </c>
      <c r="H38" s="35">
        <v>0</v>
      </c>
      <c r="I38" s="35">
        <f>ROUND(ROUND(H38,2)*ROUND(G38,3),2)</f>
      </c>
      <c r="J38" s="33" t="s">
        <v>65</v>
      </c>
      <c r="O38">
        <f>(I38*21)/100</f>
      </c>
      <c r="P38" t="s">
        <v>27</v>
      </c>
    </row>
    <row r="39" spans="1:5" ht="25.5">
      <c r="A39" s="36" t="s">
        <v>55</v>
      </c>
      <c r="E39" s="37" t="s">
        <v>180</v>
      </c>
    </row>
    <row r="40" spans="1:5" ht="12.75">
      <c r="A40" s="40" t="s">
        <v>57</v>
      </c>
      <c r="E40" s="39" t="s">
        <v>181</v>
      </c>
    </row>
    <row r="41" spans="1:16" ht="25.5">
      <c r="A41" s="26" t="s">
        <v>50</v>
      </c>
      <c r="B41" s="31" t="s">
        <v>46</v>
      </c>
      <c r="C41" s="31" t="s">
        <v>182</v>
      </c>
      <c r="D41" s="26" t="s">
        <v>52</v>
      </c>
      <c r="E41" s="32" t="s">
        <v>183</v>
      </c>
      <c r="F41" s="33" t="s">
        <v>179</v>
      </c>
      <c r="G41" s="34">
        <v>19.4</v>
      </c>
      <c r="H41" s="35">
        <v>0</v>
      </c>
      <c r="I41" s="35">
        <f>ROUND(ROUND(H41,2)*ROUND(G41,3),2)</f>
      </c>
      <c r="J41" s="33" t="s">
        <v>65</v>
      </c>
      <c r="O41">
        <f>(I41*21)/100</f>
      </c>
      <c r="P41" t="s">
        <v>27</v>
      </c>
    </row>
    <row r="42" spans="1:5" ht="12.75">
      <c r="A42" s="36" t="s">
        <v>55</v>
      </c>
      <c r="E42" s="37" t="s">
        <v>184</v>
      </c>
    </row>
    <row r="43" spans="1:5" ht="12.75">
      <c r="A43" s="40" t="s">
        <v>57</v>
      </c>
      <c r="E43" s="39" t="s">
        <v>185</v>
      </c>
    </row>
    <row r="44" spans="1:16" ht="12.75">
      <c r="A44" s="26" t="s">
        <v>50</v>
      </c>
      <c r="B44" s="31" t="s">
        <v>91</v>
      </c>
      <c r="C44" s="31" t="s">
        <v>186</v>
      </c>
      <c r="D44" s="26" t="s">
        <v>52</v>
      </c>
      <c r="E44" s="32" t="s">
        <v>187</v>
      </c>
      <c r="F44" s="33" t="s">
        <v>179</v>
      </c>
      <c r="G44" s="34">
        <v>1.118</v>
      </c>
      <c r="H44" s="35">
        <v>0</v>
      </c>
      <c r="I44" s="35">
        <f>ROUND(ROUND(H44,2)*ROUND(G44,3),2)</f>
      </c>
      <c r="J44" s="33" t="s">
        <v>65</v>
      </c>
      <c r="O44">
        <f>(I44*21)/100</f>
      </c>
      <c r="P44" t="s">
        <v>27</v>
      </c>
    </row>
    <row r="45" spans="1:5" ht="12.75">
      <c r="A45" s="36" t="s">
        <v>55</v>
      </c>
      <c r="E45" s="37" t="s">
        <v>188</v>
      </c>
    </row>
    <row r="46" spans="1:5" ht="12.75">
      <c r="A46" s="40" t="s">
        <v>57</v>
      </c>
      <c r="E46" s="39" t="s">
        <v>189</v>
      </c>
    </row>
    <row r="47" spans="1:16" ht="12.75">
      <c r="A47" s="26" t="s">
        <v>50</v>
      </c>
      <c r="B47" s="31" t="s">
        <v>96</v>
      </c>
      <c r="C47" s="31" t="s">
        <v>190</v>
      </c>
      <c r="D47" s="26" t="s">
        <v>71</v>
      </c>
      <c r="E47" s="32" t="s">
        <v>191</v>
      </c>
      <c r="F47" s="33" t="s">
        <v>179</v>
      </c>
      <c r="G47" s="34">
        <v>15.065</v>
      </c>
      <c r="H47" s="35">
        <v>0</v>
      </c>
      <c r="I47" s="35">
        <f>ROUND(ROUND(H47,2)*ROUND(G47,3),2)</f>
      </c>
      <c r="J47" s="33" t="s">
        <v>65</v>
      </c>
      <c r="O47">
        <f>(I47*21)/100</f>
      </c>
      <c r="P47" t="s">
        <v>27</v>
      </c>
    </row>
    <row r="48" spans="1:5" ht="51">
      <c r="A48" s="36" t="s">
        <v>55</v>
      </c>
      <c r="E48" s="37" t="s">
        <v>192</v>
      </c>
    </row>
    <row r="49" spans="1:5" ht="102">
      <c r="A49" s="40" t="s">
        <v>57</v>
      </c>
      <c r="E49" s="39" t="s">
        <v>193</v>
      </c>
    </row>
    <row r="50" spans="1:16" ht="12.75">
      <c r="A50" s="26" t="s">
        <v>50</v>
      </c>
      <c r="B50" s="31" t="s">
        <v>100</v>
      </c>
      <c r="C50" s="31" t="s">
        <v>190</v>
      </c>
      <c r="D50" s="26" t="s">
        <v>89</v>
      </c>
      <c r="E50" s="32" t="s">
        <v>191</v>
      </c>
      <c r="F50" s="33" t="s">
        <v>179</v>
      </c>
      <c r="G50" s="34">
        <v>3.766</v>
      </c>
      <c r="H50" s="35">
        <v>0</v>
      </c>
      <c r="I50" s="35">
        <f>ROUND(ROUND(H50,2)*ROUND(G50,3),2)</f>
      </c>
      <c r="J50" s="33" t="s">
        <v>65</v>
      </c>
      <c r="O50">
        <f>(I50*21)/100</f>
      </c>
      <c r="P50" t="s">
        <v>27</v>
      </c>
    </row>
    <row r="51" spans="1:5" ht="51">
      <c r="A51" s="36" t="s">
        <v>55</v>
      </c>
      <c r="E51" s="37" t="s">
        <v>194</v>
      </c>
    </row>
    <row r="52" spans="1:5" ht="102">
      <c r="A52" s="40" t="s">
        <v>57</v>
      </c>
      <c r="E52" s="39" t="s">
        <v>195</v>
      </c>
    </row>
    <row r="53" spans="1:16" ht="12.75">
      <c r="A53" s="26" t="s">
        <v>50</v>
      </c>
      <c r="B53" s="31" t="s">
        <v>102</v>
      </c>
      <c r="C53" s="31" t="s">
        <v>190</v>
      </c>
      <c r="D53" s="26" t="s">
        <v>83</v>
      </c>
      <c r="E53" s="32" t="s">
        <v>191</v>
      </c>
      <c r="F53" s="33" t="s">
        <v>179</v>
      </c>
      <c r="G53" s="34">
        <v>12</v>
      </c>
      <c r="H53" s="35">
        <v>0</v>
      </c>
      <c r="I53" s="35">
        <f>ROUND(ROUND(H53,2)*ROUND(G53,3),2)</f>
      </c>
      <c r="J53" s="33" t="s">
        <v>65</v>
      </c>
      <c r="O53">
        <f>(I53*21)/100</f>
      </c>
      <c r="P53" t="s">
        <v>27</v>
      </c>
    </row>
    <row r="54" spans="1:5" ht="38.25">
      <c r="A54" s="36" t="s">
        <v>55</v>
      </c>
      <c r="E54" s="37" t="s">
        <v>196</v>
      </c>
    </row>
    <row r="55" spans="1:5" ht="25.5">
      <c r="A55" s="40" t="s">
        <v>57</v>
      </c>
      <c r="E55" s="39" t="s">
        <v>197</v>
      </c>
    </row>
    <row r="56" spans="1:16" ht="12.75">
      <c r="A56" s="26" t="s">
        <v>50</v>
      </c>
      <c r="B56" s="31" t="s">
        <v>106</v>
      </c>
      <c r="C56" s="31" t="s">
        <v>198</v>
      </c>
      <c r="D56" s="26" t="s">
        <v>71</v>
      </c>
      <c r="E56" s="32" t="s">
        <v>199</v>
      </c>
      <c r="F56" s="33" t="s">
        <v>200</v>
      </c>
      <c r="G56" s="34">
        <v>12.67</v>
      </c>
      <c r="H56" s="35">
        <v>0</v>
      </c>
      <c r="I56" s="35">
        <f>ROUND(ROUND(H56,2)*ROUND(G56,3),2)</f>
      </c>
      <c r="J56" s="33" t="s">
        <v>65</v>
      </c>
      <c r="O56">
        <f>(I56*21)/100</f>
      </c>
      <c r="P56" t="s">
        <v>27</v>
      </c>
    </row>
    <row r="57" spans="1:5" ht="12.75">
      <c r="A57" s="36" t="s">
        <v>55</v>
      </c>
      <c r="E57" s="37" t="s">
        <v>201</v>
      </c>
    </row>
    <row r="58" spans="1:5" ht="12.75">
      <c r="A58" s="40" t="s">
        <v>57</v>
      </c>
      <c r="E58" s="39" t="s">
        <v>202</v>
      </c>
    </row>
    <row r="59" spans="1:16" ht="12.75">
      <c r="A59" s="26" t="s">
        <v>50</v>
      </c>
      <c r="B59" s="31" t="s">
        <v>110</v>
      </c>
      <c r="C59" s="31" t="s">
        <v>198</v>
      </c>
      <c r="D59" s="26" t="s">
        <v>89</v>
      </c>
      <c r="E59" s="32" t="s">
        <v>199</v>
      </c>
      <c r="F59" s="33" t="s">
        <v>200</v>
      </c>
      <c r="G59" s="34">
        <v>48</v>
      </c>
      <c r="H59" s="35">
        <v>0</v>
      </c>
      <c r="I59" s="35">
        <f>ROUND(ROUND(H59,2)*ROUND(G59,3),2)</f>
      </c>
      <c r="J59" s="33" t="s">
        <v>65</v>
      </c>
      <c r="O59">
        <f>(I59*21)/100</f>
      </c>
      <c r="P59" t="s">
        <v>27</v>
      </c>
    </row>
    <row r="60" spans="1:5" ht="38.25">
      <c r="A60" s="36" t="s">
        <v>55</v>
      </c>
      <c r="E60" s="37" t="s">
        <v>203</v>
      </c>
    </row>
    <row r="61" spans="1:5" ht="12.75">
      <c r="A61" s="40" t="s">
        <v>57</v>
      </c>
      <c r="E61" s="39" t="s">
        <v>204</v>
      </c>
    </row>
    <row r="62" spans="1:16" ht="12.75">
      <c r="A62" s="26" t="s">
        <v>50</v>
      </c>
      <c r="B62" s="31" t="s">
        <v>115</v>
      </c>
      <c r="C62" s="31" t="s">
        <v>205</v>
      </c>
      <c r="D62" s="26" t="s">
        <v>52</v>
      </c>
      <c r="E62" s="32" t="s">
        <v>206</v>
      </c>
      <c r="F62" s="33" t="s">
        <v>179</v>
      </c>
      <c r="G62" s="34">
        <v>25.2</v>
      </c>
      <c r="H62" s="35">
        <v>0</v>
      </c>
      <c r="I62" s="35">
        <f>ROUND(ROUND(H62,2)*ROUND(G62,3),2)</f>
      </c>
      <c r="J62" s="33" t="s">
        <v>65</v>
      </c>
      <c r="O62">
        <f>(I62*21)/100</f>
      </c>
      <c r="P62" t="s">
        <v>27</v>
      </c>
    </row>
    <row r="63" spans="1:5" ht="12.75">
      <c r="A63" s="36" t="s">
        <v>55</v>
      </c>
      <c r="E63" s="37" t="s">
        <v>207</v>
      </c>
    </row>
    <row r="64" spans="1:5" ht="12.75">
      <c r="A64" s="40" t="s">
        <v>57</v>
      </c>
      <c r="E64" s="39" t="s">
        <v>208</v>
      </c>
    </row>
    <row r="65" spans="1:16" ht="12.75">
      <c r="A65" s="26" t="s">
        <v>50</v>
      </c>
      <c r="B65" s="31" t="s">
        <v>119</v>
      </c>
      <c r="C65" s="31" t="s">
        <v>209</v>
      </c>
      <c r="D65" s="26" t="s">
        <v>52</v>
      </c>
      <c r="E65" s="32" t="s">
        <v>210</v>
      </c>
      <c r="F65" s="33" t="s">
        <v>54</v>
      </c>
      <c r="G65" s="34">
        <v>1</v>
      </c>
      <c r="H65" s="35">
        <v>0</v>
      </c>
      <c r="I65" s="35">
        <f>ROUND(ROUND(H65,2)*ROUND(G65,3),2)</f>
      </c>
      <c r="J65" s="33" t="s">
        <v>65</v>
      </c>
      <c r="O65">
        <f>(I65*21)/100</f>
      </c>
      <c r="P65" t="s">
        <v>27</v>
      </c>
    </row>
    <row r="66" spans="1:5" ht="51">
      <c r="A66" s="36" t="s">
        <v>55</v>
      </c>
      <c r="E66" s="37" t="s">
        <v>211</v>
      </c>
    </row>
    <row r="67" spans="1:5" ht="12.75">
      <c r="A67" s="40" t="s">
        <v>57</v>
      </c>
      <c r="E67" s="39" t="s">
        <v>176</v>
      </c>
    </row>
    <row r="68" spans="1:16" ht="12.75">
      <c r="A68" s="26" t="s">
        <v>50</v>
      </c>
      <c r="B68" s="31" t="s">
        <v>123</v>
      </c>
      <c r="C68" s="31" t="s">
        <v>212</v>
      </c>
      <c r="D68" s="26" t="s">
        <v>52</v>
      </c>
      <c r="E68" s="32" t="s">
        <v>213</v>
      </c>
      <c r="F68" s="33" t="s">
        <v>179</v>
      </c>
      <c r="G68" s="34">
        <v>75.25</v>
      </c>
      <c r="H68" s="35">
        <v>0</v>
      </c>
      <c r="I68" s="35">
        <f>ROUND(ROUND(H68,2)*ROUND(G68,3),2)</f>
      </c>
      <c r="J68" s="33" t="s">
        <v>65</v>
      </c>
      <c r="O68">
        <f>(I68*21)/100</f>
      </c>
      <c r="P68" t="s">
        <v>27</v>
      </c>
    </row>
    <row r="69" spans="1:5" ht="12.75">
      <c r="A69" s="36" t="s">
        <v>55</v>
      </c>
      <c r="E69" s="37" t="s">
        <v>214</v>
      </c>
    </row>
    <row r="70" spans="1:5" ht="51">
      <c r="A70" s="40" t="s">
        <v>57</v>
      </c>
      <c r="E70" s="39" t="s">
        <v>215</v>
      </c>
    </row>
    <row r="71" spans="1:16" ht="12.75">
      <c r="A71" s="26" t="s">
        <v>50</v>
      </c>
      <c r="B71" s="31" t="s">
        <v>127</v>
      </c>
      <c r="C71" s="31" t="s">
        <v>216</v>
      </c>
      <c r="D71" s="26" t="s">
        <v>52</v>
      </c>
      <c r="E71" s="32" t="s">
        <v>217</v>
      </c>
      <c r="F71" s="33" t="s">
        <v>179</v>
      </c>
      <c r="G71" s="34">
        <v>71.55</v>
      </c>
      <c r="H71" s="35">
        <v>0</v>
      </c>
      <c r="I71" s="35">
        <f>ROUND(ROUND(H71,2)*ROUND(G71,3),2)</f>
      </c>
      <c r="J71" s="33" t="s">
        <v>65</v>
      </c>
      <c r="O71">
        <f>(I71*21)/100</f>
      </c>
      <c r="P71" t="s">
        <v>27</v>
      </c>
    </row>
    <row r="72" spans="1:5" ht="12.75">
      <c r="A72" s="36" t="s">
        <v>55</v>
      </c>
      <c r="E72" s="37" t="s">
        <v>218</v>
      </c>
    </row>
    <row r="73" spans="1:5" ht="12.75">
      <c r="A73" s="40" t="s">
        <v>57</v>
      </c>
      <c r="E73" s="39" t="s">
        <v>219</v>
      </c>
    </row>
    <row r="74" spans="1:16" ht="12.75">
      <c r="A74" s="26" t="s">
        <v>50</v>
      </c>
      <c r="B74" s="31" t="s">
        <v>131</v>
      </c>
      <c r="C74" s="31" t="s">
        <v>220</v>
      </c>
      <c r="D74" s="26" t="s">
        <v>52</v>
      </c>
      <c r="E74" s="32" t="s">
        <v>221</v>
      </c>
      <c r="F74" s="33" t="s">
        <v>179</v>
      </c>
      <c r="G74" s="34">
        <v>320.45</v>
      </c>
      <c r="H74" s="35">
        <v>0</v>
      </c>
      <c r="I74" s="35">
        <f>ROUND(ROUND(H74,2)*ROUND(G74,3),2)</f>
      </c>
      <c r="J74" s="33" t="s">
        <v>65</v>
      </c>
      <c r="O74">
        <f>(I74*21)/100</f>
      </c>
      <c r="P74" t="s">
        <v>27</v>
      </c>
    </row>
    <row r="75" spans="1:5" ht="12.75">
      <c r="A75" s="36" t="s">
        <v>55</v>
      </c>
      <c r="E75" s="37" t="s">
        <v>222</v>
      </c>
    </row>
    <row r="76" spans="1:5" ht="178.5">
      <c r="A76" s="40" t="s">
        <v>57</v>
      </c>
      <c r="E76" s="39" t="s">
        <v>223</v>
      </c>
    </row>
    <row r="77" spans="1:16" ht="12.75">
      <c r="A77" s="26" t="s">
        <v>50</v>
      </c>
      <c r="B77" s="31" t="s">
        <v>224</v>
      </c>
      <c r="C77" s="31" t="s">
        <v>225</v>
      </c>
      <c r="D77" s="26" t="s">
        <v>52</v>
      </c>
      <c r="E77" s="32" t="s">
        <v>226</v>
      </c>
      <c r="F77" s="33" t="s">
        <v>179</v>
      </c>
      <c r="G77" s="34">
        <v>3.7</v>
      </c>
      <c r="H77" s="35">
        <v>0</v>
      </c>
      <c r="I77" s="35">
        <f>ROUND(ROUND(H77,2)*ROUND(G77,3),2)</f>
      </c>
      <c r="J77" s="33" t="s">
        <v>65</v>
      </c>
      <c r="O77">
        <f>(I77*21)/100</f>
      </c>
      <c r="P77" t="s">
        <v>27</v>
      </c>
    </row>
    <row r="78" spans="1:5" ht="25.5">
      <c r="A78" s="36" t="s">
        <v>55</v>
      </c>
      <c r="E78" s="37" t="s">
        <v>227</v>
      </c>
    </row>
    <row r="79" spans="1:5" ht="38.25">
      <c r="A79" s="40" t="s">
        <v>57</v>
      </c>
      <c r="E79" s="39" t="s">
        <v>228</v>
      </c>
    </row>
    <row r="80" spans="1:16" ht="12.75">
      <c r="A80" s="26" t="s">
        <v>50</v>
      </c>
      <c r="B80" s="31" t="s">
        <v>229</v>
      </c>
      <c r="C80" s="31" t="s">
        <v>230</v>
      </c>
      <c r="D80" s="26" t="s">
        <v>52</v>
      </c>
      <c r="E80" s="32" t="s">
        <v>231</v>
      </c>
      <c r="F80" s="33" t="s">
        <v>179</v>
      </c>
      <c r="G80" s="34">
        <v>3.7</v>
      </c>
      <c r="H80" s="35">
        <v>0</v>
      </c>
      <c r="I80" s="35">
        <f>ROUND(ROUND(H80,2)*ROUND(G80,3),2)</f>
      </c>
      <c r="J80" s="33" t="s">
        <v>65</v>
      </c>
      <c r="O80">
        <f>(I80*21)/100</f>
      </c>
      <c r="P80" t="s">
        <v>27</v>
      </c>
    </row>
    <row r="81" spans="1:5" ht="12.75">
      <c r="A81" s="36" t="s">
        <v>55</v>
      </c>
      <c r="E81" s="37" t="s">
        <v>232</v>
      </c>
    </row>
    <row r="82" spans="1:5" ht="51">
      <c r="A82" s="40" t="s">
        <v>57</v>
      </c>
      <c r="E82" s="39" t="s">
        <v>233</v>
      </c>
    </row>
    <row r="83" spans="1:16" ht="12.75">
      <c r="A83" s="26" t="s">
        <v>50</v>
      </c>
      <c r="B83" s="31" t="s">
        <v>234</v>
      </c>
      <c r="C83" s="31" t="s">
        <v>235</v>
      </c>
      <c r="D83" s="26" t="s">
        <v>52</v>
      </c>
      <c r="E83" s="32" t="s">
        <v>236</v>
      </c>
      <c r="F83" s="33" t="s">
        <v>179</v>
      </c>
      <c r="G83" s="34">
        <v>402.4</v>
      </c>
      <c r="H83" s="35">
        <v>0</v>
      </c>
      <c r="I83" s="35">
        <f>ROUND(ROUND(H83,2)*ROUND(G83,3),2)</f>
      </c>
      <c r="J83" s="33" t="s">
        <v>65</v>
      </c>
      <c r="O83">
        <f>(I83*21)/100</f>
      </c>
      <c r="P83" t="s">
        <v>27</v>
      </c>
    </row>
    <row r="84" spans="1:5" ht="12.75">
      <c r="A84" s="36" t="s">
        <v>55</v>
      </c>
      <c r="E84" s="37" t="s">
        <v>237</v>
      </c>
    </row>
    <row r="85" spans="1:5" ht="38.25">
      <c r="A85" s="40" t="s">
        <v>57</v>
      </c>
      <c r="E85" s="39" t="s">
        <v>238</v>
      </c>
    </row>
    <row r="86" spans="1:16" ht="12.75">
      <c r="A86" s="26" t="s">
        <v>50</v>
      </c>
      <c r="B86" s="31" t="s">
        <v>239</v>
      </c>
      <c r="C86" s="31" t="s">
        <v>240</v>
      </c>
      <c r="D86" s="26" t="s">
        <v>52</v>
      </c>
      <c r="E86" s="32" t="s">
        <v>241</v>
      </c>
      <c r="F86" s="33" t="s">
        <v>179</v>
      </c>
      <c r="G86" s="34">
        <v>75.25</v>
      </c>
      <c r="H86" s="35">
        <v>0</v>
      </c>
      <c r="I86" s="35">
        <f>ROUND(ROUND(H86,2)*ROUND(G86,3),2)</f>
      </c>
      <c r="J86" s="33" t="s">
        <v>65</v>
      </c>
      <c r="O86">
        <f>(I86*21)/100</f>
      </c>
      <c r="P86" t="s">
        <v>27</v>
      </c>
    </row>
    <row r="87" spans="1:5" ht="12.75">
      <c r="A87" s="36" t="s">
        <v>55</v>
      </c>
      <c r="E87" s="37" t="s">
        <v>242</v>
      </c>
    </row>
    <row r="88" spans="1:5" ht="127.5">
      <c r="A88" s="40" t="s">
        <v>57</v>
      </c>
      <c r="E88" s="39" t="s">
        <v>243</v>
      </c>
    </row>
    <row r="89" spans="1:16" ht="12.75">
      <c r="A89" s="26" t="s">
        <v>50</v>
      </c>
      <c r="B89" s="31" t="s">
        <v>244</v>
      </c>
      <c r="C89" s="31" t="s">
        <v>245</v>
      </c>
      <c r="D89" s="26" t="s">
        <v>52</v>
      </c>
      <c r="E89" s="32" t="s">
        <v>246</v>
      </c>
      <c r="F89" s="33" t="s">
        <v>179</v>
      </c>
      <c r="G89" s="34">
        <v>124.915</v>
      </c>
      <c r="H89" s="35">
        <v>0</v>
      </c>
      <c r="I89" s="35">
        <f>ROUND(ROUND(H89,2)*ROUND(G89,3),2)</f>
      </c>
      <c r="J89" s="33" t="s">
        <v>65</v>
      </c>
      <c r="O89">
        <f>(I89*21)/100</f>
      </c>
      <c r="P89" t="s">
        <v>27</v>
      </c>
    </row>
    <row r="90" spans="1:5" ht="12.75">
      <c r="A90" s="36" t="s">
        <v>55</v>
      </c>
      <c r="E90" s="37" t="s">
        <v>247</v>
      </c>
    </row>
    <row r="91" spans="1:5" ht="38.25">
      <c r="A91" s="40" t="s">
        <v>57</v>
      </c>
      <c r="E91" s="39" t="s">
        <v>248</v>
      </c>
    </row>
    <row r="92" spans="1:16" ht="12.75">
      <c r="A92" s="26" t="s">
        <v>50</v>
      </c>
      <c r="B92" s="31" t="s">
        <v>249</v>
      </c>
      <c r="C92" s="31" t="s">
        <v>250</v>
      </c>
      <c r="D92" s="26" t="s">
        <v>52</v>
      </c>
      <c r="E92" s="32" t="s">
        <v>251</v>
      </c>
      <c r="F92" s="33" t="s">
        <v>179</v>
      </c>
      <c r="G92" s="34">
        <v>16.595</v>
      </c>
      <c r="H92" s="35">
        <v>0</v>
      </c>
      <c r="I92" s="35">
        <f>ROUND(ROUND(H92,2)*ROUND(G92,3),2)</f>
      </c>
      <c r="J92" s="33" t="s">
        <v>65</v>
      </c>
      <c r="O92">
        <f>(I92*21)/100</f>
      </c>
      <c r="P92" t="s">
        <v>27</v>
      </c>
    </row>
    <row r="93" spans="1:5" ht="25.5">
      <c r="A93" s="36" t="s">
        <v>55</v>
      </c>
      <c r="E93" s="37" t="s">
        <v>252</v>
      </c>
    </row>
    <row r="94" spans="1:5" ht="38.25">
      <c r="A94" s="40" t="s">
        <v>57</v>
      </c>
      <c r="E94" s="39" t="s">
        <v>253</v>
      </c>
    </row>
    <row r="95" spans="1:16" ht="12.75">
      <c r="A95" s="26" t="s">
        <v>50</v>
      </c>
      <c r="B95" s="31" t="s">
        <v>254</v>
      </c>
      <c r="C95" s="31" t="s">
        <v>255</v>
      </c>
      <c r="D95" s="26" t="s">
        <v>52</v>
      </c>
      <c r="E95" s="32" t="s">
        <v>256</v>
      </c>
      <c r="F95" s="33" t="s">
        <v>179</v>
      </c>
      <c r="G95" s="34">
        <v>10</v>
      </c>
      <c r="H95" s="35">
        <v>0</v>
      </c>
      <c r="I95" s="35">
        <f>ROUND(ROUND(H95,2)*ROUND(G95,3),2)</f>
      </c>
      <c r="J95" s="33"/>
      <c r="O95">
        <f>(I95*21)/100</f>
      </c>
      <c r="P95" t="s">
        <v>27</v>
      </c>
    </row>
    <row r="96" spans="1:5" ht="12.75">
      <c r="A96" s="36" t="s">
        <v>55</v>
      </c>
      <c r="E96" s="37" t="s">
        <v>257</v>
      </c>
    </row>
    <row r="97" spans="1:5" ht="12.75">
      <c r="A97" s="40" t="s">
        <v>57</v>
      </c>
      <c r="E97" s="39" t="s">
        <v>258</v>
      </c>
    </row>
    <row r="98" spans="1:16" ht="12.75">
      <c r="A98" s="26" t="s">
        <v>50</v>
      </c>
      <c r="B98" s="31" t="s">
        <v>259</v>
      </c>
      <c r="C98" s="31" t="s">
        <v>260</v>
      </c>
      <c r="D98" s="26" t="s">
        <v>52</v>
      </c>
      <c r="E98" s="32" t="s">
        <v>261</v>
      </c>
      <c r="F98" s="33" t="s">
        <v>170</v>
      </c>
      <c r="G98" s="34">
        <v>40</v>
      </c>
      <c r="H98" s="35">
        <v>0</v>
      </c>
      <c r="I98" s="35">
        <f>ROUND(ROUND(H98,2)*ROUND(G98,3),2)</f>
      </c>
      <c r="J98" s="33" t="s">
        <v>65</v>
      </c>
      <c r="O98">
        <f>(I98*21)/100</f>
      </c>
      <c r="P98" t="s">
        <v>27</v>
      </c>
    </row>
    <row r="99" spans="1:5" ht="12.75">
      <c r="A99" s="36" t="s">
        <v>55</v>
      </c>
      <c r="E99" s="37" t="s">
        <v>52</v>
      </c>
    </row>
    <row r="100" spans="1:5" ht="12.75">
      <c r="A100" s="38" t="s">
        <v>57</v>
      </c>
      <c r="E100" s="39" t="s">
        <v>262</v>
      </c>
    </row>
    <row r="101" spans="1:18" ht="12.75" customHeight="1">
      <c r="A101" s="6" t="s">
        <v>48</v>
      </c>
      <c r="B101" s="6"/>
      <c r="C101" s="43" t="s">
        <v>27</v>
      </c>
      <c r="D101" s="6"/>
      <c r="E101" s="29" t="s">
        <v>263</v>
      </c>
      <c r="F101" s="6"/>
      <c r="G101" s="6"/>
      <c r="H101" s="6"/>
      <c r="I101" s="44">
        <f>0+Q101</f>
      </c>
      <c r="J101" s="6"/>
      <c r="O101">
        <f>0+R101</f>
      </c>
      <c r="Q101">
        <f>0+I102+I105+I108+I111+I114+I117+I120+I123+I126+I129</f>
      </c>
      <c r="R101">
        <f>0+O102+O105+O108+O111+O114+O117+O120+O123+O126+O129</f>
      </c>
    </row>
    <row r="102" spans="1:16" ht="12.75">
      <c r="A102" s="26" t="s">
        <v>50</v>
      </c>
      <c r="B102" s="31" t="s">
        <v>264</v>
      </c>
      <c r="C102" s="31" t="s">
        <v>265</v>
      </c>
      <c r="D102" s="26" t="s">
        <v>52</v>
      </c>
      <c r="E102" s="32" t="s">
        <v>266</v>
      </c>
      <c r="F102" s="33" t="s">
        <v>170</v>
      </c>
      <c r="G102" s="34">
        <v>156.49</v>
      </c>
      <c r="H102" s="35">
        <v>0</v>
      </c>
      <c r="I102" s="35">
        <f>ROUND(ROUND(H102,2)*ROUND(G102,3),2)</f>
      </c>
      <c r="J102" s="33" t="s">
        <v>65</v>
      </c>
      <c r="O102">
        <f>(I102*21)/100</f>
      </c>
      <c r="P102" t="s">
        <v>27</v>
      </c>
    </row>
    <row r="103" spans="1:5" ht="12.75">
      <c r="A103" s="36" t="s">
        <v>55</v>
      </c>
      <c r="E103" s="37" t="s">
        <v>267</v>
      </c>
    </row>
    <row r="104" spans="1:5" ht="229.5">
      <c r="A104" s="40" t="s">
        <v>57</v>
      </c>
      <c r="E104" s="39" t="s">
        <v>268</v>
      </c>
    </row>
    <row r="105" spans="1:16" ht="12.75">
      <c r="A105" s="26" t="s">
        <v>50</v>
      </c>
      <c r="B105" s="31" t="s">
        <v>269</v>
      </c>
      <c r="C105" s="31" t="s">
        <v>270</v>
      </c>
      <c r="D105" s="26" t="s">
        <v>52</v>
      </c>
      <c r="E105" s="32" t="s">
        <v>271</v>
      </c>
      <c r="F105" s="33" t="s">
        <v>170</v>
      </c>
      <c r="G105" s="34">
        <v>62.065</v>
      </c>
      <c r="H105" s="35">
        <v>0</v>
      </c>
      <c r="I105" s="35">
        <f>ROUND(ROUND(H105,2)*ROUND(G105,3),2)</f>
      </c>
      <c r="J105" s="33" t="s">
        <v>65</v>
      </c>
      <c r="O105">
        <f>(I105*21)/100</f>
      </c>
      <c r="P105" t="s">
        <v>27</v>
      </c>
    </row>
    <row r="106" spans="1:5" ht="12.75">
      <c r="A106" s="36" t="s">
        <v>55</v>
      </c>
      <c r="E106" s="37" t="s">
        <v>272</v>
      </c>
    </row>
    <row r="107" spans="1:5" ht="12.75">
      <c r="A107" s="40" t="s">
        <v>57</v>
      </c>
      <c r="E107" s="39" t="s">
        <v>273</v>
      </c>
    </row>
    <row r="108" spans="1:16" ht="12.75">
      <c r="A108" s="26" t="s">
        <v>50</v>
      </c>
      <c r="B108" s="31" t="s">
        <v>274</v>
      </c>
      <c r="C108" s="31" t="s">
        <v>275</v>
      </c>
      <c r="D108" s="26" t="s">
        <v>52</v>
      </c>
      <c r="E108" s="32" t="s">
        <v>276</v>
      </c>
      <c r="F108" s="33" t="s">
        <v>134</v>
      </c>
      <c r="G108" s="34">
        <v>1</v>
      </c>
      <c r="H108" s="35">
        <v>0</v>
      </c>
      <c r="I108" s="35">
        <f>ROUND(ROUND(H108,2)*ROUND(G108,3),2)</f>
      </c>
      <c r="J108" s="33"/>
      <c r="O108">
        <f>(I108*21)/100</f>
      </c>
      <c r="P108" t="s">
        <v>27</v>
      </c>
    </row>
    <row r="109" spans="1:5" ht="38.25">
      <c r="A109" s="36" t="s">
        <v>55</v>
      </c>
      <c r="E109" s="37" t="s">
        <v>277</v>
      </c>
    </row>
    <row r="110" spans="1:5" ht="12.75">
      <c r="A110" s="40" t="s">
        <v>57</v>
      </c>
      <c r="E110" s="39" t="s">
        <v>176</v>
      </c>
    </row>
    <row r="111" spans="1:16" ht="12.75">
      <c r="A111" s="26" t="s">
        <v>50</v>
      </c>
      <c r="B111" s="31" t="s">
        <v>278</v>
      </c>
      <c r="C111" s="31" t="s">
        <v>279</v>
      </c>
      <c r="D111" s="26" t="s">
        <v>52</v>
      </c>
      <c r="E111" s="32" t="s">
        <v>280</v>
      </c>
      <c r="F111" s="33" t="s">
        <v>200</v>
      </c>
      <c r="G111" s="34">
        <v>216</v>
      </c>
      <c r="H111" s="35">
        <v>0</v>
      </c>
      <c r="I111" s="35">
        <f>ROUND(ROUND(H111,2)*ROUND(G111,3),2)</f>
      </c>
      <c r="J111" s="33" t="s">
        <v>65</v>
      </c>
      <c r="O111">
        <f>(I111*21)/100</f>
      </c>
      <c r="P111" t="s">
        <v>27</v>
      </c>
    </row>
    <row r="112" spans="1:5" ht="25.5">
      <c r="A112" s="36" t="s">
        <v>55</v>
      </c>
      <c r="E112" s="37" t="s">
        <v>281</v>
      </c>
    </row>
    <row r="113" spans="1:5" ht="76.5">
      <c r="A113" s="40" t="s">
        <v>57</v>
      </c>
      <c r="E113" s="39" t="s">
        <v>282</v>
      </c>
    </row>
    <row r="114" spans="1:16" ht="12.75">
      <c r="A114" s="26" t="s">
        <v>50</v>
      </c>
      <c r="B114" s="31" t="s">
        <v>283</v>
      </c>
      <c r="C114" s="31" t="s">
        <v>284</v>
      </c>
      <c r="D114" s="26" t="s">
        <v>52</v>
      </c>
      <c r="E114" s="32" t="s">
        <v>285</v>
      </c>
      <c r="F114" s="33" t="s">
        <v>200</v>
      </c>
      <c r="G114" s="34">
        <v>2</v>
      </c>
      <c r="H114" s="35">
        <v>0</v>
      </c>
      <c r="I114" s="35">
        <f>ROUND(ROUND(H114,2)*ROUND(G114,3),2)</f>
      </c>
      <c r="J114" s="33" t="s">
        <v>65</v>
      </c>
      <c r="O114">
        <f>(I114*21)/100</f>
      </c>
      <c r="P114" t="s">
        <v>27</v>
      </c>
    </row>
    <row r="115" spans="1:5" ht="12.75">
      <c r="A115" s="36" t="s">
        <v>55</v>
      </c>
      <c r="E115" s="37" t="s">
        <v>286</v>
      </c>
    </row>
    <row r="116" spans="1:5" ht="12.75">
      <c r="A116" s="40" t="s">
        <v>57</v>
      </c>
      <c r="E116" s="39" t="s">
        <v>287</v>
      </c>
    </row>
    <row r="117" spans="1:16" ht="25.5">
      <c r="A117" s="26" t="s">
        <v>50</v>
      </c>
      <c r="B117" s="31" t="s">
        <v>288</v>
      </c>
      <c r="C117" s="31" t="s">
        <v>289</v>
      </c>
      <c r="D117" s="26" t="s">
        <v>52</v>
      </c>
      <c r="E117" s="32" t="s">
        <v>290</v>
      </c>
      <c r="F117" s="33" t="s">
        <v>200</v>
      </c>
      <c r="G117" s="34">
        <v>216</v>
      </c>
      <c r="H117" s="35">
        <v>0</v>
      </c>
      <c r="I117" s="35">
        <f>ROUND(ROUND(H117,2)*ROUND(G117,3),2)</f>
      </c>
      <c r="J117" s="33" t="s">
        <v>65</v>
      </c>
      <c r="O117">
        <f>(I117*21)/100</f>
      </c>
      <c r="P117" t="s">
        <v>27</v>
      </c>
    </row>
    <row r="118" spans="1:5" ht="25.5">
      <c r="A118" s="36" t="s">
        <v>55</v>
      </c>
      <c r="E118" s="37" t="s">
        <v>291</v>
      </c>
    </row>
    <row r="119" spans="1:5" ht="89.25">
      <c r="A119" s="40" t="s">
        <v>57</v>
      </c>
      <c r="E119" s="39" t="s">
        <v>292</v>
      </c>
    </row>
    <row r="120" spans="1:16" ht="12.75">
      <c r="A120" s="26" t="s">
        <v>50</v>
      </c>
      <c r="B120" s="31" t="s">
        <v>293</v>
      </c>
      <c r="C120" s="31" t="s">
        <v>294</v>
      </c>
      <c r="D120" s="26" t="s">
        <v>52</v>
      </c>
      <c r="E120" s="32" t="s">
        <v>295</v>
      </c>
      <c r="F120" s="33" t="s">
        <v>179</v>
      </c>
      <c r="G120" s="34">
        <v>27.2</v>
      </c>
      <c r="H120" s="35">
        <v>0</v>
      </c>
      <c r="I120" s="35">
        <f>ROUND(ROUND(H120,2)*ROUND(G120,3),2)</f>
      </c>
      <c r="J120" s="33" t="s">
        <v>65</v>
      </c>
      <c r="O120">
        <f>(I120*21)/100</f>
      </c>
      <c r="P120" t="s">
        <v>27</v>
      </c>
    </row>
    <row r="121" spans="1:5" ht="51">
      <c r="A121" s="36" t="s">
        <v>55</v>
      </c>
      <c r="E121" s="37" t="s">
        <v>296</v>
      </c>
    </row>
    <row r="122" spans="1:5" ht="12.75">
      <c r="A122" s="40" t="s">
        <v>57</v>
      </c>
      <c r="E122" s="39" t="s">
        <v>297</v>
      </c>
    </row>
    <row r="123" spans="1:16" ht="12.75">
      <c r="A123" s="26" t="s">
        <v>50</v>
      </c>
      <c r="B123" s="31" t="s">
        <v>298</v>
      </c>
      <c r="C123" s="31" t="s">
        <v>299</v>
      </c>
      <c r="D123" s="26" t="s">
        <v>52</v>
      </c>
      <c r="E123" s="32" t="s">
        <v>300</v>
      </c>
      <c r="F123" s="33" t="s">
        <v>141</v>
      </c>
      <c r="G123" s="34">
        <v>5.44</v>
      </c>
      <c r="H123" s="35">
        <v>0</v>
      </c>
      <c r="I123" s="35">
        <f>ROUND(ROUND(H123,2)*ROUND(G123,3),2)</f>
      </c>
      <c r="J123" s="33" t="s">
        <v>65</v>
      </c>
      <c r="O123">
        <f>(I123*21)/100</f>
      </c>
      <c r="P123" t="s">
        <v>27</v>
      </c>
    </row>
    <row r="124" spans="1:5" ht="25.5">
      <c r="A124" s="36" t="s">
        <v>55</v>
      </c>
      <c r="E124" s="37" t="s">
        <v>301</v>
      </c>
    </row>
    <row r="125" spans="1:5" ht="12.75">
      <c r="A125" s="40" t="s">
        <v>57</v>
      </c>
      <c r="E125" s="39" t="s">
        <v>302</v>
      </c>
    </row>
    <row r="126" spans="1:16" ht="25.5">
      <c r="A126" s="26" t="s">
        <v>50</v>
      </c>
      <c r="B126" s="31" t="s">
        <v>303</v>
      </c>
      <c r="C126" s="31" t="s">
        <v>304</v>
      </c>
      <c r="D126" s="26" t="s">
        <v>52</v>
      </c>
      <c r="E126" s="32" t="s">
        <v>305</v>
      </c>
      <c r="F126" s="33" t="s">
        <v>94</v>
      </c>
      <c r="G126" s="34">
        <v>4</v>
      </c>
      <c r="H126" s="35">
        <v>0</v>
      </c>
      <c r="I126" s="35">
        <f>ROUND(ROUND(H126,2)*ROUND(G126,3),2)</f>
      </c>
      <c r="J126" s="33" t="s">
        <v>65</v>
      </c>
      <c r="O126">
        <f>(I126*21)/100</f>
      </c>
      <c r="P126" t="s">
        <v>27</v>
      </c>
    </row>
    <row r="127" spans="1:5" ht="12.75">
      <c r="A127" s="36" t="s">
        <v>55</v>
      </c>
      <c r="E127" s="37" t="s">
        <v>306</v>
      </c>
    </row>
    <row r="128" spans="1:5" ht="12.75">
      <c r="A128" s="40" t="s">
        <v>57</v>
      </c>
      <c r="E128" s="39" t="s">
        <v>307</v>
      </c>
    </row>
    <row r="129" spans="1:16" ht="12.75">
      <c r="A129" s="26" t="s">
        <v>50</v>
      </c>
      <c r="B129" s="31" t="s">
        <v>308</v>
      </c>
      <c r="C129" s="31" t="s">
        <v>309</v>
      </c>
      <c r="D129" s="26" t="s">
        <v>52</v>
      </c>
      <c r="E129" s="32" t="s">
        <v>310</v>
      </c>
      <c r="F129" s="33" t="s">
        <v>170</v>
      </c>
      <c r="G129" s="34">
        <v>52.5</v>
      </c>
      <c r="H129" s="35">
        <v>0</v>
      </c>
      <c r="I129" s="35">
        <f>ROUND(ROUND(H129,2)*ROUND(G129,3),2)</f>
      </c>
      <c r="J129" s="33" t="s">
        <v>65</v>
      </c>
      <c r="O129">
        <f>(I129*21)/100</f>
      </c>
      <c r="P129" t="s">
        <v>27</v>
      </c>
    </row>
    <row r="130" spans="1:5" ht="38.25">
      <c r="A130" s="36" t="s">
        <v>55</v>
      </c>
      <c r="E130" s="37" t="s">
        <v>311</v>
      </c>
    </row>
    <row r="131" spans="1:5" ht="12.75">
      <c r="A131" s="38" t="s">
        <v>57</v>
      </c>
      <c r="E131" s="39" t="s">
        <v>312</v>
      </c>
    </row>
    <row r="132" spans="1:18" ht="12.75" customHeight="1">
      <c r="A132" s="6" t="s">
        <v>48</v>
      </c>
      <c r="B132" s="6"/>
      <c r="C132" s="43" t="s">
        <v>26</v>
      </c>
      <c r="D132" s="6"/>
      <c r="E132" s="29" t="s">
        <v>313</v>
      </c>
      <c r="F132" s="6"/>
      <c r="G132" s="6"/>
      <c r="H132" s="6"/>
      <c r="I132" s="44">
        <f>0+Q132</f>
      </c>
      <c r="J132" s="6"/>
      <c r="O132">
        <f>0+R132</f>
      </c>
      <c r="Q132">
        <f>0+I133+I136+I139+I142+I145+I148+I151+I154+I157</f>
      </c>
      <c r="R132">
        <f>0+O133+O136+O139+O142+O145+O148+O151+O154+O157</f>
      </c>
    </row>
    <row r="133" spans="1:16" ht="12.75">
      <c r="A133" s="26" t="s">
        <v>50</v>
      </c>
      <c r="B133" s="31" t="s">
        <v>314</v>
      </c>
      <c r="C133" s="31" t="s">
        <v>315</v>
      </c>
      <c r="D133" s="26" t="s">
        <v>52</v>
      </c>
      <c r="E133" s="32" t="s">
        <v>316</v>
      </c>
      <c r="F133" s="33" t="s">
        <v>317</v>
      </c>
      <c r="G133" s="34">
        <v>108</v>
      </c>
      <c r="H133" s="35">
        <v>0</v>
      </c>
      <c r="I133" s="35">
        <f>ROUND(ROUND(H133,2)*ROUND(G133,3),2)</f>
      </c>
      <c r="J133" s="33" t="s">
        <v>65</v>
      </c>
      <c r="O133">
        <f>(I133*21)/100</f>
      </c>
      <c r="P133" t="s">
        <v>27</v>
      </c>
    </row>
    <row r="134" spans="1:5" ht="25.5">
      <c r="A134" s="36" t="s">
        <v>55</v>
      </c>
      <c r="E134" s="37" t="s">
        <v>318</v>
      </c>
    </row>
    <row r="135" spans="1:5" ht="12.75">
      <c r="A135" s="40" t="s">
        <v>57</v>
      </c>
      <c r="E135" s="39" t="s">
        <v>319</v>
      </c>
    </row>
    <row r="136" spans="1:16" ht="12.75">
      <c r="A136" s="26" t="s">
        <v>50</v>
      </c>
      <c r="B136" s="31" t="s">
        <v>320</v>
      </c>
      <c r="C136" s="31" t="s">
        <v>321</v>
      </c>
      <c r="D136" s="26" t="s">
        <v>52</v>
      </c>
      <c r="E136" s="32" t="s">
        <v>322</v>
      </c>
      <c r="F136" s="33" t="s">
        <v>179</v>
      </c>
      <c r="G136" s="34">
        <v>21.536</v>
      </c>
      <c r="H136" s="35">
        <v>0</v>
      </c>
      <c r="I136" s="35">
        <f>ROUND(ROUND(H136,2)*ROUND(G136,3),2)</f>
      </c>
      <c r="J136" s="33" t="s">
        <v>65</v>
      </c>
      <c r="O136">
        <f>(I136*21)/100</f>
      </c>
      <c r="P136" t="s">
        <v>27</v>
      </c>
    </row>
    <row r="137" spans="1:5" ht="12.75">
      <c r="A137" s="36" t="s">
        <v>55</v>
      </c>
      <c r="E137" s="37" t="s">
        <v>323</v>
      </c>
    </row>
    <row r="138" spans="1:5" ht="63.75">
      <c r="A138" s="40" t="s">
        <v>57</v>
      </c>
      <c r="E138" s="39" t="s">
        <v>324</v>
      </c>
    </row>
    <row r="139" spans="1:16" ht="12.75">
      <c r="A139" s="26" t="s">
        <v>50</v>
      </c>
      <c r="B139" s="31" t="s">
        <v>325</v>
      </c>
      <c r="C139" s="31" t="s">
        <v>326</v>
      </c>
      <c r="D139" s="26" t="s">
        <v>52</v>
      </c>
      <c r="E139" s="32" t="s">
        <v>327</v>
      </c>
      <c r="F139" s="33" t="s">
        <v>141</v>
      </c>
      <c r="G139" s="34">
        <v>3.446</v>
      </c>
      <c r="H139" s="35">
        <v>0</v>
      </c>
      <c r="I139" s="35">
        <f>ROUND(ROUND(H139,2)*ROUND(G139,3),2)</f>
      </c>
      <c r="J139" s="33" t="s">
        <v>65</v>
      </c>
      <c r="O139">
        <f>(I139*21)/100</f>
      </c>
      <c r="P139" t="s">
        <v>27</v>
      </c>
    </row>
    <row r="140" spans="1:5" ht="12.75">
      <c r="A140" s="36" t="s">
        <v>55</v>
      </c>
      <c r="E140" s="37" t="s">
        <v>328</v>
      </c>
    </row>
    <row r="141" spans="1:5" ht="12.75">
      <c r="A141" s="40" t="s">
        <v>57</v>
      </c>
      <c r="E141" s="39" t="s">
        <v>329</v>
      </c>
    </row>
    <row r="142" spans="1:16" ht="12.75">
      <c r="A142" s="26" t="s">
        <v>50</v>
      </c>
      <c r="B142" s="31" t="s">
        <v>330</v>
      </c>
      <c r="C142" s="31" t="s">
        <v>331</v>
      </c>
      <c r="D142" s="26" t="s">
        <v>52</v>
      </c>
      <c r="E142" s="32" t="s">
        <v>332</v>
      </c>
      <c r="F142" s="33" t="s">
        <v>179</v>
      </c>
      <c r="G142" s="34">
        <v>4.44</v>
      </c>
      <c r="H142" s="35">
        <v>0</v>
      </c>
      <c r="I142" s="35">
        <f>ROUND(ROUND(H142,2)*ROUND(G142,3),2)</f>
      </c>
      <c r="J142" s="33" t="s">
        <v>65</v>
      </c>
      <c r="O142">
        <f>(I142*21)/100</f>
      </c>
      <c r="P142" t="s">
        <v>27</v>
      </c>
    </row>
    <row r="143" spans="1:5" ht="25.5">
      <c r="A143" s="36" t="s">
        <v>55</v>
      </c>
      <c r="E143" s="37" t="s">
        <v>333</v>
      </c>
    </row>
    <row r="144" spans="1:5" ht="12.75">
      <c r="A144" s="40" t="s">
        <v>57</v>
      </c>
      <c r="E144" s="39" t="s">
        <v>334</v>
      </c>
    </row>
    <row r="145" spans="1:16" ht="12.75">
      <c r="A145" s="26" t="s">
        <v>50</v>
      </c>
      <c r="B145" s="31" t="s">
        <v>335</v>
      </c>
      <c r="C145" s="31" t="s">
        <v>336</v>
      </c>
      <c r="D145" s="26" t="s">
        <v>52</v>
      </c>
      <c r="E145" s="32" t="s">
        <v>337</v>
      </c>
      <c r="F145" s="33" t="s">
        <v>179</v>
      </c>
      <c r="G145" s="34">
        <v>3.6</v>
      </c>
      <c r="H145" s="35">
        <v>0</v>
      </c>
      <c r="I145" s="35">
        <f>ROUND(ROUND(H145,2)*ROUND(G145,3),2)</f>
      </c>
      <c r="J145" s="33" t="s">
        <v>65</v>
      </c>
      <c r="O145">
        <f>(I145*21)/100</f>
      </c>
      <c r="P145" t="s">
        <v>27</v>
      </c>
    </row>
    <row r="146" spans="1:5" ht="51">
      <c r="A146" s="36" t="s">
        <v>55</v>
      </c>
      <c r="E146" s="37" t="s">
        <v>338</v>
      </c>
    </row>
    <row r="147" spans="1:5" ht="12.75">
      <c r="A147" s="40" t="s">
        <v>57</v>
      </c>
      <c r="E147" s="39" t="s">
        <v>339</v>
      </c>
    </row>
    <row r="148" spans="1:16" ht="12.75">
      <c r="A148" s="26" t="s">
        <v>50</v>
      </c>
      <c r="B148" s="31" t="s">
        <v>340</v>
      </c>
      <c r="C148" s="31" t="s">
        <v>341</v>
      </c>
      <c r="D148" s="26" t="s">
        <v>52</v>
      </c>
      <c r="E148" s="32" t="s">
        <v>342</v>
      </c>
      <c r="F148" s="33" t="s">
        <v>179</v>
      </c>
      <c r="G148" s="34">
        <v>10.253</v>
      </c>
      <c r="H148" s="35">
        <v>0</v>
      </c>
      <c r="I148" s="35">
        <f>ROUND(ROUND(H148,2)*ROUND(G148,3),2)</f>
      </c>
      <c r="J148" s="33" t="s">
        <v>65</v>
      </c>
      <c r="O148">
        <f>(I148*21)/100</f>
      </c>
      <c r="P148" t="s">
        <v>27</v>
      </c>
    </row>
    <row r="149" spans="1:5" ht="51">
      <c r="A149" s="36" t="s">
        <v>55</v>
      </c>
      <c r="E149" s="37" t="s">
        <v>343</v>
      </c>
    </row>
    <row r="150" spans="1:5" ht="63.75">
      <c r="A150" s="40" t="s">
        <v>57</v>
      </c>
      <c r="E150" s="39" t="s">
        <v>344</v>
      </c>
    </row>
    <row r="151" spans="1:16" ht="12.75">
      <c r="A151" s="26" t="s">
        <v>50</v>
      </c>
      <c r="B151" s="31" t="s">
        <v>345</v>
      </c>
      <c r="C151" s="31" t="s">
        <v>346</v>
      </c>
      <c r="D151" s="26" t="s">
        <v>52</v>
      </c>
      <c r="E151" s="32" t="s">
        <v>347</v>
      </c>
      <c r="F151" s="33" t="s">
        <v>141</v>
      </c>
      <c r="G151" s="34">
        <v>1.845</v>
      </c>
      <c r="H151" s="35">
        <v>0</v>
      </c>
      <c r="I151" s="35">
        <f>ROUND(ROUND(H151,2)*ROUND(G151,3),2)</f>
      </c>
      <c r="J151" s="33" t="s">
        <v>65</v>
      </c>
      <c r="O151">
        <f>(I151*21)/100</f>
      </c>
      <c r="P151" t="s">
        <v>27</v>
      </c>
    </row>
    <row r="152" spans="1:5" ht="12.75">
      <c r="A152" s="36" t="s">
        <v>55</v>
      </c>
      <c r="E152" s="37" t="s">
        <v>348</v>
      </c>
    </row>
    <row r="153" spans="1:5" ht="12.75">
      <c r="A153" s="40" t="s">
        <v>57</v>
      </c>
      <c r="E153" s="39" t="s">
        <v>349</v>
      </c>
    </row>
    <row r="154" spans="1:16" ht="12.75">
      <c r="A154" s="26" t="s">
        <v>50</v>
      </c>
      <c r="B154" s="31" t="s">
        <v>350</v>
      </c>
      <c r="C154" s="31" t="s">
        <v>351</v>
      </c>
      <c r="D154" s="26" t="s">
        <v>52</v>
      </c>
      <c r="E154" s="32" t="s">
        <v>352</v>
      </c>
      <c r="F154" s="33" t="s">
        <v>179</v>
      </c>
      <c r="G154" s="34">
        <v>97.258</v>
      </c>
      <c r="H154" s="35">
        <v>0</v>
      </c>
      <c r="I154" s="35">
        <f>ROUND(ROUND(H154,2)*ROUND(G154,3),2)</f>
      </c>
      <c r="J154" s="33" t="s">
        <v>65</v>
      </c>
      <c r="O154">
        <f>(I154*21)/100</f>
      </c>
      <c r="P154" t="s">
        <v>27</v>
      </c>
    </row>
    <row r="155" spans="1:5" ht="38.25">
      <c r="A155" s="36" t="s">
        <v>55</v>
      </c>
      <c r="E155" s="37" t="s">
        <v>353</v>
      </c>
    </row>
    <row r="156" spans="1:5" ht="191.25">
      <c r="A156" s="40" t="s">
        <v>57</v>
      </c>
      <c r="E156" s="39" t="s">
        <v>354</v>
      </c>
    </row>
    <row r="157" spans="1:16" ht="12.75">
      <c r="A157" s="26" t="s">
        <v>50</v>
      </c>
      <c r="B157" s="31" t="s">
        <v>355</v>
      </c>
      <c r="C157" s="31" t="s">
        <v>356</v>
      </c>
      <c r="D157" s="26" t="s">
        <v>52</v>
      </c>
      <c r="E157" s="32" t="s">
        <v>357</v>
      </c>
      <c r="F157" s="33" t="s">
        <v>141</v>
      </c>
      <c r="G157" s="34">
        <v>24.313</v>
      </c>
      <c r="H157" s="35">
        <v>0</v>
      </c>
      <c r="I157" s="35">
        <f>ROUND(ROUND(H157,2)*ROUND(G157,3),2)</f>
      </c>
      <c r="J157" s="33" t="s">
        <v>65</v>
      </c>
      <c r="O157">
        <f>(I157*21)/100</f>
      </c>
      <c r="P157" t="s">
        <v>27</v>
      </c>
    </row>
    <row r="158" spans="1:5" ht="12.75">
      <c r="A158" s="36" t="s">
        <v>55</v>
      </c>
      <c r="E158" s="37" t="s">
        <v>358</v>
      </c>
    </row>
    <row r="159" spans="1:5" ht="12.75">
      <c r="A159" s="38" t="s">
        <v>57</v>
      </c>
      <c r="E159" s="39" t="s">
        <v>359</v>
      </c>
    </row>
    <row r="160" spans="1:18" ht="12.75" customHeight="1">
      <c r="A160" s="6" t="s">
        <v>48</v>
      </c>
      <c r="B160" s="6"/>
      <c r="C160" s="43" t="s">
        <v>35</v>
      </c>
      <c r="D160" s="6"/>
      <c r="E160" s="29" t="s">
        <v>360</v>
      </c>
      <c r="F160" s="6"/>
      <c r="G160" s="6"/>
      <c r="H160" s="6"/>
      <c r="I160" s="44">
        <f>0+Q160</f>
      </c>
      <c r="J160" s="6"/>
      <c r="O160">
        <f>0+R160</f>
      </c>
      <c r="Q160">
        <f>0+I161+I164+I167+I170+I173+I176+I179</f>
      </c>
      <c r="R160">
        <f>0+O161+O164+O167+O170+O173+O176+O179</f>
      </c>
    </row>
    <row r="161" spans="1:16" ht="12.75">
      <c r="A161" s="26" t="s">
        <v>50</v>
      </c>
      <c r="B161" s="31" t="s">
        <v>361</v>
      </c>
      <c r="C161" s="31" t="s">
        <v>362</v>
      </c>
      <c r="D161" s="26" t="s">
        <v>52</v>
      </c>
      <c r="E161" s="32" t="s">
        <v>363</v>
      </c>
      <c r="F161" s="33" t="s">
        <v>179</v>
      </c>
      <c r="G161" s="34">
        <v>1.125</v>
      </c>
      <c r="H161" s="35">
        <v>0</v>
      </c>
      <c r="I161" s="35">
        <f>ROUND(ROUND(H161,2)*ROUND(G161,3),2)</f>
      </c>
      <c r="J161" s="33" t="s">
        <v>65</v>
      </c>
      <c r="O161">
        <f>(I161*21)/100</f>
      </c>
      <c r="P161" t="s">
        <v>27</v>
      </c>
    </row>
    <row r="162" spans="1:5" ht="25.5">
      <c r="A162" s="36" t="s">
        <v>55</v>
      </c>
      <c r="E162" s="37" t="s">
        <v>364</v>
      </c>
    </row>
    <row r="163" spans="1:5" ht="12.75">
      <c r="A163" s="40" t="s">
        <v>57</v>
      </c>
      <c r="E163" s="39" t="s">
        <v>365</v>
      </c>
    </row>
    <row r="164" spans="1:16" ht="12.75">
      <c r="A164" s="26" t="s">
        <v>50</v>
      </c>
      <c r="B164" s="31" t="s">
        <v>366</v>
      </c>
      <c r="C164" s="31" t="s">
        <v>367</v>
      </c>
      <c r="D164" s="26" t="s">
        <v>52</v>
      </c>
      <c r="E164" s="32" t="s">
        <v>368</v>
      </c>
      <c r="F164" s="33" t="s">
        <v>179</v>
      </c>
      <c r="G164" s="34">
        <v>16.101</v>
      </c>
      <c r="H164" s="35">
        <v>0</v>
      </c>
      <c r="I164" s="35">
        <f>ROUND(ROUND(H164,2)*ROUND(G164,3),2)</f>
      </c>
      <c r="J164" s="33" t="s">
        <v>65</v>
      </c>
      <c r="O164">
        <f>(I164*21)/100</f>
      </c>
      <c r="P164" t="s">
        <v>27</v>
      </c>
    </row>
    <row r="165" spans="1:5" ht="38.25">
      <c r="A165" s="36" t="s">
        <v>55</v>
      </c>
      <c r="E165" s="37" t="s">
        <v>369</v>
      </c>
    </row>
    <row r="166" spans="1:5" ht="102">
      <c r="A166" s="40" t="s">
        <v>57</v>
      </c>
      <c r="E166" s="39" t="s">
        <v>370</v>
      </c>
    </row>
    <row r="167" spans="1:16" ht="12.75">
      <c r="A167" s="26" t="s">
        <v>50</v>
      </c>
      <c r="B167" s="31" t="s">
        <v>371</v>
      </c>
      <c r="C167" s="31" t="s">
        <v>372</v>
      </c>
      <c r="D167" s="26" t="s">
        <v>52</v>
      </c>
      <c r="E167" s="32" t="s">
        <v>373</v>
      </c>
      <c r="F167" s="33" t="s">
        <v>179</v>
      </c>
      <c r="G167" s="34">
        <v>15.892</v>
      </c>
      <c r="H167" s="35">
        <v>0</v>
      </c>
      <c r="I167" s="35">
        <f>ROUND(ROUND(H167,2)*ROUND(G167,3),2)</f>
      </c>
      <c r="J167" s="33" t="s">
        <v>65</v>
      </c>
      <c r="O167">
        <f>(I167*21)/100</f>
      </c>
      <c r="P167" t="s">
        <v>27</v>
      </c>
    </row>
    <row r="168" spans="1:5" ht="12.75">
      <c r="A168" s="36" t="s">
        <v>55</v>
      </c>
      <c r="E168" s="37" t="s">
        <v>374</v>
      </c>
    </row>
    <row r="169" spans="1:5" ht="165.75">
      <c r="A169" s="40" t="s">
        <v>57</v>
      </c>
      <c r="E169" s="39" t="s">
        <v>375</v>
      </c>
    </row>
    <row r="170" spans="1:16" ht="12.75">
      <c r="A170" s="26" t="s">
        <v>50</v>
      </c>
      <c r="B170" s="31" t="s">
        <v>376</v>
      </c>
      <c r="C170" s="31" t="s">
        <v>377</v>
      </c>
      <c r="D170" s="26" t="s">
        <v>52</v>
      </c>
      <c r="E170" s="32" t="s">
        <v>378</v>
      </c>
      <c r="F170" s="33" t="s">
        <v>179</v>
      </c>
      <c r="G170" s="34">
        <v>8.199</v>
      </c>
      <c r="H170" s="35">
        <v>0</v>
      </c>
      <c r="I170" s="35">
        <f>ROUND(ROUND(H170,2)*ROUND(G170,3),2)</f>
      </c>
      <c r="J170" s="33" t="s">
        <v>65</v>
      </c>
      <c r="O170">
        <f>(I170*21)/100</f>
      </c>
      <c r="P170" t="s">
        <v>27</v>
      </c>
    </row>
    <row r="171" spans="1:5" ht="12.75">
      <c r="A171" s="36" t="s">
        <v>55</v>
      </c>
      <c r="E171" s="37" t="s">
        <v>379</v>
      </c>
    </row>
    <row r="172" spans="1:5" ht="114.75">
      <c r="A172" s="40" t="s">
        <v>57</v>
      </c>
      <c r="E172" s="39" t="s">
        <v>380</v>
      </c>
    </row>
    <row r="173" spans="1:16" ht="12.75">
      <c r="A173" s="26" t="s">
        <v>50</v>
      </c>
      <c r="B173" s="31" t="s">
        <v>381</v>
      </c>
      <c r="C173" s="31" t="s">
        <v>382</v>
      </c>
      <c r="D173" s="26" t="s">
        <v>52</v>
      </c>
      <c r="E173" s="32" t="s">
        <v>383</v>
      </c>
      <c r="F173" s="33" t="s">
        <v>179</v>
      </c>
      <c r="G173" s="34">
        <v>104.929</v>
      </c>
      <c r="H173" s="35">
        <v>0</v>
      </c>
      <c r="I173" s="35">
        <f>ROUND(ROUND(H173,2)*ROUND(G173,3),2)</f>
      </c>
      <c r="J173" s="33" t="s">
        <v>65</v>
      </c>
      <c r="O173">
        <f>(I173*21)/100</f>
      </c>
      <c r="P173" t="s">
        <v>27</v>
      </c>
    </row>
    <row r="174" spans="1:5" ht="12.75">
      <c r="A174" s="36" t="s">
        <v>55</v>
      </c>
      <c r="E174" s="37" t="s">
        <v>384</v>
      </c>
    </row>
    <row r="175" spans="1:5" ht="38.25">
      <c r="A175" s="40" t="s">
        <v>57</v>
      </c>
      <c r="E175" s="39" t="s">
        <v>385</v>
      </c>
    </row>
    <row r="176" spans="1:16" ht="12.75">
      <c r="A176" s="26" t="s">
        <v>50</v>
      </c>
      <c r="B176" s="31" t="s">
        <v>386</v>
      </c>
      <c r="C176" s="31" t="s">
        <v>387</v>
      </c>
      <c r="D176" s="26" t="s">
        <v>52</v>
      </c>
      <c r="E176" s="32" t="s">
        <v>388</v>
      </c>
      <c r="F176" s="33" t="s">
        <v>179</v>
      </c>
      <c r="G176" s="34">
        <v>15.799</v>
      </c>
      <c r="H176" s="35">
        <v>0</v>
      </c>
      <c r="I176" s="35">
        <f>ROUND(ROUND(H176,2)*ROUND(G176,3),2)</f>
      </c>
      <c r="J176" s="33" t="s">
        <v>65</v>
      </c>
      <c r="O176">
        <f>(I176*21)/100</f>
      </c>
      <c r="P176" t="s">
        <v>27</v>
      </c>
    </row>
    <row r="177" spans="1:5" ht="12.75">
      <c r="A177" s="36" t="s">
        <v>55</v>
      </c>
      <c r="E177" s="37" t="s">
        <v>389</v>
      </c>
    </row>
    <row r="178" spans="1:5" ht="76.5">
      <c r="A178" s="40" t="s">
        <v>57</v>
      </c>
      <c r="E178" s="39" t="s">
        <v>390</v>
      </c>
    </row>
    <row r="179" spans="1:16" ht="12.75">
      <c r="A179" s="26" t="s">
        <v>50</v>
      </c>
      <c r="B179" s="31" t="s">
        <v>391</v>
      </c>
      <c r="C179" s="31" t="s">
        <v>392</v>
      </c>
      <c r="D179" s="26" t="s">
        <v>52</v>
      </c>
      <c r="E179" s="32" t="s">
        <v>393</v>
      </c>
      <c r="F179" s="33" t="s">
        <v>179</v>
      </c>
      <c r="G179" s="34">
        <v>6.27</v>
      </c>
      <c r="H179" s="35">
        <v>0</v>
      </c>
      <c r="I179" s="35">
        <f>ROUND(ROUND(H179,2)*ROUND(G179,3),2)</f>
      </c>
      <c r="J179" s="33" t="s">
        <v>65</v>
      </c>
      <c r="O179">
        <f>(I179*21)/100</f>
      </c>
      <c r="P179" t="s">
        <v>27</v>
      </c>
    </row>
    <row r="180" spans="1:5" ht="25.5">
      <c r="A180" s="36" t="s">
        <v>55</v>
      </c>
      <c r="E180" s="37" t="s">
        <v>394</v>
      </c>
    </row>
    <row r="181" spans="1:5" ht="12.75">
      <c r="A181" s="38" t="s">
        <v>57</v>
      </c>
      <c r="E181" s="39" t="s">
        <v>395</v>
      </c>
    </row>
    <row r="182" spans="1:18" ht="12.75" customHeight="1">
      <c r="A182" s="6" t="s">
        <v>48</v>
      </c>
      <c r="B182" s="6"/>
      <c r="C182" s="43" t="s">
        <v>37</v>
      </c>
      <c r="D182" s="6"/>
      <c r="E182" s="29" t="s">
        <v>396</v>
      </c>
      <c r="F182" s="6"/>
      <c r="G182" s="6"/>
      <c r="H182" s="6"/>
      <c r="I182" s="44">
        <f>0+Q182</f>
      </c>
      <c r="J182" s="6"/>
      <c r="O182">
        <f>0+R182</f>
      </c>
      <c r="Q182">
        <f>0+I183+I186+I189+I192+I195+I198+I201</f>
      </c>
      <c r="R182">
        <f>0+O183+O186+O189+O192+O195+O198+O201</f>
      </c>
    </row>
    <row r="183" spans="1:16" ht="12.75">
      <c r="A183" s="26" t="s">
        <v>50</v>
      </c>
      <c r="B183" s="31" t="s">
        <v>397</v>
      </c>
      <c r="C183" s="31" t="s">
        <v>398</v>
      </c>
      <c r="D183" s="26" t="s">
        <v>52</v>
      </c>
      <c r="E183" s="32" t="s">
        <v>399</v>
      </c>
      <c r="F183" s="33" t="s">
        <v>170</v>
      </c>
      <c r="G183" s="34">
        <v>10.7</v>
      </c>
      <c r="H183" s="35">
        <v>0</v>
      </c>
      <c r="I183" s="35">
        <f>ROUND(ROUND(H183,2)*ROUND(G183,3),2)</f>
      </c>
      <c r="J183" s="33" t="s">
        <v>65</v>
      </c>
      <c r="O183">
        <f>(I183*21)/100</f>
      </c>
      <c r="P183" t="s">
        <v>27</v>
      </c>
    </row>
    <row r="184" spans="1:5" ht="12.75">
      <c r="A184" s="36" t="s">
        <v>55</v>
      </c>
      <c r="E184" s="37" t="s">
        <v>400</v>
      </c>
    </row>
    <row r="185" spans="1:5" ht="38.25">
      <c r="A185" s="40" t="s">
        <v>57</v>
      </c>
      <c r="E185" s="39" t="s">
        <v>401</v>
      </c>
    </row>
    <row r="186" spans="1:16" ht="12.75">
      <c r="A186" s="26" t="s">
        <v>50</v>
      </c>
      <c r="B186" s="31" t="s">
        <v>402</v>
      </c>
      <c r="C186" s="31" t="s">
        <v>403</v>
      </c>
      <c r="D186" s="26" t="s">
        <v>52</v>
      </c>
      <c r="E186" s="32" t="s">
        <v>404</v>
      </c>
      <c r="F186" s="33" t="s">
        <v>170</v>
      </c>
      <c r="G186" s="34">
        <v>255.02</v>
      </c>
      <c r="H186" s="35">
        <v>0</v>
      </c>
      <c r="I186" s="35">
        <f>ROUND(ROUND(H186,2)*ROUND(G186,3),2)</f>
      </c>
      <c r="J186" s="33" t="s">
        <v>65</v>
      </c>
      <c r="O186">
        <f>(I186*21)/100</f>
      </c>
      <c r="P186" t="s">
        <v>27</v>
      </c>
    </row>
    <row r="187" spans="1:5" ht="12.75">
      <c r="A187" s="36" t="s">
        <v>55</v>
      </c>
      <c r="E187" s="37" t="s">
        <v>405</v>
      </c>
    </row>
    <row r="188" spans="1:5" ht="38.25">
      <c r="A188" s="40" t="s">
        <v>57</v>
      </c>
      <c r="E188" s="39" t="s">
        <v>406</v>
      </c>
    </row>
    <row r="189" spans="1:16" ht="12.75">
      <c r="A189" s="26" t="s">
        <v>50</v>
      </c>
      <c r="B189" s="31" t="s">
        <v>407</v>
      </c>
      <c r="C189" s="31" t="s">
        <v>408</v>
      </c>
      <c r="D189" s="26" t="s">
        <v>52</v>
      </c>
      <c r="E189" s="32" t="s">
        <v>409</v>
      </c>
      <c r="F189" s="33" t="s">
        <v>170</v>
      </c>
      <c r="G189" s="34">
        <v>177.53</v>
      </c>
      <c r="H189" s="35">
        <v>0</v>
      </c>
      <c r="I189" s="35">
        <f>ROUND(ROUND(H189,2)*ROUND(G189,3),2)</f>
      </c>
      <c r="J189" s="33" t="s">
        <v>65</v>
      </c>
      <c r="O189">
        <f>(I189*21)/100</f>
      </c>
      <c r="P189" t="s">
        <v>27</v>
      </c>
    </row>
    <row r="190" spans="1:5" ht="12.75">
      <c r="A190" s="36" t="s">
        <v>55</v>
      </c>
      <c r="E190" s="37" t="s">
        <v>410</v>
      </c>
    </row>
    <row r="191" spans="1:5" ht="12.75">
      <c r="A191" s="40" t="s">
        <v>57</v>
      </c>
      <c r="E191" s="39" t="s">
        <v>411</v>
      </c>
    </row>
    <row r="192" spans="1:16" ht="12.75">
      <c r="A192" s="26" t="s">
        <v>50</v>
      </c>
      <c r="B192" s="31" t="s">
        <v>412</v>
      </c>
      <c r="C192" s="31" t="s">
        <v>413</v>
      </c>
      <c r="D192" s="26" t="s">
        <v>71</v>
      </c>
      <c r="E192" s="32" t="s">
        <v>414</v>
      </c>
      <c r="F192" s="33" t="s">
        <v>179</v>
      </c>
      <c r="G192" s="34">
        <v>10.032</v>
      </c>
      <c r="H192" s="35">
        <v>0</v>
      </c>
      <c r="I192" s="35">
        <f>ROUND(ROUND(H192,2)*ROUND(G192,3),2)</f>
      </c>
      <c r="J192" s="33" t="s">
        <v>65</v>
      </c>
      <c r="O192">
        <f>(I192*21)/100</f>
      </c>
      <c r="P192" t="s">
        <v>27</v>
      </c>
    </row>
    <row r="193" spans="1:5" ht="25.5">
      <c r="A193" s="36" t="s">
        <v>55</v>
      </c>
      <c r="E193" s="37" t="s">
        <v>415</v>
      </c>
    </row>
    <row r="194" spans="1:5" ht="38.25">
      <c r="A194" s="40" t="s">
        <v>57</v>
      </c>
      <c r="E194" s="39" t="s">
        <v>416</v>
      </c>
    </row>
    <row r="195" spans="1:16" ht="12.75">
      <c r="A195" s="26" t="s">
        <v>50</v>
      </c>
      <c r="B195" s="31" t="s">
        <v>417</v>
      </c>
      <c r="C195" s="31" t="s">
        <v>418</v>
      </c>
      <c r="D195" s="26" t="s">
        <v>52</v>
      </c>
      <c r="E195" s="32" t="s">
        <v>419</v>
      </c>
      <c r="F195" s="33" t="s">
        <v>170</v>
      </c>
      <c r="G195" s="34">
        <v>117.83</v>
      </c>
      <c r="H195" s="35">
        <v>0</v>
      </c>
      <c r="I195" s="35">
        <f>ROUND(ROUND(H195,2)*ROUND(G195,3),2)</f>
      </c>
      <c r="J195" s="33" t="s">
        <v>65</v>
      </c>
      <c r="O195">
        <f>(I195*21)/100</f>
      </c>
      <c r="P195" t="s">
        <v>27</v>
      </c>
    </row>
    <row r="196" spans="1:5" ht="12.75">
      <c r="A196" s="36" t="s">
        <v>55</v>
      </c>
      <c r="E196" s="37" t="s">
        <v>420</v>
      </c>
    </row>
    <row r="197" spans="1:5" ht="12.75">
      <c r="A197" s="40" t="s">
        <v>57</v>
      </c>
      <c r="E197" s="39" t="s">
        <v>421</v>
      </c>
    </row>
    <row r="198" spans="1:16" ht="12.75">
      <c r="A198" s="26" t="s">
        <v>50</v>
      </c>
      <c r="B198" s="31" t="s">
        <v>422</v>
      </c>
      <c r="C198" s="31" t="s">
        <v>423</v>
      </c>
      <c r="D198" s="26" t="s">
        <v>52</v>
      </c>
      <c r="E198" s="32" t="s">
        <v>424</v>
      </c>
      <c r="F198" s="33" t="s">
        <v>170</v>
      </c>
      <c r="G198" s="34">
        <v>46.8</v>
      </c>
      <c r="H198" s="35">
        <v>0</v>
      </c>
      <c r="I198" s="35">
        <f>ROUND(ROUND(H198,2)*ROUND(G198,3),2)</f>
      </c>
      <c r="J198" s="33" t="s">
        <v>65</v>
      </c>
      <c r="O198">
        <f>(I198*21)/100</f>
      </c>
      <c r="P198" t="s">
        <v>27</v>
      </c>
    </row>
    <row r="199" spans="1:5" ht="12.75">
      <c r="A199" s="36" t="s">
        <v>55</v>
      </c>
      <c r="E199" s="37" t="s">
        <v>425</v>
      </c>
    </row>
    <row r="200" spans="1:5" ht="12.75">
      <c r="A200" s="40" t="s">
        <v>57</v>
      </c>
      <c r="E200" s="39" t="s">
        <v>426</v>
      </c>
    </row>
    <row r="201" spans="1:16" ht="25.5">
      <c r="A201" s="26" t="s">
        <v>50</v>
      </c>
      <c r="B201" s="31" t="s">
        <v>427</v>
      </c>
      <c r="C201" s="31" t="s">
        <v>428</v>
      </c>
      <c r="D201" s="26" t="s">
        <v>52</v>
      </c>
      <c r="E201" s="32" t="s">
        <v>429</v>
      </c>
      <c r="F201" s="33" t="s">
        <v>170</v>
      </c>
      <c r="G201" s="34">
        <v>1200</v>
      </c>
      <c r="H201" s="35">
        <v>0</v>
      </c>
      <c r="I201" s="35">
        <f>ROUND(ROUND(H201,2)*ROUND(G201,3),2)</f>
      </c>
      <c r="J201" s="33"/>
      <c r="O201">
        <f>(I201*21)/100</f>
      </c>
      <c r="P201" t="s">
        <v>27</v>
      </c>
    </row>
    <row r="202" spans="1:5" ht="76.5">
      <c r="A202" s="36" t="s">
        <v>55</v>
      </c>
      <c r="E202" s="37" t="s">
        <v>430</v>
      </c>
    </row>
    <row r="203" spans="1:5" ht="38.25">
      <c r="A203" s="38" t="s">
        <v>57</v>
      </c>
      <c r="E203" s="39" t="s">
        <v>431</v>
      </c>
    </row>
    <row r="204" spans="1:18" ht="12.75" customHeight="1">
      <c r="A204" s="6" t="s">
        <v>48</v>
      </c>
      <c r="B204" s="6"/>
      <c r="C204" s="43" t="s">
        <v>74</v>
      </c>
      <c r="D204" s="6"/>
      <c r="E204" s="29" t="s">
        <v>432</v>
      </c>
      <c r="F204" s="6"/>
      <c r="G204" s="6"/>
      <c r="H204" s="6"/>
      <c r="I204" s="44">
        <f>0+Q204</f>
      </c>
      <c r="J204" s="6"/>
      <c r="O204">
        <f>0+R204</f>
      </c>
      <c r="Q204">
        <f>0+I205+I208+I211+I214+I217+I220+I223+I226+I229</f>
      </c>
      <c r="R204">
        <f>0+O205+O208+O211+O214+O217+O220+O223+O226+O229</f>
      </c>
    </row>
    <row r="205" spans="1:16" ht="12.75">
      <c r="A205" s="26" t="s">
        <v>50</v>
      </c>
      <c r="B205" s="31" t="s">
        <v>433</v>
      </c>
      <c r="C205" s="31" t="s">
        <v>434</v>
      </c>
      <c r="D205" s="26" t="s">
        <v>52</v>
      </c>
      <c r="E205" s="32" t="s">
        <v>435</v>
      </c>
      <c r="F205" s="33" t="s">
        <v>200</v>
      </c>
      <c r="G205" s="34">
        <v>180</v>
      </c>
      <c r="H205" s="35">
        <v>0</v>
      </c>
      <c r="I205" s="35">
        <f>ROUND(ROUND(H205,2)*ROUND(G205,3),2)</f>
      </c>
      <c r="J205" s="33" t="s">
        <v>65</v>
      </c>
      <c r="O205">
        <f>(I205*21)/100</f>
      </c>
      <c r="P205" t="s">
        <v>27</v>
      </c>
    </row>
    <row r="206" spans="1:5" ht="76.5">
      <c r="A206" s="36" t="s">
        <v>55</v>
      </c>
      <c r="E206" s="37" t="s">
        <v>436</v>
      </c>
    </row>
    <row r="207" spans="1:5" ht="12.75">
      <c r="A207" s="40" t="s">
        <v>57</v>
      </c>
      <c r="E207" s="39" t="s">
        <v>437</v>
      </c>
    </row>
    <row r="208" spans="1:16" ht="12.75">
      <c r="A208" s="26" t="s">
        <v>50</v>
      </c>
      <c r="B208" s="31" t="s">
        <v>438</v>
      </c>
      <c r="C208" s="31" t="s">
        <v>439</v>
      </c>
      <c r="D208" s="26" t="s">
        <v>52</v>
      </c>
      <c r="E208" s="32" t="s">
        <v>440</v>
      </c>
      <c r="F208" s="33" t="s">
        <v>134</v>
      </c>
      <c r="G208" s="34">
        <v>1</v>
      </c>
      <c r="H208" s="35">
        <v>0</v>
      </c>
      <c r="I208" s="35">
        <f>ROUND(ROUND(H208,2)*ROUND(G208,3),2)</f>
      </c>
      <c r="J208" s="33"/>
      <c r="O208">
        <f>(I208*21)/100</f>
      </c>
      <c r="P208" t="s">
        <v>27</v>
      </c>
    </row>
    <row r="209" spans="1:5" ht="51">
      <c r="A209" s="36" t="s">
        <v>55</v>
      </c>
      <c r="E209" s="37" t="s">
        <v>441</v>
      </c>
    </row>
    <row r="210" spans="1:5" ht="12.75">
      <c r="A210" s="40" t="s">
        <v>57</v>
      </c>
      <c r="E210" s="39" t="s">
        <v>176</v>
      </c>
    </row>
    <row r="211" spans="1:16" ht="12.75">
      <c r="A211" s="26" t="s">
        <v>50</v>
      </c>
      <c r="B211" s="31" t="s">
        <v>442</v>
      </c>
      <c r="C211" s="31" t="s">
        <v>443</v>
      </c>
      <c r="D211" s="26" t="s">
        <v>52</v>
      </c>
      <c r="E211" s="32" t="s">
        <v>444</v>
      </c>
      <c r="F211" s="33" t="s">
        <v>200</v>
      </c>
      <c r="G211" s="34">
        <v>62</v>
      </c>
      <c r="H211" s="35">
        <v>0</v>
      </c>
      <c r="I211" s="35">
        <f>ROUND(ROUND(H211,2)*ROUND(G211,3),2)</f>
      </c>
      <c r="J211" s="33" t="s">
        <v>65</v>
      </c>
      <c r="O211">
        <f>(I211*21)/100</f>
      </c>
      <c r="P211" t="s">
        <v>27</v>
      </c>
    </row>
    <row r="212" spans="1:5" ht="38.25">
      <c r="A212" s="36" t="s">
        <v>55</v>
      </c>
      <c r="E212" s="37" t="s">
        <v>445</v>
      </c>
    </row>
    <row r="213" spans="1:5" ht="38.25">
      <c r="A213" s="40" t="s">
        <v>57</v>
      </c>
      <c r="E213" s="39" t="s">
        <v>446</v>
      </c>
    </row>
    <row r="214" spans="1:16" ht="12.75">
      <c r="A214" s="26" t="s">
        <v>50</v>
      </c>
      <c r="B214" s="31" t="s">
        <v>447</v>
      </c>
      <c r="C214" s="31" t="s">
        <v>448</v>
      </c>
      <c r="D214" s="26" t="s">
        <v>52</v>
      </c>
      <c r="E214" s="32" t="s">
        <v>449</v>
      </c>
      <c r="F214" s="33" t="s">
        <v>170</v>
      </c>
      <c r="G214" s="34">
        <v>112.05</v>
      </c>
      <c r="H214" s="35">
        <v>0</v>
      </c>
      <c r="I214" s="35">
        <f>ROUND(ROUND(H214,2)*ROUND(G214,3),2)</f>
      </c>
      <c r="J214" s="33" t="s">
        <v>65</v>
      </c>
      <c r="O214">
        <f>(I214*21)/100</f>
      </c>
      <c r="P214" t="s">
        <v>27</v>
      </c>
    </row>
    <row r="215" spans="1:5" ht="51">
      <c r="A215" s="36" t="s">
        <v>55</v>
      </c>
      <c r="E215" s="37" t="s">
        <v>450</v>
      </c>
    </row>
    <row r="216" spans="1:5" ht="38.25">
      <c r="A216" s="40" t="s">
        <v>57</v>
      </c>
      <c r="E216" s="39" t="s">
        <v>451</v>
      </c>
    </row>
    <row r="217" spans="1:16" ht="12.75">
      <c r="A217" s="26" t="s">
        <v>50</v>
      </c>
      <c r="B217" s="31" t="s">
        <v>452</v>
      </c>
      <c r="C217" s="31" t="s">
        <v>453</v>
      </c>
      <c r="D217" s="26" t="s">
        <v>52</v>
      </c>
      <c r="E217" s="32" t="s">
        <v>454</v>
      </c>
      <c r="F217" s="33" t="s">
        <v>170</v>
      </c>
      <c r="G217" s="34">
        <v>21.84</v>
      </c>
      <c r="H217" s="35">
        <v>0</v>
      </c>
      <c r="I217" s="35">
        <f>ROUND(ROUND(H217,2)*ROUND(G217,3),2)</f>
      </c>
      <c r="J217" s="33" t="s">
        <v>65</v>
      </c>
      <c r="O217">
        <f>(I217*21)/100</f>
      </c>
      <c r="P217" t="s">
        <v>27</v>
      </c>
    </row>
    <row r="218" spans="1:5" ht="12.75">
      <c r="A218" s="36" t="s">
        <v>55</v>
      </c>
      <c r="E218" s="37" t="s">
        <v>455</v>
      </c>
    </row>
    <row r="219" spans="1:5" ht="12.75">
      <c r="A219" s="40" t="s">
        <v>57</v>
      </c>
      <c r="E219" s="39" t="s">
        <v>456</v>
      </c>
    </row>
    <row r="220" spans="1:16" ht="12.75">
      <c r="A220" s="26" t="s">
        <v>50</v>
      </c>
      <c r="B220" s="31" t="s">
        <v>457</v>
      </c>
      <c r="C220" s="31" t="s">
        <v>458</v>
      </c>
      <c r="D220" s="26" t="s">
        <v>52</v>
      </c>
      <c r="E220" s="32" t="s">
        <v>459</v>
      </c>
      <c r="F220" s="33" t="s">
        <v>170</v>
      </c>
      <c r="G220" s="34">
        <v>13.4</v>
      </c>
      <c r="H220" s="35">
        <v>0</v>
      </c>
      <c r="I220" s="35">
        <f>ROUND(ROUND(H220,2)*ROUND(G220,3),2)</f>
      </c>
      <c r="J220" s="33" t="s">
        <v>65</v>
      </c>
      <c r="O220">
        <f>(I220*21)/100</f>
      </c>
      <c r="P220" t="s">
        <v>27</v>
      </c>
    </row>
    <row r="221" spans="1:5" ht="38.25">
      <c r="A221" s="36" t="s">
        <v>55</v>
      </c>
      <c r="E221" s="37" t="s">
        <v>460</v>
      </c>
    </row>
    <row r="222" spans="1:5" ht="12.75">
      <c r="A222" s="40" t="s">
        <v>57</v>
      </c>
      <c r="E222" s="39" t="s">
        <v>461</v>
      </c>
    </row>
    <row r="223" spans="1:16" ht="12.75">
      <c r="A223" s="26" t="s">
        <v>50</v>
      </c>
      <c r="B223" s="31" t="s">
        <v>462</v>
      </c>
      <c r="C223" s="31" t="s">
        <v>463</v>
      </c>
      <c r="D223" s="26" t="s">
        <v>52</v>
      </c>
      <c r="E223" s="32" t="s">
        <v>464</v>
      </c>
      <c r="F223" s="33" t="s">
        <v>170</v>
      </c>
      <c r="G223" s="34">
        <v>13.4</v>
      </c>
      <c r="H223" s="35">
        <v>0</v>
      </c>
      <c r="I223" s="35">
        <f>ROUND(ROUND(H223,2)*ROUND(G223,3),2)</f>
      </c>
      <c r="J223" s="33" t="s">
        <v>65</v>
      </c>
      <c r="O223">
        <f>(I223*21)/100</f>
      </c>
      <c r="P223" t="s">
        <v>27</v>
      </c>
    </row>
    <row r="224" spans="1:5" ht="25.5">
      <c r="A224" s="36" t="s">
        <v>55</v>
      </c>
      <c r="E224" s="37" t="s">
        <v>465</v>
      </c>
    </row>
    <row r="225" spans="1:5" ht="12.75">
      <c r="A225" s="40" t="s">
        <v>57</v>
      </c>
      <c r="E225" s="39" t="s">
        <v>461</v>
      </c>
    </row>
    <row r="226" spans="1:16" ht="12.75">
      <c r="A226" s="26" t="s">
        <v>50</v>
      </c>
      <c r="B226" s="31" t="s">
        <v>466</v>
      </c>
      <c r="C226" s="31" t="s">
        <v>467</v>
      </c>
      <c r="D226" s="26" t="s">
        <v>52</v>
      </c>
      <c r="E226" s="32" t="s">
        <v>468</v>
      </c>
      <c r="F226" s="33" t="s">
        <v>170</v>
      </c>
      <c r="G226" s="34">
        <v>12.507</v>
      </c>
      <c r="H226" s="35">
        <v>0</v>
      </c>
      <c r="I226" s="35">
        <f>ROUND(ROUND(H226,2)*ROUND(G226,3),2)</f>
      </c>
      <c r="J226" s="33" t="s">
        <v>65</v>
      </c>
      <c r="O226">
        <f>(I226*21)/100</f>
      </c>
      <c r="P226" t="s">
        <v>27</v>
      </c>
    </row>
    <row r="227" spans="1:5" ht="12.75">
      <c r="A227" s="36" t="s">
        <v>55</v>
      </c>
      <c r="E227" s="37" t="s">
        <v>469</v>
      </c>
    </row>
    <row r="228" spans="1:5" ht="12.75">
      <c r="A228" s="40" t="s">
        <v>57</v>
      </c>
      <c r="E228" s="39" t="s">
        <v>470</v>
      </c>
    </row>
    <row r="229" spans="1:16" ht="12.75">
      <c r="A229" s="26" t="s">
        <v>50</v>
      </c>
      <c r="B229" s="31" t="s">
        <v>471</v>
      </c>
      <c r="C229" s="31" t="s">
        <v>472</v>
      </c>
      <c r="D229" s="26" t="s">
        <v>52</v>
      </c>
      <c r="E229" s="32" t="s">
        <v>473</v>
      </c>
      <c r="F229" s="33" t="s">
        <v>170</v>
      </c>
      <c r="G229" s="34">
        <v>15.687</v>
      </c>
      <c r="H229" s="35">
        <v>0</v>
      </c>
      <c r="I229" s="35">
        <f>ROUND(ROUND(H229,2)*ROUND(G229,3),2)</f>
      </c>
      <c r="J229" s="33" t="s">
        <v>65</v>
      </c>
      <c r="O229">
        <f>(I229*21)/100</f>
      </c>
      <c r="P229" t="s">
        <v>27</v>
      </c>
    </row>
    <row r="230" spans="1:5" ht="12.75">
      <c r="A230" s="36" t="s">
        <v>55</v>
      </c>
      <c r="E230" s="37" t="s">
        <v>474</v>
      </c>
    </row>
    <row r="231" spans="1:5" ht="12.75">
      <c r="A231" s="38" t="s">
        <v>57</v>
      </c>
      <c r="E231" s="39" t="s">
        <v>475</v>
      </c>
    </row>
    <row r="232" spans="1:18" ht="12.75" customHeight="1">
      <c r="A232" s="6" t="s">
        <v>48</v>
      </c>
      <c r="B232" s="6"/>
      <c r="C232" s="43" t="s">
        <v>78</v>
      </c>
      <c r="D232" s="6"/>
      <c r="E232" s="29" t="s">
        <v>476</v>
      </c>
      <c r="F232" s="6"/>
      <c r="G232" s="6"/>
      <c r="H232" s="6"/>
      <c r="I232" s="44">
        <f>0+Q232</f>
      </c>
      <c r="J232" s="6"/>
      <c r="O232">
        <f>0+R232</f>
      </c>
      <c r="Q232">
        <f>0+I233+I236+I239+I242+I245</f>
      </c>
      <c r="R232">
        <f>0+O233+O236+O239+O242+O245</f>
      </c>
    </row>
    <row r="233" spans="1:16" ht="12.75">
      <c r="A233" s="26" t="s">
        <v>50</v>
      </c>
      <c r="B233" s="31" t="s">
        <v>477</v>
      </c>
      <c r="C233" s="31" t="s">
        <v>478</v>
      </c>
      <c r="D233" s="26" t="s">
        <v>52</v>
      </c>
      <c r="E233" s="32" t="s">
        <v>479</v>
      </c>
      <c r="F233" s="33" t="s">
        <v>200</v>
      </c>
      <c r="G233" s="34">
        <v>4.125</v>
      </c>
      <c r="H233" s="35">
        <v>0</v>
      </c>
      <c r="I233" s="35">
        <f>ROUND(ROUND(H233,2)*ROUND(G233,3),2)</f>
      </c>
      <c r="J233" s="33" t="s">
        <v>65</v>
      </c>
      <c r="O233">
        <f>(I233*21)/100</f>
      </c>
      <c r="P233" t="s">
        <v>27</v>
      </c>
    </row>
    <row r="234" spans="1:5" ht="12.75">
      <c r="A234" s="36" t="s">
        <v>55</v>
      </c>
      <c r="E234" s="37" t="s">
        <v>480</v>
      </c>
    </row>
    <row r="235" spans="1:5" ht="25.5">
      <c r="A235" s="40" t="s">
        <v>57</v>
      </c>
      <c r="E235" s="39" t="s">
        <v>481</v>
      </c>
    </row>
    <row r="236" spans="1:16" ht="12.75">
      <c r="A236" s="26" t="s">
        <v>50</v>
      </c>
      <c r="B236" s="31" t="s">
        <v>482</v>
      </c>
      <c r="C236" s="31" t="s">
        <v>483</v>
      </c>
      <c r="D236" s="26" t="s">
        <v>52</v>
      </c>
      <c r="E236" s="32" t="s">
        <v>484</v>
      </c>
      <c r="F236" s="33" t="s">
        <v>200</v>
      </c>
      <c r="G236" s="34">
        <v>12.5</v>
      </c>
      <c r="H236" s="35">
        <v>0</v>
      </c>
      <c r="I236" s="35">
        <f>ROUND(ROUND(H236,2)*ROUND(G236,3),2)</f>
      </c>
      <c r="J236" s="33" t="s">
        <v>65</v>
      </c>
      <c r="O236">
        <f>(I236*21)/100</f>
      </c>
      <c r="P236" t="s">
        <v>27</v>
      </c>
    </row>
    <row r="237" spans="1:5" ht="12.75">
      <c r="A237" s="36" t="s">
        <v>55</v>
      </c>
      <c r="E237" s="37" t="s">
        <v>485</v>
      </c>
    </row>
    <row r="238" spans="1:5" ht="12.75">
      <c r="A238" s="40" t="s">
        <v>57</v>
      </c>
      <c r="E238" s="39" t="s">
        <v>486</v>
      </c>
    </row>
    <row r="239" spans="1:16" ht="12.75">
      <c r="A239" s="26" t="s">
        <v>50</v>
      </c>
      <c r="B239" s="31" t="s">
        <v>487</v>
      </c>
      <c r="C239" s="31" t="s">
        <v>488</v>
      </c>
      <c r="D239" s="26" t="s">
        <v>52</v>
      </c>
      <c r="E239" s="32" t="s">
        <v>489</v>
      </c>
      <c r="F239" s="33" t="s">
        <v>200</v>
      </c>
      <c r="G239" s="34">
        <v>34.24</v>
      </c>
      <c r="H239" s="35">
        <v>0</v>
      </c>
      <c r="I239" s="35">
        <f>ROUND(ROUND(H239,2)*ROUND(G239,3),2)</f>
      </c>
      <c r="J239" s="33" t="s">
        <v>65</v>
      </c>
      <c r="O239">
        <f>(I239*21)/100</f>
      </c>
      <c r="P239" t="s">
        <v>27</v>
      </c>
    </row>
    <row r="240" spans="1:5" ht="12.75">
      <c r="A240" s="36" t="s">
        <v>55</v>
      </c>
      <c r="E240" s="37" t="s">
        <v>490</v>
      </c>
    </row>
    <row r="241" spans="1:5" ht="12.75">
      <c r="A241" s="40" t="s">
        <v>57</v>
      </c>
      <c r="E241" s="39" t="s">
        <v>491</v>
      </c>
    </row>
    <row r="242" spans="1:16" ht="12.75">
      <c r="A242" s="26" t="s">
        <v>50</v>
      </c>
      <c r="B242" s="31" t="s">
        <v>492</v>
      </c>
      <c r="C242" s="31" t="s">
        <v>493</v>
      </c>
      <c r="D242" s="26" t="s">
        <v>52</v>
      </c>
      <c r="E242" s="32" t="s">
        <v>494</v>
      </c>
      <c r="F242" s="33" t="s">
        <v>200</v>
      </c>
      <c r="G242" s="34">
        <v>20</v>
      </c>
      <c r="H242" s="35">
        <v>0</v>
      </c>
      <c r="I242" s="35">
        <f>ROUND(ROUND(H242,2)*ROUND(G242,3),2)</f>
      </c>
      <c r="J242" s="33" t="s">
        <v>65</v>
      </c>
      <c r="O242">
        <f>(I242*21)/100</f>
      </c>
      <c r="P242" t="s">
        <v>27</v>
      </c>
    </row>
    <row r="243" spans="1:5" ht="25.5">
      <c r="A243" s="36" t="s">
        <v>55</v>
      </c>
      <c r="E243" s="37" t="s">
        <v>495</v>
      </c>
    </row>
    <row r="244" spans="1:5" ht="12.75">
      <c r="A244" s="40" t="s">
        <v>57</v>
      </c>
      <c r="E244" s="39" t="s">
        <v>496</v>
      </c>
    </row>
    <row r="245" spans="1:16" ht="12.75">
      <c r="A245" s="26" t="s">
        <v>50</v>
      </c>
      <c r="B245" s="31" t="s">
        <v>497</v>
      </c>
      <c r="C245" s="31" t="s">
        <v>498</v>
      </c>
      <c r="D245" s="26" t="s">
        <v>52</v>
      </c>
      <c r="E245" s="32" t="s">
        <v>499</v>
      </c>
      <c r="F245" s="33" t="s">
        <v>94</v>
      </c>
      <c r="G245" s="34">
        <v>1</v>
      </c>
      <c r="H245" s="35">
        <v>0</v>
      </c>
      <c r="I245" s="35">
        <f>ROUND(ROUND(H245,2)*ROUND(G245,3),2)</f>
      </c>
      <c r="J245" s="33" t="s">
        <v>65</v>
      </c>
      <c r="O245">
        <f>(I245*21)/100</f>
      </c>
      <c r="P245" t="s">
        <v>27</v>
      </c>
    </row>
    <row r="246" spans="1:5" ht="12.75">
      <c r="A246" s="36" t="s">
        <v>55</v>
      </c>
      <c r="E246" s="37" t="s">
        <v>500</v>
      </c>
    </row>
    <row r="247" spans="1:5" ht="12.75">
      <c r="A247" s="38" t="s">
        <v>57</v>
      </c>
      <c r="E247" s="39" t="s">
        <v>176</v>
      </c>
    </row>
    <row r="248" spans="1:18" ht="12.75" customHeight="1">
      <c r="A248" s="6" t="s">
        <v>48</v>
      </c>
      <c r="B248" s="6"/>
      <c r="C248" s="43" t="s">
        <v>42</v>
      </c>
      <c r="D248" s="6"/>
      <c r="E248" s="29" t="s">
        <v>501</v>
      </c>
      <c r="F248" s="6"/>
      <c r="G248" s="6"/>
      <c r="H248" s="6"/>
      <c r="I248" s="44">
        <f>0+Q248</f>
      </c>
      <c r="J248" s="6"/>
      <c r="O248">
        <f>0+R248</f>
      </c>
      <c r="Q248">
        <f>0+I249+I252+I255+I258+I261+I264+I267+I270+I273+I276+I279+I282+I285+I288+I291+I294+I297+I300+I303+I306+I309+I312+I315+I318+I321+I324+I327+I330+I333+I336+I339+I342+I345+I348+I351+I354+I357+I360</f>
      </c>
      <c r="R248">
        <f>0+O249+O252+O255+O258+O261+O264+O267+O270+O273+O276+O279+O282+O285+O288+O291+O294+O297+O300+O303+O306+O309+O312+O315+O318+O321+O324+O327+O330+O333+O336+O339+O342+O345+O348+O351+O354+O357+O360</f>
      </c>
    </row>
    <row r="249" spans="1:16" ht="12.75">
      <c r="A249" s="26" t="s">
        <v>50</v>
      </c>
      <c r="B249" s="31" t="s">
        <v>502</v>
      </c>
      <c r="C249" s="31" t="s">
        <v>503</v>
      </c>
      <c r="D249" s="26" t="s">
        <v>52</v>
      </c>
      <c r="E249" s="32" t="s">
        <v>504</v>
      </c>
      <c r="F249" s="33" t="s">
        <v>200</v>
      </c>
      <c r="G249" s="34">
        <v>3</v>
      </c>
      <c r="H249" s="35">
        <v>0</v>
      </c>
      <c r="I249" s="35">
        <f>ROUND(ROUND(H249,2)*ROUND(G249,3),2)</f>
      </c>
      <c r="J249" s="33" t="s">
        <v>65</v>
      </c>
      <c r="O249">
        <f>(I249*21)/100</f>
      </c>
      <c r="P249" t="s">
        <v>27</v>
      </c>
    </row>
    <row r="250" spans="1:5" ht="12.75">
      <c r="A250" s="36" t="s">
        <v>55</v>
      </c>
      <c r="E250" s="37" t="s">
        <v>505</v>
      </c>
    </row>
    <row r="251" spans="1:5" ht="12.75">
      <c r="A251" s="40" t="s">
        <v>57</v>
      </c>
      <c r="E251" s="39" t="s">
        <v>506</v>
      </c>
    </row>
    <row r="252" spans="1:16" ht="12.75">
      <c r="A252" s="26" t="s">
        <v>50</v>
      </c>
      <c r="B252" s="31" t="s">
        <v>507</v>
      </c>
      <c r="C252" s="31" t="s">
        <v>508</v>
      </c>
      <c r="D252" s="26" t="s">
        <v>52</v>
      </c>
      <c r="E252" s="32" t="s">
        <v>509</v>
      </c>
      <c r="F252" s="33" t="s">
        <v>200</v>
      </c>
      <c r="G252" s="34">
        <v>29.82</v>
      </c>
      <c r="H252" s="35">
        <v>0</v>
      </c>
      <c r="I252" s="35">
        <f>ROUND(ROUND(H252,2)*ROUND(G252,3),2)</f>
      </c>
      <c r="J252" s="33" t="s">
        <v>65</v>
      </c>
      <c r="O252">
        <f>(I252*21)/100</f>
      </c>
      <c r="P252" t="s">
        <v>27</v>
      </c>
    </row>
    <row r="253" spans="1:5" ht="12.75">
      <c r="A253" s="36" t="s">
        <v>55</v>
      </c>
      <c r="E253" s="37" t="s">
        <v>510</v>
      </c>
    </row>
    <row r="254" spans="1:5" ht="12.75">
      <c r="A254" s="40" t="s">
        <v>57</v>
      </c>
      <c r="E254" s="39" t="s">
        <v>511</v>
      </c>
    </row>
    <row r="255" spans="1:16" ht="12.75">
      <c r="A255" s="26" t="s">
        <v>50</v>
      </c>
      <c r="B255" s="31" t="s">
        <v>512</v>
      </c>
      <c r="C255" s="31" t="s">
        <v>513</v>
      </c>
      <c r="D255" s="26" t="s">
        <v>52</v>
      </c>
      <c r="E255" s="32" t="s">
        <v>514</v>
      </c>
      <c r="F255" s="33" t="s">
        <v>200</v>
      </c>
      <c r="G255" s="34">
        <v>37.97</v>
      </c>
      <c r="H255" s="35">
        <v>0</v>
      </c>
      <c r="I255" s="35">
        <f>ROUND(ROUND(H255,2)*ROUND(G255,3),2)</f>
      </c>
      <c r="J255" s="33" t="s">
        <v>65</v>
      </c>
      <c r="O255">
        <f>(I255*21)/100</f>
      </c>
      <c r="P255" t="s">
        <v>27</v>
      </c>
    </row>
    <row r="256" spans="1:5" ht="12.75">
      <c r="A256" s="36" t="s">
        <v>55</v>
      </c>
      <c r="E256" s="37" t="s">
        <v>515</v>
      </c>
    </row>
    <row r="257" spans="1:5" ht="12.75">
      <c r="A257" s="40" t="s">
        <v>57</v>
      </c>
      <c r="E257" s="39" t="s">
        <v>516</v>
      </c>
    </row>
    <row r="258" spans="1:16" ht="12.75">
      <c r="A258" s="26" t="s">
        <v>50</v>
      </c>
      <c r="B258" s="31" t="s">
        <v>517</v>
      </c>
      <c r="C258" s="31" t="s">
        <v>518</v>
      </c>
      <c r="D258" s="26" t="s">
        <v>52</v>
      </c>
      <c r="E258" s="32" t="s">
        <v>519</v>
      </c>
      <c r="F258" s="33" t="s">
        <v>200</v>
      </c>
      <c r="G258" s="34">
        <v>30</v>
      </c>
      <c r="H258" s="35">
        <v>0</v>
      </c>
      <c r="I258" s="35">
        <f>ROUND(ROUND(H258,2)*ROUND(G258,3),2)</f>
      </c>
      <c r="J258" s="33" t="s">
        <v>65</v>
      </c>
      <c r="O258">
        <f>(I258*21)/100</f>
      </c>
      <c r="P258" t="s">
        <v>27</v>
      </c>
    </row>
    <row r="259" spans="1:5" ht="25.5">
      <c r="A259" s="36" t="s">
        <v>55</v>
      </c>
      <c r="E259" s="37" t="s">
        <v>520</v>
      </c>
    </row>
    <row r="260" spans="1:5" ht="12.75">
      <c r="A260" s="40" t="s">
        <v>57</v>
      </c>
      <c r="E260" s="39" t="s">
        <v>521</v>
      </c>
    </row>
    <row r="261" spans="1:16" ht="12.75">
      <c r="A261" s="26" t="s">
        <v>50</v>
      </c>
      <c r="B261" s="31" t="s">
        <v>522</v>
      </c>
      <c r="C261" s="31" t="s">
        <v>523</v>
      </c>
      <c r="D261" s="26" t="s">
        <v>52</v>
      </c>
      <c r="E261" s="32" t="s">
        <v>524</v>
      </c>
      <c r="F261" s="33" t="s">
        <v>94</v>
      </c>
      <c r="G261" s="34">
        <v>6</v>
      </c>
      <c r="H261" s="35">
        <v>0</v>
      </c>
      <c r="I261" s="35">
        <f>ROUND(ROUND(H261,2)*ROUND(G261,3),2)</f>
      </c>
      <c r="J261" s="33" t="s">
        <v>65</v>
      </c>
      <c r="O261">
        <f>(I261*21)/100</f>
      </c>
      <c r="P261" t="s">
        <v>27</v>
      </c>
    </row>
    <row r="262" spans="1:5" ht="12.75">
      <c r="A262" s="36" t="s">
        <v>55</v>
      </c>
      <c r="E262" s="37" t="s">
        <v>525</v>
      </c>
    </row>
    <row r="263" spans="1:5" ht="25.5">
      <c r="A263" s="40" t="s">
        <v>57</v>
      </c>
      <c r="E263" s="39" t="s">
        <v>526</v>
      </c>
    </row>
    <row r="264" spans="1:16" ht="12.75">
      <c r="A264" s="26" t="s">
        <v>50</v>
      </c>
      <c r="B264" s="31" t="s">
        <v>527</v>
      </c>
      <c r="C264" s="31" t="s">
        <v>528</v>
      </c>
      <c r="D264" s="26" t="s">
        <v>52</v>
      </c>
      <c r="E264" s="32" t="s">
        <v>529</v>
      </c>
      <c r="F264" s="33" t="s">
        <v>94</v>
      </c>
      <c r="G264" s="34">
        <v>2</v>
      </c>
      <c r="H264" s="35">
        <v>0</v>
      </c>
      <c r="I264" s="35">
        <f>ROUND(ROUND(H264,2)*ROUND(G264,3),2)</f>
      </c>
      <c r="J264" s="33" t="s">
        <v>65</v>
      </c>
      <c r="O264">
        <f>(I264*21)/100</f>
      </c>
      <c r="P264" t="s">
        <v>27</v>
      </c>
    </row>
    <row r="265" spans="1:5" ht="12.75">
      <c r="A265" s="36" t="s">
        <v>55</v>
      </c>
      <c r="E265" s="37" t="s">
        <v>530</v>
      </c>
    </row>
    <row r="266" spans="1:5" ht="12.75">
      <c r="A266" s="40" t="s">
        <v>57</v>
      </c>
      <c r="E266" s="39" t="s">
        <v>531</v>
      </c>
    </row>
    <row r="267" spans="1:16" ht="12.75">
      <c r="A267" s="26" t="s">
        <v>50</v>
      </c>
      <c r="B267" s="31" t="s">
        <v>532</v>
      </c>
      <c r="C267" s="31" t="s">
        <v>533</v>
      </c>
      <c r="D267" s="26" t="s">
        <v>52</v>
      </c>
      <c r="E267" s="32" t="s">
        <v>534</v>
      </c>
      <c r="F267" s="33" t="s">
        <v>94</v>
      </c>
      <c r="G267" s="34">
        <v>1</v>
      </c>
      <c r="H267" s="35">
        <v>0</v>
      </c>
      <c r="I267" s="35">
        <f>ROUND(ROUND(H267,2)*ROUND(G267,3),2)</f>
      </c>
      <c r="J267" s="33" t="s">
        <v>535</v>
      </c>
      <c r="O267">
        <f>(I267*21)/100</f>
      </c>
      <c r="P267" t="s">
        <v>27</v>
      </c>
    </row>
    <row r="268" spans="1:5" ht="12.75">
      <c r="A268" s="36" t="s">
        <v>55</v>
      </c>
      <c r="E268" s="37" t="s">
        <v>536</v>
      </c>
    </row>
    <row r="269" spans="1:5" ht="12.75">
      <c r="A269" s="40" t="s">
        <v>57</v>
      </c>
      <c r="E269" s="39" t="s">
        <v>176</v>
      </c>
    </row>
    <row r="270" spans="1:16" ht="12.75">
      <c r="A270" s="26" t="s">
        <v>50</v>
      </c>
      <c r="B270" s="31" t="s">
        <v>537</v>
      </c>
      <c r="C270" s="31" t="s">
        <v>538</v>
      </c>
      <c r="D270" s="26" t="s">
        <v>52</v>
      </c>
      <c r="E270" s="32" t="s">
        <v>539</v>
      </c>
      <c r="F270" s="33" t="s">
        <v>94</v>
      </c>
      <c r="G270" s="34">
        <v>2</v>
      </c>
      <c r="H270" s="35">
        <v>0</v>
      </c>
      <c r="I270" s="35">
        <f>ROUND(ROUND(H270,2)*ROUND(G270,3),2)</f>
      </c>
      <c r="J270" s="33"/>
      <c r="O270">
        <f>(I270*21)/100</f>
      </c>
      <c r="P270" t="s">
        <v>27</v>
      </c>
    </row>
    <row r="271" spans="1:5" ht="38.25">
      <c r="A271" s="36" t="s">
        <v>55</v>
      </c>
      <c r="E271" s="37" t="s">
        <v>540</v>
      </c>
    </row>
    <row r="272" spans="1:5" ht="12.75">
      <c r="A272" s="40" t="s">
        <v>57</v>
      </c>
      <c r="E272" s="39" t="s">
        <v>531</v>
      </c>
    </row>
    <row r="273" spans="1:16" ht="25.5">
      <c r="A273" s="26" t="s">
        <v>50</v>
      </c>
      <c r="B273" s="31" t="s">
        <v>541</v>
      </c>
      <c r="C273" s="31" t="s">
        <v>542</v>
      </c>
      <c r="D273" s="26" t="s">
        <v>52</v>
      </c>
      <c r="E273" s="32" t="s">
        <v>543</v>
      </c>
      <c r="F273" s="33" t="s">
        <v>94</v>
      </c>
      <c r="G273" s="34">
        <v>1</v>
      </c>
      <c r="H273" s="35">
        <v>0</v>
      </c>
      <c r="I273" s="35">
        <f>ROUND(ROUND(H273,2)*ROUND(G273,3),2)</f>
      </c>
      <c r="J273" s="33" t="s">
        <v>65</v>
      </c>
      <c r="O273">
        <f>(I273*21)/100</f>
      </c>
      <c r="P273" t="s">
        <v>27</v>
      </c>
    </row>
    <row r="274" spans="1:5" ht="12.75">
      <c r="A274" s="36" t="s">
        <v>55</v>
      </c>
      <c r="E274" s="37" t="s">
        <v>544</v>
      </c>
    </row>
    <row r="275" spans="1:5" ht="12.75">
      <c r="A275" s="40" t="s">
        <v>57</v>
      </c>
      <c r="E275" s="39" t="s">
        <v>176</v>
      </c>
    </row>
    <row r="276" spans="1:16" ht="25.5">
      <c r="A276" s="26" t="s">
        <v>50</v>
      </c>
      <c r="B276" s="31" t="s">
        <v>545</v>
      </c>
      <c r="C276" s="31" t="s">
        <v>546</v>
      </c>
      <c r="D276" s="26" t="s">
        <v>52</v>
      </c>
      <c r="E276" s="32" t="s">
        <v>547</v>
      </c>
      <c r="F276" s="33" t="s">
        <v>94</v>
      </c>
      <c r="G276" s="34">
        <v>22</v>
      </c>
      <c r="H276" s="35">
        <v>0</v>
      </c>
      <c r="I276" s="35">
        <f>ROUND(ROUND(H276,2)*ROUND(G276,3),2)</f>
      </c>
      <c r="J276" s="33" t="s">
        <v>65</v>
      </c>
      <c r="O276">
        <f>(I276*21)/100</f>
      </c>
      <c r="P276" t="s">
        <v>27</v>
      </c>
    </row>
    <row r="277" spans="1:5" ht="25.5">
      <c r="A277" s="36" t="s">
        <v>55</v>
      </c>
      <c r="E277" s="37" t="s">
        <v>548</v>
      </c>
    </row>
    <row r="278" spans="1:5" ht="12.75">
      <c r="A278" s="40" t="s">
        <v>57</v>
      </c>
      <c r="E278" s="39" t="s">
        <v>549</v>
      </c>
    </row>
    <row r="279" spans="1:16" ht="12.75">
      <c r="A279" s="26" t="s">
        <v>50</v>
      </c>
      <c r="B279" s="31" t="s">
        <v>550</v>
      </c>
      <c r="C279" s="31" t="s">
        <v>551</v>
      </c>
      <c r="D279" s="26" t="s">
        <v>52</v>
      </c>
      <c r="E279" s="32" t="s">
        <v>552</v>
      </c>
      <c r="F279" s="33" t="s">
        <v>94</v>
      </c>
      <c r="G279" s="34">
        <v>22</v>
      </c>
      <c r="H279" s="35">
        <v>0</v>
      </c>
      <c r="I279" s="35">
        <f>ROUND(ROUND(H279,2)*ROUND(G279,3),2)</f>
      </c>
      <c r="J279" s="33" t="s">
        <v>65</v>
      </c>
      <c r="O279">
        <f>(I279*21)/100</f>
      </c>
      <c r="P279" t="s">
        <v>27</v>
      </c>
    </row>
    <row r="280" spans="1:5" ht="12.75">
      <c r="A280" s="36" t="s">
        <v>55</v>
      </c>
      <c r="E280" s="37" t="s">
        <v>553</v>
      </c>
    </row>
    <row r="281" spans="1:5" ht="12.75">
      <c r="A281" s="40" t="s">
        <v>57</v>
      </c>
      <c r="E281" s="39" t="s">
        <v>549</v>
      </c>
    </row>
    <row r="282" spans="1:16" ht="12.75">
      <c r="A282" s="26" t="s">
        <v>50</v>
      </c>
      <c r="B282" s="31" t="s">
        <v>554</v>
      </c>
      <c r="C282" s="31" t="s">
        <v>551</v>
      </c>
      <c r="D282" s="26" t="s">
        <v>89</v>
      </c>
      <c r="E282" s="32" t="s">
        <v>552</v>
      </c>
      <c r="F282" s="33" t="s">
        <v>94</v>
      </c>
      <c r="G282" s="34">
        <v>10</v>
      </c>
      <c r="H282" s="35">
        <v>0</v>
      </c>
      <c r="I282" s="35">
        <f>ROUND(ROUND(H282,2)*ROUND(G282,3),2)</f>
      </c>
      <c r="J282" s="33" t="s">
        <v>65</v>
      </c>
      <c r="O282">
        <f>(I282*21)/100</f>
      </c>
      <c r="P282" t="s">
        <v>27</v>
      </c>
    </row>
    <row r="283" spans="1:5" ht="12.75">
      <c r="A283" s="36" t="s">
        <v>55</v>
      </c>
      <c r="E283" s="37" t="s">
        <v>555</v>
      </c>
    </row>
    <row r="284" spans="1:5" ht="12.75">
      <c r="A284" s="40" t="s">
        <v>57</v>
      </c>
      <c r="E284" s="39" t="s">
        <v>556</v>
      </c>
    </row>
    <row r="285" spans="1:16" ht="12.75">
      <c r="A285" s="26" t="s">
        <v>50</v>
      </c>
      <c r="B285" s="31" t="s">
        <v>557</v>
      </c>
      <c r="C285" s="31" t="s">
        <v>558</v>
      </c>
      <c r="D285" s="26" t="s">
        <v>52</v>
      </c>
      <c r="E285" s="32" t="s">
        <v>559</v>
      </c>
      <c r="F285" s="33" t="s">
        <v>560</v>
      </c>
      <c r="G285" s="34">
        <v>3388</v>
      </c>
      <c r="H285" s="35">
        <v>0</v>
      </c>
      <c r="I285" s="35">
        <f>ROUND(ROUND(H285,2)*ROUND(G285,3),2)</f>
      </c>
      <c r="J285" s="33" t="s">
        <v>65</v>
      </c>
      <c r="O285">
        <f>(I285*21)/100</f>
      </c>
      <c r="P285" t="s">
        <v>27</v>
      </c>
    </row>
    <row r="286" spans="1:5" ht="12.75">
      <c r="A286" s="36" t="s">
        <v>55</v>
      </c>
      <c r="E286" s="37" t="s">
        <v>561</v>
      </c>
    </row>
    <row r="287" spans="1:5" ht="12.75">
      <c r="A287" s="40" t="s">
        <v>57</v>
      </c>
      <c r="E287" s="39" t="s">
        <v>562</v>
      </c>
    </row>
    <row r="288" spans="1:16" ht="25.5">
      <c r="A288" s="26" t="s">
        <v>50</v>
      </c>
      <c r="B288" s="31" t="s">
        <v>563</v>
      </c>
      <c r="C288" s="31" t="s">
        <v>564</v>
      </c>
      <c r="D288" s="26" t="s">
        <v>52</v>
      </c>
      <c r="E288" s="32" t="s">
        <v>565</v>
      </c>
      <c r="F288" s="33" t="s">
        <v>94</v>
      </c>
      <c r="G288" s="34">
        <v>4</v>
      </c>
      <c r="H288" s="35">
        <v>0</v>
      </c>
      <c r="I288" s="35">
        <f>ROUND(ROUND(H288,2)*ROUND(G288,3),2)</f>
      </c>
      <c r="J288" s="33" t="s">
        <v>65</v>
      </c>
      <c r="O288">
        <f>(I288*21)/100</f>
      </c>
      <c r="P288" t="s">
        <v>27</v>
      </c>
    </row>
    <row r="289" spans="1:5" ht="25.5">
      <c r="A289" s="36" t="s">
        <v>55</v>
      </c>
      <c r="E289" s="37" t="s">
        <v>566</v>
      </c>
    </row>
    <row r="290" spans="1:5" ht="12.75">
      <c r="A290" s="40" t="s">
        <v>57</v>
      </c>
      <c r="E290" s="39" t="s">
        <v>307</v>
      </c>
    </row>
    <row r="291" spans="1:16" ht="12.75">
      <c r="A291" s="26" t="s">
        <v>50</v>
      </c>
      <c r="B291" s="31" t="s">
        <v>567</v>
      </c>
      <c r="C291" s="31" t="s">
        <v>568</v>
      </c>
      <c r="D291" s="26" t="s">
        <v>52</v>
      </c>
      <c r="E291" s="32" t="s">
        <v>569</v>
      </c>
      <c r="F291" s="33" t="s">
        <v>94</v>
      </c>
      <c r="G291" s="34">
        <v>4</v>
      </c>
      <c r="H291" s="35">
        <v>0</v>
      </c>
      <c r="I291" s="35">
        <f>ROUND(ROUND(H291,2)*ROUND(G291,3),2)</f>
      </c>
      <c r="J291" s="33" t="s">
        <v>65</v>
      </c>
      <c r="O291">
        <f>(I291*21)/100</f>
      </c>
      <c r="P291" t="s">
        <v>27</v>
      </c>
    </row>
    <row r="292" spans="1:5" ht="25.5">
      <c r="A292" s="36" t="s">
        <v>55</v>
      </c>
      <c r="E292" s="37" t="s">
        <v>570</v>
      </c>
    </row>
    <row r="293" spans="1:5" ht="12.75">
      <c r="A293" s="40" t="s">
        <v>57</v>
      </c>
      <c r="E293" s="39" t="s">
        <v>307</v>
      </c>
    </row>
    <row r="294" spans="1:16" ht="12.75">
      <c r="A294" s="26" t="s">
        <v>50</v>
      </c>
      <c r="B294" s="31" t="s">
        <v>571</v>
      </c>
      <c r="C294" s="31" t="s">
        <v>572</v>
      </c>
      <c r="D294" s="26" t="s">
        <v>52</v>
      </c>
      <c r="E294" s="32" t="s">
        <v>573</v>
      </c>
      <c r="F294" s="33" t="s">
        <v>560</v>
      </c>
      <c r="G294" s="34">
        <v>616</v>
      </c>
      <c r="H294" s="35">
        <v>0</v>
      </c>
      <c r="I294" s="35">
        <f>ROUND(ROUND(H294,2)*ROUND(G294,3),2)</f>
      </c>
      <c r="J294" s="33" t="s">
        <v>65</v>
      </c>
      <c r="O294">
        <f>(I294*21)/100</f>
      </c>
      <c r="P294" t="s">
        <v>27</v>
      </c>
    </row>
    <row r="295" spans="1:5" ht="12.75">
      <c r="A295" s="36" t="s">
        <v>55</v>
      </c>
      <c r="E295" s="37" t="s">
        <v>574</v>
      </c>
    </row>
    <row r="296" spans="1:5" ht="12.75">
      <c r="A296" s="40" t="s">
        <v>57</v>
      </c>
      <c r="E296" s="39" t="s">
        <v>575</v>
      </c>
    </row>
    <row r="297" spans="1:16" ht="12.75">
      <c r="A297" s="26" t="s">
        <v>50</v>
      </c>
      <c r="B297" s="31" t="s">
        <v>576</v>
      </c>
      <c r="C297" s="31" t="s">
        <v>577</v>
      </c>
      <c r="D297" s="26" t="s">
        <v>52</v>
      </c>
      <c r="E297" s="32" t="s">
        <v>578</v>
      </c>
      <c r="F297" s="33" t="s">
        <v>94</v>
      </c>
      <c r="G297" s="34">
        <v>2</v>
      </c>
      <c r="H297" s="35">
        <v>0</v>
      </c>
      <c r="I297" s="35">
        <f>ROUND(ROUND(H297,2)*ROUND(G297,3),2)</f>
      </c>
      <c r="J297" s="33" t="s">
        <v>65</v>
      </c>
      <c r="O297">
        <f>(I297*21)/100</f>
      </c>
      <c r="P297" t="s">
        <v>27</v>
      </c>
    </row>
    <row r="298" spans="1:5" ht="12.75">
      <c r="A298" s="36" t="s">
        <v>55</v>
      </c>
      <c r="E298" s="37" t="s">
        <v>579</v>
      </c>
    </row>
    <row r="299" spans="1:5" ht="12.75">
      <c r="A299" s="40" t="s">
        <v>57</v>
      </c>
      <c r="E299" s="39" t="s">
        <v>531</v>
      </c>
    </row>
    <row r="300" spans="1:16" ht="12.75">
      <c r="A300" s="26" t="s">
        <v>50</v>
      </c>
      <c r="B300" s="31" t="s">
        <v>580</v>
      </c>
      <c r="C300" s="31" t="s">
        <v>581</v>
      </c>
      <c r="D300" s="26" t="s">
        <v>52</v>
      </c>
      <c r="E300" s="32" t="s">
        <v>582</v>
      </c>
      <c r="F300" s="33" t="s">
        <v>94</v>
      </c>
      <c r="G300" s="34">
        <v>2</v>
      </c>
      <c r="H300" s="35">
        <v>0</v>
      </c>
      <c r="I300" s="35">
        <f>ROUND(ROUND(H300,2)*ROUND(G300,3),2)</f>
      </c>
      <c r="J300" s="33" t="s">
        <v>65</v>
      </c>
      <c r="O300">
        <f>(I300*21)/100</f>
      </c>
      <c r="P300" t="s">
        <v>27</v>
      </c>
    </row>
    <row r="301" spans="1:5" ht="12.75">
      <c r="A301" s="36" t="s">
        <v>55</v>
      </c>
      <c r="E301" s="37" t="s">
        <v>52</v>
      </c>
    </row>
    <row r="302" spans="1:5" ht="12.75">
      <c r="A302" s="40" t="s">
        <v>57</v>
      </c>
      <c r="E302" s="39" t="s">
        <v>531</v>
      </c>
    </row>
    <row r="303" spans="1:16" ht="12.75">
      <c r="A303" s="26" t="s">
        <v>50</v>
      </c>
      <c r="B303" s="31" t="s">
        <v>583</v>
      </c>
      <c r="C303" s="31" t="s">
        <v>584</v>
      </c>
      <c r="D303" s="26" t="s">
        <v>52</v>
      </c>
      <c r="E303" s="32" t="s">
        <v>585</v>
      </c>
      <c r="F303" s="33" t="s">
        <v>560</v>
      </c>
      <c r="G303" s="34">
        <v>308</v>
      </c>
      <c r="H303" s="35">
        <v>0</v>
      </c>
      <c r="I303" s="35">
        <f>ROUND(ROUND(H303,2)*ROUND(G303,3),2)</f>
      </c>
      <c r="J303" s="33" t="s">
        <v>65</v>
      </c>
      <c r="O303">
        <f>(I303*21)/100</f>
      </c>
      <c r="P303" t="s">
        <v>27</v>
      </c>
    </row>
    <row r="304" spans="1:5" ht="12.75">
      <c r="A304" s="36" t="s">
        <v>55</v>
      </c>
      <c r="E304" s="37" t="s">
        <v>574</v>
      </c>
    </row>
    <row r="305" spans="1:5" ht="12.75">
      <c r="A305" s="40" t="s">
        <v>57</v>
      </c>
      <c r="E305" s="39" t="s">
        <v>586</v>
      </c>
    </row>
    <row r="306" spans="1:16" ht="12.75">
      <c r="A306" s="26" t="s">
        <v>50</v>
      </c>
      <c r="B306" s="31" t="s">
        <v>587</v>
      </c>
      <c r="C306" s="31" t="s">
        <v>588</v>
      </c>
      <c r="D306" s="26" t="s">
        <v>52</v>
      </c>
      <c r="E306" s="32" t="s">
        <v>589</v>
      </c>
      <c r="F306" s="33" t="s">
        <v>179</v>
      </c>
      <c r="G306" s="34">
        <v>0.41</v>
      </c>
      <c r="H306" s="35">
        <v>0</v>
      </c>
      <c r="I306" s="35">
        <f>ROUND(ROUND(H306,2)*ROUND(G306,3),2)</f>
      </c>
      <c r="J306" s="33" t="s">
        <v>65</v>
      </c>
      <c r="O306">
        <f>(I306*21)/100</f>
      </c>
      <c r="P306" t="s">
        <v>27</v>
      </c>
    </row>
    <row r="307" spans="1:5" ht="25.5">
      <c r="A307" s="36" t="s">
        <v>55</v>
      </c>
      <c r="E307" s="37" t="s">
        <v>590</v>
      </c>
    </row>
    <row r="308" spans="1:5" ht="12.75">
      <c r="A308" s="40" t="s">
        <v>57</v>
      </c>
      <c r="E308" s="39" t="s">
        <v>591</v>
      </c>
    </row>
    <row r="309" spans="1:16" ht="12.75">
      <c r="A309" s="26" t="s">
        <v>50</v>
      </c>
      <c r="B309" s="31" t="s">
        <v>592</v>
      </c>
      <c r="C309" s="31" t="s">
        <v>593</v>
      </c>
      <c r="D309" s="26" t="s">
        <v>52</v>
      </c>
      <c r="E309" s="32" t="s">
        <v>594</v>
      </c>
      <c r="F309" s="33" t="s">
        <v>200</v>
      </c>
      <c r="G309" s="34">
        <v>39.4</v>
      </c>
      <c r="H309" s="35">
        <v>0</v>
      </c>
      <c r="I309" s="35">
        <f>ROUND(ROUND(H309,2)*ROUND(G309,3),2)</f>
      </c>
      <c r="J309" s="33" t="s">
        <v>65</v>
      </c>
      <c r="O309">
        <f>(I309*21)/100</f>
      </c>
      <c r="P309" t="s">
        <v>27</v>
      </c>
    </row>
    <row r="310" spans="1:5" ht="25.5">
      <c r="A310" s="36" t="s">
        <v>55</v>
      </c>
      <c r="E310" s="37" t="s">
        <v>595</v>
      </c>
    </row>
    <row r="311" spans="1:5" ht="63.75">
      <c r="A311" s="40" t="s">
        <v>57</v>
      </c>
      <c r="E311" s="39" t="s">
        <v>596</v>
      </c>
    </row>
    <row r="312" spans="1:16" ht="12.75">
      <c r="A312" s="26" t="s">
        <v>50</v>
      </c>
      <c r="B312" s="31" t="s">
        <v>597</v>
      </c>
      <c r="C312" s="31" t="s">
        <v>598</v>
      </c>
      <c r="D312" s="26" t="s">
        <v>52</v>
      </c>
      <c r="E312" s="32" t="s">
        <v>599</v>
      </c>
      <c r="F312" s="33" t="s">
        <v>200</v>
      </c>
      <c r="G312" s="34">
        <v>10.25</v>
      </c>
      <c r="H312" s="35">
        <v>0</v>
      </c>
      <c r="I312" s="35">
        <f>ROUND(ROUND(H312,2)*ROUND(G312,3),2)</f>
      </c>
      <c r="J312" s="33" t="s">
        <v>65</v>
      </c>
      <c r="O312">
        <f>(I312*21)/100</f>
      </c>
      <c r="P312" t="s">
        <v>27</v>
      </c>
    </row>
    <row r="313" spans="1:5" ht="12.75">
      <c r="A313" s="36" t="s">
        <v>55</v>
      </c>
      <c r="E313" s="37" t="s">
        <v>600</v>
      </c>
    </row>
    <row r="314" spans="1:5" ht="12.75">
      <c r="A314" s="40" t="s">
        <v>57</v>
      </c>
      <c r="E314" s="39" t="s">
        <v>601</v>
      </c>
    </row>
    <row r="315" spans="1:16" ht="12.75">
      <c r="A315" s="26" t="s">
        <v>50</v>
      </c>
      <c r="B315" s="31" t="s">
        <v>602</v>
      </c>
      <c r="C315" s="31" t="s">
        <v>603</v>
      </c>
      <c r="D315" s="26" t="s">
        <v>71</v>
      </c>
      <c r="E315" s="32" t="s">
        <v>604</v>
      </c>
      <c r="F315" s="33" t="s">
        <v>200</v>
      </c>
      <c r="G315" s="34">
        <v>12.67</v>
      </c>
      <c r="H315" s="35">
        <v>0</v>
      </c>
      <c r="I315" s="35">
        <f>ROUND(ROUND(H315,2)*ROUND(G315,3),2)</f>
      </c>
      <c r="J315" s="33" t="s">
        <v>65</v>
      </c>
      <c r="O315">
        <f>(I315*21)/100</f>
      </c>
      <c r="P315" t="s">
        <v>27</v>
      </c>
    </row>
    <row r="316" spans="1:5" ht="12.75">
      <c r="A316" s="36" t="s">
        <v>55</v>
      </c>
      <c r="E316" s="37" t="s">
        <v>605</v>
      </c>
    </row>
    <row r="317" spans="1:5" ht="12.75">
      <c r="A317" s="40" t="s">
        <v>57</v>
      </c>
      <c r="E317" s="39" t="s">
        <v>202</v>
      </c>
    </row>
    <row r="318" spans="1:16" ht="12.75">
      <c r="A318" s="26" t="s">
        <v>50</v>
      </c>
      <c r="B318" s="31" t="s">
        <v>606</v>
      </c>
      <c r="C318" s="31" t="s">
        <v>603</v>
      </c>
      <c r="D318" s="26" t="s">
        <v>89</v>
      </c>
      <c r="E318" s="32" t="s">
        <v>604</v>
      </c>
      <c r="F318" s="33" t="s">
        <v>200</v>
      </c>
      <c r="G318" s="34">
        <v>87.8</v>
      </c>
      <c r="H318" s="35">
        <v>0</v>
      </c>
      <c r="I318" s="35">
        <f>ROUND(ROUND(H318,2)*ROUND(G318,3),2)</f>
      </c>
      <c r="J318" s="33" t="s">
        <v>65</v>
      </c>
      <c r="O318">
        <f>(I318*21)/100</f>
      </c>
      <c r="P318" t="s">
        <v>27</v>
      </c>
    </row>
    <row r="319" spans="1:5" ht="25.5">
      <c r="A319" s="36" t="s">
        <v>55</v>
      </c>
      <c r="E319" s="37" t="s">
        <v>607</v>
      </c>
    </row>
    <row r="320" spans="1:5" ht="38.25">
      <c r="A320" s="40" t="s">
        <v>57</v>
      </c>
      <c r="E320" s="39" t="s">
        <v>608</v>
      </c>
    </row>
    <row r="321" spans="1:16" ht="12.75">
      <c r="A321" s="26" t="s">
        <v>50</v>
      </c>
      <c r="B321" s="31" t="s">
        <v>609</v>
      </c>
      <c r="C321" s="31" t="s">
        <v>603</v>
      </c>
      <c r="D321" s="26" t="s">
        <v>83</v>
      </c>
      <c r="E321" s="32" t="s">
        <v>604</v>
      </c>
      <c r="F321" s="33" t="s">
        <v>200</v>
      </c>
      <c r="G321" s="34">
        <v>48</v>
      </c>
      <c r="H321" s="35">
        <v>0</v>
      </c>
      <c r="I321" s="35">
        <f>ROUND(ROUND(H321,2)*ROUND(G321,3),2)</f>
      </c>
      <c r="J321" s="33" t="s">
        <v>65</v>
      </c>
      <c r="O321">
        <f>(I321*21)/100</f>
      </c>
      <c r="P321" t="s">
        <v>27</v>
      </c>
    </row>
    <row r="322" spans="1:5" ht="38.25">
      <c r="A322" s="36" t="s">
        <v>55</v>
      </c>
      <c r="E322" s="37" t="s">
        <v>610</v>
      </c>
    </row>
    <row r="323" spans="1:5" ht="12.75">
      <c r="A323" s="40" t="s">
        <v>57</v>
      </c>
      <c r="E323" s="39" t="s">
        <v>204</v>
      </c>
    </row>
    <row r="324" spans="1:16" ht="12.75">
      <c r="A324" s="26" t="s">
        <v>50</v>
      </c>
      <c r="B324" s="31" t="s">
        <v>611</v>
      </c>
      <c r="C324" s="31" t="s">
        <v>612</v>
      </c>
      <c r="D324" s="26" t="s">
        <v>71</v>
      </c>
      <c r="E324" s="32" t="s">
        <v>613</v>
      </c>
      <c r="F324" s="33" t="s">
        <v>200</v>
      </c>
      <c r="G324" s="34">
        <v>62.57</v>
      </c>
      <c r="H324" s="35">
        <v>0</v>
      </c>
      <c r="I324" s="35">
        <f>ROUND(ROUND(H324,2)*ROUND(G324,3),2)</f>
      </c>
      <c r="J324" s="33" t="s">
        <v>65</v>
      </c>
      <c r="O324">
        <f>(I324*21)/100</f>
      </c>
      <c r="P324" t="s">
        <v>27</v>
      </c>
    </row>
    <row r="325" spans="1:5" ht="38.25">
      <c r="A325" s="36" t="s">
        <v>55</v>
      </c>
      <c r="E325" s="37" t="s">
        <v>614</v>
      </c>
    </row>
    <row r="326" spans="1:5" ht="51">
      <c r="A326" s="40" t="s">
        <v>57</v>
      </c>
      <c r="E326" s="39" t="s">
        <v>615</v>
      </c>
    </row>
    <row r="327" spans="1:16" ht="12.75">
      <c r="A327" s="26" t="s">
        <v>50</v>
      </c>
      <c r="B327" s="31" t="s">
        <v>616</v>
      </c>
      <c r="C327" s="31" t="s">
        <v>612</v>
      </c>
      <c r="D327" s="26" t="s">
        <v>89</v>
      </c>
      <c r="E327" s="32" t="s">
        <v>613</v>
      </c>
      <c r="F327" s="33" t="s">
        <v>200</v>
      </c>
      <c r="G327" s="34">
        <v>37.9</v>
      </c>
      <c r="H327" s="35">
        <v>0</v>
      </c>
      <c r="I327" s="35">
        <f>ROUND(ROUND(H327,2)*ROUND(G327,3),2)</f>
      </c>
      <c r="J327" s="33" t="s">
        <v>65</v>
      </c>
      <c r="O327">
        <f>(I327*21)/100</f>
      </c>
      <c r="P327" t="s">
        <v>27</v>
      </c>
    </row>
    <row r="328" spans="1:5" ht="25.5">
      <c r="A328" s="36" t="s">
        <v>55</v>
      </c>
      <c r="E328" s="37" t="s">
        <v>617</v>
      </c>
    </row>
    <row r="329" spans="1:5" ht="12.75">
      <c r="A329" s="40" t="s">
        <v>57</v>
      </c>
      <c r="E329" s="39" t="s">
        <v>618</v>
      </c>
    </row>
    <row r="330" spans="1:16" ht="12.75">
      <c r="A330" s="26" t="s">
        <v>50</v>
      </c>
      <c r="B330" s="31" t="s">
        <v>619</v>
      </c>
      <c r="C330" s="31" t="s">
        <v>612</v>
      </c>
      <c r="D330" s="26" t="s">
        <v>83</v>
      </c>
      <c r="E330" s="32" t="s">
        <v>613</v>
      </c>
      <c r="F330" s="33" t="s">
        <v>200</v>
      </c>
      <c r="G330" s="34">
        <v>48</v>
      </c>
      <c r="H330" s="35">
        <v>0</v>
      </c>
      <c r="I330" s="35">
        <f>ROUND(ROUND(H330,2)*ROUND(G330,3),2)</f>
      </c>
      <c r="J330" s="33" t="s">
        <v>65</v>
      </c>
      <c r="O330">
        <f>(I330*21)/100</f>
      </c>
      <c r="P330" t="s">
        <v>27</v>
      </c>
    </row>
    <row r="331" spans="1:5" ht="38.25">
      <c r="A331" s="36" t="s">
        <v>55</v>
      </c>
      <c r="E331" s="37" t="s">
        <v>620</v>
      </c>
    </row>
    <row r="332" spans="1:5" ht="12.75">
      <c r="A332" s="40" t="s">
        <v>57</v>
      </c>
      <c r="E332" s="39" t="s">
        <v>204</v>
      </c>
    </row>
    <row r="333" spans="1:16" ht="12.75">
      <c r="A333" s="26" t="s">
        <v>50</v>
      </c>
      <c r="B333" s="31" t="s">
        <v>621</v>
      </c>
      <c r="C333" s="31" t="s">
        <v>622</v>
      </c>
      <c r="D333" s="26" t="s">
        <v>52</v>
      </c>
      <c r="E333" s="32" t="s">
        <v>623</v>
      </c>
      <c r="F333" s="33" t="s">
        <v>94</v>
      </c>
      <c r="G333" s="34">
        <v>1</v>
      </c>
      <c r="H333" s="35">
        <v>0</v>
      </c>
      <c r="I333" s="35">
        <f>ROUND(ROUND(H333,2)*ROUND(G333,3),2)</f>
      </c>
      <c r="J333" s="33"/>
      <c r="O333">
        <f>(I333*21)/100</f>
      </c>
      <c r="P333" t="s">
        <v>27</v>
      </c>
    </row>
    <row r="334" spans="1:5" ht="63.75">
      <c r="A334" s="36" t="s">
        <v>55</v>
      </c>
      <c r="E334" s="37" t="s">
        <v>624</v>
      </c>
    </row>
    <row r="335" spans="1:5" ht="12.75">
      <c r="A335" s="40" t="s">
        <v>57</v>
      </c>
      <c r="E335" s="39" t="s">
        <v>176</v>
      </c>
    </row>
    <row r="336" spans="1:16" ht="12.75">
      <c r="A336" s="26" t="s">
        <v>50</v>
      </c>
      <c r="B336" s="31" t="s">
        <v>625</v>
      </c>
      <c r="C336" s="31" t="s">
        <v>626</v>
      </c>
      <c r="D336" s="26" t="s">
        <v>52</v>
      </c>
      <c r="E336" s="32" t="s">
        <v>627</v>
      </c>
      <c r="F336" s="33" t="s">
        <v>179</v>
      </c>
      <c r="G336" s="34">
        <v>66.291</v>
      </c>
      <c r="H336" s="35">
        <v>0</v>
      </c>
      <c r="I336" s="35">
        <f>ROUND(ROUND(H336,2)*ROUND(G336,3),2)</f>
      </c>
      <c r="J336" s="33" t="s">
        <v>65</v>
      </c>
      <c r="O336">
        <f>(I336*21)/100</f>
      </c>
      <c r="P336" t="s">
        <v>27</v>
      </c>
    </row>
    <row r="337" spans="1:5" ht="12.75">
      <c r="A337" s="36" t="s">
        <v>55</v>
      </c>
      <c r="E337" s="37" t="s">
        <v>52</v>
      </c>
    </row>
    <row r="338" spans="1:5" ht="63.75">
      <c r="A338" s="40" t="s">
        <v>57</v>
      </c>
      <c r="E338" s="39" t="s">
        <v>628</v>
      </c>
    </row>
    <row r="339" spans="1:16" ht="12.75">
      <c r="A339" s="26" t="s">
        <v>50</v>
      </c>
      <c r="B339" s="31" t="s">
        <v>629</v>
      </c>
      <c r="C339" s="31" t="s">
        <v>630</v>
      </c>
      <c r="D339" s="26" t="s">
        <v>71</v>
      </c>
      <c r="E339" s="32" t="s">
        <v>631</v>
      </c>
      <c r="F339" s="33" t="s">
        <v>179</v>
      </c>
      <c r="G339" s="34">
        <v>55.999</v>
      </c>
      <c r="H339" s="35">
        <v>0</v>
      </c>
      <c r="I339" s="35">
        <f>ROUND(ROUND(H339,2)*ROUND(G339,3),2)</f>
      </c>
      <c r="J339" s="33" t="s">
        <v>65</v>
      </c>
      <c r="O339">
        <f>(I339*21)/100</f>
      </c>
      <c r="P339" t="s">
        <v>27</v>
      </c>
    </row>
    <row r="340" spans="1:5" ht="12.75">
      <c r="A340" s="36" t="s">
        <v>55</v>
      </c>
      <c r="E340" s="37" t="s">
        <v>52</v>
      </c>
    </row>
    <row r="341" spans="1:5" ht="140.25">
      <c r="A341" s="40" t="s">
        <v>57</v>
      </c>
      <c r="E341" s="39" t="s">
        <v>632</v>
      </c>
    </row>
    <row r="342" spans="1:16" ht="12.75">
      <c r="A342" s="26" t="s">
        <v>50</v>
      </c>
      <c r="B342" s="31" t="s">
        <v>633</v>
      </c>
      <c r="C342" s="31" t="s">
        <v>630</v>
      </c>
      <c r="D342" s="26" t="s">
        <v>89</v>
      </c>
      <c r="E342" s="32" t="s">
        <v>631</v>
      </c>
      <c r="F342" s="33" t="s">
        <v>179</v>
      </c>
      <c r="G342" s="34">
        <v>6</v>
      </c>
      <c r="H342" s="35">
        <v>0</v>
      </c>
      <c r="I342" s="35">
        <f>ROUND(ROUND(H342,2)*ROUND(G342,3),2)</f>
      </c>
      <c r="J342" s="33" t="s">
        <v>65</v>
      </c>
      <c r="O342">
        <f>(I342*21)/100</f>
      </c>
      <c r="P342" t="s">
        <v>27</v>
      </c>
    </row>
    <row r="343" spans="1:5" ht="12.75">
      <c r="A343" s="36" t="s">
        <v>55</v>
      </c>
      <c r="E343" s="37" t="s">
        <v>634</v>
      </c>
    </row>
    <row r="344" spans="1:5" ht="12.75">
      <c r="A344" s="40" t="s">
        <v>57</v>
      </c>
      <c r="E344" s="39" t="s">
        <v>635</v>
      </c>
    </row>
    <row r="345" spans="1:16" ht="12.75">
      <c r="A345" s="26" t="s">
        <v>50</v>
      </c>
      <c r="B345" s="31" t="s">
        <v>636</v>
      </c>
      <c r="C345" s="31" t="s">
        <v>637</v>
      </c>
      <c r="D345" s="26" t="s">
        <v>71</v>
      </c>
      <c r="E345" s="32" t="s">
        <v>638</v>
      </c>
      <c r="F345" s="33" t="s">
        <v>179</v>
      </c>
      <c r="G345" s="34">
        <v>11.271</v>
      </c>
      <c r="H345" s="35">
        <v>0</v>
      </c>
      <c r="I345" s="35">
        <f>ROUND(ROUND(H345,2)*ROUND(G345,3),2)</f>
      </c>
      <c r="J345" s="33" t="s">
        <v>65</v>
      </c>
      <c r="O345">
        <f>(I345*21)/100</f>
      </c>
      <c r="P345" t="s">
        <v>27</v>
      </c>
    </row>
    <row r="346" spans="1:5" ht="12.75">
      <c r="A346" s="36" t="s">
        <v>55</v>
      </c>
      <c r="E346" s="37" t="s">
        <v>639</v>
      </c>
    </row>
    <row r="347" spans="1:5" ht="165.75">
      <c r="A347" s="40" t="s">
        <v>57</v>
      </c>
      <c r="E347" s="39" t="s">
        <v>640</v>
      </c>
    </row>
    <row r="348" spans="1:16" ht="12.75">
      <c r="A348" s="26" t="s">
        <v>50</v>
      </c>
      <c r="B348" s="31" t="s">
        <v>641</v>
      </c>
      <c r="C348" s="31" t="s">
        <v>642</v>
      </c>
      <c r="D348" s="26" t="s">
        <v>52</v>
      </c>
      <c r="E348" s="32" t="s">
        <v>643</v>
      </c>
      <c r="F348" s="33" t="s">
        <v>179</v>
      </c>
      <c r="G348" s="34">
        <v>4.387</v>
      </c>
      <c r="H348" s="35">
        <v>0</v>
      </c>
      <c r="I348" s="35">
        <f>ROUND(ROUND(H348,2)*ROUND(G348,3),2)</f>
      </c>
      <c r="J348" s="33" t="s">
        <v>65</v>
      </c>
      <c r="O348">
        <f>(I348*21)/100</f>
      </c>
      <c r="P348" t="s">
        <v>27</v>
      </c>
    </row>
    <row r="349" spans="1:5" ht="12.75">
      <c r="A349" s="36" t="s">
        <v>55</v>
      </c>
      <c r="E349" s="37" t="s">
        <v>644</v>
      </c>
    </row>
    <row r="350" spans="1:5" ht="38.25">
      <c r="A350" s="40" t="s">
        <v>57</v>
      </c>
      <c r="E350" s="39" t="s">
        <v>645</v>
      </c>
    </row>
    <row r="351" spans="1:16" ht="12.75">
      <c r="A351" s="26" t="s">
        <v>50</v>
      </c>
      <c r="B351" s="31" t="s">
        <v>646</v>
      </c>
      <c r="C351" s="31" t="s">
        <v>647</v>
      </c>
      <c r="D351" s="26" t="s">
        <v>52</v>
      </c>
      <c r="E351" s="32" t="s">
        <v>648</v>
      </c>
      <c r="F351" s="33" t="s">
        <v>200</v>
      </c>
      <c r="G351" s="34">
        <v>14</v>
      </c>
      <c r="H351" s="35">
        <v>0</v>
      </c>
      <c r="I351" s="35">
        <f>ROUND(ROUND(H351,2)*ROUND(G351,3),2)</f>
      </c>
      <c r="J351" s="33" t="s">
        <v>65</v>
      </c>
      <c r="O351">
        <f>(I351*21)/100</f>
      </c>
      <c r="P351" t="s">
        <v>27</v>
      </c>
    </row>
    <row r="352" spans="1:5" ht="12.75">
      <c r="A352" s="36" t="s">
        <v>55</v>
      </c>
      <c r="E352" s="37" t="s">
        <v>649</v>
      </c>
    </row>
    <row r="353" spans="1:5" ht="12.75">
      <c r="A353" s="40" t="s">
        <v>57</v>
      </c>
      <c r="E353" s="39" t="s">
        <v>650</v>
      </c>
    </row>
    <row r="354" spans="1:16" ht="12.75">
      <c r="A354" s="26" t="s">
        <v>50</v>
      </c>
      <c r="B354" s="31" t="s">
        <v>651</v>
      </c>
      <c r="C354" s="31" t="s">
        <v>652</v>
      </c>
      <c r="D354" s="26" t="s">
        <v>52</v>
      </c>
      <c r="E354" s="32" t="s">
        <v>653</v>
      </c>
      <c r="F354" s="33" t="s">
        <v>134</v>
      </c>
      <c r="G354" s="34">
        <v>1</v>
      </c>
      <c r="H354" s="35">
        <v>0</v>
      </c>
      <c r="I354" s="35">
        <f>ROUND(ROUND(H354,2)*ROUND(G354,3),2)</f>
      </c>
      <c r="J354" s="33"/>
      <c r="O354">
        <f>(I354*21)/100</f>
      </c>
      <c r="P354" t="s">
        <v>27</v>
      </c>
    </row>
    <row r="355" spans="1:5" ht="216.75">
      <c r="A355" s="36" t="s">
        <v>55</v>
      </c>
      <c r="E355" s="37" t="s">
        <v>654</v>
      </c>
    </row>
    <row r="356" spans="1:5" ht="12.75">
      <c r="A356" s="40" t="s">
        <v>57</v>
      </c>
      <c r="E356" s="39" t="s">
        <v>176</v>
      </c>
    </row>
    <row r="357" spans="1:16" ht="12.75">
      <c r="A357" s="26" t="s">
        <v>50</v>
      </c>
      <c r="B357" s="31" t="s">
        <v>655</v>
      </c>
      <c r="C357" s="31" t="s">
        <v>656</v>
      </c>
      <c r="D357" s="26" t="s">
        <v>52</v>
      </c>
      <c r="E357" s="32" t="s">
        <v>657</v>
      </c>
      <c r="F357" s="33" t="s">
        <v>134</v>
      </c>
      <c r="G357" s="34">
        <v>1</v>
      </c>
      <c r="H357" s="35">
        <v>0</v>
      </c>
      <c r="I357" s="35">
        <f>ROUND(ROUND(H357,2)*ROUND(G357,3),2)</f>
      </c>
      <c r="J357" s="33"/>
      <c r="O357">
        <f>(I357*21)/100</f>
      </c>
      <c r="P357" t="s">
        <v>27</v>
      </c>
    </row>
    <row r="358" spans="1:5" ht="51">
      <c r="A358" s="36" t="s">
        <v>55</v>
      </c>
      <c r="E358" s="37" t="s">
        <v>658</v>
      </c>
    </row>
    <row r="359" spans="1:5" ht="12.75">
      <c r="A359" s="40" t="s">
        <v>57</v>
      </c>
      <c r="E359" s="39" t="s">
        <v>176</v>
      </c>
    </row>
    <row r="360" spans="1:16" ht="12.75">
      <c r="A360" s="26" t="s">
        <v>50</v>
      </c>
      <c r="B360" s="31" t="s">
        <v>659</v>
      </c>
      <c r="C360" s="31" t="s">
        <v>660</v>
      </c>
      <c r="D360" s="26" t="s">
        <v>52</v>
      </c>
      <c r="E360" s="32" t="s">
        <v>661</v>
      </c>
      <c r="F360" s="33" t="s">
        <v>94</v>
      </c>
      <c r="G360" s="34">
        <v>1</v>
      </c>
      <c r="H360" s="35">
        <v>0</v>
      </c>
      <c r="I360" s="35">
        <f>ROUND(ROUND(H360,2)*ROUND(G360,3),2)</f>
      </c>
      <c r="J360" s="33"/>
      <c r="O360">
        <f>(I360*21)/100</f>
      </c>
      <c r="P360" t="s">
        <v>27</v>
      </c>
    </row>
    <row r="361" spans="1:5" ht="25.5">
      <c r="A361" s="36" t="s">
        <v>55</v>
      </c>
      <c r="E361" s="37" t="s">
        <v>662</v>
      </c>
    </row>
    <row r="362" spans="1:5" ht="12.75">
      <c r="A362" s="38" t="s">
        <v>57</v>
      </c>
      <c r="E362" s="39" t="s">
        <v>176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