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000_000" sheetId="2" r:id="rId2"/>
    <sheet name="001_001" sheetId="3" r:id="rId3"/>
    <sheet name="181_181" sheetId="4" r:id="rId4"/>
    <sheet name="201_201" sheetId="5" r:id="rId5"/>
    <sheet name="391_391" sheetId="6" r:id="rId6"/>
  </sheets>
  <definedNames/>
  <calcPr fullCalcOnLoad="1"/>
</workbook>
</file>

<file path=xl/sharedStrings.xml><?xml version="1.0" encoding="utf-8"?>
<sst xmlns="http://schemas.openxmlformats.org/spreadsheetml/2006/main" count="2206" uniqueCount="650">
  <si>
    <t>Firma: Pontex, spol. s r.o.</t>
  </si>
  <si>
    <t>Rekapitulace ceny</t>
  </si>
  <si>
    <t>Stavba: 18 381 00 - III/2334 VŠETATY, most evidenční číslo 2334-1 přes odpad z rybníka - PD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</si>
  <si>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</si>
  <si>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</si>
  <si>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</si>
  <si>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</si>
  <si>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</si>
  <si>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</si>
  <si>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</si>
  <si>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</si>
  <si>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</si>
  <si>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</si>
  <si>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</si>
  <si>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</si>
  <si>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18 381 00</t>
  </si>
  <si>
    <t>III/2334 VŠETATY, most evidenční číslo 2334-1 přes odpad z rybníka - PD</t>
  </si>
  <si>
    <t>O</t>
  </si>
  <si>
    <t>Objekt:</t>
  </si>
  <si>
    <t>000</t>
  </si>
  <si>
    <t>Vedlejší a ostatní náklady</t>
  </si>
  <si>
    <t>O1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</si>
  <si>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</si>
  <si>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</si>
  <si>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</si>
  <si>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</si>
  <si>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</si>
  <si>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</si>
  <si>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</si>
  <si>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</si>
  <si>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</si>
  <si>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</si>
  <si>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</si>
  <si>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</si>
  <si>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</si>
  <si>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</si>
  <si>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</si>
  <si>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</si>
  <si>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</si>
  <si>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</si>
  <si>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</si>
  <si>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</si>
  <si>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</si>
  <si>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</si>
  <si>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</si>
  <si>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</si>
  <si>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</si>
  <si>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 xml:space="preserve">  000</t>
  </si>
  <si>
    <t>SD</t>
  </si>
  <si>
    <t>Všeobecné konstrukce a práce</t>
  </si>
  <si>
    <t>P</t>
  </si>
  <si>
    <t>00410R</t>
  </si>
  <si>
    <t/>
  </si>
  <si>
    <t>Vedlejší náklady</t>
  </si>
  <si>
    <t>KPL</t>
  </si>
  <si>
    <t>PP</t>
  </si>
  <si>
    <t>obsahují zejména náklady na: 
- ztížené výrobní podmínky související s umístěním stavby, provozními nebo 
dopravními omezeními 
- uvedení stavbou dotčených ploch a staveništní dopravou dotčených komunikací 
do původního nebo projektovaného stavu 
- zajištění bezpečnosti při provádění stavby ve smyslu bezpečnosti práce a 
ochrany životního prostředí 
- likvidace přebytečného stavebního materiálu odpovídajícím způsobem 
- péče o nepředané objekty a konstrukce stavby, jejich ošetřování 
- nutný rozsah stavebního pojištění budovaného díla na předmětné stavbě a 
pojištění odpovědnosti za škodu způsobenou dodavatelem třetí osobě 
- zajištění bankovních garancí 
- všechny další nutné náklady k řádnému a úplnému zhotovení předmětu díla 
zřejmé ze zadávací dokumentace nebo místních podmínek</t>
  </si>
  <si>
    <t>VV</t>
  </si>
  <si>
    <t>00420R</t>
  </si>
  <si>
    <t>Ostatní náklady</t>
  </si>
  <si>
    <t>obsahují zejména náklady na: 
- úpravu příslušné dokumentace dle technologických postupů zhotovitele a dle při 
provádění díla zjištěných skutečností 
- zpracování Plánu bezpečnosti a ochrany zdraví při práci na staveništi (dle § 15, 
odst. 2 zákona č. 309/2006 Sb., kterým se upravují další požadavky BOZP) 
- zpracování technologických postupů a plánů kontrol 
- všechny další nutné činnosti k řádnému a úplnému zhotovení předmětu díla 
zřejmé ze zadávací dokumentace nebo místních podmínek</t>
  </si>
  <si>
    <t>02620</t>
  </si>
  <si>
    <t>ZKOUŠENÍ KONSTRUKCÍ A PRACÍ NEZÁVISLOU ZKUŠEBNOU</t>
  </si>
  <si>
    <t>2022_OTSKP</t>
  </si>
  <si>
    <t>dle TKP, včetně zkoušení obsahu aromatických uhlovodíků a zatřídění dle vyhlášky č. 130/2019 sb. v aktuálním znění vč.vrtů a odběru vzorků</t>
  </si>
  <si>
    <t>02710R</t>
  </si>
  <si>
    <t>A</t>
  </si>
  <si>
    <t>PASPORTIZACE OBJEKTŮ V OKOLÍ STAVBY</t>
  </si>
  <si>
    <t>02730</t>
  </si>
  <si>
    <t>POMOC PRÁCE ZŘÍZ NEBO ZAJIŠŤ OCHRANU INŽENÝRSKÝCH SÍTÍ</t>
  </si>
  <si>
    <t>zajištění ochrany všech stávajících vedení sítí po dobu stavby</t>
  </si>
  <si>
    <t>02851</t>
  </si>
  <si>
    <t>B</t>
  </si>
  <si>
    <t>PRŮZKUMNÉ PRÁCE DIAGNOSTIKY KONSTRUKCÍ NA POVRCHU</t>
  </si>
  <si>
    <t>přejímka základové spáry</t>
  </si>
  <si>
    <t>7</t>
  </si>
  <si>
    <t>02910</t>
  </si>
  <si>
    <t>OSTATNÍ POŽADAVKY - ZEMĚMĚŘIČSKÁ MĚŘENÍ</t>
  </si>
  <si>
    <t>vytyčení stávajících IS</t>
  </si>
  <si>
    <t>8</t>
  </si>
  <si>
    <t>vytyčení hranice staveniště, vč.vyhotovení vytyčovacího protokolu stavby</t>
  </si>
  <si>
    <t>029113</t>
  </si>
  <si>
    <t>OSTATNÍ POŽADAVKY - GEODETICKÉ ZAMĚŘENÍ - CELKY</t>
  </si>
  <si>
    <t>KUS</t>
  </si>
  <si>
    <t>Zaměření skutečného stavu po dokončení stavby vč.zákresu do katastrální mapy a její digitalizace</t>
  </si>
  <si>
    <t>zaměř.opěr po odbourání</t>
  </si>
  <si>
    <t>02940</t>
  </si>
  <si>
    <t>OSTATNÍ POŽADAVKY - VYPRACOVÁNÍ DOKUMENTACE</t>
  </si>
  <si>
    <t>technické předpisy (betonáž, izolace, sanace, PKO, tryskání apod.)</t>
  </si>
  <si>
    <t>12</t>
  </si>
  <si>
    <t>VTD pažení ze zápor 
VTD podpěrné skruže NK</t>
  </si>
  <si>
    <t>1=1,000 [A]</t>
  </si>
  <si>
    <t>13</t>
  </si>
  <si>
    <t>02943</t>
  </si>
  <si>
    <t>OSTATNÍ POŽADAVKY - VYPRACOVÁNÍ RDS</t>
  </si>
  <si>
    <t>14</t>
  </si>
  <si>
    <t>RDS pro DIO vč.zajištění rozhodnutí o uzavírce a DIR</t>
  </si>
  <si>
    <t>15</t>
  </si>
  <si>
    <t>02944</t>
  </si>
  <si>
    <t>OSTAT POŽADAVKY - DOKUMENTACE SKUTEČ PROVEDENÍ V DIGIT FORMĚ</t>
  </si>
  <si>
    <t>skutečného provedení stavby</t>
  </si>
  <si>
    <t>16</t>
  </si>
  <si>
    <t>02946</t>
  </si>
  <si>
    <t>OSTAT POŽADAVKY - FOTODOKUMENTACE</t>
  </si>
  <si>
    <t>Včetně zdokumentování stávajícího stavu během demolice</t>
  </si>
  <si>
    <t>17</t>
  </si>
  <si>
    <t>02950</t>
  </si>
  <si>
    <t>OSTATNÍ POŽADAVKY - POSUDKY, KONTROLY, REVIZNÍ ZPRÁVY</t>
  </si>
  <si>
    <t>Povodňový a havarijní plán</t>
  </si>
  <si>
    <t>20000</t>
  </si>
  <si>
    <t>18</t>
  </si>
  <si>
    <t>02960</t>
  </si>
  <si>
    <t>OSTATNÍ POŽADAVKY - ODBORNÝ DOZOR</t>
  </si>
  <si>
    <t>Technicko inženýrská činnost projektanta</t>
  </si>
  <si>
    <t>19</t>
  </si>
  <si>
    <t>Inženýrská činnost pro DIO</t>
  </si>
  <si>
    <t>20</t>
  </si>
  <si>
    <t>C</t>
  </si>
  <si>
    <t>Geotechnický dohled</t>
  </si>
  <si>
    <t>21</t>
  </si>
  <si>
    <t>02991</t>
  </si>
  <si>
    <t>OSTATNÍ POŽADAVKY - INFORMAČNÍ TABULE</t>
  </si>
  <si>
    <t>Označení stavby dle směrnic investora</t>
  </si>
  <si>
    <t>2=2,000 [A] ..... odhad</t>
  </si>
  <si>
    <t>22</t>
  </si>
  <si>
    <t>03100</t>
  </si>
  <si>
    <t>ZAŘÍZENÍ STAVENIŠTĚ - ZŘÍZENÍ, PROVOZ, DEMONTÁŽ</t>
  </si>
  <si>
    <t>vč.oplocení staveniště, proviz.zábradlí a pod. 
Vč. případného nájmu pozemku, vč. provizorních komunikací a případných záborů 
vč. buňkoviště, toalet a dalšího zařízení nezbytného pro provoz a řízení stavby po 
celou dobu její výstavby</t>
  </si>
  <si>
    <t>23</t>
  </si>
  <si>
    <t>03999R</t>
  </si>
  <si>
    <t>PŘÍPLATEK ZA PRÁCE MALÉHO ROZSAHU</t>
  </si>
  <si>
    <t>Odhad 
Zahrnuje zvýšené náklady spojené s provedením prací, u nichž vlivem malého rozsahu náklady na dopravu, zajištění stroj.vybavení a pod. neobvykle navyšují jednotkovou cenu</t>
  </si>
  <si>
    <t>001</t>
  </si>
  <si>
    <t>Demolice stávajícího mostu</t>
  </si>
  <si>
    <t xml:space="preserve">  001</t>
  </si>
  <si>
    <t>015111</t>
  </si>
  <si>
    <t>POPLATKY ZA LIKVIDACŮ ODPADŮ NEKONTAMINOVANÝCH - 17 05 04  VYTĚŽENÉ ZEMINY A HORNINY -  I. TŘÍDA TĚŽITELNOSTI</t>
  </si>
  <si>
    <t>T</t>
  </si>
  <si>
    <t>7,0*1,8=12,600 [A] ..... čištění vodotečí od nánosů, viz pol č 12960 
1,5*1,2*(6,0+10,0)*2,0=57,600 [B] ........ rozměry odhadem, viz pol.č.124738 
39,400*2,0=78,800 [C] ....... viz položka č.123738 
Celkem:  
A+B+C=149,000 [D]</t>
  </si>
  <si>
    <t>015120</t>
  </si>
  <si>
    <t>POPLATKY ZA LIKVIDACŮ ODPADŮ NEKONTAMINOVANÝCH - 17 01 02  STAVEBNÍ A DEMOLIČNÍ SUŤ (CIHLY)</t>
  </si>
  <si>
    <t>16,360*1,8=29,448 [B] ..... viz položka 966148 a 
54,902*1,8=98,824 [A] ..... viz položka 966148 b 
8,004*1,8=14,407 [C] ....... viz položka 966148 c 
31,106*1,8=55,991 [D] ..... viz položka 966148 d 
Celkem: B+A+C+D=198,670 [E]</t>
  </si>
  <si>
    <t>015140</t>
  </si>
  <si>
    <t>a</t>
  </si>
  <si>
    <t>POPLATKY ZA LIKVIDACŮ ODPADŮ NEKONTAMINOVANÝCH - 17 01 01  BETON Z DEMOLIC OBJEKTŮ, ZÁKLADŮ TV</t>
  </si>
  <si>
    <t>prostý beton</t>
  </si>
  <si>
    <t>6,966*2,3=16,022 [A] ..... viz položka 966158 
8,367*2,3=19,244 [B] ....... viz položka 114228 
Celkem: A+B=35,266 [C]</t>
  </si>
  <si>
    <t>b</t>
  </si>
  <si>
    <t>železobeton</t>
  </si>
  <si>
    <t>2,058*2,5=5,145 [A] ..... viz položka 966168 (bourání říms) 
0,999*2,5=2,498 [B] ..... viz položka 966168 (bourání želbet trámu) 
Celkem: A+B=7,643 [C]</t>
  </si>
  <si>
    <t>015330</t>
  </si>
  <si>
    <t>POPLATKY ZA LIKVIDACŮ ODPADŮ NEKONTAMINOVANÝCH - 17 05 04  KAMENNÁ SUŤ</t>
  </si>
  <si>
    <t>((0,538+0,323+0,538)*5,0)*2,6=18,187 [A] 
pozn.: měrná hmotnost kamenné suti (zdivo na MC) = 2,6 [t/m3] 
98,020*1,9=186,238 [B] ..... viz položka č. 113328 
pozn.: měrná hmotnost - suť ze sypkých vozovkových vrstev = 1,9 [t/m3] 
4,5*2,3=10,350 [C] ..... viz položka č. 113348 
pozn.: měrná hmotnost - suť z vrstev s cementovým pojivem = 2,3 [t/m3] 
Celkem:  
A+B+C=214,775 [D]</t>
  </si>
  <si>
    <t>Zemní práce</t>
  </si>
  <si>
    <t>111208</t>
  </si>
  <si>
    <t>ODSTRANĚNÍ KŘOVIN S ODVOZEM DO 20KM</t>
  </si>
  <si>
    <t>M2</t>
  </si>
  <si>
    <t>včetně likvidace</t>
  </si>
  <si>
    <t>22=22,000 [A] ..... bez černý 
8=8,000 [B] ......... bez černý 
8=8,000 [C] ......... bez černý 
17=17,000 [D] ..... bez černý 
4=4,000 [E] .......... růže šípková 
5=5,000 [F] .......... dub letní 
(viz tabulka dřevin) 
Celkem: A+B+C+D+E+F=64,000 [G]</t>
  </si>
  <si>
    <t>112048</t>
  </si>
  <si>
    <t>KÁCENÍ STROMŮ D KMENE DO 0,3M S ODSTRANĚNÍM PAŘEZŮ, ODVOZ DO 20KM</t>
  </si>
  <si>
    <t>odvoz kmenů podle požadavku objednatele 
ostatní (větve, pařezy) včetně likvidace</t>
  </si>
  <si>
    <t>1=1,000 [A] ...... Jasan ztepilý; průměr kmene 0,16 [m] 
1=1,000 [B] ...... Jasan ztepilý; průměr kmene 0,16 [m] 
1=1,000 [C] ...... Třešeň obecná; průměr kmene 0,08+0,08 [m] 
1=1,000 [D] ...... Třešeň obecná; průměr kmene 0,10 [m] 
1=1,000 [E] ...... Jasan ztepilý; průměr kmene 0,25 [m] 
1=1,000 [F] ...... Jasan ztepilý; průměr kmene do 0,3 [m] 
4=4,000 [G] ...... Jasan ztepilý; průměr kmene 0,15 [m] 
(viz tabulka dřevin) 
Celkem: A+B+C+D+E+F+G=10,000 [H]</t>
  </si>
  <si>
    <t>113328</t>
  </si>
  <si>
    <t>ODSTRAN PODKL ZPEVNĚNÝCH PLOCH Z KAMENIVA NESTMEL, ODVOZ DO 20KM</t>
  </si>
  <si>
    <t>M3</t>
  </si>
  <si>
    <t>podkladní vrstvy (kamenivo - ODHAD), na mostě pod asfaltovou plochou</t>
  </si>
  <si>
    <t>3,685[m2] *4,0[m] =14,740 [A] ........ podkladní vrstvy (kamenivo - ODHAD), na mostě pod asfaltovou plochou 
277,60[m2] *0,30[m] =83,280 [B] ..... podkladní vrstvy (kamenivo), mimo most 
Celkem:  
A+B=98,020 [C]</t>
  </si>
  <si>
    <t>113348</t>
  </si>
  <si>
    <t>ODSTRAN PODKL ZPEVNĚNÝCH PLOCH S CEM POJIVEM, ODVOZ DO 20KM</t>
  </si>
  <si>
    <t>odstranění podkladní vrstvy (kamenivo zpevněné cementem - ODHAD)</t>
  </si>
  <si>
    <t>4,0*7,5*0,150=4,500 [A] ..... most</t>
  </si>
  <si>
    <t>113728</t>
  </si>
  <si>
    <t>FRÉZOVÁNÍ ZPEVNĚNÝCH PLOCH ASFALTOVÝCH, ODVOZ DO 20KM</t>
  </si>
  <si>
    <t>vyfrézovaný materiál bude odkoupen zhotovitelem</t>
  </si>
  <si>
    <t>1,293 [m2] *7,55[ m] =9,762 [A] ..... most 
270,60[m2] *0,250 [m] =67,650 [B] ..... mimo most 
Celkem:  
A+B=77,412 [C]</t>
  </si>
  <si>
    <t>114228</t>
  </si>
  <si>
    <t>ODSTRAN KONSTR VODNÍCH KORYT Z BET PROST, ODVOZ DO 20KM</t>
  </si>
  <si>
    <t>vybourání skluzů z prostého betonu</t>
  </si>
  <si>
    <t>1,819=1,819 [A] ..... plocha konstrukce ze vzorového příčného řezu 
2=2,000 [B] ..... počet skluzů 
2,3=2,300 [C] ..... šířka skluzu 
Celkem: A*B*C=8,367 [D]</t>
  </si>
  <si>
    <t>11525</t>
  </si>
  <si>
    <t>PŘEVEDENÍ VODY POTRUBÍM DN 600 NEBO ŽLABY R.O. DO 2,0M</t>
  </si>
  <si>
    <t>M</t>
  </si>
  <si>
    <t>2*30,0=60,000 [A]</t>
  </si>
  <si>
    <t>121104</t>
  </si>
  <si>
    <t>SEJMUTÍ ORNICE NEBO LESNÍ PŮDY S ODVOZEM DO 5KM</t>
  </si>
  <si>
    <t>220,0*0,2=44,000 [A] ..... plocha odhadem</t>
  </si>
  <si>
    <t>123738</t>
  </si>
  <si>
    <t>ODKOP PRO SPOD STAVBU SILNIC A ŽELEZNIC TŘ. I, ODVOZ DO 20KM</t>
  </si>
  <si>
    <t>78,80*0,50=39,400 [A]</t>
  </si>
  <si>
    <t>124738</t>
  </si>
  <si>
    <t>VYKOPÁVKY PRO KORYTA VODOTEČÍ TŘ. I, ODVOZ DO 20KM</t>
  </si>
  <si>
    <t>odstranění dočasných hrázek</t>
  </si>
  <si>
    <t>1,5*1,2*(6,0+10,0)=28,800 [A] ........ rozměry odhadem (viz položka 17780)</t>
  </si>
  <si>
    <t>12960</t>
  </si>
  <si>
    <t>ČIŠTĚNÍ VODOTEČÍ A MELIORAČ KANÁLŮ OD NÁNOSŮ</t>
  </si>
  <si>
    <t>2*7,0=14,000 [A] ..... odhad</t>
  </si>
  <si>
    <t>17120</t>
  </si>
  <si>
    <t>ULOŽENÍ SYPANINY DO NÁSYPŮ A NA SKLÁDKY BEZ ZHUTNĚNÍ</t>
  </si>
  <si>
    <t>1,5*1,2*(6,0+10,0)=28,800 [A] ........ rozměry odhadem (viz položka 124738); odstranění dočasných hrázek 
39,400=39,400 [B] .......... viz položka 123738 
220,0*0,2=44,000 [C] ..... uložení sejmuté ornice na meziskládce, viz položka 121104 
Celkem:  
A+B+C=112,200 [D]</t>
  </si>
  <si>
    <t>17780</t>
  </si>
  <si>
    <t>ZEMNÍ HRÁZKY Z NAKUPOVANÝCH MATERIÁLŮ</t>
  </si>
  <si>
    <t>1,5*1,2*(6,0+10,0)=28,800 [A] ........ rozměry odhadem</t>
  </si>
  <si>
    <t>Ostatní konstrukce a práce</t>
  </si>
  <si>
    <t>9112A3</t>
  </si>
  <si>
    <t>ZÁBRADLÍ MOSTNÍ S VODOR MADLY - DEMONTÁŽ S PŘESUNEM</t>
  </si>
  <si>
    <t>ocelové zábradlí s vodorovnou výplní 
včetně odvozu na místo určené investorem</t>
  </si>
  <si>
    <t>8,15=8,150 [A] ..... levá strana; odměřeno digitálně z půdorysu 
10,244=10,244 [B] ..... pravá strana, odměřeno digitálně z půdorysu 
Celkem:  
A+B=18,394 [C]</t>
  </si>
  <si>
    <t>911CB3</t>
  </si>
  <si>
    <t>SVODIDLO BETON, ÚROVEŇ ZADRŽ H1 VÝŠ 0,8M - DEMONTÁŽ S PŘESUNEM</t>
  </si>
  <si>
    <t>10,0+8,0=18,000 [A]</t>
  </si>
  <si>
    <t>914823</t>
  </si>
  <si>
    <t>STÁLÁ DOPRAV ZAŘÍZ Z4 OCEL S FÓLIÍ TŘ 1 DEMONTÁŽ</t>
  </si>
  <si>
    <t>typ Z4a (u betonových svodidel)</t>
  </si>
  <si>
    <t>966148</t>
  </si>
  <si>
    <t>BOURÁNÍ KONSTRUKCÍ Z CIHEL A TVÁRNIC S ODVOZEM DO 20KM</t>
  </si>
  <si>
    <t>bourání cihelných kleneb</t>
  </si>
  <si>
    <t>1,636*5,0*2=16,360 [A]</t>
  </si>
  <si>
    <t>bourání opěrných zdí</t>
  </si>
  <si>
    <t>opěrná zeď vlevo: 
(1,075+0,6)/2*1,9*3,0+(1,325+0,6)/2*2,90*3,075+(1,35+0,60)/2*3,0*3,075+(1,10+0,60)/2*2,0*3,0=27,451 [A] 
opěrná zeď vpravo: 
(1,075+0,6)/2*1,9*3,0+(1,325+0,6)/2*2,90*3,075+(1,35+0,60)/2*3,0*3,075+(1,10+0,60)/2*2,0*3,0=27,451 [B] 
Celkem:  
A+B=54,902 [C]</t>
  </si>
  <si>
    <t>24</t>
  </si>
  <si>
    <t>c</t>
  </si>
  <si>
    <t>bourání čelní zdi z cihlového zdiva</t>
  </si>
  <si>
    <t>levá strana: 
8,003[m2] *0,500=4,002 [A] 
pravá strana: 
8,003[m2] *0,500=4,002 [B] 
Celkem: A+B=8,004 [C]</t>
  </si>
  <si>
    <t>25</t>
  </si>
  <si>
    <t>d</t>
  </si>
  <si>
    <t>bourání opěr a pilíře</t>
  </si>
  <si>
    <t>2,054[m2] *5,0[m]=10,270 [A] 
1,921[m2] *5,5[m]=10,566 [B] 
2,054[m2] *5,0[m]=10,270 [C] 
Celkem: 
 A+B+C=31,106 [D]</t>
  </si>
  <si>
    <t>26</t>
  </si>
  <si>
    <t>966158</t>
  </si>
  <si>
    <t>BOURÁNÍ KONSTRUKCÍ Z PROST BETONU S ODVOZEM DO 20KM</t>
  </si>
  <si>
    <t>bourání základů: 
opěra1: 0,8*8,708=6,966 [A]</t>
  </si>
  <si>
    <t>27</t>
  </si>
  <si>
    <t>966168</t>
  </si>
  <si>
    <t>BOURÁNÍ KONSTRUKCÍ ZE ŽELEZOBETONU S ODVOZEM DO 20KM</t>
  </si>
  <si>
    <t>bourání říms: 
levá strana: 0,300*3,780=1,134 [A] 
pravá strana: 0,225*4,108=0,924 [B] 
Celkem:  
A+B=2,058 [D] 
bourání železobetonového trámu (rozšíření): 
6,150*0,500*0,325=0,999 [E] 
Celkem: D+E=3,057 [F]</t>
  </si>
  <si>
    <t>28</t>
  </si>
  <si>
    <t>967138</t>
  </si>
  <si>
    <t>VYBOURÁNÍ ČÁSTÍ KONSTRUKCÍ KAMENNÝCH NA MC S ODVOZEM DO 20KM</t>
  </si>
  <si>
    <t>stabilizační přizdívka (klenby) z lomového kamene</t>
  </si>
  <si>
    <t>(0,538+0,323+0,538)*5,0=6,995 [A]</t>
  </si>
  <si>
    <t>29</t>
  </si>
  <si>
    <t>967188R1</t>
  </si>
  <si>
    <t>VYBOURÁNÍ ČÁSTÍ KONSTRUKCÍ KOVOVÝCH S ODVOZEM DO 20KM</t>
  </si>
  <si>
    <t>KS</t>
  </si>
  <si>
    <t>odstranění značení - evidenčního čísla mostu (komplet)</t>
  </si>
  <si>
    <t>181</t>
  </si>
  <si>
    <t>Dopravně inženýrská opatření</t>
  </si>
  <si>
    <t xml:space="preserve">  181</t>
  </si>
  <si>
    <t>02710</t>
  </si>
  <si>
    <t>POMOC PRÁCE ZŘÍZ NEBO ZAJIŠŤ OBJÍŽĎKY A PŘÍSTUP CESTY</t>
  </si>
  <si>
    <t>Pasportizace objízdné trasy před uvedením do provozu a po ukončení provozu.</t>
  </si>
  <si>
    <t>kontrola stavu objízdné trasy v průběhu provozu na objízdné trase</t>
  </si>
  <si>
    <t>další přípravné práce před uvedením objížďky do provozu (prořez větví zasahujících do vozovky případně bránících v rozhledu, odstranění nánosů a vegetace na krajnicich</t>
  </si>
  <si>
    <t>Komunikace</t>
  </si>
  <si>
    <t>5770R1</t>
  </si>
  <si>
    <t>Oprava objízdných tras</t>
  </si>
  <si>
    <t>Frézování, postřik asf., pokládka obrusné vrstvy ACO tl.50 mm</t>
  </si>
  <si>
    <t>1200=1 200,000 [A]</t>
  </si>
  <si>
    <t>91400</t>
  </si>
  <si>
    <t>DOČASNÉ ZAKRYTÍ NEBO OTOČENÍ STÁVAJÍCÍCH DOPRAVNÍCH ZNAČEK</t>
  </si>
  <si>
    <t>20=20,000 [A] ...... počet odhadem; viz TZ kapitola 2.2 "Technické provedení"</t>
  </si>
  <si>
    <t>914122</t>
  </si>
  <si>
    <t>DOPRAVNÍ ZNAČKY ZÁKLADNÍ VELIKOSTI OCELOVÉ FÓLIE TŘ 1 - MONTÁŽ S PŘEMÍSTĚNÍM</t>
  </si>
  <si>
    <t>viz TZ kapitola 2.2 Technické provedení</t>
  </si>
  <si>
    <t>33=33,000 [A]</t>
  </si>
  <si>
    <t>914123</t>
  </si>
  <si>
    <t>DOPRAVNÍ ZNAČKY ZÁKLADNÍ VELIKOSTI OCELOVÉ FÓLIE TŘ 1 - DEMONTÁŽ</t>
  </si>
  <si>
    <t>914129</t>
  </si>
  <si>
    <t>DOPRAV ZNAČKY ZÁKLAD VEL OCEL FÓLIE TŘ 1 - NÁJEMNÉ</t>
  </si>
  <si>
    <t>KSDEN</t>
  </si>
  <si>
    <t>33*27*7=6 237,000 [A]</t>
  </si>
  <si>
    <t>914922</t>
  </si>
  <si>
    <t>SLOUPKY A STOJKY DZ Z OCEL TRUBEK DO PATKY MONTÁŽ S PŘESUNEM</t>
  </si>
  <si>
    <t>33 (značky) + 8 (zábrany) =41,000 [A]</t>
  </si>
  <si>
    <t>914923</t>
  </si>
  <si>
    <t>SLOUPKY A STOJKY DZ Z OCEL TRUBEK DO PATKY DEMONTÁŽ</t>
  </si>
  <si>
    <t>914929</t>
  </si>
  <si>
    <t>SLOUPKY A STOJKY DZ Z OCEL TRUBEK DO PATKY NÁJEMNÉ</t>
  </si>
  <si>
    <t>(33 (značky) + 8 (zábrany))*27*7 =7 749,000 [A]</t>
  </si>
  <si>
    <t>916122</t>
  </si>
  <si>
    <t>DOPRAV SVĚTLO VÝSTRAŽ SOUPRAVA 3KS - MONTÁŽ S PŘESUNEM</t>
  </si>
  <si>
    <t>4=4,000 [A]</t>
  </si>
  <si>
    <t>916123</t>
  </si>
  <si>
    <t>DOPRAV SVĚTLO VÝSTRAŽ SOUPRAVA 3KS - DEMONTÁŽ</t>
  </si>
  <si>
    <t>916129</t>
  </si>
  <si>
    <t>DOPRAV SVĚTLO VÝSTRAŽ SOUPRAVA 3KS - NÁJEMNÉ</t>
  </si>
  <si>
    <t>4*27*7=756,000 [A]</t>
  </si>
  <si>
    <t>916312</t>
  </si>
  <si>
    <t>DOPRAVNÍ ZÁBRANY Z2 S FÓLIÍ TŘ 1 - MONTÁŽ S PŘESUNEM</t>
  </si>
  <si>
    <t>4=4,000 [A=1,000 [B]</t>
  </si>
  <si>
    <t>916313</t>
  </si>
  <si>
    <t>DOPRAVNÍ ZÁBRANY Z2 S FÓLIÍ TŘ 1 - DEMONTÁŽ</t>
  </si>
  <si>
    <t>916319</t>
  </si>
  <si>
    <t>DOPRAVNÍ ZÁBRANY Z2 - NÁJEMNÉ</t>
  </si>
  <si>
    <t>916722</t>
  </si>
  <si>
    <t>UPEVŇOVACÍ KONSTR - PODKLADNÍ DESKA OD 28KG - MONTÁŽ S PŘESUNEM</t>
  </si>
  <si>
    <t>916723</t>
  </si>
  <si>
    <t>UPEVŇOVACÍ KONSTR - PODKLADNÍ DESKA OD 28KG - DEMONTÁŽ</t>
  </si>
  <si>
    <t>916729</t>
  </si>
  <si>
    <t>UPEVŇOVACÍ KONSTR - PODKL DESKA OD 28KG - NÁJEMNÉ</t>
  </si>
  <si>
    <t>201</t>
  </si>
  <si>
    <t>Most</t>
  </si>
  <si>
    <t xml:space="preserve">  201</t>
  </si>
  <si>
    <t>X</t>
  </si>
  <si>
    <t>626,355*2,0=1 252,710 [A] ..... zemina z výkopu jam 
22,41*2,0=44,820 [B] .......... zemina z výkopu rýh 
Celkem:  
A+B=1 297,530 [D]</t>
  </si>
  <si>
    <t>plán sledování a údržby mostu</t>
  </si>
  <si>
    <t>výpočet zatížitelnosti vč.vyhodnocení</t>
  </si>
  <si>
    <t>113765</t>
  </si>
  <si>
    <t>FRÉZOVÁNÍ DRÁŽKY PRŮŘEZU DO 600MM2 V ASFALTOVÉ VOZOVCE</t>
  </si>
  <si>
    <t>frézování, případně vytvoření drážky jiným způsobem (rozhraní asf. vozovka a panely)</t>
  </si>
  <si>
    <t>6,475+7,150=13,625 [A] ..... v místě opěr 
2,339+2,355+2,954+4,955+2,139+2,128+6,147=23,017 [B] ..... v místě napojení na stávající komunikaci 
Celkem:  
A+B=36,642 [C]</t>
  </si>
  <si>
    <t>11511</t>
  </si>
  <si>
    <t>ČERPÁNÍ VODY DO 500 L/MIN</t>
  </si>
  <si>
    <t>HOD</t>
  </si>
  <si>
    <t>5 [týdnů] * 7 [dnů /týden] * 8 [hodin/den] * 3 [počet]=840,000 [A]</t>
  </si>
  <si>
    <t>125734</t>
  </si>
  <si>
    <t>VYKOPÁVKY ZE ZEMNÍKŮ A SKLÁDEK TŘ. I, ODVOZ DO 5KM</t>
  </si>
  <si>
    <t>naložení ornice na meziskládce a dovoz zpět na stavbu</t>
  </si>
  <si>
    <t>220*0,3=66,000 [A] .......... ornice 
(27,816+17,994)*0,93=42,603 [B] .......... zpětný zásyp, viz 17411 
Celkem: A+B=108,603 [C]</t>
  </si>
  <si>
    <t>131734</t>
  </si>
  <si>
    <t>HLOUBENÍ JAM ZAPAŽ I NEPAŽ TŘ. I, ODVOZ DO 5KM</t>
  </si>
  <si>
    <t>odvoz výkopku na mezideponii pro pozdější zpětný zásyp</t>
  </si>
  <si>
    <t>(27,816+17,994)*0,93=42,603 [A] .......... viz položka 17411</t>
  </si>
  <si>
    <t>131738</t>
  </si>
  <si>
    <t>HLOUBENÍ JAM ZAPAŽ I NEPAŽ TŘ. I, ODVOZ DO 20KM</t>
  </si>
  <si>
    <t>97,958+21,08+33,276+105,1433+0,303+2,826+25,716+7,212+31,1388+22,554+36,909+73,36+5,721+36,828+2,088+9,508+0,622+58,4415+55,67=626,355 [A] 
-42,603=-42,603 [B] 
Celkem: A+B=583,752 [C]</t>
  </si>
  <si>
    <t>132738</t>
  </si>
  <si>
    <t>HLOUBENÍ RÝH ŠÍŘ DO 2M PAŽ I NEPAŽ TŘ. I, ODVOZ DO 20KM</t>
  </si>
  <si>
    <t>výkop pro prahy (vodoteč, položka č.467314): 
3,509+3,842+1,809=9,160 [A] 
výkop pro prahy (zpevnění svahů, položka č.272314): 
13,250=13,250 [B] 
Celkem: A+B=22,410 [C]</t>
  </si>
  <si>
    <t>626,355=626,355 [A] ..... zemina z výkopu jam 
22,41=22,410 [B] .......... zemina z výkopu rýh 
Celkem: A+B=648,765 [D]</t>
  </si>
  <si>
    <t>17411</t>
  </si>
  <si>
    <t>ZÁSYP JAM A RÝH ZEMINOU SE ZHUTNĚNÍM</t>
  </si>
  <si>
    <t>zásyp mezi objektem a záporovou stěnou; pravá strana</t>
  </si>
  <si>
    <t>(27,816+17,994)*0,93=42,603 [A]</t>
  </si>
  <si>
    <t>17481</t>
  </si>
  <si>
    <t>ZÁSYP JAM A RÝH Z NAKUPOVANÝCH MATERIÁLŮ</t>
  </si>
  <si>
    <t>těsnící výplň z nepropustného materiálu: 
11,3136*3,8=42,992 [A] 
viz PD výkres č.10.1 "Výkopy - část 1"</t>
  </si>
  <si>
    <t>17511</t>
  </si>
  <si>
    <t>OBSYP POTRUBÍ A OBJEKTŮ SE ZHUTNĚNÍM</t>
  </si>
  <si>
    <t>obsyp obetonovaného propustku</t>
  </si>
  <si>
    <t>11,0=11,000 [A] ..... pod účelovou komunikací (propustek) 
9,5=9,500 [B] ......... pod komunikací do Všetat (propustek) 
2*(0,5*(0,9+0,6+0,6)*(0,75+0,15))=1,890 [D] 
Celkem: (A+B)*D=38,745 [C]</t>
  </si>
  <si>
    <t>18214</t>
  </si>
  <si>
    <t>ÚPRAVA POVRCHŮ SROVNÁNÍM ÚZEMÍ V TL DO 0,25M</t>
  </si>
  <si>
    <t>příprava pro rozprostření ornice a osetí (příkopy) položky č.18223 a 18241</t>
  </si>
  <si>
    <t>50,967=50,967 [A] .... půdorysná plocha (1) 
21,616=21,616 [B] ..... půdorysná plocha (2) 
1,12=1,120 [C] .......... přepočet šikmé plochy 
Celkem: (A+B)*C=81,293 [D]</t>
  </si>
  <si>
    <t>18223</t>
  </si>
  <si>
    <t>ROZPROSTŘENÍ ORNICE VE SVAHU V TL DO 0,20M</t>
  </si>
  <si>
    <t>50,967=50,967 [A] .... půdorysná plocha (1) 
21,616=21,616 [B] ..... půdorysná plocha (2) 
1,12=1,120 [C] .......... přepočet šikmé plochy 
138,707=138,707 [E] ..... plocha ostatní 
Celkem: (A+B)*C+E=220,000 [D]</t>
  </si>
  <si>
    <t>18241</t>
  </si>
  <si>
    <t>ZALOŽENÍ TRÁVNÍKU RUČNÍM VÝSEVEM</t>
  </si>
  <si>
    <t>50,967=50,967 [A] .... půdorysná plocha (1) příkopu k propustku 
21,616=21,616 [B] ..... půdorysná plocha (2) příkopu k propustku 
1,12=1,120 [C] .......... přepočet šikmé plochy 
138,707=138,707 [E] ..... plocha ostatní 
Celkem: (A+B)*C+E=220,000 [D]</t>
  </si>
  <si>
    <t>Základy</t>
  </si>
  <si>
    <t>21341</t>
  </si>
  <si>
    <t>DRENÁŽNÍ VRSTVY Z PLASTBETONU (PLASTMALTY)</t>
  </si>
  <si>
    <t>drenážní polymerbeton 
viz PD detail č.2 "Těsnění spáry podél obrubníku"</t>
  </si>
  <si>
    <t>8,7*0,15*0,040=0,052 [A] 
(0,5-0,15)*0,4*0,04=0,006 [B] .... příčné žebro bez prostupu 
Celkem: A+B=0,058 [C]</t>
  </si>
  <si>
    <t>22590R</t>
  </si>
  <si>
    <t>ZÁPOROVÉ PAŽENÍ</t>
  </si>
  <si>
    <t>kompletní zřízení záporového pažení 
případné rozměrové úpravy</t>
  </si>
  <si>
    <t>množství "viditelné" plochy pažení: 
26,653+1,9098+3,06+16,85+17,00+45,765+8,789+33,581+2,7337+1,77845+21,032+1,341+11,19+11,046+14,728+4,64+4,776+4,003+12,96+23,98+19,256+3,88=290,952 [A]</t>
  </si>
  <si>
    <t>272325</t>
  </si>
  <si>
    <t>ZÁKLADY ZE ŽELEZOBETONU DO C30/37</t>
  </si>
  <si>
    <t>základy opěr a úhlové zdi 
beton C 30/37 XF1/XA1/XC2 
(viz PD výkres č.9 "Výkres tvaru spodní stavby a NK" a výkres č.7 "Vzorový příčný řez silnicí")</t>
  </si>
  <si>
    <t>základ OP1: 
2,025 [m2] *8,013=16,226 [A] 
základ OP2: 
2,030 [m2] *7,40=15,022 [B] 
základ úhlové zdi: 
1,376 [m2] * 10,0 [m] =13,760 [C] 
Celkem: A+B+C=45,008 [D]</t>
  </si>
  <si>
    <t>272365</t>
  </si>
  <si>
    <t>VÝZTUŽ ZÁKLADŮ Z OCELI 10505, B500B</t>
  </si>
  <si>
    <t>základ OP1: 
16,226 [m3] *0,180=2,921 [A] 
základ OP2: 
15,022 [m3] *0,180=2,704 [B] 
základ úhlové zdi: 
13,760 [m3] *0,180=2,477 [C] 
Celkem: A+B+C=8,102 [D]</t>
  </si>
  <si>
    <t>28999</t>
  </si>
  <si>
    <t>OPLÁŠTĚNÍ (ZPEVNĚNÍ) Z FÓLIE</t>
  </si>
  <si>
    <t>těsnící fólie</t>
  </si>
  <si>
    <t>13,5*1,7=22,950 [A] ..... úhlová zeď 
2,8*7,8=21,840 [B] ....... OP1 
4,3*6,5=27,950 [C] ....... OP2 
Celkem: A+B+C=72,740 [D]</t>
  </si>
  <si>
    <t>Svislé konstrukce</t>
  </si>
  <si>
    <t>31717</t>
  </si>
  <si>
    <t>KOVOVÉ KONSTRUKCE PRO KOTVENÍ ŘÍMSY</t>
  </si>
  <si>
    <t>KG</t>
  </si>
  <si>
    <t>(10+10)*6,0=120,000 [A] 
 ...... hmotnost 1 kotvy (6,0 kg) odhadem 
 ...... počty kotev viz PD výkres č.14 "Tvar říms" 
 ...... tvar kotevního prvku viz PD detail č.13 "Kotva římsy"</t>
  </si>
  <si>
    <t>317325</t>
  </si>
  <si>
    <t>ŘÍMSY ZE ŽELEZOBETONU DO C30/37</t>
  </si>
  <si>
    <t>žb monolitická římsa; beton C30/37  XC4, XD3, XF4</t>
  </si>
  <si>
    <t>levá strana: 
0,355*17,622=6,256 [A] 
pravá strana: 
0,342*(10,407+16,911)=9,343 [B] 
Celkem:  
A+B=15,599 [C]</t>
  </si>
  <si>
    <t>317365</t>
  </si>
  <si>
    <t>VÝZTUŽ ŘÍMS Z OCELI 10505, B500B</t>
  </si>
  <si>
    <t>15,599=15,599 [A] ..... celkový objem říms (viz pol.č.317325) 
0,180=0,180 [B] ..... množství oceli [t] na 1 [m3]   ODHAD 
Celkem:  
A*B=2,808 [C]</t>
  </si>
  <si>
    <t>327325</t>
  </si>
  <si>
    <t>ZDI OPĚRNÉ, ZÁRUBNÍ, NÁBŘEŽNÍ ZE ŽELEZOVÉHO BETONU DO C30/37</t>
  </si>
  <si>
    <t>dřík úhlové zdi: beton       C 30/37  XF2/XD1/XD4 
 - včetně kompletního provedení dilatační spáry mezi křídlem a úhlovou zdí (viz Detaily č.přílohy 11 "Dilatační spára mezi křídlem a úhlovou zdí")</t>
  </si>
  <si>
    <t>dřík úhlové zdi: 
30,898 [m2] *0,500=15,449 [C]</t>
  </si>
  <si>
    <t>327365</t>
  </si>
  <si>
    <t>VÝZTUŽ ZDÍ OPĚRNÝCH, ZÁRUBNÍCH, NÁBŘEŽNÍCH Z OCELI 10505, B500B</t>
  </si>
  <si>
    <t>dřík úhlové zdi: 
15,449 [m3] *0,200=3,090 [C] 
(vyztužení - předpoklad 200 kg/m3)</t>
  </si>
  <si>
    <t>333325</t>
  </si>
  <si>
    <t>MOSTNÍ OPĚRY A KŘÍDLA ZE ŽELEZOVÉHO BETONU DO C30/37</t>
  </si>
  <si>
    <t>beton C30/37  XF2/XD1/XC4 
včetně vyznačení letopočtu vložením šablony do bednění (viz PD detail č.6 !Letopočet")</t>
  </si>
  <si>
    <t>OP1: 
(9,596+13,495)*0,5=11,546 [A] 
OP2: 
(12,301+7,987)*0,5=10,144 [B] 
Celkem: A+B=21,690 [C]</t>
  </si>
  <si>
    <t>333365</t>
  </si>
  <si>
    <t>VÝZTUŽ MOSTNÍCH OPĚR A KŘÍDEL Z OCELI 10505, B500B</t>
  </si>
  <si>
    <t>21,690=21,690 [A] ..... celkový objem (viz pol.č.333325) 
0,200=0,200 [B] ..... množství oceli [t] na 1 [m3]   ODHAD 
Celkem:  
A*B=4,338 [C]</t>
  </si>
  <si>
    <t>33817C</t>
  </si>
  <si>
    <t>SLOUPKY PLOTOVÉ Z DÍLCŮ KOVOVÝCH  DO BETONOVÝCH PATEK</t>
  </si>
  <si>
    <t>30</t>
  </si>
  <si>
    <t>33817D</t>
  </si>
  <si>
    <t>VZPĚRY PLOTOVÉ Z DÍLCŮ KOVOVÝCH  DO BETONOVÝCH PATEK</t>
  </si>
  <si>
    <t>31</t>
  </si>
  <si>
    <t>389325</t>
  </si>
  <si>
    <t>MOSTNÍ RÁMOVÉ KONSTRUKCE ZE ŽELEZOBETONU C30/37</t>
  </si>
  <si>
    <t>beton C30/37  XF2/XD1/XC4</t>
  </si>
  <si>
    <t>3,404*7,80+(8,03+7,48)/2*4,09=58,269 [A]</t>
  </si>
  <si>
    <t>32</t>
  </si>
  <si>
    <t>389365</t>
  </si>
  <si>
    <t>VÝZTUŽ MOSTNÍ RÁMOVÉ KONSTRUKCE Z OCELI 10505, B500B</t>
  </si>
  <si>
    <t>58,269 [m3] * 0,220 [t/m3] =12,819 [C]</t>
  </si>
  <si>
    <t>Vodorovné konstrukce</t>
  </si>
  <si>
    <t>33</t>
  </si>
  <si>
    <t>434114</t>
  </si>
  <si>
    <t>SCHODIŠŤOVÉ STUPNĚ, Z DÍLCŮ BETON DO C25/30</t>
  </si>
  <si>
    <t>beton C25/30 XF2 
viz PD Detaily č.14 (Revizní schodiště"</t>
  </si>
  <si>
    <t>(5*0,500*0,200+7*0,800*0,155)*0,750=1,026 [A]</t>
  </si>
  <si>
    <t>34</t>
  </si>
  <si>
    <t>451312</t>
  </si>
  <si>
    <t>PODKLADNÍ A VÝPLŇOVÉ VRSTVY Z PROSTÉHO BETONU C12/15</t>
  </si>
  <si>
    <t>podkladní beton C12/15 X0</t>
  </si>
  <si>
    <t>pod základem OP1: 
2,321*8,032*0,200=3,728 [A] 
pod základem OP2: 
2,309*7,481*0,200=3,455 [B] 
pod základem úhlové zdi: 
13,292 [m2] *0,200=2,658 [C] 
pod propustkem pod účelovou komunikací: 
(11,0+0,1+0,1)*(1,980+0,150)*0,150=3,578 [D] 
pod propustkem pod komunikací do Všetat 
(9,5+0,1+0,1)*(1,980+0,150)*0,150=3,099 [E] 
Celkem:  
A+B+C+D+E=16,518 [F]</t>
  </si>
  <si>
    <t>35</t>
  </si>
  <si>
    <t>451314</t>
  </si>
  <si>
    <t>PODKLADNÍ A VÝPLŇOVÉ VRSTVY Z PROSTÉHO BETONU C25/30</t>
  </si>
  <si>
    <t>1,927[m2]*0,750[m]=1,445 [A] ..... lože z betonu C25/30n XF3 pro revizní schodiště; minim. tl. 150 mm 
(5,149[m2]+17,648[m2])*1,2*0,150[m]+39,865[m2]*1,1*0,150[m]=10,681 [B] ..... opevnění svahu, podklad pod dlažbu 
1,054[m2]*9,801[m]=10,330 [D] .......... koryto, podklad pod dlažbu 
čela propustků: 
(3,370-0,538+2,631-0,538)*1,410*0,150[m]=1,042 [G] ..... pod účelovou komunikací 
(2,484-0,538+2,735-0,538)*1,410*0,150[m]=0,876 [F] ......... pod komunikací do Všetat 
Celkem: A+B+D+G+F=24,374 [H]</t>
  </si>
  <si>
    <t>36</t>
  </si>
  <si>
    <t>45168</t>
  </si>
  <si>
    <t>PODKL A VÝPLŇ VRSTVY Z NEPROPUSTNÉ ZEMINY</t>
  </si>
  <si>
    <t>výplň před opěrou 1; zemina s těsnící funkcí - jílovitý písek (IP 4 až 7)</t>
  </si>
  <si>
    <t>3,132*8,033=25,159 [A]</t>
  </si>
  <si>
    <t>37</t>
  </si>
  <si>
    <t>458312</t>
  </si>
  <si>
    <t>VÝPLŇ ZA OPĚRAMI A ZDMI Z PROST BETONU DO C12/15</t>
  </si>
  <si>
    <t>beton pod drenážním potrubím</t>
  </si>
  <si>
    <t>P1:  8,036*2,3*0,3=5,545 [B] 
P2:  7,485*2,3*0,3=5,165 [A] 
Celkem: B+A=10,710 [C]</t>
  </si>
  <si>
    <t>38</t>
  </si>
  <si>
    <t>výplň za opěrami z betonu C12/15n</t>
  </si>
  <si>
    <t>1,294 [m2] * 8,033 [m]=10,395 [A] 
1,467 [m2] * 6,500 [m]=9,536 [B] 
Celkem: A+B=19,931 [C]</t>
  </si>
  <si>
    <t>39</t>
  </si>
  <si>
    <t>45857</t>
  </si>
  <si>
    <t>VÝPLŇ ZA OPĚRAMI A ZDMI Z KAMENIVA TĚŽENÉHO</t>
  </si>
  <si>
    <t>ŠP tl. vrstvy 150 mm na těsnící fólii</t>
  </si>
  <si>
    <t>0,15=0,150 [A] 
13,5*1,7*A=3,443 [B] ..... úhlová zeď 
2,8*7,8*A=3,276 [C] ....... OP1 
4,3*6,5*A=4,193 [D] ....... OP2 
Celkem: A+B+C=6,869 [E]</t>
  </si>
  <si>
    <t>40</t>
  </si>
  <si>
    <t>45860</t>
  </si>
  <si>
    <t>VÝPLŇ ZA OPĚRAMI A ZDMI Z MEZEROVITÉHO BETONU</t>
  </si>
  <si>
    <t>13,5*1,7*0,620=14,229 [B] ..... úhlová zeď 
3,52*7,8*0,86=23,612 [C] ....... OP1 
5,19*6,5*0,91=30,699 [D] ....... OP2 
Celkem: B+C+D=68,540 [E]</t>
  </si>
  <si>
    <t>41</t>
  </si>
  <si>
    <t>45868</t>
  </si>
  <si>
    <t>VÝPLŇ ZA OPĚRAMI A ZDMI Z JÍLU</t>
  </si>
  <si>
    <t>zemina s těsnící funkcí např. jílovitý písek (IP 4 až 7)</t>
  </si>
  <si>
    <t>prostor za úhlovou zdí: 
2,683*13,0=34,879 [A] 
prostor za opěrou 1: 
3,009*7,8=23,470 [B] 
prostor za opěrou 2: 
3,125*6,5=20,313 [C] 
Celkem: A+B+C=78,662 [D]</t>
  </si>
  <si>
    <t>42</t>
  </si>
  <si>
    <t>46251</t>
  </si>
  <si>
    <t>ZÁHOZ Z LOMOVÉHO KAMENE</t>
  </si>
  <si>
    <t>2,738*0,8=2,190 [A]</t>
  </si>
  <si>
    <t>43</t>
  </si>
  <si>
    <t>46321</t>
  </si>
  <si>
    <t>XN</t>
  </si>
  <si>
    <t>ROVNANINA Z LOMOVÉHO KAMENE</t>
  </si>
  <si>
    <t>tloušťka vrstvy (viz detail č.16): 
0,400=0,400 [A] 
plocha: 
27,290+19,908+1,721+5,430+8,833=63,182 [B] 
navýšení objemu (svah - odhad):  
1,08=1,080 [C] 
Celkem:  
A*B*C=27,295 [D]</t>
  </si>
  <si>
    <t>44</t>
  </si>
  <si>
    <t>465512</t>
  </si>
  <si>
    <t>DLAŽBY Z LOMOVÉHO KAMENE NA MC</t>
  </si>
  <si>
    <t>opevnění svahu a koryta dlažbou z lomového kamene tl.200 mm</t>
  </si>
  <si>
    <t>(5,149[m2]+17,648[m2])*1,2*0,150[m]+39,865[m2]*1,1*0,200[m]=12,874 [B] ..... opevnění svahu 
1,764[m2]*9,801[m]=17,289 [D] .......... koryto 
čela propustků: 
(3,370-0,538+2,631-0,538)*1,410*0,200[m]=1,389 [G] ..... pod účelovou komunikací 
(2,484-0,538+2,735-0,538)*1,410*0,200[m]=1,168 [F] ......... pod komunikací do Všetat 
Celkem: B+D+G+F=32,720 [H]</t>
  </si>
  <si>
    <t>45</t>
  </si>
  <si>
    <t>467314</t>
  </si>
  <si>
    <t>STUPNĚ A PRAHY VODNÍCH KORYT Z PROSTÉHO BETONU C25/30</t>
  </si>
  <si>
    <t>betonový práh v korytě (viz PD detail č. 16) 
beton C25/30  XF3</t>
  </si>
  <si>
    <t>na návodní straně 
7,042*1,0*0,5=3,521 [A] 
na odvodní straně 
7,685*1,0*0,5=3,843 [B] 
na odvodní straně u kamenného záhozu 
3,620*1,0*0,5=1,810 [C] 
Celkem:  
A+B+C=9,174 [D] 
(délky odměřeny digitálně z výkresu č.3 "Půdorys")</t>
  </si>
  <si>
    <t>46</t>
  </si>
  <si>
    <t>467315</t>
  </si>
  <si>
    <t>STUPNĚ A PRAHY VODNÍCH KORYT Z PROSTÉHO BETONU C30/37</t>
  </si>
  <si>
    <t>betonový práh - opora opevnění svahových kuželů 1:1,5 (viz PD detail č. 15) 
beton C30/37  XF4 (viz poznámka č.2, detail č.15 PD)</t>
  </si>
  <si>
    <t>plocha příčného řezu (odměřeno digit. z PD det. č.15): 
0,353=0,353 [A] 
délka: 
11,500+1,750+2,205=15,455 [B] 
Celkem objem:  
A*B=5,456 [C]</t>
  </si>
  <si>
    <t>47</t>
  </si>
  <si>
    <t>56334</t>
  </si>
  <si>
    <t>VOZOVKOVÉ VRSTVY ZE ŠTĚRKODRTI TL. DO 200MM</t>
  </si>
  <si>
    <t>2x ŠDa; tl. vrstvy 200 mm</t>
  </si>
  <si>
    <t>465,066*1,1=511,573 [A] ..... 1. vrstva 
465,066*1,14=530,175 [B] ..... 2.vrstva 
Celkem: A+B=1 041,748 [C]</t>
  </si>
  <si>
    <t>48</t>
  </si>
  <si>
    <t>56932</t>
  </si>
  <si>
    <t>ZPEVNĚNÍ KRAJNIC ZE ŠTĚRKODRTI TL. DO 100MM</t>
  </si>
  <si>
    <t>(4,397+18,507+30,695)*0,500=26,800 [A]</t>
  </si>
  <si>
    <t>49</t>
  </si>
  <si>
    <t>56960</t>
  </si>
  <si>
    <t>ZPEVNĚNÍ KRAJNIC Z RECYKLOVANÉHO MATERIÁLU</t>
  </si>
  <si>
    <t>napojení u sjezdu k pozemku</t>
  </si>
  <si>
    <t>4,955*(0,04*0,1+(0,04+0,06)*0,1+(0,04+0,06+0,05)*0,4+(0,04+0,06+0,05)*(0,04*0,06*0,05)/2)=0,367 [A]</t>
  </si>
  <si>
    <t>50</t>
  </si>
  <si>
    <t>572123</t>
  </si>
  <si>
    <t>INFILTRAČNÍ POSTŘIK Z EMULZE DO 1,0KG/M2</t>
  </si>
  <si>
    <t>PI-E, C60B5; 0,70 kg/m2; mimo most</t>
  </si>
  <si>
    <t>500,0=500,000 [A]</t>
  </si>
  <si>
    <t>51</t>
  </si>
  <si>
    <t>572214</t>
  </si>
  <si>
    <t>SPOJOVACÍ POSTŘIK Z MODIFIK EMULZE DO 0,5KG/M2</t>
  </si>
  <si>
    <t>PS-EP, C60B5; 0,35 kg/m2 
na mostě</t>
  </si>
  <si>
    <t>8,7*6,83*2=118,842 [A]</t>
  </si>
  <si>
    <t>52</t>
  </si>
  <si>
    <t>PS-EP, C60B5; 0,350 kg/m2 
mimo most</t>
  </si>
  <si>
    <t>2*500,0=1 000,000 [A]</t>
  </si>
  <si>
    <t>53</t>
  </si>
  <si>
    <t>574B34</t>
  </si>
  <si>
    <t>ASFALTOVÝ BETON PRO OBRUSNÉ VRSTVY MODIFIK ACO 11+, 11S TL. 40MM</t>
  </si>
  <si>
    <t>ACO 11+  50/70; tl. 40 mm 
(viz PD TZ kapitola 4.3 "Mostní svršek a vybavení")</t>
  </si>
  <si>
    <t>ACO 11+  50/70; tl. 40 mm; na mostě 
(viz PD TZ kapitola 4.3 "Mostní svršek a vybavení") 
8,7*6,83=59,421 [A] 
ACO 11+  50/70; tl. 40 mm; mimo most 
465,066-59,421=405,645 [B] 
Celkem: A+B=465,066 [C]</t>
  </si>
  <si>
    <t>54</t>
  </si>
  <si>
    <t>574D46</t>
  </si>
  <si>
    <t>ASFALTOVÝ BETON PRO LOŽNÍ VRSTVY MODIFIK ACL 16+, 16S TL. 50MM</t>
  </si>
  <si>
    <t>ACL 16+  50/70; tl. 50 mm; na mostě 
(viz PD TZ kapitola 4.3 "Mostní svršek a vybavení")</t>
  </si>
  <si>
    <t>8,7*6,83=59,421 [A]</t>
  </si>
  <si>
    <t>55</t>
  </si>
  <si>
    <t>574D56</t>
  </si>
  <si>
    <t>ASFALTOVÝ BETON PRO LOŽNÍ VRSTVY MODIFIK ACL 16+, 16S TL. 60MM</t>
  </si>
  <si>
    <t>ACL 16+  50/70; tl. 60 mm; mimo most</t>
  </si>
  <si>
    <t>465,066*1,04=483,669 [A]</t>
  </si>
  <si>
    <t>56</t>
  </si>
  <si>
    <t>574E46</t>
  </si>
  <si>
    <t>ASFALTOVÝ BETON PRO PODKLADNÍ VRSTVY ACP 16+, 16S TL. 50MM</t>
  </si>
  <si>
    <t>ACP 16+ 50/70; tl.50 mm; mimo most</t>
  </si>
  <si>
    <t>465,066*1,08=502,271 [A]</t>
  </si>
  <si>
    <t>57</t>
  </si>
  <si>
    <t>575F53</t>
  </si>
  <si>
    <t>LITÝ ASFALT MA IV (OCHRANA MOSTNÍ IZOLACE) 11 TL. 40MM MODIFIK</t>
  </si>
  <si>
    <t>MA 11 IV PmB 10/40-65; tl. 40 mm 
(viz PD TZ kapitola 4.3 "Mostní svršek a vybavení")</t>
  </si>
  <si>
    <t>Přidružená stavební výroba</t>
  </si>
  <si>
    <t>58</t>
  </si>
  <si>
    <t>711112</t>
  </si>
  <si>
    <t>IZOLACE BĚŽNÝCH KONSTRUKCÍ PROTI ZEMNÍ VLHKOSTI ASFALTOVÝMI PÁSY</t>
  </si>
  <si>
    <t>izolace rubu stěny a křídel u vyústění rubové drenáže</t>
  </si>
  <si>
    <t>1+2=3,000 [A] ..... počet kusů 
1,0*1,0=1,000 [B] ..... plocha 1 místa (prostupu) 
Celkem: A*B=3,000 [C]</t>
  </si>
  <si>
    <t>59</t>
  </si>
  <si>
    <t>711442</t>
  </si>
  <si>
    <t>IZOLACE MOSTOVEK CELOPLOŠNÁ ASFALTOVÝMI PÁSY S PEČETÍCÍ VRSTVOU</t>
  </si>
  <si>
    <t>AIP Modif.; tl. 5 mm; ČSN 736242 
(viz PD TZ kapitola 4.3 "Mostní svršek a vybavení")</t>
  </si>
  <si>
    <t>19,844*7,734=153,473 [B]</t>
  </si>
  <si>
    <t>60</t>
  </si>
  <si>
    <t>711502</t>
  </si>
  <si>
    <t>OCHRANA IZOLACE NA POVRCHU ASFALTOVÝMI PÁSY</t>
  </si>
  <si>
    <t>ochrana izolace mostovek asfaltovým pásem s hliníkovou vložkou</t>
  </si>
  <si>
    <t>levá strana: 
8,720*0,624=5,441 [A] 
pravá strana: 
8,754*0,619=5,419 [B] 
Celkem: A+B=10,860 [C] 
rozměry viz půdorys a detaily příloha č.3</t>
  </si>
  <si>
    <t>61</t>
  </si>
  <si>
    <t>711519</t>
  </si>
  <si>
    <t>OCHRANA IZOLACE PODZEMNÍCH OBJEKTŮ TEXTILIÍ</t>
  </si>
  <si>
    <t>geotextilie s ochrannou a drenážní funkcí, minim. gramáž 600 g/m2, minim. tl. 6 mm, tažnost minim. 70%</t>
  </si>
  <si>
    <t>2*1,700*7,734=26,296 [B]</t>
  </si>
  <si>
    <t>62</t>
  </si>
  <si>
    <t>767911</t>
  </si>
  <si>
    <t>OPLOCENÍ Z DRÁTĚNÉHO PLETIVA POZINKOVANÉHO STANDARDNÍHO</t>
  </si>
  <si>
    <t>16*1,8=28,800 [A]</t>
  </si>
  <si>
    <t>63</t>
  </si>
  <si>
    <t>78382</t>
  </si>
  <si>
    <t>NÁTĚRY BETON KONSTR TYP S2 (OS-B)</t>
  </si>
  <si>
    <t>2*(3,675+7,057*0,3)=11,584 [A]</t>
  </si>
  <si>
    <t>64</t>
  </si>
  <si>
    <t>78383</t>
  </si>
  <si>
    <t>NÁTĚRY BETON KONSTR TYP S4 (OS-C)</t>
  </si>
  <si>
    <t>levá strana: 
17,622*0,300=5,287 [A] 
pravá strana: 
27,318*0,300=8,195 [B] 
Celkem: A+B=13,482 [C] 
rozměry viz půdorys a detaily příloha č.3</t>
  </si>
  <si>
    <t>Potrubí</t>
  </si>
  <si>
    <t>65</t>
  </si>
  <si>
    <t>87533</t>
  </si>
  <si>
    <t>POTRUBÍ DREN Z TRUB PLAST DN DO 150MM</t>
  </si>
  <si>
    <t>včetně zatěsnění elastickým tmelem - napojení do potrubí DN180 (viz položka 87534R)</t>
  </si>
  <si>
    <t>1+2=3,000 [A] ..... počet kusů 
0,5=0,500 [B] ..... délka jedné trubky (odhad) 
Celkem: A*B=1,500 [C]</t>
  </si>
  <si>
    <t>66</t>
  </si>
  <si>
    <t>875332</t>
  </si>
  <si>
    <t>POTRUBÍ DREN Z TRUB PLAST DN DO 150MM DĚROVANÝCH</t>
  </si>
  <si>
    <t>P1:  8,036=8,036 [B] 
P2:  7,485=7,485 [A] 
Celkem: B+A=15,521 [C]</t>
  </si>
  <si>
    <t>67</t>
  </si>
  <si>
    <t>87534R</t>
  </si>
  <si>
    <t>POTRUBÍ DREN Z TRUB PLAST DN DO 200MM</t>
  </si>
  <si>
    <t>trubka HDPE DN 180 s přírubou nebo HDPE deska příruby minim. 400x400x5 mm, resp. pr.400x5 mm vodotěsně navařená na trubku 
viz PD detaily číslo 9 "Vyústění rubové drenáže"</t>
  </si>
  <si>
    <t>1+2=3,000 [A] ..... počet kusů 
0,5+0,150+0,01=0,660 [B] ..... délka jedné trubky 
Celkem: A*B=1,980 [C]</t>
  </si>
  <si>
    <t>68</t>
  </si>
  <si>
    <t>87627</t>
  </si>
  <si>
    <t>CHRÁNIČKY Z TRUB PLASTOVÝCH DN DO 100MM</t>
  </si>
  <si>
    <t>rezervní chránička profilu 110/94</t>
  </si>
  <si>
    <t>přesahy chráničky přes oba konce římsy: 
3,0+3,0=6,000 [B] 
délka chráničky v římse: 
9,684+16,644=26,328 [A] 
Celkem: B+A=32,328 [C]</t>
  </si>
  <si>
    <t>69</t>
  </si>
  <si>
    <t>899524</t>
  </si>
  <si>
    <t>OBETONOVÁNÍ POTRUBÍ Z PROSTÉHO BETONU DO C25/30</t>
  </si>
  <si>
    <t>obetonování potrubí propustků</t>
  </si>
  <si>
    <t>11,0=11,000 [A] ..... pod účelovou komunikací 
9,5=9,500 [B] ......... pod komunikací do Všetat 
(0,150+0,750+0,150)*(0,750+0,150)=0,945 [D] ..... příčný řez obetonováním (vnější rozměr) 
(0,750/2*0,750/2)*3,142=0,442 [E] ..... příčný řez - odpočet plochy potrubí 
Celkem:  
(A+B)*(D-E)=10,312 [F]</t>
  </si>
  <si>
    <t>70</t>
  </si>
  <si>
    <t>9112B1</t>
  </si>
  <si>
    <t>ZÁBRADLÍ MOSTNÍ SE SVISLOU VÝPLNÍ - DODÁVKA A MONTÁŽ</t>
  </si>
  <si>
    <t>17,067+26,619=43,686 [A]</t>
  </si>
  <si>
    <t>71</t>
  </si>
  <si>
    <t>91345</t>
  </si>
  <si>
    <t>NIVELAČNÍ ZNAČKY KOVOVÉ</t>
  </si>
  <si>
    <t>viz PD, detail č.5 "Měřičská značka na římse"</t>
  </si>
  <si>
    <t>5+5=10,000 [A] .......... značky na římsách (viz PD detail č.5) 
2=2,000 [B] ................ značky na zdi  (viz PD detail č.5) 
4=4,000 [C] ................ měřičská značka na bocích opěr (viz PD detail č.12) 
Celkem: A+B+C=16,000 [D]</t>
  </si>
  <si>
    <t>72</t>
  </si>
  <si>
    <t>91355</t>
  </si>
  <si>
    <t>EVIDENČNÍ ČÍSLO MOSTU</t>
  </si>
  <si>
    <t>viz PD detail č.7 "Evidenční číslo mostu"</t>
  </si>
  <si>
    <t>2=2,000 [A]</t>
  </si>
  <si>
    <t>73</t>
  </si>
  <si>
    <t>917223</t>
  </si>
  <si>
    <t>SILNIČNÍ A CHODNÍKOVÉ OBRUBY Z BETONOVÝCH OBRUBNÍKŮ ŠÍŘ 100MM</t>
  </si>
  <si>
    <t>obrubník revizního schodiště 
viz PD Detaily č.14 "Revizní schodiště"</t>
  </si>
  <si>
    <t>(0,100+5*0,300)*1,173*2+(6*0,480)*1,044*2+1,625+1,900=13,292 [A]</t>
  </si>
  <si>
    <t>74</t>
  </si>
  <si>
    <t>918358</t>
  </si>
  <si>
    <t>PROPUSTY Z TRUB DN 600MM</t>
  </si>
  <si>
    <t>betonová roura DN 600 mm, beton C35/45 XF4</t>
  </si>
  <si>
    <t>11,0+0,3+0,3=11,600 [A] ..... pod účelovou komunikací 
9,5+0,3+0,3=10,100 [B] ......... pod komunikací do Všetat 
Celkem: A+B=21,700 [C]</t>
  </si>
  <si>
    <t>75</t>
  </si>
  <si>
    <t>931325</t>
  </si>
  <si>
    <t>TĚSNĚNÍ DILATAČ SPAR ASF ZÁLIVKOU MODIFIK PRŮŘ DO 600MM2</t>
  </si>
  <si>
    <t>vytvoření spár viz pol.č.113765</t>
  </si>
  <si>
    <t>76</t>
  </si>
  <si>
    <t>931326</t>
  </si>
  <si>
    <t>TĚSNĚNÍ DILATAČ SPAR ASF ZÁLIVKOU MODIFIK PRŮŘ DO 800MM2</t>
  </si>
  <si>
    <t>včetně vytvoření příslušné spáry a penetračně adhezního nátěru (viz PD)</t>
  </si>
  <si>
    <t>levá římsa: 
17,622=17,622 [A] 
pravá římsa: 
27,318=27,318 [B] 
Celkem:  
A+B=44,940 [C] 
těsnící zálivka 760 [mm2]; vrstva ACO/římsa 
levá římsa: 
8,720=8,720 [D] 
pravá římsa: 
8,754=8,754 [E] 
Celkem:  
A+B=44,940 [F] 
těsnící zálivka 650 [mm2]; vrstva MA IV/římsa (na mostě) 
Celkem: C+F=89,880 [G]</t>
  </si>
  <si>
    <t>77</t>
  </si>
  <si>
    <t>935832</t>
  </si>
  <si>
    <t>SN</t>
  </si>
  <si>
    <t>ŽLABY A RIGOLY DLÁŽDĚNÉ Z LOMOVÉHO KAMENE TL DO 250MMM DO BETONU TL 100MM</t>
  </si>
  <si>
    <t>skluz z lomového kamene do betonu</t>
  </si>
  <si>
    <t>11,400*0,900=10,260 [A]</t>
  </si>
  <si>
    <t>78</t>
  </si>
  <si>
    <t>966842</t>
  </si>
  <si>
    <t>ODSTRANĚNÍ OPLOCENÍ Z DRÁT PLETIVA</t>
  </si>
  <si>
    <t>včetně odvozu materiálu na recyklaci</t>
  </si>
  <si>
    <t>391</t>
  </si>
  <si>
    <t>Obnova výpusti</t>
  </si>
  <si>
    <t xml:space="preserve">  391</t>
  </si>
  <si>
    <t>51,0*2,0=102,000 [A] ..... viz položka 132738</t>
  </si>
  <si>
    <t>rýha š.2,0 m pro potrubí PP DN300</t>
  </si>
  <si>
    <t>(0,800+2,0)/2*15,0=21,000 [A] 
2,0*15,0*1,0=30,000 [B] 
Celkem: A+B=51,000 [C]</t>
  </si>
  <si>
    <t>(0,800+2,0)/2*15,0=21,000 [A] 
2,0*15,0*1,0=30,000 [B] 
Celkem: A+B=51,000 [C] 
(viz položka 132738)</t>
  </si>
  <si>
    <t>zásyp hutněný</t>
  </si>
  <si>
    <t>(1,5+2,0)/2*0,200*15,0=5,250 [A]</t>
  </si>
  <si>
    <t>17581</t>
  </si>
  <si>
    <t>OBSYP POTRUBÍ A OBJEKTŮ Z NAKUPOVANÝCH MATERIÁLŮ</t>
  </si>
  <si>
    <t>hutněný obsyp</t>
  </si>
  <si>
    <t>((1,0+1,5)/2*0,3-0,15*0,15*3,142)*15,0=4,565 [A]</t>
  </si>
  <si>
    <t>množství "viditelné" plochy pažení: 
9,97+2,416+6,340=18,726 [A]</t>
  </si>
  <si>
    <t>podkladní beton C12/15 X0; tl. 100 mm; zavlhlá směs</t>
  </si>
  <si>
    <t>15,0*0,900*0,100=1,350 [A]</t>
  </si>
  <si>
    <t>87445</t>
  </si>
  <si>
    <t>POTRUBÍ Z TRUB PLASTOVÝCH ODPADNÍCH DN DO 300MM</t>
  </si>
  <si>
    <t>PP EM-COR 300 + tvarovky + kotvení</t>
  </si>
  <si>
    <t>15,0=15,000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</si>
</sst>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177" fontId="0" fillId="0" borderId="1" xfId="0" applyNumberForma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0" fillId="2" borderId="6" xfId="0" applyFill="1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0+C10+C12+C14+C16+C18</f>
      </c>
      <c r="D6" s="1"/>
      <c r="E6" s="1"/>
    </row>
    <row r="7" spans="1:5" ht="12.75" customHeight="1">
      <c r="A7" s="1"/>
      <c r="B7" s="4" t="s">
        <v>5</v>
      </c>
      <c r="C7" s="7">
        <f>0+E10+E12+E14+E16+E18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19" t="s">
        <v>19</v>
      </c>
      <c r="B10" s="19" t="s">
        <v>20</v>
      </c>
      <c r="C10" s="20">
        <f>0+C11</f>
      </c>
      <c r="D10" s="20">
        <f>0+D11</f>
      </c>
      <c r="E10" s="20">
        <f>0+E11</f>
      </c>
    </row>
    <row r="11" spans="1:5" ht="12.75" customHeight="1">
      <c r="A11" s="21" t="s">
        <v>47</v>
      </c>
      <c r="B11" s="21" t="s">
        <v>20</v>
      </c>
      <c r="C11" s="22">
        <f>'000_000'!I3</f>
      </c>
      <c r="D11" s="22">
        <f>'000_000'!O2</f>
      </c>
      <c r="E11" s="22">
        <f>C11+D11</f>
      </c>
    </row>
    <row r="12" spans="1:5" ht="12.75" customHeight="1">
      <c r="A12" s="19" t="s">
        <v>132</v>
      </c>
      <c r="B12" s="19" t="s">
        <v>133</v>
      </c>
      <c r="C12" s="20">
        <f>0+C13</f>
      </c>
      <c r="D12" s="20">
        <f>0+D13</f>
      </c>
      <c r="E12" s="20">
        <f>0+E13</f>
      </c>
    </row>
    <row r="13" spans="1:5" ht="12.75" customHeight="1">
      <c r="A13" s="21" t="s">
        <v>134</v>
      </c>
      <c r="B13" s="21" t="s">
        <v>133</v>
      </c>
      <c r="C13" s="22">
        <f>'001_001'!I3</f>
      </c>
      <c r="D13" s="22">
        <f>'001_001'!O2</f>
      </c>
      <c r="E13" s="22">
        <f>C13+D13</f>
      </c>
    </row>
    <row r="14" spans="1:5" ht="12.75" customHeight="1">
      <c r="A14" s="19" t="s">
        <v>246</v>
      </c>
      <c r="B14" s="19" t="s">
        <v>247</v>
      </c>
      <c r="C14" s="20">
        <f>0+C15</f>
      </c>
      <c r="D14" s="20">
        <f>0+D15</f>
      </c>
      <c r="E14" s="20">
        <f>0+E15</f>
      </c>
    </row>
    <row r="15" spans="1:5" ht="12.75" customHeight="1">
      <c r="A15" s="21" t="s">
        <v>248</v>
      </c>
      <c r="B15" s="21" t="s">
        <v>247</v>
      </c>
      <c r="C15" s="22">
        <f>'181_181'!I3</f>
      </c>
      <c r="D15" s="22">
        <f>'181_181'!O2</f>
      </c>
      <c r="E15" s="22">
        <f>C15+D15</f>
      </c>
    </row>
    <row r="16" spans="1:5" ht="12.75" customHeight="1">
      <c r="A16" s="19" t="s">
        <v>301</v>
      </c>
      <c r="B16" s="19" t="s">
        <v>302</v>
      </c>
      <c r="C16" s="20">
        <f>0+C17</f>
      </c>
      <c r="D16" s="20">
        <f>0+D17</f>
      </c>
      <c r="E16" s="20">
        <f>0+E17</f>
      </c>
    </row>
    <row r="17" spans="1:5" ht="12.75" customHeight="1">
      <c r="A17" s="21" t="s">
        <v>303</v>
      </c>
      <c r="B17" s="21" t="s">
        <v>302</v>
      </c>
      <c r="C17" s="22">
        <f>'201_201'!I3</f>
      </c>
      <c r="D17" s="22">
        <f>'201_201'!O2</f>
      </c>
      <c r="E17" s="22">
        <f>C17+D17</f>
      </c>
    </row>
    <row r="18" spans="1:5" ht="12.75" customHeight="1">
      <c r="A18" s="19" t="s">
        <v>630</v>
      </c>
      <c r="B18" s="19" t="s">
        <v>631</v>
      </c>
      <c r="C18" s="20">
        <f>0+C19</f>
      </c>
      <c r="D18" s="20">
        <f>0+D19</f>
      </c>
      <c r="E18" s="20">
        <f>0+E19</f>
      </c>
    </row>
    <row r="19" spans="1:5" ht="12.75" customHeight="1">
      <c r="A19" s="21" t="s">
        <v>632</v>
      </c>
      <c r="B19" s="21" t="s">
        <v>631</v>
      </c>
      <c r="C19" s="22">
        <f>'391_391'!I3</f>
      </c>
      <c r="D19" s="22">
        <f>'391_391'!O2</f>
      </c>
      <c r="E19" s="22">
        <f>C19+D19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19</v>
      </c>
      <c r="I3" s="41">
        <f>0+I9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19</v>
      </c>
      <c r="D4" s="1"/>
      <c r="E4" s="14" t="s">
        <v>20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19</v>
      </c>
      <c r="D5" s="6"/>
      <c r="E5" s="18" t="s">
        <v>20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0+I10+I13+I16+I19+I22+I25+I28+I31+I34+I37+I40+I43+I46+I49+I52+I55+I58+I61+I64+I67+I70+I73+I76</f>
      </c>
      <c r="R9">
        <f>0+O10+O13+O16+O19+O22+O25+O28+O31+O34+O37+O40+O43+O46+O49+O52+O55+O58+O61+O64+O67+O70+O73+O76</f>
      </c>
    </row>
    <row r="10" spans="1:16" ht="12.75">
      <c r="A10" s="26" t="s">
        <v>50</v>
      </c>
      <c r="B10" s="31" t="s">
        <v>31</v>
      </c>
      <c r="C10" s="31" t="s">
        <v>51</v>
      </c>
      <c r="D10" s="26" t="s">
        <v>52</v>
      </c>
      <c r="E10" s="32" t="s">
        <v>53</v>
      </c>
      <c r="F10" s="33" t="s">
        <v>54</v>
      </c>
      <c r="G10" s="34">
        <v>1</v>
      </c>
      <c r="H10" s="35">
        <v>0</v>
      </c>
      <c r="I10" s="35">
        <f>ROUND(ROUND(H10,2)*ROUND(G10,3),2)</f>
      </c>
      <c r="J10" s="33"/>
      <c r="O10">
        <f>(I10*21)/100</f>
      </c>
      <c r="P10" t="s">
        <v>27</v>
      </c>
    </row>
    <row r="11" spans="1:5" ht="178.5">
      <c r="A11" s="36" t="s">
        <v>55</v>
      </c>
      <c r="E11" s="37" t="s">
        <v>56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58</v>
      </c>
      <c r="D13" s="26" t="s">
        <v>52</v>
      </c>
      <c r="E13" s="32" t="s">
        <v>59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/>
      <c r="O13">
        <f>(I13*21)/100</f>
      </c>
      <c r="P13" t="s">
        <v>27</v>
      </c>
    </row>
    <row r="14" spans="1:5" ht="102">
      <c r="A14" s="36" t="s">
        <v>55</v>
      </c>
      <c r="E14" s="37" t="s">
        <v>60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61</v>
      </c>
      <c r="D16" s="26" t="s">
        <v>52</v>
      </c>
      <c r="E16" s="32" t="s">
        <v>62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25.5">
      <c r="A17" s="36" t="s">
        <v>55</v>
      </c>
      <c r="E17" s="37" t="s">
        <v>64</v>
      </c>
    </row>
    <row r="18" spans="1:5" ht="12.75">
      <c r="A18" s="40" t="s">
        <v>57</v>
      </c>
      <c r="E18" s="39" t="s">
        <v>52</v>
      </c>
    </row>
    <row r="19" spans="1:16" ht="12.75">
      <c r="A19" s="26" t="s">
        <v>50</v>
      </c>
      <c r="B19" s="31" t="s">
        <v>35</v>
      </c>
      <c r="C19" s="31" t="s">
        <v>65</v>
      </c>
      <c r="D19" s="26" t="s">
        <v>66</v>
      </c>
      <c r="E19" s="32" t="s">
        <v>67</v>
      </c>
      <c r="F19" s="33" t="s">
        <v>54</v>
      </c>
      <c r="G19" s="34">
        <v>1</v>
      </c>
      <c r="H19" s="35">
        <v>0</v>
      </c>
      <c r="I19" s="35">
        <f>ROUND(ROUND(H19,2)*ROUND(G19,3),2)</f>
      </c>
      <c r="J19" s="33"/>
      <c r="O19">
        <f>(I19*21)/100</f>
      </c>
      <c r="P19" t="s">
        <v>27</v>
      </c>
    </row>
    <row r="20" spans="1:5" ht="12.75">
      <c r="A20" s="36" t="s">
        <v>55</v>
      </c>
      <c r="E20" s="37" t="s">
        <v>52</v>
      </c>
    </row>
    <row r="21" spans="1:5" ht="12.75">
      <c r="A21" s="40" t="s">
        <v>57</v>
      </c>
      <c r="E21" s="39" t="s">
        <v>52</v>
      </c>
    </row>
    <row r="22" spans="1:16" ht="12.75">
      <c r="A22" s="26" t="s">
        <v>50</v>
      </c>
      <c r="B22" s="31" t="s">
        <v>37</v>
      </c>
      <c r="C22" s="31" t="s">
        <v>68</v>
      </c>
      <c r="D22" s="26" t="s">
        <v>52</v>
      </c>
      <c r="E22" s="32" t="s">
        <v>69</v>
      </c>
      <c r="F22" s="33" t="s">
        <v>54</v>
      </c>
      <c r="G22" s="34">
        <v>1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2.75">
      <c r="A23" s="36" t="s">
        <v>55</v>
      </c>
      <c r="E23" s="37" t="s">
        <v>70</v>
      </c>
    </row>
    <row r="24" spans="1:5" ht="12.75">
      <c r="A24" s="40" t="s">
        <v>57</v>
      </c>
      <c r="E24" s="39" t="s">
        <v>52</v>
      </c>
    </row>
    <row r="25" spans="1:16" ht="12.75">
      <c r="A25" s="26" t="s">
        <v>50</v>
      </c>
      <c r="B25" s="31" t="s">
        <v>39</v>
      </c>
      <c r="C25" s="31" t="s">
        <v>71</v>
      </c>
      <c r="D25" s="26" t="s">
        <v>72</v>
      </c>
      <c r="E25" s="32" t="s">
        <v>73</v>
      </c>
      <c r="F25" s="33" t="s">
        <v>54</v>
      </c>
      <c r="G25" s="34">
        <v>1</v>
      </c>
      <c r="H25" s="35">
        <v>0</v>
      </c>
      <c r="I25" s="35">
        <f>ROUND(ROUND(H25,2)*ROUND(G25,3),2)</f>
      </c>
      <c r="J25" s="33" t="s">
        <v>63</v>
      </c>
      <c r="O25">
        <f>(I25*21)/100</f>
      </c>
      <c r="P25" t="s">
        <v>27</v>
      </c>
    </row>
    <row r="26" spans="1:5" ht="12.75">
      <c r="A26" s="36" t="s">
        <v>55</v>
      </c>
      <c r="E26" s="37" t="s">
        <v>74</v>
      </c>
    </row>
    <row r="27" spans="1:5" ht="12.75">
      <c r="A27" s="40" t="s">
        <v>57</v>
      </c>
      <c r="E27" s="39" t="s">
        <v>52</v>
      </c>
    </row>
    <row r="28" spans="1:16" ht="12.75">
      <c r="A28" s="26" t="s">
        <v>50</v>
      </c>
      <c r="B28" s="31" t="s">
        <v>75</v>
      </c>
      <c r="C28" s="31" t="s">
        <v>76</v>
      </c>
      <c r="D28" s="26" t="s">
        <v>66</v>
      </c>
      <c r="E28" s="32" t="s">
        <v>77</v>
      </c>
      <c r="F28" s="33" t="s">
        <v>54</v>
      </c>
      <c r="G28" s="34">
        <v>1</v>
      </c>
      <c r="H28" s="35">
        <v>0</v>
      </c>
      <c r="I28" s="35">
        <f>ROUND(ROUND(H28,2)*ROUND(G28,3),2)</f>
      </c>
      <c r="J28" s="33" t="s">
        <v>63</v>
      </c>
      <c r="O28">
        <f>(I28*21)/100</f>
      </c>
      <c r="P28" t="s">
        <v>27</v>
      </c>
    </row>
    <row r="29" spans="1:5" ht="12.75">
      <c r="A29" s="36" t="s">
        <v>55</v>
      </c>
      <c r="E29" s="37" t="s">
        <v>78</v>
      </c>
    </row>
    <row r="30" spans="1:5" ht="12.75">
      <c r="A30" s="40" t="s">
        <v>57</v>
      </c>
      <c r="E30" s="39" t="s">
        <v>52</v>
      </c>
    </row>
    <row r="31" spans="1:16" ht="12.75">
      <c r="A31" s="26" t="s">
        <v>50</v>
      </c>
      <c r="B31" s="31" t="s">
        <v>79</v>
      </c>
      <c r="C31" s="31" t="s">
        <v>76</v>
      </c>
      <c r="D31" s="26" t="s">
        <v>72</v>
      </c>
      <c r="E31" s="32" t="s">
        <v>77</v>
      </c>
      <c r="F31" s="33" t="s">
        <v>54</v>
      </c>
      <c r="G31" s="34">
        <v>1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12.75">
      <c r="A32" s="36" t="s">
        <v>55</v>
      </c>
      <c r="E32" s="37" t="s">
        <v>80</v>
      </c>
    </row>
    <row r="33" spans="1:5" ht="12.75">
      <c r="A33" s="40" t="s">
        <v>57</v>
      </c>
      <c r="E33" s="39" t="s">
        <v>52</v>
      </c>
    </row>
    <row r="34" spans="1:16" ht="12.75">
      <c r="A34" s="26" t="s">
        <v>50</v>
      </c>
      <c r="B34" s="31" t="s">
        <v>42</v>
      </c>
      <c r="C34" s="31" t="s">
        <v>81</v>
      </c>
      <c r="D34" s="26" t="s">
        <v>66</v>
      </c>
      <c r="E34" s="32" t="s">
        <v>82</v>
      </c>
      <c r="F34" s="33" t="s">
        <v>83</v>
      </c>
      <c r="G34" s="34">
        <v>1</v>
      </c>
      <c r="H34" s="35">
        <v>0</v>
      </c>
      <c r="I34" s="35">
        <f>ROUND(ROUND(H34,2)*ROUND(G34,3),2)</f>
      </c>
      <c r="J34" s="33" t="s">
        <v>63</v>
      </c>
      <c r="O34">
        <f>(I34*21)/100</f>
      </c>
      <c r="P34" t="s">
        <v>27</v>
      </c>
    </row>
    <row r="35" spans="1:5" ht="25.5">
      <c r="A35" s="36" t="s">
        <v>55</v>
      </c>
      <c r="E35" s="37" t="s">
        <v>84</v>
      </c>
    </row>
    <row r="36" spans="1:5" ht="12.75">
      <c r="A36" s="40" t="s">
        <v>57</v>
      </c>
      <c r="E36" s="39" t="s">
        <v>52</v>
      </c>
    </row>
    <row r="37" spans="1:16" ht="12.75">
      <c r="A37" s="26" t="s">
        <v>50</v>
      </c>
      <c r="B37" s="31" t="s">
        <v>44</v>
      </c>
      <c r="C37" s="31" t="s">
        <v>81</v>
      </c>
      <c r="D37" s="26" t="s">
        <v>72</v>
      </c>
      <c r="E37" s="32" t="s">
        <v>82</v>
      </c>
      <c r="F37" s="33" t="s">
        <v>83</v>
      </c>
      <c r="G37" s="34">
        <v>1</v>
      </c>
      <c r="H37" s="35">
        <v>0</v>
      </c>
      <c r="I37" s="35">
        <f>ROUND(ROUND(H37,2)*ROUND(G37,3),2)</f>
      </c>
      <c r="J37" s="33" t="s">
        <v>63</v>
      </c>
      <c r="O37">
        <f>(I37*21)/100</f>
      </c>
      <c r="P37" t="s">
        <v>27</v>
      </c>
    </row>
    <row r="38" spans="1:5" ht="12.75">
      <c r="A38" s="36" t="s">
        <v>55</v>
      </c>
      <c r="E38" s="37" t="s">
        <v>85</v>
      </c>
    </row>
    <row r="39" spans="1:5" ht="12.75">
      <c r="A39" s="40" t="s">
        <v>57</v>
      </c>
      <c r="E39" s="39" t="s">
        <v>52</v>
      </c>
    </row>
    <row r="40" spans="1:16" ht="12.75">
      <c r="A40" s="26" t="s">
        <v>50</v>
      </c>
      <c r="B40" s="31" t="s">
        <v>46</v>
      </c>
      <c r="C40" s="31" t="s">
        <v>86</v>
      </c>
      <c r="D40" s="26" t="s">
        <v>66</v>
      </c>
      <c r="E40" s="32" t="s">
        <v>87</v>
      </c>
      <c r="F40" s="33" t="s">
        <v>54</v>
      </c>
      <c r="G40" s="34">
        <v>1</v>
      </c>
      <c r="H40" s="35">
        <v>0</v>
      </c>
      <c r="I40" s="35">
        <f>ROUND(ROUND(H40,2)*ROUND(G40,3),2)</f>
      </c>
      <c r="J40" s="33" t="s">
        <v>63</v>
      </c>
      <c r="O40">
        <f>(I40*21)/100</f>
      </c>
      <c r="P40" t="s">
        <v>27</v>
      </c>
    </row>
    <row r="41" spans="1:5" ht="12.75">
      <c r="A41" s="36" t="s">
        <v>55</v>
      </c>
      <c r="E41" s="37" t="s">
        <v>88</v>
      </c>
    </row>
    <row r="42" spans="1:5" ht="12.75">
      <c r="A42" s="40" t="s">
        <v>57</v>
      </c>
      <c r="E42" s="39" t="s">
        <v>52</v>
      </c>
    </row>
    <row r="43" spans="1:16" ht="12.75">
      <c r="A43" s="26" t="s">
        <v>50</v>
      </c>
      <c r="B43" s="31" t="s">
        <v>89</v>
      </c>
      <c r="C43" s="31" t="s">
        <v>86</v>
      </c>
      <c r="D43" s="26" t="s">
        <v>72</v>
      </c>
      <c r="E43" s="32" t="s">
        <v>87</v>
      </c>
      <c r="F43" s="33" t="s">
        <v>54</v>
      </c>
      <c r="G43" s="34">
        <v>1</v>
      </c>
      <c r="H43" s="35">
        <v>0</v>
      </c>
      <c r="I43" s="35">
        <f>ROUND(ROUND(H43,2)*ROUND(G43,3),2)</f>
      </c>
      <c r="J43" s="33" t="s">
        <v>63</v>
      </c>
      <c r="O43">
        <f>(I43*21)/100</f>
      </c>
      <c r="P43" t="s">
        <v>27</v>
      </c>
    </row>
    <row r="44" spans="1:5" ht="25.5">
      <c r="A44" s="36" t="s">
        <v>55</v>
      </c>
      <c r="E44" s="37" t="s">
        <v>90</v>
      </c>
    </row>
    <row r="45" spans="1:5" ht="12.75">
      <c r="A45" s="40" t="s">
        <v>57</v>
      </c>
      <c r="E45" s="39" t="s">
        <v>91</v>
      </c>
    </row>
    <row r="46" spans="1:16" ht="12.75">
      <c r="A46" s="26" t="s">
        <v>50</v>
      </c>
      <c r="B46" s="31" t="s">
        <v>92</v>
      </c>
      <c r="C46" s="31" t="s">
        <v>93</v>
      </c>
      <c r="D46" s="26" t="s">
        <v>52</v>
      </c>
      <c r="E46" s="32" t="s">
        <v>94</v>
      </c>
      <c r="F46" s="33" t="s">
        <v>54</v>
      </c>
      <c r="G46" s="34">
        <v>1</v>
      </c>
      <c r="H46" s="35">
        <v>0</v>
      </c>
      <c r="I46" s="35">
        <f>ROUND(ROUND(H46,2)*ROUND(G46,3),2)</f>
      </c>
      <c r="J46" s="33" t="s">
        <v>63</v>
      </c>
      <c r="O46">
        <f>(I46*21)/100</f>
      </c>
      <c r="P46" t="s">
        <v>27</v>
      </c>
    </row>
    <row r="47" spans="1:5" ht="12.75">
      <c r="A47" s="36" t="s">
        <v>55</v>
      </c>
      <c r="E47" s="37" t="s">
        <v>52</v>
      </c>
    </row>
    <row r="48" spans="1:5" ht="12.75">
      <c r="A48" s="40" t="s">
        <v>57</v>
      </c>
      <c r="E48" s="39" t="s">
        <v>52</v>
      </c>
    </row>
    <row r="49" spans="1:16" ht="12.75">
      <c r="A49" s="26" t="s">
        <v>50</v>
      </c>
      <c r="B49" s="31" t="s">
        <v>95</v>
      </c>
      <c r="C49" s="31" t="s">
        <v>93</v>
      </c>
      <c r="D49" s="26" t="s">
        <v>66</v>
      </c>
      <c r="E49" s="32" t="s">
        <v>94</v>
      </c>
      <c r="F49" s="33" t="s">
        <v>54</v>
      </c>
      <c r="G49" s="34">
        <v>1</v>
      </c>
      <c r="H49" s="35">
        <v>0</v>
      </c>
      <c r="I49" s="35">
        <f>ROUND(ROUND(H49,2)*ROUND(G49,3),2)</f>
      </c>
      <c r="J49" s="33" t="s">
        <v>63</v>
      </c>
      <c r="O49">
        <f>(I49*21)/100</f>
      </c>
      <c r="P49" t="s">
        <v>27</v>
      </c>
    </row>
    <row r="50" spans="1:5" ht="12.75">
      <c r="A50" s="36" t="s">
        <v>55</v>
      </c>
      <c r="E50" s="37" t="s">
        <v>96</v>
      </c>
    </row>
    <row r="51" spans="1:5" ht="12.75">
      <c r="A51" s="40" t="s">
        <v>57</v>
      </c>
      <c r="E51" s="39" t="s">
        <v>52</v>
      </c>
    </row>
    <row r="52" spans="1:16" ht="12.75">
      <c r="A52" s="26" t="s">
        <v>50</v>
      </c>
      <c r="B52" s="31" t="s">
        <v>97</v>
      </c>
      <c r="C52" s="31" t="s">
        <v>98</v>
      </c>
      <c r="D52" s="26" t="s">
        <v>52</v>
      </c>
      <c r="E52" s="32" t="s">
        <v>99</v>
      </c>
      <c r="F52" s="33" t="s">
        <v>54</v>
      </c>
      <c r="G52" s="34">
        <v>1</v>
      </c>
      <c r="H52" s="35">
        <v>0</v>
      </c>
      <c r="I52" s="35">
        <f>ROUND(ROUND(H52,2)*ROUND(G52,3),2)</f>
      </c>
      <c r="J52" s="33" t="s">
        <v>63</v>
      </c>
      <c r="O52">
        <f>(I52*21)/100</f>
      </c>
      <c r="P52" t="s">
        <v>27</v>
      </c>
    </row>
    <row r="53" spans="1:5" ht="12.75">
      <c r="A53" s="36" t="s">
        <v>55</v>
      </c>
      <c r="E53" s="37" t="s">
        <v>100</v>
      </c>
    </row>
    <row r="54" spans="1:5" ht="12.75">
      <c r="A54" s="40" t="s">
        <v>57</v>
      </c>
      <c r="E54" s="39" t="s">
        <v>52</v>
      </c>
    </row>
    <row r="55" spans="1:16" ht="12.75">
      <c r="A55" s="26" t="s">
        <v>50</v>
      </c>
      <c r="B55" s="31" t="s">
        <v>101</v>
      </c>
      <c r="C55" s="31" t="s">
        <v>102</v>
      </c>
      <c r="D55" s="26" t="s">
        <v>52</v>
      </c>
      <c r="E55" s="32" t="s">
        <v>103</v>
      </c>
      <c r="F55" s="33" t="s">
        <v>54</v>
      </c>
      <c r="G55" s="34">
        <v>1</v>
      </c>
      <c r="H55" s="35">
        <v>0</v>
      </c>
      <c r="I55" s="35">
        <f>ROUND(ROUND(H55,2)*ROUND(G55,3),2)</f>
      </c>
      <c r="J55" s="33" t="s">
        <v>63</v>
      </c>
      <c r="O55">
        <f>(I55*21)/100</f>
      </c>
      <c r="P55" t="s">
        <v>27</v>
      </c>
    </row>
    <row r="56" spans="1:5" ht="12.75">
      <c r="A56" s="36" t="s">
        <v>55</v>
      </c>
      <c r="E56" s="37" t="s">
        <v>104</v>
      </c>
    </row>
    <row r="57" spans="1:5" ht="12.75">
      <c r="A57" s="40" t="s">
        <v>57</v>
      </c>
      <c r="E57" s="39" t="s">
        <v>52</v>
      </c>
    </row>
    <row r="58" spans="1:16" ht="12.75">
      <c r="A58" s="26" t="s">
        <v>50</v>
      </c>
      <c r="B58" s="31" t="s">
        <v>105</v>
      </c>
      <c r="C58" s="31" t="s">
        <v>106</v>
      </c>
      <c r="D58" s="26" t="s">
        <v>52</v>
      </c>
      <c r="E58" s="32" t="s">
        <v>107</v>
      </c>
      <c r="F58" s="33" t="s">
        <v>54</v>
      </c>
      <c r="G58" s="34">
        <v>1</v>
      </c>
      <c r="H58" s="35">
        <v>0</v>
      </c>
      <c r="I58" s="35">
        <f>ROUND(ROUND(H58,2)*ROUND(G58,3),2)</f>
      </c>
      <c r="J58" s="33" t="s">
        <v>63</v>
      </c>
      <c r="O58">
        <f>(I58*21)/100</f>
      </c>
      <c r="P58" t="s">
        <v>27</v>
      </c>
    </row>
    <row r="59" spans="1:5" ht="12.75">
      <c r="A59" s="36" t="s">
        <v>55</v>
      </c>
      <c r="E59" s="37" t="s">
        <v>108</v>
      </c>
    </row>
    <row r="60" spans="1:5" ht="12.75">
      <c r="A60" s="40" t="s">
        <v>57</v>
      </c>
      <c r="E60" s="39" t="s">
        <v>109</v>
      </c>
    </row>
    <row r="61" spans="1:16" ht="12.75">
      <c r="A61" s="26" t="s">
        <v>50</v>
      </c>
      <c r="B61" s="31" t="s">
        <v>110</v>
      </c>
      <c r="C61" s="31" t="s">
        <v>111</v>
      </c>
      <c r="D61" s="26" t="s">
        <v>66</v>
      </c>
      <c r="E61" s="32" t="s">
        <v>112</v>
      </c>
      <c r="F61" s="33" t="s">
        <v>54</v>
      </c>
      <c r="G61" s="34">
        <v>1</v>
      </c>
      <c r="H61" s="35">
        <v>0</v>
      </c>
      <c r="I61" s="35">
        <f>ROUND(ROUND(H61,2)*ROUND(G61,3),2)</f>
      </c>
      <c r="J61" s="33" t="s">
        <v>63</v>
      </c>
      <c r="O61">
        <f>(I61*21)/100</f>
      </c>
      <c r="P61" t="s">
        <v>27</v>
      </c>
    </row>
    <row r="62" spans="1:5" ht="12.75">
      <c r="A62" s="36" t="s">
        <v>55</v>
      </c>
      <c r="E62" s="37" t="s">
        <v>113</v>
      </c>
    </row>
    <row r="63" spans="1:5" ht="12.75">
      <c r="A63" s="40" t="s">
        <v>57</v>
      </c>
      <c r="E63" s="39" t="s">
        <v>52</v>
      </c>
    </row>
    <row r="64" spans="1:16" ht="12.75">
      <c r="A64" s="26" t="s">
        <v>50</v>
      </c>
      <c r="B64" s="31" t="s">
        <v>114</v>
      </c>
      <c r="C64" s="31" t="s">
        <v>111</v>
      </c>
      <c r="D64" s="26" t="s">
        <v>72</v>
      </c>
      <c r="E64" s="32" t="s">
        <v>112</v>
      </c>
      <c r="F64" s="33" t="s">
        <v>54</v>
      </c>
      <c r="G64" s="34">
        <v>1</v>
      </c>
      <c r="H64" s="35">
        <v>0</v>
      </c>
      <c r="I64" s="35">
        <f>ROUND(ROUND(H64,2)*ROUND(G64,3),2)</f>
      </c>
      <c r="J64" s="33" t="s">
        <v>63</v>
      </c>
      <c r="O64">
        <f>(I64*21)/100</f>
      </c>
      <c r="P64" t="s">
        <v>27</v>
      </c>
    </row>
    <row r="65" spans="1:5" ht="12.75">
      <c r="A65" s="36" t="s">
        <v>55</v>
      </c>
      <c r="E65" s="37" t="s">
        <v>115</v>
      </c>
    </row>
    <row r="66" spans="1:5" ht="12.75">
      <c r="A66" s="40" t="s">
        <v>57</v>
      </c>
      <c r="E66" s="39" t="s">
        <v>52</v>
      </c>
    </row>
    <row r="67" spans="1:16" ht="12.75">
      <c r="A67" s="26" t="s">
        <v>50</v>
      </c>
      <c r="B67" s="31" t="s">
        <v>116</v>
      </c>
      <c r="C67" s="31" t="s">
        <v>111</v>
      </c>
      <c r="D67" s="26" t="s">
        <v>117</v>
      </c>
      <c r="E67" s="32" t="s">
        <v>112</v>
      </c>
      <c r="F67" s="33" t="s">
        <v>54</v>
      </c>
      <c r="G67" s="34">
        <v>1</v>
      </c>
      <c r="H67" s="35">
        <v>0</v>
      </c>
      <c r="I67" s="35">
        <f>ROUND(ROUND(H67,2)*ROUND(G67,3),2)</f>
      </c>
      <c r="J67" s="33" t="s">
        <v>63</v>
      </c>
      <c r="O67">
        <f>(I67*21)/100</f>
      </c>
      <c r="P67" t="s">
        <v>27</v>
      </c>
    </row>
    <row r="68" spans="1:5" ht="12.75">
      <c r="A68" s="36" t="s">
        <v>55</v>
      </c>
      <c r="E68" s="37" t="s">
        <v>118</v>
      </c>
    </row>
    <row r="69" spans="1:5" ht="12.75">
      <c r="A69" s="40" t="s">
        <v>57</v>
      </c>
      <c r="E69" s="39" t="s">
        <v>52</v>
      </c>
    </row>
    <row r="70" spans="1:16" ht="12.75">
      <c r="A70" s="26" t="s">
        <v>50</v>
      </c>
      <c r="B70" s="31" t="s">
        <v>119</v>
      </c>
      <c r="C70" s="31" t="s">
        <v>120</v>
      </c>
      <c r="D70" s="26" t="s">
        <v>52</v>
      </c>
      <c r="E70" s="32" t="s">
        <v>121</v>
      </c>
      <c r="F70" s="33" t="s">
        <v>83</v>
      </c>
      <c r="G70" s="34">
        <v>2</v>
      </c>
      <c r="H70" s="35">
        <v>0</v>
      </c>
      <c r="I70" s="35">
        <f>ROUND(ROUND(H70,2)*ROUND(G70,3),2)</f>
      </c>
      <c r="J70" s="33" t="s">
        <v>63</v>
      </c>
      <c r="O70">
        <f>(I70*21)/100</f>
      </c>
      <c r="P70" t="s">
        <v>27</v>
      </c>
    </row>
    <row r="71" spans="1:5" ht="12.75">
      <c r="A71" s="36" t="s">
        <v>55</v>
      </c>
      <c r="E71" s="37" t="s">
        <v>122</v>
      </c>
    </row>
    <row r="72" spans="1:5" ht="12.75">
      <c r="A72" s="40" t="s">
        <v>57</v>
      </c>
      <c r="E72" s="39" t="s">
        <v>123</v>
      </c>
    </row>
    <row r="73" spans="1:16" ht="12.75">
      <c r="A73" s="26" t="s">
        <v>50</v>
      </c>
      <c r="B73" s="31" t="s">
        <v>124</v>
      </c>
      <c r="C73" s="31" t="s">
        <v>125</v>
      </c>
      <c r="D73" s="26" t="s">
        <v>52</v>
      </c>
      <c r="E73" s="32" t="s">
        <v>126</v>
      </c>
      <c r="F73" s="33" t="s">
        <v>54</v>
      </c>
      <c r="G73" s="34">
        <v>1</v>
      </c>
      <c r="H73" s="35">
        <v>0</v>
      </c>
      <c r="I73" s="35">
        <f>ROUND(ROUND(H73,2)*ROUND(G73,3),2)</f>
      </c>
      <c r="J73" s="33" t="s">
        <v>63</v>
      </c>
      <c r="O73">
        <f>(I73*21)/100</f>
      </c>
      <c r="P73" t="s">
        <v>27</v>
      </c>
    </row>
    <row r="74" spans="1:5" ht="51">
      <c r="A74" s="36" t="s">
        <v>55</v>
      </c>
      <c r="E74" s="37" t="s">
        <v>127</v>
      </c>
    </row>
    <row r="75" spans="1:5" ht="12.75">
      <c r="A75" s="40" t="s">
        <v>57</v>
      </c>
      <c r="E75" s="39" t="s">
        <v>52</v>
      </c>
    </row>
    <row r="76" spans="1:16" ht="12.75">
      <c r="A76" s="26" t="s">
        <v>50</v>
      </c>
      <c r="B76" s="31" t="s">
        <v>128</v>
      </c>
      <c r="C76" s="31" t="s">
        <v>129</v>
      </c>
      <c r="D76" s="26" t="s">
        <v>52</v>
      </c>
      <c r="E76" s="32" t="s">
        <v>130</v>
      </c>
      <c r="F76" s="33" t="s">
        <v>54</v>
      </c>
      <c r="G76" s="34">
        <v>1</v>
      </c>
      <c r="H76" s="35">
        <v>0</v>
      </c>
      <c r="I76" s="35">
        <f>ROUND(ROUND(H76,2)*ROUND(G76,3),2)</f>
      </c>
      <c r="J76" s="33"/>
      <c r="O76">
        <f>(I76*21)/100</f>
      </c>
      <c r="P76" t="s">
        <v>27</v>
      </c>
    </row>
    <row r="77" spans="1:5" ht="51">
      <c r="A77" s="36" t="s">
        <v>55</v>
      </c>
      <c r="E77" s="37" t="s">
        <v>131</v>
      </c>
    </row>
    <row r="78" spans="1:5" ht="12.75">
      <c r="A78" s="38" t="s">
        <v>57</v>
      </c>
      <c r="E78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8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0+O9+O25+O65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132</v>
      </c>
      <c r="I3" s="41">
        <f>0+I9+I25+I65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132</v>
      </c>
      <c r="D4" s="1"/>
      <c r="E4" s="14" t="s">
        <v>133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132</v>
      </c>
      <c r="D5" s="6"/>
      <c r="E5" s="18" t="s">
        <v>133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0+I10+I13+I16+I19+I22</f>
      </c>
      <c r="R9">
        <f>0+O10+O13+O16+O19+O22</f>
      </c>
    </row>
    <row r="10" spans="1:16" ht="25.5">
      <c r="A10" s="26" t="s">
        <v>50</v>
      </c>
      <c r="B10" s="31" t="s">
        <v>31</v>
      </c>
      <c r="C10" s="31" t="s">
        <v>135</v>
      </c>
      <c r="D10" s="26" t="s">
        <v>52</v>
      </c>
      <c r="E10" s="32" t="s">
        <v>136</v>
      </c>
      <c r="F10" s="33" t="s">
        <v>137</v>
      </c>
      <c r="G10" s="34">
        <v>149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63.75">
      <c r="A12" s="40" t="s">
        <v>57</v>
      </c>
      <c r="E12" s="39" t="s">
        <v>138</v>
      </c>
    </row>
    <row r="13" spans="1:16" ht="25.5">
      <c r="A13" s="26" t="s">
        <v>50</v>
      </c>
      <c r="B13" s="31" t="s">
        <v>27</v>
      </c>
      <c r="C13" s="31" t="s">
        <v>139</v>
      </c>
      <c r="D13" s="26" t="s">
        <v>52</v>
      </c>
      <c r="E13" s="32" t="s">
        <v>140</v>
      </c>
      <c r="F13" s="33" t="s">
        <v>137</v>
      </c>
      <c r="G13" s="34">
        <v>198.67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52</v>
      </c>
    </row>
    <row r="15" spans="1:5" ht="76.5">
      <c r="A15" s="40" t="s">
        <v>57</v>
      </c>
      <c r="E15" s="39" t="s">
        <v>141</v>
      </c>
    </row>
    <row r="16" spans="1:16" ht="25.5">
      <c r="A16" s="26" t="s">
        <v>50</v>
      </c>
      <c r="B16" s="31" t="s">
        <v>26</v>
      </c>
      <c r="C16" s="31" t="s">
        <v>142</v>
      </c>
      <c r="D16" s="26" t="s">
        <v>143</v>
      </c>
      <c r="E16" s="32" t="s">
        <v>144</v>
      </c>
      <c r="F16" s="33" t="s">
        <v>137</v>
      </c>
      <c r="G16" s="34">
        <v>35.266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145</v>
      </c>
    </row>
    <row r="18" spans="1:5" ht="38.25">
      <c r="A18" s="40" t="s">
        <v>57</v>
      </c>
      <c r="E18" s="39" t="s">
        <v>146</v>
      </c>
    </row>
    <row r="19" spans="1:16" ht="25.5">
      <c r="A19" s="26" t="s">
        <v>50</v>
      </c>
      <c r="B19" s="31" t="s">
        <v>35</v>
      </c>
      <c r="C19" s="31" t="s">
        <v>142</v>
      </c>
      <c r="D19" s="26" t="s">
        <v>147</v>
      </c>
      <c r="E19" s="32" t="s">
        <v>144</v>
      </c>
      <c r="F19" s="33" t="s">
        <v>137</v>
      </c>
      <c r="G19" s="34">
        <v>7.643</v>
      </c>
      <c r="H19" s="35">
        <v>0</v>
      </c>
      <c r="I19" s="35">
        <f>ROUND(ROUND(H19,2)*ROUND(G19,3),2)</f>
      </c>
      <c r="J19" s="33" t="s">
        <v>63</v>
      </c>
      <c r="O19">
        <f>(I19*21)/100</f>
      </c>
      <c r="P19" t="s">
        <v>27</v>
      </c>
    </row>
    <row r="20" spans="1:5" ht="12.75">
      <c r="A20" s="36" t="s">
        <v>55</v>
      </c>
      <c r="E20" s="37" t="s">
        <v>148</v>
      </c>
    </row>
    <row r="21" spans="1:5" ht="38.25">
      <c r="A21" s="40" t="s">
        <v>57</v>
      </c>
      <c r="E21" s="39" t="s">
        <v>149</v>
      </c>
    </row>
    <row r="22" spans="1:16" ht="25.5">
      <c r="A22" s="26" t="s">
        <v>50</v>
      </c>
      <c r="B22" s="31" t="s">
        <v>37</v>
      </c>
      <c r="C22" s="31" t="s">
        <v>150</v>
      </c>
      <c r="D22" s="26" t="s">
        <v>52</v>
      </c>
      <c r="E22" s="32" t="s">
        <v>151</v>
      </c>
      <c r="F22" s="33" t="s">
        <v>137</v>
      </c>
      <c r="G22" s="34">
        <v>214.775</v>
      </c>
      <c r="H22" s="35">
        <v>0</v>
      </c>
      <c r="I22" s="35">
        <f>ROUND(ROUND(H22,2)*ROUND(G22,3),2)</f>
      </c>
      <c r="J22" s="33" t="s">
        <v>63</v>
      </c>
      <c r="O22">
        <f>(I22*21)/100</f>
      </c>
      <c r="P22" t="s">
        <v>27</v>
      </c>
    </row>
    <row r="23" spans="1:5" ht="12.75">
      <c r="A23" s="36" t="s">
        <v>55</v>
      </c>
      <c r="E23" s="37" t="s">
        <v>52</v>
      </c>
    </row>
    <row r="24" spans="1:5" ht="102">
      <c r="A24" s="38" t="s">
        <v>57</v>
      </c>
      <c r="E24" s="39" t="s">
        <v>152</v>
      </c>
    </row>
    <row r="25" spans="1:18" ht="12.75" customHeight="1">
      <c r="A25" s="6" t="s">
        <v>48</v>
      </c>
      <c r="B25" s="6"/>
      <c r="C25" s="43" t="s">
        <v>31</v>
      </c>
      <c r="D25" s="6"/>
      <c r="E25" s="29" t="s">
        <v>153</v>
      </c>
      <c r="F25" s="6"/>
      <c r="G25" s="6"/>
      <c r="H25" s="6"/>
      <c r="I25" s="44">
        <f>0+Q25</f>
      </c>
      <c r="J25" s="6"/>
      <c r="O25">
        <f>0+R25</f>
      </c>
      <c r="Q25">
        <f>0+I26+I29+I32+I35+I38+I41+I44+I47+I50+I53+I56+I59+I62</f>
      </c>
      <c r="R25">
        <f>0+O26+O29+O32+O35+O38+O41+O44+O47+O50+O53+O56+O59+O62</f>
      </c>
    </row>
    <row r="26" spans="1:16" ht="12.75">
      <c r="A26" s="26" t="s">
        <v>50</v>
      </c>
      <c r="B26" s="31" t="s">
        <v>39</v>
      </c>
      <c r="C26" s="31" t="s">
        <v>154</v>
      </c>
      <c r="D26" s="26" t="s">
        <v>52</v>
      </c>
      <c r="E26" s="32" t="s">
        <v>155</v>
      </c>
      <c r="F26" s="33" t="s">
        <v>156</v>
      </c>
      <c r="G26" s="34">
        <v>64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157</v>
      </c>
    </row>
    <row r="28" spans="1:5" ht="102">
      <c r="A28" s="40" t="s">
        <v>57</v>
      </c>
      <c r="E28" s="39" t="s">
        <v>158</v>
      </c>
    </row>
    <row r="29" spans="1:16" ht="25.5">
      <c r="A29" s="26" t="s">
        <v>50</v>
      </c>
      <c r="B29" s="31" t="s">
        <v>75</v>
      </c>
      <c r="C29" s="31" t="s">
        <v>159</v>
      </c>
      <c r="D29" s="26" t="s">
        <v>52</v>
      </c>
      <c r="E29" s="32" t="s">
        <v>160</v>
      </c>
      <c r="F29" s="33" t="s">
        <v>83</v>
      </c>
      <c r="G29" s="34">
        <v>10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25.5">
      <c r="A30" s="36" t="s">
        <v>55</v>
      </c>
      <c r="E30" s="37" t="s">
        <v>161</v>
      </c>
    </row>
    <row r="31" spans="1:5" ht="114.75">
      <c r="A31" s="40" t="s">
        <v>57</v>
      </c>
      <c r="E31" s="39" t="s">
        <v>162</v>
      </c>
    </row>
    <row r="32" spans="1:16" ht="25.5">
      <c r="A32" s="26" t="s">
        <v>50</v>
      </c>
      <c r="B32" s="31" t="s">
        <v>79</v>
      </c>
      <c r="C32" s="31" t="s">
        <v>163</v>
      </c>
      <c r="D32" s="26" t="s">
        <v>52</v>
      </c>
      <c r="E32" s="32" t="s">
        <v>164</v>
      </c>
      <c r="F32" s="33" t="s">
        <v>165</v>
      </c>
      <c r="G32" s="34">
        <v>98.02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166</v>
      </c>
    </row>
    <row r="34" spans="1:5" ht="63.75">
      <c r="A34" s="40" t="s">
        <v>57</v>
      </c>
      <c r="E34" s="39" t="s">
        <v>167</v>
      </c>
    </row>
    <row r="35" spans="1:16" ht="12.75">
      <c r="A35" s="26" t="s">
        <v>50</v>
      </c>
      <c r="B35" s="31" t="s">
        <v>42</v>
      </c>
      <c r="C35" s="31" t="s">
        <v>168</v>
      </c>
      <c r="D35" s="26" t="s">
        <v>52</v>
      </c>
      <c r="E35" s="32" t="s">
        <v>169</v>
      </c>
      <c r="F35" s="33" t="s">
        <v>165</v>
      </c>
      <c r="G35" s="34">
        <v>4.5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170</v>
      </c>
    </row>
    <row r="37" spans="1:5" ht="12.75">
      <c r="A37" s="40" t="s">
        <v>57</v>
      </c>
      <c r="E37" s="39" t="s">
        <v>171</v>
      </c>
    </row>
    <row r="38" spans="1:16" ht="12.75">
      <c r="A38" s="26" t="s">
        <v>50</v>
      </c>
      <c r="B38" s="31" t="s">
        <v>44</v>
      </c>
      <c r="C38" s="31" t="s">
        <v>172</v>
      </c>
      <c r="D38" s="26" t="s">
        <v>52</v>
      </c>
      <c r="E38" s="32" t="s">
        <v>173</v>
      </c>
      <c r="F38" s="33" t="s">
        <v>165</v>
      </c>
      <c r="G38" s="34">
        <v>77.412</v>
      </c>
      <c r="H38" s="35">
        <v>0</v>
      </c>
      <c r="I38" s="35">
        <f>ROUND(ROUND(H38,2)*ROUND(G38,3),2)</f>
      </c>
      <c r="J38" s="33" t="s">
        <v>63</v>
      </c>
      <c r="O38">
        <f>(I38*21)/100</f>
      </c>
      <c r="P38" t="s">
        <v>27</v>
      </c>
    </row>
    <row r="39" spans="1:5" ht="12.75">
      <c r="A39" s="36" t="s">
        <v>55</v>
      </c>
      <c r="E39" s="37" t="s">
        <v>174</v>
      </c>
    </row>
    <row r="40" spans="1:5" ht="51">
      <c r="A40" s="40" t="s">
        <v>57</v>
      </c>
      <c r="E40" s="39" t="s">
        <v>175</v>
      </c>
    </row>
    <row r="41" spans="1:16" ht="12.75">
      <c r="A41" s="26" t="s">
        <v>50</v>
      </c>
      <c r="B41" s="31" t="s">
        <v>46</v>
      </c>
      <c r="C41" s="31" t="s">
        <v>176</v>
      </c>
      <c r="D41" s="26" t="s">
        <v>52</v>
      </c>
      <c r="E41" s="32" t="s">
        <v>177</v>
      </c>
      <c r="F41" s="33" t="s">
        <v>165</v>
      </c>
      <c r="G41" s="34">
        <v>8.367</v>
      </c>
      <c r="H41" s="35">
        <v>0</v>
      </c>
      <c r="I41" s="35">
        <f>ROUND(ROUND(H41,2)*ROUND(G41,3),2)</f>
      </c>
      <c r="J41" s="33" t="s">
        <v>63</v>
      </c>
      <c r="O41">
        <f>(I41*21)/100</f>
      </c>
      <c r="P41" t="s">
        <v>27</v>
      </c>
    </row>
    <row r="42" spans="1:5" ht="12.75">
      <c r="A42" s="36" t="s">
        <v>55</v>
      </c>
      <c r="E42" s="37" t="s">
        <v>178</v>
      </c>
    </row>
    <row r="43" spans="1:5" ht="51">
      <c r="A43" s="40" t="s">
        <v>57</v>
      </c>
      <c r="E43" s="39" t="s">
        <v>179</v>
      </c>
    </row>
    <row r="44" spans="1:16" ht="12.75">
      <c r="A44" s="26" t="s">
        <v>50</v>
      </c>
      <c r="B44" s="31" t="s">
        <v>89</v>
      </c>
      <c r="C44" s="31" t="s">
        <v>180</v>
      </c>
      <c r="D44" s="26" t="s">
        <v>52</v>
      </c>
      <c r="E44" s="32" t="s">
        <v>181</v>
      </c>
      <c r="F44" s="33" t="s">
        <v>182</v>
      </c>
      <c r="G44" s="34">
        <v>60</v>
      </c>
      <c r="H44" s="35">
        <v>0</v>
      </c>
      <c r="I44" s="35">
        <f>ROUND(ROUND(H44,2)*ROUND(G44,3),2)</f>
      </c>
      <c r="J44" s="33" t="s">
        <v>63</v>
      </c>
      <c r="O44">
        <f>(I44*21)/100</f>
      </c>
      <c r="P44" t="s">
        <v>27</v>
      </c>
    </row>
    <row r="45" spans="1:5" ht="12.75">
      <c r="A45" s="36" t="s">
        <v>55</v>
      </c>
      <c r="E45" s="37" t="s">
        <v>52</v>
      </c>
    </row>
    <row r="46" spans="1:5" ht="12.75">
      <c r="A46" s="40" t="s">
        <v>57</v>
      </c>
      <c r="E46" s="39" t="s">
        <v>183</v>
      </c>
    </row>
    <row r="47" spans="1:16" ht="12.75">
      <c r="A47" s="26" t="s">
        <v>50</v>
      </c>
      <c r="B47" s="31" t="s">
        <v>92</v>
      </c>
      <c r="C47" s="31" t="s">
        <v>184</v>
      </c>
      <c r="D47" s="26" t="s">
        <v>52</v>
      </c>
      <c r="E47" s="32" t="s">
        <v>185</v>
      </c>
      <c r="F47" s="33" t="s">
        <v>165</v>
      </c>
      <c r="G47" s="34">
        <v>44</v>
      </c>
      <c r="H47" s="35">
        <v>0</v>
      </c>
      <c r="I47" s="35">
        <f>ROUND(ROUND(H47,2)*ROUND(G47,3),2)</f>
      </c>
      <c r="J47" s="33" t="s">
        <v>63</v>
      </c>
      <c r="O47">
        <f>(I47*21)/100</f>
      </c>
      <c r="P47" t="s">
        <v>27</v>
      </c>
    </row>
    <row r="48" spans="1:5" ht="12.75">
      <c r="A48" s="36" t="s">
        <v>55</v>
      </c>
      <c r="E48" s="37" t="s">
        <v>52</v>
      </c>
    </row>
    <row r="49" spans="1:5" ht="12.75">
      <c r="A49" s="40" t="s">
        <v>57</v>
      </c>
      <c r="E49" s="39" t="s">
        <v>186</v>
      </c>
    </row>
    <row r="50" spans="1:16" ht="12.75">
      <c r="A50" s="26" t="s">
        <v>50</v>
      </c>
      <c r="B50" s="31" t="s">
        <v>95</v>
      </c>
      <c r="C50" s="31" t="s">
        <v>187</v>
      </c>
      <c r="D50" s="26" t="s">
        <v>52</v>
      </c>
      <c r="E50" s="32" t="s">
        <v>188</v>
      </c>
      <c r="F50" s="33" t="s">
        <v>165</v>
      </c>
      <c r="G50" s="34">
        <v>39.4</v>
      </c>
      <c r="H50" s="35">
        <v>0</v>
      </c>
      <c r="I50" s="35">
        <f>ROUND(ROUND(H50,2)*ROUND(G50,3),2)</f>
      </c>
      <c r="J50" s="33" t="s">
        <v>63</v>
      </c>
      <c r="O50">
        <f>(I50*21)/100</f>
      </c>
      <c r="P50" t="s">
        <v>27</v>
      </c>
    </row>
    <row r="51" spans="1:5" ht="12.75">
      <c r="A51" s="36" t="s">
        <v>55</v>
      </c>
      <c r="E51" s="37" t="s">
        <v>52</v>
      </c>
    </row>
    <row r="52" spans="1:5" ht="12.75">
      <c r="A52" s="40" t="s">
        <v>57</v>
      </c>
      <c r="E52" s="39" t="s">
        <v>189</v>
      </c>
    </row>
    <row r="53" spans="1:16" ht="12.75">
      <c r="A53" s="26" t="s">
        <v>50</v>
      </c>
      <c r="B53" s="31" t="s">
        <v>97</v>
      </c>
      <c r="C53" s="31" t="s">
        <v>190</v>
      </c>
      <c r="D53" s="26" t="s">
        <v>52</v>
      </c>
      <c r="E53" s="32" t="s">
        <v>191</v>
      </c>
      <c r="F53" s="33" t="s">
        <v>165</v>
      </c>
      <c r="G53" s="34">
        <v>28.8</v>
      </c>
      <c r="H53" s="35">
        <v>0</v>
      </c>
      <c r="I53" s="35">
        <f>ROUND(ROUND(H53,2)*ROUND(G53,3),2)</f>
      </c>
      <c r="J53" s="33" t="s">
        <v>63</v>
      </c>
      <c r="O53">
        <f>(I53*21)/100</f>
      </c>
      <c r="P53" t="s">
        <v>27</v>
      </c>
    </row>
    <row r="54" spans="1:5" ht="12.75">
      <c r="A54" s="36" t="s">
        <v>55</v>
      </c>
      <c r="E54" s="37" t="s">
        <v>192</v>
      </c>
    </row>
    <row r="55" spans="1:5" ht="12.75">
      <c r="A55" s="40" t="s">
        <v>57</v>
      </c>
      <c r="E55" s="39" t="s">
        <v>193</v>
      </c>
    </row>
    <row r="56" spans="1:16" ht="12.75">
      <c r="A56" s="26" t="s">
        <v>50</v>
      </c>
      <c r="B56" s="31" t="s">
        <v>101</v>
      </c>
      <c r="C56" s="31" t="s">
        <v>194</v>
      </c>
      <c r="D56" s="26" t="s">
        <v>52</v>
      </c>
      <c r="E56" s="32" t="s">
        <v>195</v>
      </c>
      <c r="F56" s="33" t="s">
        <v>165</v>
      </c>
      <c r="G56" s="34">
        <v>14</v>
      </c>
      <c r="H56" s="35">
        <v>0</v>
      </c>
      <c r="I56" s="35">
        <f>ROUND(ROUND(H56,2)*ROUND(G56,3),2)</f>
      </c>
      <c r="J56" s="33" t="s">
        <v>63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12.75">
      <c r="A58" s="40" t="s">
        <v>57</v>
      </c>
      <c r="E58" s="39" t="s">
        <v>196</v>
      </c>
    </row>
    <row r="59" spans="1:16" ht="12.75">
      <c r="A59" s="26" t="s">
        <v>50</v>
      </c>
      <c r="B59" s="31" t="s">
        <v>105</v>
      </c>
      <c r="C59" s="31" t="s">
        <v>197</v>
      </c>
      <c r="D59" s="26" t="s">
        <v>52</v>
      </c>
      <c r="E59" s="32" t="s">
        <v>198</v>
      </c>
      <c r="F59" s="33" t="s">
        <v>165</v>
      </c>
      <c r="G59" s="34">
        <v>112.2</v>
      </c>
      <c r="H59" s="35">
        <v>0</v>
      </c>
      <c r="I59" s="35">
        <f>ROUND(ROUND(H59,2)*ROUND(G59,3),2)</f>
      </c>
      <c r="J59" s="33" t="s">
        <v>63</v>
      </c>
      <c r="O59">
        <f>(I59*21)/100</f>
      </c>
      <c r="P59" t="s">
        <v>27</v>
      </c>
    </row>
    <row r="60" spans="1:5" ht="12.75">
      <c r="A60" s="36" t="s">
        <v>55</v>
      </c>
      <c r="E60" s="37" t="s">
        <v>52</v>
      </c>
    </row>
    <row r="61" spans="1:5" ht="89.25">
      <c r="A61" s="40" t="s">
        <v>57</v>
      </c>
      <c r="E61" s="39" t="s">
        <v>199</v>
      </c>
    </row>
    <row r="62" spans="1:16" ht="12.75">
      <c r="A62" s="26" t="s">
        <v>50</v>
      </c>
      <c r="B62" s="31" t="s">
        <v>110</v>
      </c>
      <c r="C62" s="31" t="s">
        <v>200</v>
      </c>
      <c r="D62" s="26" t="s">
        <v>52</v>
      </c>
      <c r="E62" s="32" t="s">
        <v>201</v>
      </c>
      <c r="F62" s="33" t="s">
        <v>165</v>
      </c>
      <c r="G62" s="34">
        <v>28.8</v>
      </c>
      <c r="H62" s="35">
        <v>0</v>
      </c>
      <c r="I62" s="35">
        <f>ROUND(ROUND(H62,2)*ROUND(G62,3),2)</f>
      </c>
      <c r="J62" s="33" t="s">
        <v>63</v>
      </c>
      <c r="O62">
        <f>(I62*21)/100</f>
      </c>
      <c r="P62" t="s">
        <v>27</v>
      </c>
    </row>
    <row r="63" spans="1:5" ht="12.75">
      <c r="A63" s="36" t="s">
        <v>55</v>
      </c>
      <c r="E63" s="37" t="s">
        <v>52</v>
      </c>
    </row>
    <row r="64" spans="1:5" ht="12.75">
      <c r="A64" s="38" t="s">
        <v>57</v>
      </c>
      <c r="E64" s="39" t="s">
        <v>202</v>
      </c>
    </row>
    <row r="65" spans="1:18" ht="12.75" customHeight="1">
      <c r="A65" s="6" t="s">
        <v>48</v>
      </c>
      <c r="B65" s="6"/>
      <c r="C65" s="43" t="s">
        <v>42</v>
      </c>
      <c r="D65" s="6"/>
      <c r="E65" s="29" t="s">
        <v>203</v>
      </c>
      <c r="F65" s="6"/>
      <c r="G65" s="6"/>
      <c r="H65" s="6"/>
      <c r="I65" s="44">
        <f>0+Q65</f>
      </c>
      <c r="J65" s="6"/>
      <c r="O65">
        <f>0+R65</f>
      </c>
      <c r="Q65">
        <f>0+I66+I69+I72+I75+I78+I81+I84+I87+I90+I93+I96</f>
      </c>
      <c r="R65">
        <f>0+O66+O69+O72+O75+O78+O81+O84+O87+O90+O93+O96</f>
      </c>
    </row>
    <row r="66" spans="1:16" ht="12.75">
      <c r="A66" s="26" t="s">
        <v>50</v>
      </c>
      <c r="B66" s="31" t="s">
        <v>114</v>
      </c>
      <c r="C66" s="31" t="s">
        <v>204</v>
      </c>
      <c r="D66" s="26" t="s">
        <v>52</v>
      </c>
      <c r="E66" s="32" t="s">
        <v>205</v>
      </c>
      <c r="F66" s="33" t="s">
        <v>182</v>
      </c>
      <c r="G66" s="34">
        <v>18.394</v>
      </c>
      <c r="H66" s="35">
        <v>0</v>
      </c>
      <c r="I66" s="35">
        <f>ROUND(ROUND(H66,2)*ROUND(G66,3),2)</f>
      </c>
      <c r="J66" s="33" t="s">
        <v>63</v>
      </c>
      <c r="O66">
        <f>(I66*21)/100</f>
      </c>
      <c r="P66" t="s">
        <v>27</v>
      </c>
    </row>
    <row r="67" spans="1:5" ht="25.5">
      <c r="A67" s="36" t="s">
        <v>55</v>
      </c>
      <c r="E67" s="37" t="s">
        <v>206</v>
      </c>
    </row>
    <row r="68" spans="1:5" ht="51">
      <c r="A68" s="40" t="s">
        <v>57</v>
      </c>
      <c r="E68" s="39" t="s">
        <v>207</v>
      </c>
    </row>
    <row r="69" spans="1:16" ht="12.75">
      <c r="A69" s="26" t="s">
        <v>50</v>
      </c>
      <c r="B69" s="31" t="s">
        <v>116</v>
      </c>
      <c r="C69" s="31" t="s">
        <v>208</v>
      </c>
      <c r="D69" s="26" t="s">
        <v>52</v>
      </c>
      <c r="E69" s="32" t="s">
        <v>209</v>
      </c>
      <c r="F69" s="33" t="s">
        <v>182</v>
      </c>
      <c r="G69" s="34">
        <v>18</v>
      </c>
      <c r="H69" s="35">
        <v>0</v>
      </c>
      <c r="I69" s="35">
        <f>ROUND(ROUND(H69,2)*ROUND(G69,3),2)</f>
      </c>
      <c r="J69" s="33" t="s">
        <v>63</v>
      </c>
      <c r="O69">
        <f>(I69*21)/100</f>
      </c>
      <c r="P69" t="s">
        <v>27</v>
      </c>
    </row>
    <row r="70" spans="1:5" ht="12.75">
      <c r="A70" s="36" t="s">
        <v>55</v>
      </c>
      <c r="E70" s="37" t="s">
        <v>52</v>
      </c>
    </row>
    <row r="71" spans="1:5" ht="12.75">
      <c r="A71" s="40" t="s">
        <v>57</v>
      </c>
      <c r="E71" s="39" t="s">
        <v>210</v>
      </c>
    </row>
    <row r="72" spans="1:16" ht="12.75">
      <c r="A72" s="26" t="s">
        <v>50</v>
      </c>
      <c r="B72" s="31" t="s">
        <v>119</v>
      </c>
      <c r="C72" s="31" t="s">
        <v>211</v>
      </c>
      <c r="D72" s="26" t="s">
        <v>52</v>
      </c>
      <c r="E72" s="32" t="s">
        <v>212</v>
      </c>
      <c r="F72" s="33" t="s">
        <v>83</v>
      </c>
      <c r="G72" s="34">
        <v>2</v>
      </c>
      <c r="H72" s="35">
        <v>0</v>
      </c>
      <c r="I72" s="35">
        <f>ROUND(ROUND(H72,2)*ROUND(G72,3),2)</f>
      </c>
      <c r="J72" s="33" t="s">
        <v>63</v>
      </c>
      <c r="O72">
        <f>(I72*21)/100</f>
      </c>
      <c r="P72" t="s">
        <v>27</v>
      </c>
    </row>
    <row r="73" spans="1:5" ht="12.75">
      <c r="A73" s="36" t="s">
        <v>55</v>
      </c>
      <c r="E73" s="37" t="s">
        <v>213</v>
      </c>
    </row>
    <row r="74" spans="1:5" ht="12.75">
      <c r="A74" s="40" t="s">
        <v>57</v>
      </c>
      <c r="E74" s="39" t="s">
        <v>52</v>
      </c>
    </row>
    <row r="75" spans="1:16" ht="12.75">
      <c r="A75" s="26" t="s">
        <v>50</v>
      </c>
      <c r="B75" s="31" t="s">
        <v>124</v>
      </c>
      <c r="C75" s="31" t="s">
        <v>214</v>
      </c>
      <c r="D75" s="26" t="s">
        <v>143</v>
      </c>
      <c r="E75" s="32" t="s">
        <v>215</v>
      </c>
      <c r="F75" s="33" t="s">
        <v>165</v>
      </c>
      <c r="G75" s="34">
        <v>16.36</v>
      </c>
      <c r="H75" s="35">
        <v>0</v>
      </c>
      <c r="I75" s="35">
        <f>ROUND(ROUND(H75,2)*ROUND(G75,3),2)</f>
      </c>
      <c r="J75" s="33" t="s">
        <v>63</v>
      </c>
      <c r="O75">
        <f>(I75*21)/100</f>
      </c>
      <c r="P75" t="s">
        <v>27</v>
      </c>
    </row>
    <row r="76" spans="1:5" ht="12.75">
      <c r="A76" s="36" t="s">
        <v>55</v>
      </c>
      <c r="E76" s="37" t="s">
        <v>216</v>
      </c>
    </row>
    <row r="77" spans="1:5" ht="12.75">
      <c r="A77" s="40" t="s">
        <v>57</v>
      </c>
      <c r="E77" s="39" t="s">
        <v>217</v>
      </c>
    </row>
    <row r="78" spans="1:16" ht="12.75">
      <c r="A78" s="26" t="s">
        <v>50</v>
      </c>
      <c r="B78" s="31" t="s">
        <v>128</v>
      </c>
      <c r="C78" s="31" t="s">
        <v>214</v>
      </c>
      <c r="D78" s="26" t="s">
        <v>147</v>
      </c>
      <c r="E78" s="32" t="s">
        <v>215</v>
      </c>
      <c r="F78" s="33" t="s">
        <v>165</v>
      </c>
      <c r="G78" s="34">
        <v>54.902</v>
      </c>
      <c r="H78" s="35">
        <v>0</v>
      </c>
      <c r="I78" s="35">
        <f>ROUND(ROUND(H78,2)*ROUND(G78,3),2)</f>
      </c>
      <c r="J78" s="33" t="s">
        <v>63</v>
      </c>
      <c r="O78">
        <f>(I78*21)/100</f>
      </c>
      <c r="P78" t="s">
        <v>27</v>
      </c>
    </row>
    <row r="79" spans="1:5" ht="12.75">
      <c r="A79" s="36" t="s">
        <v>55</v>
      </c>
      <c r="E79" s="37" t="s">
        <v>218</v>
      </c>
    </row>
    <row r="80" spans="1:5" ht="102">
      <c r="A80" s="40" t="s">
        <v>57</v>
      </c>
      <c r="E80" s="39" t="s">
        <v>219</v>
      </c>
    </row>
    <row r="81" spans="1:16" ht="12.75">
      <c r="A81" s="26" t="s">
        <v>50</v>
      </c>
      <c r="B81" s="31" t="s">
        <v>220</v>
      </c>
      <c r="C81" s="31" t="s">
        <v>214</v>
      </c>
      <c r="D81" s="26" t="s">
        <v>221</v>
      </c>
      <c r="E81" s="32" t="s">
        <v>215</v>
      </c>
      <c r="F81" s="33" t="s">
        <v>165</v>
      </c>
      <c r="G81" s="34">
        <v>8.004</v>
      </c>
      <c r="H81" s="35">
        <v>0</v>
      </c>
      <c r="I81" s="35">
        <f>ROUND(ROUND(H81,2)*ROUND(G81,3),2)</f>
      </c>
      <c r="J81" s="33" t="s">
        <v>63</v>
      </c>
      <c r="O81">
        <f>(I81*21)/100</f>
      </c>
      <c r="P81" t="s">
        <v>27</v>
      </c>
    </row>
    <row r="82" spans="1:5" ht="12.75">
      <c r="A82" s="36" t="s">
        <v>55</v>
      </c>
      <c r="E82" s="37" t="s">
        <v>222</v>
      </c>
    </row>
    <row r="83" spans="1:5" ht="76.5">
      <c r="A83" s="40" t="s">
        <v>57</v>
      </c>
      <c r="E83" s="39" t="s">
        <v>223</v>
      </c>
    </row>
    <row r="84" spans="1:16" ht="12.75">
      <c r="A84" s="26" t="s">
        <v>50</v>
      </c>
      <c r="B84" s="31" t="s">
        <v>224</v>
      </c>
      <c r="C84" s="31" t="s">
        <v>214</v>
      </c>
      <c r="D84" s="26" t="s">
        <v>225</v>
      </c>
      <c r="E84" s="32" t="s">
        <v>215</v>
      </c>
      <c r="F84" s="33" t="s">
        <v>165</v>
      </c>
      <c r="G84" s="34">
        <v>31.106</v>
      </c>
      <c r="H84" s="35">
        <v>0</v>
      </c>
      <c r="I84" s="35">
        <f>ROUND(ROUND(H84,2)*ROUND(G84,3),2)</f>
      </c>
      <c r="J84" s="33" t="s">
        <v>63</v>
      </c>
      <c r="O84">
        <f>(I84*21)/100</f>
      </c>
      <c r="P84" t="s">
        <v>27</v>
      </c>
    </row>
    <row r="85" spans="1:5" ht="12.75">
      <c r="A85" s="36" t="s">
        <v>55</v>
      </c>
      <c r="E85" s="37" t="s">
        <v>226</v>
      </c>
    </row>
    <row r="86" spans="1:5" ht="63.75">
      <c r="A86" s="40" t="s">
        <v>57</v>
      </c>
      <c r="E86" s="39" t="s">
        <v>227</v>
      </c>
    </row>
    <row r="87" spans="1:16" ht="12.75">
      <c r="A87" s="26" t="s">
        <v>50</v>
      </c>
      <c r="B87" s="31" t="s">
        <v>228</v>
      </c>
      <c r="C87" s="31" t="s">
        <v>229</v>
      </c>
      <c r="D87" s="26" t="s">
        <v>52</v>
      </c>
      <c r="E87" s="32" t="s">
        <v>230</v>
      </c>
      <c r="F87" s="33" t="s">
        <v>165</v>
      </c>
      <c r="G87" s="34">
        <v>6.966</v>
      </c>
      <c r="H87" s="35">
        <v>0</v>
      </c>
      <c r="I87" s="35">
        <f>ROUND(ROUND(H87,2)*ROUND(G87,3),2)</f>
      </c>
      <c r="J87" s="33" t="s">
        <v>63</v>
      </c>
      <c r="O87">
        <f>(I87*21)/100</f>
      </c>
      <c r="P87" t="s">
        <v>27</v>
      </c>
    </row>
    <row r="88" spans="1:5" ht="12.75">
      <c r="A88" s="36" t="s">
        <v>55</v>
      </c>
      <c r="E88" s="37" t="s">
        <v>52</v>
      </c>
    </row>
    <row r="89" spans="1:5" ht="25.5">
      <c r="A89" s="40" t="s">
        <v>57</v>
      </c>
      <c r="E89" s="39" t="s">
        <v>231</v>
      </c>
    </row>
    <row r="90" spans="1:16" ht="12.75">
      <c r="A90" s="26" t="s">
        <v>50</v>
      </c>
      <c r="B90" s="31" t="s">
        <v>232</v>
      </c>
      <c r="C90" s="31" t="s">
        <v>233</v>
      </c>
      <c r="D90" s="26" t="s">
        <v>52</v>
      </c>
      <c r="E90" s="32" t="s">
        <v>234</v>
      </c>
      <c r="F90" s="33" t="s">
        <v>165</v>
      </c>
      <c r="G90" s="34">
        <v>3.057</v>
      </c>
      <c r="H90" s="35">
        <v>0</v>
      </c>
      <c r="I90" s="35">
        <f>ROUND(ROUND(H90,2)*ROUND(G90,3),2)</f>
      </c>
      <c r="J90" s="33" t="s">
        <v>63</v>
      </c>
      <c r="O90">
        <f>(I90*21)/100</f>
      </c>
      <c r="P90" t="s">
        <v>27</v>
      </c>
    </row>
    <row r="91" spans="1:5" ht="12.75">
      <c r="A91" s="36" t="s">
        <v>55</v>
      </c>
      <c r="E91" s="37" t="s">
        <v>52</v>
      </c>
    </row>
    <row r="92" spans="1:5" ht="127.5">
      <c r="A92" s="40" t="s">
        <v>57</v>
      </c>
      <c r="E92" s="39" t="s">
        <v>235</v>
      </c>
    </row>
    <row r="93" spans="1:16" ht="12.75">
      <c r="A93" s="26" t="s">
        <v>50</v>
      </c>
      <c r="B93" s="31" t="s">
        <v>236</v>
      </c>
      <c r="C93" s="31" t="s">
        <v>237</v>
      </c>
      <c r="D93" s="26" t="s">
        <v>52</v>
      </c>
      <c r="E93" s="32" t="s">
        <v>238</v>
      </c>
      <c r="F93" s="33" t="s">
        <v>165</v>
      </c>
      <c r="G93" s="34">
        <v>6.995</v>
      </c>
      <c r="H93" s="35">
        <v>0</v>
      </c>
      <c r="I93" s="35">
        <f>ROUND(ROUND(H93,2)*ROUND(G93,3),2)</f>
      </c>
      <c r="J93" s="33" t="s">
        <v>63</v>
      </c>
      <c r="O93">
        <f>(I93*21)/100</f>
      </c>
      <c r="P93" t="s">
        <v>27</v>
      </c>
    </row>
    <row r="94" spans="1:5" ht="12.75">
      <c r="A94" s="36" t="s">
        <v>55</v>
      </c>
      <c r="E94" s="37" t="s">
        <v>239</v>
      </c>
    </row>
    <row r="95" spans="1:5" ht="12.75">
      <c r="A95" s="40" t="s">
        <v>57</v>
      </c>
      <c r="E95" s="39" t="s">
        <v>240</v>
      </c>
    </row>
    <row r="96" spans="1:16" ht="12.75">
      <c r="A96" s="26" t="s">
        <v>50</v>
      </c>
      <c r="B96" s="31" t="s">
        <v>241</v>
      </c>
      <c r="C96" s="31" t="s">
        <v>242</v>
      </c>
      <c r="D96" s="26" t="s">
        <v>52</v>
      </c>
      <c r="E96" s="32" t="s">
        <v>243</v>
      </c>
      <c r="F96" s="33" t="s">
        <v>244</v>
      </c>
      <c r="G96" s="34">
        <v>2</v>
      </c>
      <c r="H96" s="35">
        <v>0</v>
      </c>
      <c r="I96" s="35">
        <f>ROUND(ROUND(H96,2)*ROUND(G96,3),2)</f>
      </c>
      <c r="J96" s="33"/>
      <c r="O96">
        <f>(I96*21)/100</f>
      </c>
      <c r="P96" t="s">
        <v>27</v>
      </c>
    </row>
    <row r="97" spans="1:5" ht="12.75">
      <c r="A97" s="36" t="s">
        <v>55</v>
      </c>
      <c r="E97" s="37" t="s">
        <v>245</v>
      </c>
    </row>
    <row r="98" spans="1:5" ht="12.75">
      <c r="A98" s="38" t="s">
        <v>57</v>
      </c>
      <c r="E98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0+O9+O19+O23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246</v>
      </c>
      <c r="I3" s="41">
        <f>0+I9+I19+I23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246</v>
      </c>
      <c r="D4" s="1"/>
      <c r="E4" s="14" t="s">
        <v>247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246</v>
      </c>
      <c r="D5" s="6"/>
      <c r="E5" s="18" t="s">
        <v>247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12.75">
      <c r="A10" s="26" t="s">
        <v>50</v>
      </c>
      <c r="B10" s="31" t="s">
        <v>31</v>
      </c>
      <c r="C10" s="31" t="s">
        <v>249</v>
      </c>
      <c r="D10" s="26" t="s">
        <v>143</v>
      </c>
      <c r="E10" s="32" t="s">
        <v>250</v>
      </c>
      <c r="F10" s="33" t="s">
        <v>54</v>
      </c>
      <c r="G10" s="34">
        <v>2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251</v>
      </c>
    </row>
    <row r="12" spans="1:5" ht="12.75">
      <c r="A12" s="40" t="s">
        <v>57</v>
      </c>
      <c r="E12" s="39" t="s">
        <v>52</v>
      </c>
    </row>
    <row r="13" spans="1:16" ht="12.75">
      <c r="A13" s="26" t="s">
        <v>50</v>
      </c>
      <c r="B13" s="31" t="s">
        <v>27</v>
      </c>
      <c r="C13" s="31" t="s">
        <v>249</v>
      </c>
      <c r="D13" s="26" t="s">
        <v>147</v>
      </c>
      <c r="E13" s="32" t="s">
        <v>250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252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249</v>
      </c>
      <c r="D16" s="26" t="s">
        <v>221</v>
      </c>
      <c r="E16" s="32" t="s">
        <v>250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25.5">
      <c r="A17" s="36" t="s">
        <v>55</v>
      </c>
      <c r="E17" s="37" t="s">
        <v>253</v>
      </c>
    </row>
    <row r="18" spans="1:5" ht="12.75">
      <c r="A18" s="38" t="s">
        <v>57</v>
      </c>
      <c r="E18" s="39" t="s">
        <v>91</v>
      </c>
    </row>
    <row r="19" spans="1:18" ht="12.75" customHeight="1">
      <c r="A19" s="6" t="s">
        <v>48</v>
      </c>
      <c r="B19" s="6"/>
      <c r="C19" s="43" t="s">
        <v>37</v>
      </c>
      <c r="D19" s="6"/>
      <c r="E19" s="29" t="s">
        <v>254</v>
      </c>
      <c r="F19" s="6"/>
      <c r="G19" s="6"/>
      <c r="H19" s="6"/>
      <c r="I19" s="44">
        <f>0+Q19</f>
      </c>
      <c r="J19" s="6"/>
      <c r="O19">
        <f>0+R19</f>
      </c>
      <c r="Q19">
        <f>0+I20</f>
      </c>
      <c r="R19">
        <f>0+O20</f>
      </c>
    </row>
    <row r="20" spans="1:16" ht="12.75">
      <c r="A20" s="26" t="s">
        <v>50</v>
      </c>
      <c r="B20" s="31" t="s">
        <v>35</v>
      </c>
      <c r="C20" s="31" t="s">
        <v>255</v>
      </c>
      <c r="D20" s="26" t="s">
        <v>52</v>
      </c>
      <c r="E20" s="32" t="s">
        <v>256</v>
      </c>
      <c r="F20" s="33" t="s">
        <v>156</v>
      </c>
      <c r="G20" s="34">
        <v>1200</v>
      </c>
      <c r="H20" s="35">
        <v>0</v>
      </c>
      <c r="I20" s="35">
        <f>ROUND(ROUND(H20,2)*ROUND(G20,3),2)</f>
      </c>
      <c r="J20" s="33"/>
      <c r="O20">
        <f>(I20*21)/100</f>
      </c>
      <c r="P20" t="s">
        <v>27</v>
      </c>
    </row>
    <row r="21" spans="1:5" ht="12.75">
      <c r="A21" s="36" t="s">
        <v>55</v>
      </c>
      <c r="E21" s="37" t="s">
        <v>257</v>
      </c>
    </row>
    <row r="22" spans="1:5" ht="12.75">
      <c r="A22" s="38" t="s">
        <v>57</v>
      </c>
      <c r="E22" s="39" t="s">
        <v>258</v>
      </c>
    </row>
    <row r="23" spans="1:18" ht="12.75" customHeight="1">
      <c r="A23" s="6" t="s">
        <v>48</v>
      </c>
      <c r="B23" s="6"/>
      <c r="C23" s="43" t="s">
        <v>42</v>
      </c>
      <c r="D23" s="6"/>
      <c r="E23" s="29" t="s">
        <v>203</v>
      </c>
      <c r="F23" s="6"/>
      <c r="G23" s="6"/>
      <c r="H23" s="6"/>
      <c r="I23" s="44">
        <f>0+Q23</f>
      </c>
      <c r="J23" s="6"/>
      <c r="O23">
        <f>0+R23</f>
      </c>
      <c r="Q23">
        <f>0+I24+I27+I30+I33+I36+I39+I42+I45+I48+I51+I54+I57+I60+I63+I66+I69</f>
      </c>
      <c r="R23">
        <f>0+O24+O27+O30+O33+O36+O39+O42+O45+O48+O51+O54+O57+O60+O63+O66+O69</f>
      </c>
    </row>
    <row r="24" spans="1:16" ht="12.75">
      <c r="A24" s="26" t="s">
        <v>50</v>
      </c>
      <c r="B24" s="31" t="s">
        <v>37</v>
      </c>
      <c r="C24" s="31" t="s">
        <v>259</v>
      </c>
      <c r="D24" s="26" t="s">
        <v>52</v>
      </c>
      <c r="E24" s="32" t="s">
        <v>260</v>
      </c>
      <c r="F24" s="33" t="s">
        <v>83</v>
      </c>
      <c r="G24" s="34">
        <v>20</v>
      </c>
      <c r="H24" s="35">
        <v>0</v>
      </c>
      <c r="I24" s="35">
        <f>ROUND(ROUND(H24,2)*ROUND(G24,3),2)</f>
      </c>
      <c r="J24" s="33" t="s">
        <v>63</v>
      </c>
      <c r="O24">
        <f>(I24*21)/100</f>
      </c>
      <c r="P24" t="s">
        <v>27</v>
      </c>
    </row>
    <row r="25" spans="1:5" ht="12.75">
      <c r="A25" s="36" t="s">
        <v>55</v>
      </c>
      <c r="E25" s="37" t="s">
        <v>52</v>
      </c>
    </row>
    <row r="26" spans="1:5" ht="12.75">
      <c r="A26" s="40" t="s">
        <v>57</v>
      </c>
      <c r="E26" s="39" t="s">
        <v>261</v>
      </c>
    </row>
    <row r="27" spans="1:16" ht="25.5">
      <c r="A27" s="26" t="s">
        <v>50</v>
      </c>
      <c r="B27" s="31" t="s">
        <v>39</v>
      </c>
      <c r="C27" s="31" t="s">
        <v>262</v>
      </c>
      <c r="D27" s="26" t="s">
        <v>52</v>
      </c>
      <c r="E27" s="32" t="s">
        <v>263</v>
      </c>
      <c r="F27" s="33" t="s">
        <v>83</v>
      </c>
      <c r="G27" s="34">
        <v>33</v>
      </c>
      <c r="H27" s="35">
        <v>0</v>
      </c>
      <c r="I27" s="35">
        <f>ROUND(ROUND(H27,2)*ROUND(G27,3),2)</f>
      </c>
      <c r="J27" s="33" t="s">
        <v>63</v>
      </c>
      <c r="O27">
        <f>(I27*21)/100</f>
      </c>
      <c r="P27" t="s">
        <v>27</v>
      </c>
    </row>
    <row r="28" spans="1:5" ht="12.75">
      <c r="A28" s="36" t="s">
        <v>55</v>
      </c>
      <c r="E28" s="37" t="s">
        <v>264</v>
      </c>
    </row>
    <row r="29" spans="1:5" ht="12.75">
      <c r="A29" s="40" t="s">
        <v>57</v>
      </c>
      <c r="E29" s="39" t="s">
        <v>265</v>
      </c>
    </row>
    <row r="30" spans="1:16" ht="12.75">
      <c r="A30" s="26" t="s">
        <v>50</v>
      </c>
      <c r="B30" s="31" t="s">
        <v>75</v>
      </c>
      <c r="C30" s="31" t="s">
        <v>266</v>
      </c>
      <c r="D30" s="26" t="s">
        <v>52</v>
      </c>
      <c r="E30" s="32" t="s">
        <v>267</v>
      </c>
      <c r="F30" s="33" t="s">
        <v>83</v>
      </c>
      <c r="G30" s="34">
        <v>33</v>
      </c>
      <c r="H30" s="35">
        <v>0</v>
      </c>
      <c r="I30" s="35">
        <f>ROUND(ROUND(H30,2)*ROUND(G30,3),2)</f>
      </c>
      <c r="J30" s="33" t="s">
        <v>63</v>
      </c>
      <c r="O30">
        <f>(I30*21)/100</f>
      </c>
      <c r="P30" t="s">
        <v>27</v>
      </c>
    </row>
    <row r="31" spans="1:5" ht="12.75">
      <c r="A31" s="36" t="s">
        <v>55</v>
      </c>
      <c r="E31" s="37" t="s">
        <v>52</v>
      </c>
    </row>
    <row r="32" spans="1:5" ht="12.75">
      <c r="A32" s="40" t="s">
        <v>57</v>
      </c>
      <c r="E32" s="39" t="s">
        <v>265</v>
      </c>
    </row>
    <row r="33" spans="1:16" ht="12.75">
      <c r="A33" s="26" t="s">
        <v>50</v>
      </c>
      <c r="B33" s="31" t="s">
        <v>79</v>
      </c>
      <c r="C33" s="31" t="s">
        <v>268</v>
      </c>
      <c r="D33" s="26" t="s">
        <v>52</v>
      </c>
      <c r="E33" s="32" t="s">
        <v>269</v>
      </c>
      <c r="F33" s="33" t="s">
        <v>270</v>
      </c>
      <c r="G33" s="34">
        <v>6237</v>
      </c>
      <c r="H33" s="35">
        <v>0</v>
      </c>
      <c r="I33" s="35">
        <f>ROUND(ROUND(H33,2)*ROUND(G33,3),2)</f>
      </c>
      <c r="J33" s="33" t="s">
        <v>63</v>
      </c>
      <c r="O33">
        <f>(I33*21)/100</f>
      </c>
      <c r="P33" t="s">
        <v>27</v>
      </c>
    </row>
    <row r="34" spans="1:5" ht="12.75">
      <c r="A34" s="36" t="s">
        <v>55</v>
      </c>
      <c r="E34" s="37" t="s">
        <v>52</v>
      </c>
    </row>
    <row r="35" spans="1:5" ht="12.75">
      <c r="A35" s="40" t="s">
        <v>57</v>
      </c>
      <c r="E35" s="39" t="s">
        <v>271</v>
      </c>
    </row>
    <row r="36" spans="1:16" ht="12.75">
      <c r="A36" s="26" t="s">
        <v>50</v>
      </c>
      <c r="B36" s="31" t="s">
        <v>42</v>
      </c>
      <c r="C36" s="31" t="s">
        <v>272</v>
      </c>
      <c r="D36" s="26" t="s">
        <v>52</v>
      </c>
      <c r="E36" s="32" t="s">
        <v>273</v>
      </c>
      <c r="F36" s="33" t="s">
        <v>83</v>
      </c>
      <c r="G36" s="34">
        <v>41</v>
      </c>
      <c r="H36" s="35">
        <v>0</v>
      </c>
      <c r="I36" s="35">
        <f>ROUND(ROUND(H36,2)*ROUND(G36,3),2)</f>
      </c>
      <c r="J36" s="33" t="s">
        <v>63</v>
      </c>
      <c r="O36">
        <f>(I36*21)/100</f>
      </c>
      <c r="P36" t="s">
        <v>27</v>
      </c>
    </row>
    <row r="37" spans="1:5" ht="12.75">
      <c r="A37" s="36" t="s">
        <v>55</v>
      </c>
      <c r="E37" s="37" t="s">
        <v>52</v>
      </c>
    </row>
    <row r="38" spans="1:5" ht="12.75">
      <c r="A38" s="40" t="s">
        <v>57</v>
      </c>
      <c r="E38" s="39" t="s">
        <v>274</v>
      </c>
    </row>
    <row r="39" spans="1:16" ht="12.75">
      <c r="A39" s="26" t="s">
        <v>50</v>
      </c>
      <c r="B39" s="31" t="s">
        <v>44</v>
      </c>
      <c r="C39" s="31" t="s">
        <v>275</v>
      </c>
      <c r="D39" s="26" t="s">
        <v>52</v>
      </c>
      <c r="E39" s="32" t="s">
        <v>276</v>
      </c>
      <c r="F39" s="33" t="s">
        <v>83</v>
      </c>
      <c r="G39" s="34">
        <v>41</v>
      </c>
      <c r="H39" s="35">
        <v>0</v>
      </c>
      <c r="I39" s="35">
        <f>ROUND(ROUND(H39,2)*ROUND(G39,3),2)</f>
      </c>
      <c r="J39" s="33" t="s">
        <v>63</v>
      </c>
      <c r="O39">
        <f>(I39*21)/100</f>
      </c>
      <c r="P39" t="s">
        <v>27</v>
      </c>
    </row>
    <row r="40" spans="1:5" ht="12.75">
      <c r="A40" s="36" t="s">
        <v>55</v>
      </c>
      <c r="E40" s="37" t="s">
        <v>52</v>
      </c>
    </row>
    <row r="41" spans="1:5" ht="12.75">
      <c r="A41" s="40" t="s">
        <v>57</v>
      </c>
      <c r="E41" s="39" t="s">
        <v>274</v>
      </c>
    </row>
    <row r="42" spans="1:16" ht="12.75">
      <c r="A42" s="26" t="s">
        <v>50</v>
      </c>
      <c r="B42" s="31" t="s">
        <v>46</v>
      </c>
      <c r="C42" s="31" t="s">
        <v>277</v>
      </c>
      <c r="D42" s="26" t="s">
        <v>52</v>
      </c>
      <c r="E42" s="32" t="s">
        <v>278</v>
      </c>
      <c r="F42" s="33" t="s">
        <v>270</v>
      </c>
      <c r="G42" s="34">
        <v>7749</v>
      </c>
      <c r="H42" s="35">
        <v>0</v>
      </c>
      <c r="I42" s="35">
        <f>ROUND(ROUND(H42,2)*ROUND(G42,3),2)</f>
      </c>
      <c r="J42" s="33" t="s">
        <v>63</v>
      </c>
      <c r="O42">
        <f>(I42*21)/100</f>
      </c>
      <c r="P42" t="s">
        <v>27</v>
      </c>
    </row>
    <row r="43" spans="1:5" ht="12.75">
      <c r="A43" s="36" t="s">
        <v>55</v>
      </c>
      <c r="E43" s="37" t="s">
        <v>52</v>
      </c>
    </row>
    <row r="44" spans="1:5" ht="12.75">
      <c r="A44" s="40" t="s">
        <v>57</v>
      </c>
      <c r="E44" s="39" t="s">
        <v>279</v>
      </c>
    </row>
    <row r="45" spans="1:16" ht="12.75">
      <c r="A45" s="26" t="s">
        <v>50</v>
      </c>
      <c r="B45" s="31" t="s">
        <v>89</v>
      </c>
      <c r="C45" s="31" t="s">
        <v>280</v>
      </c>
      <c r="D45" s="26" t="s">
        <v>52</v>
      </c>
      <c r="E45" s="32" t="s">
        <v>281</v>
      </c>
      <c r="F45" s="33" t="s">
        <v>83</v>
      </c>
      <c r="G45" s="34">
        <v>4</v>
      </c>
      <c r="H45" s="35">
        <v>0</v>
      </c>
      <c r="I45" s="35">
        <f>ROUND(ROUND(H45,2)*ROUND(G45,3),2)</f>
      </c>
      <c r="J45" s="33" t="s">
        <v>63</v>
      </c>
      <c r="O45">
        <f>(I45*21)/100</f>
      </c>
      <c r="P45" t="s">
        <v>27</v>
      </c>
    </row>
    <row r="46" spans="1:5" ht="12.75">
      <c r="A46" s="36" t="s">
        <v>55</v>
      </c>
      <c r="E46" s="37" t="s">
        <v>52</v>
      </c>
    </row>
    <row r="47" spans="1:5" ht="12.75">
      <c r="A47" s="40" t="s">
        <v>57</v>
      </c>
      <c r="E47" s="39" t="s">
        <v>282</v>
      </c>
    </row>
    <row r="48" spans="1:16" ht="12.75">
      <c r="A48" s="26" t="s">
        <v>50</v>
      </c>
      <c r="B48" s="31" t="s">
        <v>92</v>
      </c>
      <c r="C48" s="31" t="s">
        <v>283</v>
      </c>
      <c r="D48" s="26" t="s">
        <v>52</v>
      </c>
      <c r="E48" s="32" t="s">
        <v>284</v>
      </c>
      <c r="F48" s="33" t="s">
        <v>83</v>
      </c>
      <c r="G48" s="34">
        <v>4</v>
      </c>
      <c r="H48" s="35">
        <v>0</v>
      </c>
      <c r="I48" s="35">
        <f>ROUND(ROUND(H48,2)*ROUND(G48,3),2)</f>
      </c>
      <c r="J48" s="33" t="s">
        <v>63</v>
      </c>
      <c r="O48">
        <f>(I48*21)/100</f>
      </c>
      <c r="P48" t="s">
        <v>27</v>
      </c>
    </row>
    <row r="49" spans="1:5" ht="12.75">
      <c r="A49" s="36" t="s">
        <v>55</v>
      </c>
      <c r="E49" s="37" t="s">
        <v>52</v>
      </c>
    </row>
    <row r="50" spans="1:5" ht="12.75">
      <c r="A50" s="40" t="s">
        <v>57</v>
      </c>
      <c r="E50" s="39" t="s">
        <v>282</v>
      </c>
    </row>
    <row r="51" spans="1:16" ht="12.75">
      <c r="A51" s="26" t="s">
        <v>50</v>
      </c>
      <c r="B51" s="31" t="s">
        <v>95</v>
      </c>
      <c r="C51" s="31" t="s">
        <v>285</v>
      </c>
      <c r="D51" s="26" t="s">
        <v>52</v>
      </c>
      <c r="E51" s="32" t="s">
        <v>286</v>
      </c>
      <c r="F51" s="33" t="s">
        <v>270</v>
      </c>
      <c r="G51" s="34">
        <v>756</v>
      </c>
      <c r="H51" s="35">
        <v>0</v>
      </c>
      <c r="I51" s="35">
        <f>ROUND(ROUND(H51,2)*ROUND(G51,3),2)</f>
      </c>
      <c r="J51" s="33" t="s">
        <v>63</v>
      </c>
      <c r="O51">
        <f>(I51*21)/100</f>
      </c>
      <c r="P51" t="s">
        <v>27</v>
      </c>
    </row>
    <row r="52" spans="1:5" ht="12.75">
      <c r="A52" s="36" t="s">
        <v>55</v>
      </c>
      <c r="E52" s="37" t="s">
        <v>52</v>
      </c>
    </row>
    <row r="53" spans="1:5" ht="12.75">
      <c r="A53" s="40" t="s">
        <v>57</v>
      </c>
      <c r="E53" s="39" t="s">
        <v>287</v>
      </c>
    </row>
    <row r="54" spans="1:16" ht="12.75">
      <c r="A54" s="26" t="s">
        <v>50</v>
      </c>
      <c r="B54" s="31" t="s">
        <v>97</v>
      </c>
      <c r="C54" s="31" t="s">
        <v>288</v>
      </c>
      <c r="D54" s="26" t="s">
        <v>52</v>
      </c>
      <c r="E54" s="32" t="s">
        <v>289</v>
      </c>
      <c r="F54" s="33" t="s">
        <v>83</v>
      </c>
      <c r="G54" s="34">
        <v>4</v>
      </c>
      <c r="H54" s="35">
        <v>0</v>
      </c>
      <c r="I54" s="35">
        <f>ROUND(ROUND(H54,2)*ROUND(G54,3),2)</f>
      </c>
      <c r="J54" s="33" t="s">
        <v>63</v>
      </c>
      <c r="O54">
        <f>(I54*21)/100</f>
      </c>
      <c r="P54" t="s">
        <v>27</v>
      </c>
    </row>
    <row r="55" spans="1:5" ht="12.75">
      <c r="A55" s="36" t="s">
        <v>55</v>
      </c>
      <c r="E55" s="37" t="s">
        <v>52</v>
      </c>
    </row>
    <row r="56" spans="1:5" ht="12.75">
      <c r="A56" s="40" t="s">
        <v>57</v>
      </c>
      <c r="E56" s="39" t="s">
        <v>290</v>
      </c>
    </row>
    <row r="57" spans="1:16" ht="12.75">
      <c r="A57" s="26" t="s">
        <v>50</v>
      </c>
      <c r="B57" s="31" t="s">
        <v>101</v>
      </c>
      <c r="C57" s="31" t="s">
        <v>291</v>
      </c>
      <c r="D57" s="26" t="s">
        <v>52</v>
      </c>
      <c r="E57" s="32" t="s">
        <v>292</v>
      </c>
      <c r="F57" s="33" t="s">
        <v>83</v>
      </c>
      <c r="G57" s="34">
        <v>4</v>
      </c>
      <c r="H57" s="35">
        <v>0</v>
      </c>
      <c r="I57" s="35">
        <f>ROUND(ROUND(H57,2)*ROUND(G57,3),2)</f>
      </c>
      <c r="J57" s="33" t="s">
        <v>63</v>
      </c>
      <c r="O57">
        <f>(I57*21)/100</f>
      </c>
      <c r="P57" t="s">
        <v>27</v>
      </c>
    </row>
    <row r="58" spans="1:5" ht="12.75">
      <c r="A58" s="36" t="s">
        <v>55</v>
      </c>
      <c r="E58" s="37" t="s">
        <v>52</v>
      </c>
    </row>
    <row r="59" spans="1:5" ht="12.75">
      <c r="A59" s="40" t="s">
        <v>57</v>
      </c>
      <c r="E59" s="39" t="s">
        <v>282</v>
      </c>
    </row>
    <row r="60" spans="1:16" ht="12.75">
      <c r="A60" s="26" t="s">
        <v>50</v>
      </c>
      <c r="B60" s="31" t="s">
        <v>105</v>
      </c>
      <c r="C60" s="31" t="s">
        <v>293</v>
      </c>
      <c r="D60" s="26" t="s">
        <v>52</v>
      </c>
      <c r="E60" s="32" t="s">
        <v>294</v>
      </c>
      <c r="F60" s="33" t="s">
        <v>270</v>
      </c>
      <c r="G60" s="34">
        <v>756</v>
      </c>
      <c r="H60" s="35">
        <v>0</v>
      </c>
      <c r="I60" s="35">
        <f>ROUND(ROUND(H60,2)*ROUND(G60,3),2)</f>
      </c>
      <c r="J60" s="33" t="s">
        <v>63</v>
      </c>
      <c r="O60">
        <f>(I60*21)/100</f>
      </c>
      <c r="P60" t="s">
        <v>27</v>
      </c>
    </row>
    <row r="61" spans="1:5" ht="12.75">
      <c r="A61" s="36" t="s">
        <v>55</v>
      </c>
      <c r="E61" s="37" t="s">
        <v>52</v>
      </c>
    </row>
    <row r="62" spans="1:5" ht="12.75">
      <c r="A62" s="40" t="s">
        <v>57</v>
      </c>
      <c r="E62" s="39" t="s">
        <v>287</v>
      </c>
    </row>
    <row r="63" spans="1:16" ht="25.5">
      <c r="A63" s="26" t="s">
        <v>50</v>
      </c>
      <c r="B63" s="31" t="s">
        <v>110</v>
      </c>
      <c r="C63" s="31" t="s">
        <v>295</v>
      </c>
      <c r="D63" s="26" t="s">
        <v>52</v>
      </c>
      <c r="E63" s="32" t="s">
        <v>296</v>
      </c>
      <c r="F63" s="33" t="s">
        <v>83</v>
      </c>
      <c r="G63" s="34">
        <v>41</v>
      </c>
      <c r="H63" s="35">
        <v>0</v>
      </c>
      <c r="I63" s="35">
        <f>ROUND(ROUND(H63,2)*ROUND(G63,3),2)</f>
      </c>
      <c r="J63" s="33" t="s">
        <v>63</v>
      </c>
      <c r="O63">
        <f>(I63*21)/100</f>
      </c>
      <c r="P63" t="s">
        <v>27</v>
      </c>
    </row>
    <row r="64" spans="1:5" ht="12.75">
      <c r="A64" s="36" t="s">
        <v>55</v>
      </c>
      <c r="E64" s="37" t="s">
        <v>52</v>
      </c>
    </row>
    <row r="65" spans="1:5" ht="12.75">
      <c r="A65" s="40" t="s">
        <v>57</v>
      </c>
      <c r="E65" s="39" t="s">
        <v>274</v>
      </c>
    </row>
    <row r="66" spans="1:16" ht="12.75">
      <c r="A66" s="26" t="s">
        <v>50</v>
      </c>
      <c r="B66" s="31" t="s">
        <v>114</v>
      </c>
      <c r="C66" s="31" t="s">
        <v>297</v>
      </c>
      <c r="D66" s="26" t="s">
        <v>52</v>
      </c>
      <c r="E66" s="32" t="s">
        <v>298</v>
      </c>
      <c r="F66" s="33" t="s">
        <v>83</v>
      </c>
      <c r="G66" s="34">
        <v>41</v>
      </c>
      <c r="H66" s="35">
        <v>0</v>
      </c>
      <c r="I66" s="35">
        <f>ROUND(ROUND(H66,2)*ROUND(G66,3),2)</f>
      </c>
      <c r="J66" s="33" t="s">
        <v>63</v>
      </c>
      <c r="O66">
        <f>(I66*21)/100</f>
      </c>
      <c r="P66" t="s">
        <v>27</v>
      </c>
    </row>
    <row r="67" spans="1:5" ht="12.75">
      <c r="A67" s="36" t="s">
        <v>55</v>
      </c>
      <c r="E67" s="37" t="s">
        <v>52</v>
      </c>
    </row>
    <row r="68" spans="1:5" ht="12.75">
      <c r="A68" s="40" t="s">
        <v>57</v>
      </c>
      <c r="E68" s="39" t="s">
        <v>274</v>
      </c>
    </row>
    <row r="69" spans="1:16" ht="12.75">
      <c r="A69" s="26" t="s">
        <v>50</v>
      </c>
      <c r="B69" s="31" t="s">
        <v>116</v>
      </c>
      <c r="C69" s="31" t="s">
        <v>299</v>
      </c>
      <c r="D69" s="26" t="s">
        <v>52</v>
      </c>
      <c r="E69" s="32" t="s">
        <v>300</v>
      </c>
      <c r="F69" s="33" t="s">
        <v>270</v>
      </c>
      <c r="G69" s="34">
        <v>7749</v>
      </c>
      <c r="H69" s="35">
        <v>0</v>
      </c>
      <c r="I69" s="35">
        <f>ROUND(ROUND(H69,2)*ROUND(G69,3),2)</f>
      </c>
      <c r="J69" s="33" t="s">
        <v>63</v>
      </c>
      <c r="O69">
        <f>(I69*21)/100</f>
      </c>
      <c r="P69" t="s">
        <v>27</v>
      </c>
    </row>
    <row r="70" spans="1:5" ht="12.75">
      <c r="A70" s="36" t="s">
        <v>55</v>
      </c>
      <c r="E70" s="37" t="s">
        <v>52</v>
      </c>
    </row>
    <row r="71" spans="1:5" ht="12.75">
      <c r="A71" s="38" t="s">
        <v>57</v>
      </c>
      <c r="E71" s="39" t="s">
        <v>279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1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0+O9+O19+O59+O75+O109+O152+O186+O208+O224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301</v>
      </c>
      <c r="I3" s="41">
        <f>0+I9+I19+I59+I75+I109+I152+I186+I208+I224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301</v>
      </c>
      <c r="D4" s="1"/>
      <c r="E4" s="14" t="s">
        <v>302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301</v>
      </c>
      <c r="D5" s="6"/>
      <c r="E5" s="18" t="s">
        <v>302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0+I10+I13+I16</f>
      </c>
      <c r="R9">
        <f>0+O10+O13+O16</f>
      </c>
    </row>
    <row r="10" spans="1:16" ht="25.5">
      <c r="A10" s="26" t="s">
        <v>50</v>
      </c>
      <c r="B10" s="31" t="s">
        <v>31</v>
      </c>
      <c r="C10" s="31" t="s">
        <v>135</v>
      </c>
      <c r="D10" s="26" t="s">
        <v>304</v>
      </c>
      <c r="E10" s="32" t="s">
        <v>136</v>
      </c>
      <c r="F10" s="33" t="s">
        <v>137</v>
      </c>
      <c r="G10" s="34">
        <v>1297.53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51">
      <c r="A12" s="40" t="s">
        <v>57</v>
      </c>
      <c r="E12" s="39" t="s">
        <v>305</v>
      </c>
    </row>
    <row r="13" spans="1:16" ht="12.75">
      <c r="A13" s="26" t="s">
        <v>50</v>
      </c>
      <c r="B13" s="31" t="s">
        <v>27</v>
      </c>
      <c r="C13" s="31" t="s">
        <v>86</v>
      </c>
      <c r="D13" s="26" t="s">
        <v>52</v>
      </c>
      <c r="E13" s="32" t="s">
        <v>87</v>
      </c>
      <c r="F13" s="33" t="s">
        <v>54</v>
      </c>
      <c r="G13" s="34">
        <v>1</v>
      </c>
      <c r="H13" s="35">
        <v>0</v>
      </c>
      <c r="I13" s="35">
        <f>ROUND(ROUND(H13,2)*ROUND(G13,3),2)</f>
      </c>
      <c r="J13" s="33" t="s">
        <v>63</v>
      </c>
      <c r="O13">
        <f>(I13*21)/100</f>
      </c>
      <c r="P13" t="s">
        <v>27</v>
      </c>
    </row>
    <row r="14" spans="1:5" ht="12.75">
      <c r="A14" s="36" t="s">
        <v>55</v>
      </c>
      <c r="E14" s="37" t="s">
        <v>306</v>
      </c>
    </row>
    <row r="15" spans="1:5" ht="12.75">
      <c r="A15" s="40" t="s">
        <v>57</v>
      </c>
      <c r="E15" s="39" t="s">
        <v>52</v>
      </c>
    </row>
    <row r="16" spans="1:16" ht="12.75">
      <c r="A16" s="26" t="s">
        <v>50</v>
      </c>
      <c r="B16" s="31" t="s">
        <v>26</v>
      </c>
      <c r="C16" s="31" t="s">
        <v>106</v>
      </c>
      <c r="D16" s="26" t="s">
        <v>52</v>
      </c>
      <c r="E16" s="32" t="s">
        <v>107</v>
      </c>
      <c r="F16" s="33" t="s">
        <v>54</v>
      </c>
      <c r="G16" s="34">
        <v>1</v>
      </c>
      <c r="H16" s="35">
        <v>0</v>
      </c>
      <c r="I16" s="35">
        <f>ROUND(ROUND(H16,2)*ROUND(G16,3),2)</f>
      </c>
      <c r="J16" s="33" t="s">
        <v>63</v>
      </c>
      <c r="O16">
        <f>(I16*21)/100</f>
      </c>
      <c r="P16" t="s">
        <v>27</v>
      </c>
    </row>
    <row r="17" spans="1:5" ht="12.75">
      <c r="A17" s="36" t="s">
        <v>55</v>
      </c>
      <c r="E17" s="37" t="s">
        <v>307</v>
      </c>
    </row>
    <row r="18" spans="1:5" ht="12.75">
      <c r="A18" s="38" t="s">
        <v>57</v>
      </c>
      <c r="E18" s="39" t="s">
        <v>52</v>
      </c>
    </row>
    <row r="19" spans="1:18" ht="12.75" customHeight="1">
      <c r="A19" s="6" t="s">
        <v>48</v>
      </c>
      <c r="B19" s="6"/>
      <c r="C19" s="43" t="s">
        <v>31</v>
      </c>
      <c r="D19" s="6"/>
      <c r="E19" s="29" t="s">
        <v>153</v>
      </c>
      <c r="F19" s="6"/>
      <c r="G19" s="6"/>
      <c r="H19" s="6"/>
      <c r="I19" s="44">
        <f>0+Q19</f>
      </c>
      <c r="J19" s="6"/>
      <c r="O19">
        <f>0+R19</f>
      </c>
      <c r="Q19">
        <f>0+I20+I23+I26+I29+I32+I35+I38+I41+I44+I47+I50+I53+I56</f>
      </c>
      <c r="R19">
        <f>0+O20+O23+O26+O29+O32+O35+O38+O41+O44+O47+O50+O53+O56</f>
      </c>
    </row>
    <row r="20" spans="1:16" ht="12.75">
      <c r="A20" s="26" t="s">
        <v>50</v>
      </c>
      <c r="B20" s="31" t="s">
        <v>35</v>
      </c>
      <c r="C20" s="31" t="s">
        <v>308</v>
      </c>
      <c r="D20" s="26" t="s">
        <v>52</v>
      </c>
      <c r="E20" s="32" t="s">
        <v>309</v>
      </c>
      <c r="F20" s="33" t="s">
        <v>182</v>
      </c>
      <c r="G20" s="34">
        <v>36.642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310</v>
      </c>
    </row>
    <row r="22" spans="1:5" ht="63.75">
      <c r="A22" s="40" t="s">
        <v>57</v>
      </c>
      <c r="E22" s="39" t="s">
        <v>311</v>
      </c>
    </row>
    <row r="23" spans="1:16" ht="12.75">
      <c r="A23" s="26" t="s">
        <v>50</v>
      </c>
      <c r="B23" s="31" t="s">
        <v>37</v>
      </c>
      <c r="C23" s="31" t="s">
        <v>312</v>
      </c>
      <c r="D23" s="26" t="s">
        <v>52</v>
      </c>
      <c r="E23" s="32" t="s">
        <v>313</v>
      </c>
      <c r="F23" s="33" t="s">
        <v>314</v>
      </c>
      <c r="G23" s="34">
        <v>840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52</v>
      </c>
    </row>
    <row r="25" spans="1:5" ht="12.75">
      <c r="A25" s="40" t="s">
        <v>57</v>
      </c>
      <c r="E25" s="39" t="s">
        <v>315</v>
      </c>
    </row>
    <row r="26" spans="1:16" ht="12.75">
      <c r="A26" s="26" t="s">
        <v>50</v>
      </c>
      <c r="B26" s="31" t="s">
        <v>39</v>
      </c>
      <c r="C26" s="31" t="s">
        <v>316</v>
      </c>
      <c r="D26" s="26" t="s">
        <v>52</v>
      </c>
      <c r="E26" s="32" t="s">
        <v>317</v>
      </c>
      <c r="F26" s="33" t="s">
        <v>165</v>
      </c>
      <c r="G26" s="34">
        <v>108.603</v>
      </c>
      <c r="H26" s="35">
        <v>0</v>
      </c>
      <c r="I26" s="35">
        <f>ROUND(ROUND(H26,2)*ROUND(G26,3),2)</f>
      </c>
      <c r="J26" s="33" t="s">
        <v>63</v>
      </c>
      <c r="O26">
        <f>(I26*21)/100</f>
      </c>
      <c r="P26" t="s">
        <v>27</v>
      </c>
    </row>
    <row r="27" spans="1:5" ht="12.75">
      <c r="A27" s="36" t="s">
        <v>55</v>
      </c>
      <c r="E27" s="37" t="s">
        <v>318</v>
      </c>
    </row>
    <row r="28" spans="1:5" ht="38.25">
      <c r="A28" s="40" t="s">
        <v>57</v>
      </c>
      <c r="E28" s="39" t="s">
        <v>319</v>
      </c>
    </row>
    <row r="29" spans="1:16" ht="12.75">
      <c r="A29" s="26" t="s">
        <v>50</v>
      </c>
      <c r="B29" s="31" t="s">
        <v>75</v>
      </c>
      <c r="C29" s="31" t="s">
        <v>320</v>
      </c>
      <c r="D29" s="26" t="s">
        <v>52</v>
      </c>
      <c r="E29" s="32" t="s">
        <v>321</v>
      </c>
      <c r="F29" s="33" t="s">
        <v>165</v>
      </c>
      <c r="G29" s="34">
        <v>42.603</v>
      </c>
      <c r="H29" s="35">
        <v>0</v>
      </c>
      <c r="I29" s="35">
        <f>ROUND(ROUND(H29,2)*ROUND(G29,3),2)</f>
      </c>
      <c r="J29" s="33" t="s">
        <v>63</v>
      </c>
      <c r="O29">
        <f>(I29*21)/100</f>
      </c>
      <c r="P29" t="s">
        <v>27</v>
      </c>
    </row>
    <row r="30" spans="1:5" ht="12.75">
      <c r="A30" s="36" t="s">
        <v>55</v>
      </c>
      <c r="E30" s="37" t="s">
        <v>322</v>
      </c>
    </row>
    <row r="31" spans="1:5" ht="12.75">
      <c r="A31" s="40" t="s">
        <v>57</v>
      </c>
      <c r="E31" s="39" t="s">
        <v>323</v>
      </c>
    </row>
    <row r="32" spans="1:16" ht="12.75">
      <c r="A32" s="26" t="s">
        <v>50</v>
      </c>
      <c r="B32" s="31" t="s">
        <v>79</v>
      </c>
      <c r="C32" s="31" t="s">
        <v>324</v>
      </c>
      <c r="D32" s="26" t="s">
        <v>52</v>
      </c>
      <c r="E32" s="32" t="s">
        <v>325</v>
      </c>
      <c r="F32" s="33" t="s">
        <v>165</v>
      </c>
      <c r="G32" s="34">
        <v>583.752</v>
      </c>
      <c r="H32" s="35">
        <v>0</v>
      </c>
      <c r="I32" s="35">
        <f>ROUND(ROUND(H32,2)*ROUND(G32,3),2)</f>
      </c>
      <c r="J32" s="33" t="s">
        <v>63</v>
      </c>
      <c r="O32">
        <f>(I32*21)/100</f>
      </c>
      <c r="P32" t="s">
        <v>27</v>
      </c>
    </row>
    <row r="33" spans="1:5" ht="12.75">
      <c r="A33" s="36" t="s">
        <v>55</v>
      </c>
      <c r="E33" s="37" t="s">
        <v>52</v>
      </c>
    </row>
    <row r="34" spans="1:5" ht="51">
      <c r="A34" s="40" t="s">
        <v>57</v>
      </c>
      <c r="E34" s="39" t="s">
        <v>326</v>
      </c>
    </row>
    <row r="35" spans="1:16" ht="12.75">
      <c r="A35" s="26" t="s">
        <v>50</v>
      </c>
      <c r="B35" s="31" t="s">
        <v>42</v>
      </c>
      <c r="C35" s="31" t="s">
        <v>327</v>
      </c>
      <c r="D35" s="26" t="s">
        <v>52</v>
      </c>
      <c r="E35" s="32" t="s">
        <v>328</v>
      </c>
      <c r="F35" s="33" t="s">
        <v>165</v>
      </c>
      <c r="G35" s="34">
        <v>22.41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52</v>
      </c>
    </row>
    <row r="37" spans="1:5" ht="76.5">
      <c r="A37" s="40" t="s">
        <v>57</v>
      </c>
      <c r="E37" s="39" t="s">
        <v>329</v>
      </c>
    </row>
    <row r="38" spans="1:16" ht="12.75">
      <c r="A38" s="26" t="s">
        <v>50</v>
      </c>
      <c r="B38" s="31" t="s">
        <v>44</v>
      </c>
      <c r="C38" s="31" t="s">
        <v>197</v>
      </c>
      <c r="D38" s="26" t="s">
        <v>304</v>
      </c>
      <c r="E38" s="32" t="s">
        <v>198</v>
      </c>
      <c r="F38" s="33" t="s">
        <v>165</v>
      </c>
      <c r="G38" s="34">
        <v>648.765</v>
      </c>
      <c r="H38" s="35">
        <v>0</v>
      </c>
      <c r="I38" s="35">
        <f>ROUND(ROUND(H38,2)*ROUND(G38,3),2)</f>
      </c>
      <c r="J38" s="33" t="s">
        <v>63</v>
      </c>
      <c r="O38">
        <f>(I38*21)/100</f>
      </c>
      <c r="P38" t="s">
        <v>27</v>
      </c>
    </row>
    <row r="39" spans="1:5" ht="12.75">
      <c r="A39" s="36" t="s">
        <v>55</v>
      </c>
      <c r="E39" s="37" t="s">
        <v>52</v>
      </c>
    </row>
    <row r="40" spans="1:5" ht="38.25">
      <c r="A40" s="40" t="s">
        <v>57</v>
      </c>
      <c r="E40" s="39" t="s">
        <v>330</v>
      </c>
    </row>
    <row r="41" spans="1:16" ht="12.75">
      <c r="A41" s="26" t="s">
        <v>50</v>
      </c>
      <c r="B41" s="31" t="s">
        <v>46</v>
      </c>
      <c r="C41" s="31" t="s">
        <v>331</v>
      </c>
      <c r="D41" s="26" t="s">
        <v>52</v>
      </c>
      <c r="E41" s="32" t="s">
        <v>332</v>
      </c>
      <c r="F41" s="33" t="s">
        <v>165</v>
      </c>
      <c r="G41" s="34">
        <v>42.603</v>
      </c>
      <c r="H41" s="35">
        <v>0</v>
      </c>
      <c r="I41" s="35">
        <f>ROUND(ROUND(H41,2)*ROUND(G41,3),2)</f>
      </c>
      <c r="J41" s="33" t="s">
        <v>63</v>
      </c>
      <c r="O41">
        <f>(I41*21)/100</f>
      </c>
      <c r="P41" t="s">
        <v>27</v>
      </c>
    </row>
    <row r="42" spans="1:5" ht="12.75">
      <c r="A42" s="36" t="s">
        <v>55</v>
      </c>
      <c r="E42" s="37" t="s">
        <v>333</v>
      </c>
    </row>
    <row r="43" spans="1:5" ht="12.75">
      <c r="A43" s="40" t="s">
        <v>57</v>
      </c>
      <c r="E43" s="39" t="s">
        <v>334</v>
      </c>
    </row>
    <row r="44" spans="1:16" ht="12.75">
      <c r="A44" s="26" t="s">
        <v>50</v>
      </c>
      <c r="B44" s="31" t="s">
        <v>89</v>
      </c>
      <c r="C44" s="31" t="s">
        <v>335</v>
      </c>
      <c r="D44" s="26" t="s">
        <v>52</v>
      </c>
      <c r="E44" s="32" t="s">
        <v>336</v>
      </c>
      <c r="F44" s="33" t="s">
        <v>165</v>
      </c>
      <c r="G44" s="34">
        <v>42.992</v>
      </c>
      <c r="H44" s="35">
        <v>0</v>
      </c>
      <c r="I44" s="35">
        <f>ROUND(ROUND(H44,2)*ROUND(G44,3),2)</f>
      </c>
      <c r="J44" s="33" t="s">
        <v>63</v>
      </c>
      <c r="O44">
        <f>(I44*21)/100</f>
      </c>
      <c r="P44" t="s">
        <v>27</v>
      </c>
    </row>
    <row r="45" spans="1:5" ht="12.75">
      <c r="A45" s="36" t="s">
        <v>55</v>
      </c>
      <c r="E45" s="37" t="s">
        <v>52</v>
      </c>
    </row>
    <row r="46" spans="1:5" ht="38.25">
      <c r="A46" s="40" t="s">
        <v>57</v>
      </c>
      <c r="E46" s="39" t="s">
        <v>337</v>
      </c>
    </row>
    <row r="47" spans="1:16" ht="12.75">
      <c r="A47" s="26" t="s">
        <v>50</v>
      </c>
      <c r="B47" s="31" t="s">
        <v>92</v>
      </c>
      <c r="C47" s="31" t="s">
        <v>338</v>
      </c>
      <c r="D47" s="26" t="s">
        <v>52</v>
      </c>
      <c r="E47" s="32" t="s">
        <v>339</v>
      </c>
      <c r="F47" s="33" t="s">
        <v>165</v>
      </c>
      <c r="G47" s="34">
        <v>38.745</v>
      </c>
      <c r="H47" s="35">
        <v>0</v>
      </c>
      <c r="I47" s="35">
        <f>ROUND(ROUND(H47,2)*ROUND(G47,3),2)</f>
      </c>
      <c r="J47" s="33" t="s">
        <v>63</v>
      </c>
      <c r="O47">
        <f>(I47*21)/100</f>
      </c>
      <c r="P47" t="s">
        <v>27</v>
      </c>
    </row>
    <row r="48" spans="1:5" ht="12.75">
      <c r="A48" s="36" t="s">
        <v>55</v>
      </c>
      <c r="E48" s="37" t="s">
        <v>340</v>
      </c>
    </row>
    <row r="49" spans="1:5" ht="63.75">
      <c r="A49" s="40" t="s">
        <v>57</v>
      </c>
      <c r="E49" s="39" t="s">
        <v>341</v>
      </c>
    </row>
    <row r="50" spans="1:16" ht="12.75">
      <c r="A50" s="26" t="s">
        <v>50</v>
      </c>
      <c r="B50" s="31" t="s">
        <v>95</v>
      </c>
      <c r="C50" s="31" t="s">
        <v>342</v>
      </c>
      <c r="D50" s="26" t="s">
        <v>52</v>
      </c>
      <c r="E50" s="32" t="s">
        <v>343</v>
      </c>
      <c r="F50" s="33" t="s">
        <v>156</v>
      </c>
      <c r="G50" s="34">
        <v>81.293</v>
      </c>
      <c r="H50" s="35">
        <v>0</v>
      </c>
      <c r="I50" s="35">
        <f>ROUND(ROUND(H50,2)*ROUND(G50,3),2)</f>
      </c>
      <c r="J50" s="33" t="s">
        <v>63</v>
      </c>
      <c r="O50">
        <f>(I50*21)/100</f>
      </c>
      <c r="P50" t="s">
        <v>27</v>
      </c>
    </row>
    <row r="51" spans="1:5" ht="12.75">
      <c r="A51" s="36" t="s">
        <v>55</v>
      </c>
      <c r="E51" s="37" t="s">
        <v>344</v>
      </c>
    </row>
    <row r="52" spans="1:5" ht="63.75">
      <c r="A52" s="40" t="s">
        <v>57</v>
      </c>
      <c r="E52" s="39" t="s">
        <v>345</v>
      </c>
    </row>
    <row r="53" spans="1:16" ht="12.75">
      <c r="A53" s="26" t="s">
        <v>50</v>
      </c>
      <c r="B53" s="31" t="s">
        <v>97</v>
      </c>
      <c r="C53" s="31" t="s">
        <v>346</v>
      </c>
      <c r="D53" s="26" t="s">
        <v>52</v>
      </c>
      <c r="E53" s="32" t="s">
        <v>347</v>
      </c>
      <c r="F53" s="33" t="s">
        <v>156</v>
      </c>
      <c r="G53" s="34">
        <v>220</v>
      </c>
      <c r="H53" s="35">
        <v>0</v>
      </c>
      <c r="I53" s="35">
        <f>ROUND(ROUND(H53,2)*ROUND(G53,3),2)</f>
      </c>
      <c r="J53" s="33" t="s">
        <v>63</v>
      </c>
      <c r="O53">
        <f>(I53*21)/100</f>
      </c>
      <c r="P53" t="s">
        <v>27</v>
      </c>
    </row>
    <row r="54" spans="1:5" ht="12.75">
      <c r="A54" s="36" t="s">
        <v>55</v>
      </c>
      <c r="E54" s="37" t="s">
        <v>52</v>
      </c>
    </row>
    <row r="55" spans="1:5" ht="76.5">
      <c r="A55" s="40" t="s">
        <v>57</v>
      </c>
      <c r="E55" s="39" t="s">
        <v>348</v>
      </c>
    </row>
    <row r="56" spans="1:16" ht="12.75">
      <c r="A56" s="26" t="s">
        <v>50</v>
      </c>
      <c r="B56" s="31" t="s">
        <v>101</v>
      </c>
      <c r="C56" s="31" t="s">
        <v>349</v>
      </c>
      <c r="D56" s="26" t="s">
        <v>52</v>
      </c>
      <c r="E56" s="32" t="s">
        <v>350</v>
      </c>
      <c r="F56" s="33" t="s">
        <v>156</v>
      </c>
      <c r="G56" s="34">
        <v>220</v>
      </c>
      <c r="H56" s="35">
        <v>0</v>
      </c>
      <c r="I56" s="35">
        <f>ROUND(ROUND(H56,2)*ROUND(G56,3),2)</f>
      </c>
      <c r="J56" s="33" t="s">
        <v>63</v>
      </c>
      <c r="O56">
        <f>(I56*21)/100</f>
      </c>
      <c r="P56" t="s">
        <v>27</v>
      </c>
    </row>
    <row r="57" spans="1:5" ht="12.75">
      <c r="A57" s="36" t="s">
        <v>55</v>
      </c>
      <c r="E57" s="37" t="s">
        <v>52</v>
      </c>
    </row>
    <row r="58" spans="1:5" ht="76.5">
      <c r="A58" s="38" t="s">
        <v>57</v>
      </c>
      <c r="E58" s="39" t="s">
        <v>351</v>
      </c>
    </row>
    <row r="59" spans="1:18" ht="12.75" customHeight="1">
      <c r="A59" s="6" t="s">
        <v>48</v>
      </c>
      <c r="B59" s="6"/>
      <c r="C59" s="43" t="s">
        <v>27</v>
      </c>
      <c r="D59" s="6"/>
      <c r="E59" s="29" t="s">
        <v>352</v>
      </c>
      <c r="F59" s="6"/>
      <c r="G59" s="6"/>
      <c r="H59" s="6"/>
      <c r="I59" s="44">
        <f>0+Q59</f>
      </c>
      <c r="J59" s="6"/>
      <c r="O59">
        <f>0+R59</f>
      </c>
      <c r="Q59">
        <f>0+I60+I63+I66+I69+I72</f>
      </c>
      <c r="R59">
        <f>0+O60+O63+O66+O69+O72</f>
      </c>
    </row>
    <row r="60" spans="1:16" ht="12.75">
      <c r="A60" s="26" t="s">
        <v>50</v>
      </c>
      <c r="B60" s="31" t="s">
        <v>105</v>
      </c>
      <c r="C60" s="31" t="s">
        <v>353</v>
      </c>
      <c r="D60" s="26" t="s">
        <v>52</v>
      </c>
      <c r="E60" s="32" t="s">
        <v>354</v>
      </c>
      <c r="F60" s="33" t="s">
        <v>165</v>
      </c>
      <c r="G60" s="34">
        <v>0.058</v>
      </c>
      <c r="H60" s="35">
        <v>0</v>
      </c>
      <c r="I60" s="35">
        <f>ROUND(ROUND(H60,2)*ROUND(G60,3),2)</f>
      </c>
      <c r="J60" s="33" t="s">
        <v>63</v>
      </c>
      <c r="O60">
        <f>(I60*21)/100</f>
      </c>
      <c r="P60" t="s">
        <v>27</v>
      </c>
    </row>
    <row r="61" spans="1:5" ht="25.5">
      <c r="A61" s="36" t="s">
        <v>55</v>
      </c>
      <c r="E61" s="37" t="s">
        <v>355</v>
      </c>
    </row>
    <row r="62" spans="1:5" ht="38.25">
      <c r="A62" s="40" t="s">
        <v>57</v>
      </c>
      <c r="E62" s="39" t="s">
        <v>356</v>
      </c>
    </row>
    <row r="63" spans="1:16" ht="12.75">
      <c r="A63" s="26" t="s">
        <v>50</v>
      </c>
      <c r="B63" s="31" t="s">
        <v>110</v>
      </c>
      <c r="C63" s="31" t="s">
        <v>357</v>
      </c>
      <c r="D63" s="26" t="s">
        <v>52</v>
      </c>
      <c r="E63" s="32" t="s">
        <v>358</v>
      </c>
      <c r="F63" s="33" t="s">
        <v>156</v>
      </c>
      <c r="G63" s="34">
        <v>290.952</v>
      </c>
      <c r="H63" s="35">
        <v>0</v>
      </c>
      <c r="I63" s="35">
        <f>ROUND(ROUND(H63,2)*ROUND(G63,3),2)</f>
      </c>
      <c r="J63" s="33"/>
      <c r="O63">
        <f>(I63*21)/100</f>
      </c>
      <c r="P63" t="s">
        <v>27</v>
      </c>
    </row>
    <row r="64" spans="1:5" ht="25.5">
      <c r="A64" s="36" t="s">
        <v>55</v>
      </c>
      <c r="E64" s="37" t="s">
        <v>359</v>
      </c>
    </row>
    <row r="65" spans="1:5" ht="51">
      <c r="A65" s="40" t="s">
        <v>57</v>
      </c>
      <c r="E65" s="39" t="s">
        <v>360</v>
      </c>
    </row>
    <row r="66" spans="1:16" ht="12.75">
      <c r="A66" s="26" t="s">
        <v>50</v>
      </c>
      <c r="B66" s="31" t="s">
        <v>114</v>
      </c>
      <c r="C66" s="31" t="s">
        <v>361</v>
      </c>
      <c r="D66" s="26" t="s">
        <v>52</v>
      </c>
      <c r="E66" s="32" t="s">
        <v>362</v>
      </c>
      <c r="F66" s="33" t="s">
        <v>165</v>
      </c>
      <c r="G66" s="34">
        <v>45.008</v>
      </c>
      <c r="H66" s="35">
        <v>0</v>
      </c>
      <c r="I66" s="35">
        <f>ROUND(ROUND(H66,2)*ROUND(G66,3),2)</f>
      </c>
      <c r="J66" s="33" t="s">
        <v>63</v>
      </c>
      <c r="O66">
        <f>(I66*21)/100</f>
      </c>
      <c r="P66" t="s">
        <v>27</v>
      </c>
    </row>
    <row r="67" spans="1:5" ht="51">
      <c r="A67" s="36" t="s">
        <v>55</v>
      </c>
      <c r="E67" s="37" t="s">
        <v>363</v>
      </c>
    </row>
    <row r="68" spans="1:5" ht="102">
      <c r="A68" s="40" t="s">
        <v>57</v>
      </c>
      <c r="E68" s="39" t="s">
        <v>364</v>
      </c>
    </row>
    <row r="69" spans="1:16" ht="12.75">
      <c r="A69" s="26" t="s">
        <v>50</v>
      </c>
      <c r="B69" s="31" t="s">
        <v>116</v>
      </c>
      <c r="C69" s="31" t="s">
        <v>365</v>
      </c>
      <c r="D69" s="26" t="s">
        <v>52</v>
      </c>
      <c r="E69" s="32" t="s">
        <v>366</v>
      </c>
      <c r="F69" s="33" t="s">
        <v>137</v>
      </c>
      <c r="G69" s="34">
        <v>8.102</v>
      </c>
      <c r="H69" s="35">
        <v>0</v>
      </c>
      <c r="I69" s="35">
        <f>ROUND(ROUND(H69,2)*ROUND(G69,3),2)</f>
      </c>
      <c r="J69" s="33" t="s">
        <v>63</v>
      </c>
      <c r="O69">
        <f>(I69*21)/100</f>
      </c>
      <c r="P69" t="s">
        <v>27</v>
      </c>
    </row>
    <row r="70" spans="1:5" ht="12.75">
      <c r="A70" s="36" t="s">
        <v>55</v>
      </c>
      <c r="E70" s="37" t="s">
        <v>52</v>
      </c>
    </row>
    <row r="71" spans="1:5" ht="102">
      <c r="A71" s="40" t="s">
        <v>57</v>
      </c>
      <c r="E71" s="39" t="s">
        <v>367</v>
      </c>
    </row>
    <row r="72" spans="1:16" ht="12.75">
      <c r="A72" s="26" t="s">
        <v>50</v>
      </c>
      <c r="B72" s="31" t="s">
        <v>119</v>
      </c>
      <c r="C72" s="31" t="s">
        <v>368</v>
      </c>
      <c r="D72" s="26" t="s">
        <v>52</v>
      </c>
      <c r="E72" s="32" t="s">
        <v>369</v>
      </c>
      <c r="F72" s="33" t="s">
        <v>156</v>
      </c>
      <c r="G72" s="34">
        <v>72.74</v>
      </c>
      <c r="H72" s="35">
        <v>0</v>
      </c>
      <c r="I72" s="35">
        <f>ROUND(ROUND(H72,2)*ROUND(G72,3),2)</f>
      </c>
      <c r="J72" s="33" t="s">
        <v>63</v>
      </c>
      <c r="O72">
        <f>(I72*21)/100</f>
      </c>
      <c r="P72" t="s">
        <v>27</v>
      </c>
    </row>
    <row r="73" spans="1:5" ht="12.75">
      <c r="A73" s="36" t="s">
        <v>55</v>
      </c>
      <c r="E73" s="37" t="s">
        <v>370</v>
      </c>
    </row>
    <row r="74" spans="1:5" ht="51">
      <c r="A74" s="38" t="s">
        <v>57</v>
      </c>
      <c r="E74" s="39" t="s">
        <v>371</v>
      </c>
    </row>
    <row r="75" spans="1:18" ht="12.75" customHeight="1">
      <c r="A75" s="6" t="s">
        <v>48</v>
      </c>
      <c r="B75" s="6"/>
      <c r="C75" s="43" t="s">
        <v>26</v>
      </c>
      <c r="D75" s="6"/>
      <c r="E75" s="29" t="s">
        <v>372</v>
      </c>
      <c r="F75" s="6"/>
      <c r="G75" s="6"/>
      <c r="H75" s="6"/>
      <c r="I75" s="44">
        <f>0+Q75</f>
      </c>
      <c r="J75" s="6"/>
      <c r="O75">
        <f>0+R75</f>
      </c>
      <c r="Q75">
        <f>0+I76+I79+I82+I85+I88+I91+I94+I97+I100+I103+I106</f>
      </c>
      <c r="R75">
        <f>0+O76+O79+O82+O85+O88+O91+O94+O97+O100+O103+O106</f>
      </c>
    </row>
    <row r="76" spans="1:16" ht="12.75">
      <c r="A76" s="26" t="s">
        <v>50</v>
      </c>
      <c r="B76" s="31" t="s">
        <v>124</v>
      </c>
      <c r="C76" s="31" t="s">
        <v>373</v>
      </c>
      <c r="D76" s="26" t="s">
        <v>52</v>
      </c>
      <c r="E76" s="32" t="s">
        <v>374</v>
      </c>
      <c r="F76" s="33" t="s">
        <v>375</v>
      </c>
      <c r="G76" s="34">
        <v>120</v>
      </c>
      <c r="H76" s="35">
        <v>0</v>
      </c>
      <c r="I76" s="35">
        <f>ROUND(ROUND(H76,2)*ROUND(G76,3),2)</f>
      </c>
      <c r="J76" s="33" t="s">
        <v>63</v>
      </c>
      <c r="O76">
        <f>(I76*21)/100</f>
      </c>
      <c r="P76" t="s">
        <v>27</v>
      </c>
    </row>
    <row r="77" spans="1:5" ht="12.75">
      <c r="A77" s="36" t="s">
        <v>55</v>
      </c>
      <c r="E77" s="37" t="s">
        <v>52</v>
      </c>
    </row>
    <row r="78" spans="1:5" ht="51">
      <c r="A78" s="40" t="s">
        <v>57</v>
      </c>
      <c r="E78" s="39" t="s">
        <v>376</v>
      </c>
    </row>
    <row r="79" spans="1:16" ht="12.75">
      <c r="A79" s="26" t="s">
        <v>50</v>
      </c>
      <c r="B79" s="31" t="s">
        <v>128</v>
      </c>
      <c r="C79" s="31" t="s">
        <v>377</v>
      </c>
      <c r="D79" s="26" t="s">
        <v>52</v>
      </c>
      <c r="E79" s="32" t="s">
        <v>378</v>
      </c>
      <c r="F79" s="33" t="s">
        <v>165</v>
      </c>
      <c r="G79" s="34">
        <v>15.599</v>
      </c>
      <c r="H79" s="35">
        <v>0</v>
      </c>
      <c r="I79" s="35">
        <f>ROUND(ROUND(H79,2)*ROUND(G79,3),2)</f>
      </c>
      <c r="J79" s="33" t="s">
        <v>63</v>
      </c>
      <c r="O79">
        <f>(I79*21)/100</f>
      </c>
      <c r="P79" t="s">
        <v>27</v>
      </c>
    </row>
    <row r="80" spans="1:5" ht="12.75">
      <c r="A80" s="36" t="s">
        <v>55</v>
      </c>
      <c r="E80" s="37" t="s">
        <v>379</v>
      </c>
    </row>
    <row r="81" spans="1:5" ht="76.5">
      <c r="A81" s="40" t="s">
        <v>57</v>
      </c>
      <c r="E81" s="39" t="s">
        <v>380</v>
      </c>
    </row>
    <row r="82" spans="1:16" ht="12.75">
      <c r="A82" s="26" t="s">
        <v>50</v>
      </c>
      <c r="B82" s="31" t="s">
        <v>220</v>
      </c>
      <c r="C82" s="31" t="s">
        <v>381</v>
      </c>
      <c r="D82" s="26" t="s">
        <v>52</v>
      </c>
      <c r="E82" s="32" t="s">
        <v>382</v>
      </c>
      <c r="F82" s="33" t="s">
        <v>137</v>
      </c>
      <c r="G82" s="34">
        <v>2.808</v>
      </c>
      <c r="H82" s="35">
        <v>0</v>
      </c>
      <c r="I82" s="35">
        <f>ROUND(ROUND(H82,2)*ROUND(G82,3),2)</f>
      </c>
      <c r="J82" s="33" t="s">
        <v>63</v>
      </c>
      <c r="O82">
        <f>(I82*21)/100</f>
      </c>
      <c r="P82" t="s">
        <v>27</v>
      </c>
    </row>
    <row r="83" spans="1:5" ht="12.75">
      <c r="A83" s="36" t="s">
        <v>55</v>
      </c>
      <c r="E83" s="37" t="s">
        <v>52</v>
      </c>
    </row>
    <row r="84" spans="1:5" ht="51">
      <c r="A84" s="40" t="s">
        <v>57</v>
      </c>
      <c r="E84" s="39" t="s">
        <v>383</v>
      </c>
    </row>
    <row r="85" spans="1:16" ht="12.75">
      <c r="A85" s="26" t="s">
        <v>50</v>
      </c>
      <c r="B85" s="31" t="s">
        <v>224</v>
      </c>
      <c r="C85" s="31" t="s">
        <v>384</v>
      </c>
      <c r="D85" s="26" t="s">
        <v>52</v>
      </c>
      <c r="E85" s="32" t="s">
        <v>385</v>
      </c>
      <c r="F85" s="33" t="s">
        <v>165</v>
      </c>
      <c r="G85" s="34">
        <v>15.449</v>
      </c>
      <c r="H85" s="35">
        <v>0</v>
      </c>
      <c r="I85" s="35">
        <f>ROUND(ROUND(H85,2)*ROUND(G85,3),2)</f>
      </c>
      <c r="J85" s="33" t="s">
        <v>63</v>
      </c>
      <c r="O85">
        <f>(I85*21)/100</f>
      </c>
      <c r="P85" t="s">
        <v>27</v>
      </c>
    </row>
    <row r="86" spans="1:5" ht="38.25">
      <c r="A86" s="36" t="s">
        <v>55</v>
      </c>
      <c r="E86" s="37" t="s">
        <v>386</v>
      </c>
    </row>
    <row r="87" spans="1:5" ht="25.5">
      <c r="A87" s="40" t="s">
        <v>57</v>
      </c>
      <c r="E87" s="39" t="s">
        <v>387</v>
      </c>
    </row>
    <row r="88" spans="1:16" ht="12.75">
      <c r="A88" s="26" t="s">
        <v>50</v>
      </c>
      <c r="B88" s="31" t="s">
        <v>228</v>
      </c>
      <c r="C88" s="31" t="s">
        <v>388</v>
      </c>
      <c r="D88" s="26" t="s">
        <v>52</v>
      </c>
      <c r="E88" s="32" t="s">
        <v>389</v>
      </c>
      <c r="F88" s="33" t="s">
        <v>137</v>
      </c>
      <c r="G88" s="34">
        <v>3.09</v>
      </c>
      <c r="H88" s="35">
        <v>0</v>
      </c>
      <c r="I88" s="35">
        <f>ROUND(ROUND(H88,2)*ROUND(G88,3),2)</f>
      </c>
      <c r="J88" s="33" t="s">
        <v>63</v>
      </c>
      <c r="O88">
        <f>(I88*21)/100</f>
      </c>
      <c r="P88" t="s">
        <v>27</v>
      </c>
    </row>
    <row r="89" spans="1:5" ht="12.75">
      <c r="A89" s="36" t="s">
        <v>55</v>
      </c>
      <c r="E89" s="37" t="s">
        <v>52</v>
      </c>
    </row>
    <row r="90" spans="1:5" ht="38.25">
      <c r="A90" s="40" t="s">
        <v>57</v>
      </c>
      <c r="E90" s="39" t="s">
        <v>390</v>
      </c>
    </row>
    <row r="91" spans="1:16" ht="12.75">
      <c r="A91" s="26" t="s">
        <v>50</v>
      </c>
      <c r="B91" s="31" t="s">
        <v>232</v>
      </c>
      <c r="C91" s="31" t="s">
        <v>391</v>
      </c>
      <c r="D91" s="26" t="s">
        <v>52</v>
      </c>
      <c r="E91" s="32" t="s">
        <v>392</v>
      </c>
      <c r="F91" s="33" t="s">
        <v>165</v>
      </c>
      <c r="G91" s="34">
        <v>21.69</v>
      </c>
      <c r="H91" s="35">
        <v>0</v>
      </c>
      <c r="I91" s="35">
        <f>ROUND(ROUND(H91,2)*ROUND(G91,3),2)</f>
      </c>
      <c r="J91" s="33" t="s">
        <v>63</v>
      </c>
      <c r="O91">
        <f>(I91*21)/100</f>
      </c>
      <c r="P91" t="s">
        <v>27</v>
      </c>
    </row>
    <row r="92" spans="1:5" ht="38.25">
      <c r="A92" s="36" t="s">
        <v>55</v>
      </c>
      <c r="E92" s="37" t="s">
        <v>393</v>
      </c>
    </row>
    <row r="93" spans="1:5" ht="76.5">
      <c r="A93" s="40" t="s">
        <v>57</v>
      </c>
      <c r="E93" s="39" t="s">
        <v>394</v>
      </c>
    </row>
    <row r="94" spans="1:16" ht="12.75">
      <c r="A94" s="26" t="s">
        <v>50</v>
      </c>
      <c r="B94" s="31" t="s">
        <v>236</v>
      </c>
      <c r="C94" s="31" t="s">
        <v>395</v>
      </c>
      <c r="D94" s="26" t="s">
        <v>52</v>
      </c>
      <c r="E94" s="32" t="s">
        <v>396</v>
      </c>
      <c r="F94" s="33" t="s">
        <v>137</v>
      </c>
      <c r="G94" s="34">
        <v>4.338</v>
      </c>
      <c r="H94" s="35">
        <v>0</v>
      </c>
      <c r="I94" s="35">
        <f>ROUND(ROUND(H94,2)*ROUND(G94,3),2)</f>
      </c>
      <c r="J94" s="33" t="s">
        <v>63</v>
      </c>
      <c r="O94">
        <f>(I94*21)/100</f>
      </c>
      <c r="P94" t="s">
        <v>27</v>
      </c>
    </row>
    <row r="95" spans="1:5" ht="12.75">
      <c r="A95" s="36" t="s">
        <v>55</v>
      </c>
      <c r="E95" s="37" t="s">
        <v>52</v>
      </c>
    </row>
    <row r="96" spans="1:5" ht="51">
      <c r="A96" s="40" t="s">
        <v>57</v>
      </c>
      <c r="E96" s="39" t="s">
        <v>397</v>
      </c>
    </row>
    <row r="97" spans="1:16" ht="12.75">
      <c r="A97" s="26" t="s">
        <v>50</v>
      </c>
      <c r="B97" s="31" t="s">
        <v>241</v>
      </c>
      <c r="C97" s="31" t="s">
        <v>398</v>
      </c>
      <c r="D97" s="26" t="s">
        <v>52</v>
      </c>
      <c r="E97" s="32" t="s">
        <v>399</v>
      </c>
      <c r="F97" s="33" t="s">
        <v>244</v>
      </c>
      <c r="G97" s="34">
        <v>8</v>
      </c>
      <c r="H97" s="35">
        <v>0</v>
      </c>
      <c r="I97" s="35">
        <f>ROUND(ROUND(H97,2)*ROUND(G97,3),2)</f>
      </c>
      <c r="J97" s="33" t="s">
        <v>63</v>
      </c>
      <c r="O97">
        <f>(I97*21)/100</f>
      </c>
      <c r="P97" t="s">
        <v>27</v>
      </c>
    </row>
    <row r="98" spans="1:5" ht="12.75">
      <c r="A98" s="36" t="s">
        <v>55</v>
      </c>
      <c r="E98" s="37" t="s">
        <v>52</v>
      </c>
    </row>
    <row r="99" spans="1:5" ht="12.75">
      <c r="A99" s="40" t="s">
        <v>57</v>
      </c>
      <c r="E99" s="39" t="s">
        <v>52</v>
      </c>
    </row>
    <row r="100" spans="1:16" ht="12.75">
      <c r="A100" s="26" t="s">
        <v>50</v>
      </c>
      <c r="B100" s="31" t="s">
        <v>400</v>
      </c>
      <c r="C100" s="31" t="s">
        <v>401</v>
      </c>
      <c r="D100" s="26" t="s">
        <v>52</v>
      </c>
      <c r="E100" s="32" t="s">
        <v>402</v>
      </c>
      <c r="F100" s="33" t="s">
        <v>244</v>
      </c>
      <c r="G100" s="34">
        <v>4</v>
      </c>
      <c r="H100" s="35">
        <v>0</v>
      </c>
      <c r="I100" s="35">
        <f>ROUND(ROUND(H100,2)*ROUND(G100,3),2)</f>
      </c>
      <c r="J100" s="33" t="s">
        <v>63</v>
      </c>
      <c r="O100">
        <f>(I100*21)/100</f>
      </c>
      <c r="P100" t="s">
        <v>27</v>
      </c>
    </row>
    <row r="101" spans="1:5" ht="12.75">
      <c r="A101" s="36" t="s">
        <v>55</v>
      </c>
      <c r="E101" s="37" t="s">
        <v>52</v>
      </c>
    </row>
    <row r="102" spans="1:5" ht="12.75">
      <c r="A102" s="40" t="s">
        <v>57</v>
      </c>
      <c r="E102" s="39" t="s">
        <v>52</v>
      </c>
    </row>
    <row r="103" spans="1:16" ht="12.75">
      <c r="A103" s="26" t="s">
        <v>50</v>
      </c>
      <c r="B103" s="31" t="s">
        <v>403</v>
      </c>
      <c r="C103" s="31" t="s">
        <v>404</v>
      </c>
      <c r="D103" s="26" t="s">
        <v>52</v>
      </c>
      <c r="E103" s="32" t="s">
        <v>405</v>
      </c>
      <c r="F103" s="33" t="s">
        <v>165</v>
      </c>
      <c r="G103" s="34">
        <v>58.269</v>
      </c>
      <c r="H103" s="35">
        <v>0</v>
      </c>
      <c r="I103" s="35">
        <f>ROUND(ROUND(H103,2)*ROUND(G103,3),2)</f>
      </c>
      <c r="J103" s="33" t="s">
        <v>63</v>
      </c>
      <c r="O103">
        <f>(I103*21)/100</f>
      </c>
      <c r="P103" t="s">
        <v>27</v>
      </c>
    </row>
    <row r="104" spans="1:5" ht="12.75">
      <c r="A104" s="36" t="s">
        <v>55</v>
      </c>
      <c r="E104" s="37" t="s">
        <v>406</v>
      </c>
    </row>
    <row r="105" spans="1:5" ht="12.75">
      <c r="A105" s="40" t="s">
        <v>57</v>
      </c>
      <c r="E105" s="39" t="s">
        <v>407</v>
      </c>
    </row>
    <row r="106" spans="1:16" ht="12.75">
      <c r="A106" s="26" t="s">
        <v>50</v>
      </c>
      <c r="B106" s="31" t="s">
        <v>408</v>
      </c>
      <c r="C106" s="31" t="s">
        <v>409</v>
      </c>
      <c r="D106" s="26" t="s">
        <v>52</v>
      </c>
      <c r="E106" s="32" t="s">
        <v>410</v>
      </c>
      <c r="F106" s="33" t="s">
        <v>137</v>
      </c>
      <c r="G106" s="34">
        <v>12.819</v>
      </c>
      <c r="H106" s="35">
        <v>0</v>
      </c>
      <c r="I106" s="35">
        <f>ROUND(ROUND(H106,2)*ROUND(G106,3),2)</f>
      </c>
      <c r="J106" s="33" t="s">
        <v>63</v>
      </c>
      <c r="O106">
        <f>(I106*21)/100</f>
      </c>
      <c r="P106" t="s">
        <v>27</v>
      </c>
    </row>
    <row r="107" spans="1:5" ht="12.75">
      <c r="A107" s="36" t="s">
        <v>55</v>
      </c>
      <c r="E107" s="37" t="s">
        <v>52</v>
      </c>
    </row>
    <row r="108" spans="1:5" ht="12.75">
      <c r="A108" s="38" t="s">
        <v>57</v>
      </c>
      <c r="E108" s="39" t="s">
        <v>411</v>
      </c>
    </row>
    <row r="109" spans="1:18" ht="12.75" customHeight="1">
      <c r="A109" s="6" t="s">
        <v>48</v>
      </c>
      <c r="B109" s="6"/>
      <c r="C109" s="43" t="s">
        <v>35</v>
      </c>
      <c r="D109" s="6"/>
      <c r="E109" s="29" t="s">
        <v>412</v>
      </c>
      <c r="F109" s="6"/>
      <c r="G109" s="6"/>
      <c r="H109" s="6"/>
      <c r="I109" s="44">
        <f>0+Q109</f>
      </c>
      <c r="J109" s="6"/>
      <c r="O109">
        <f>0+R109</f>
      </c>
      <c r="Q109">
        <f>0+I110+I113+I116+I119+I122+I125+I128+I131+I134+I137+I140+I143+I146+I149</f>
      </c>
      <c r="R109">
        <f>0+O110+O113+O116+O119+O122+O125+O128+O131+O134+O137+O140+O143+O146+O149</f>
      </c>
    </row>
    <row r="110" spans="1:16" ht="12.75">
      <c r="A110" s="26" t="s">
        <v>50</v>
      </c>
      <c r="B110" s="31" t="s">
        <v>413</v>
      </c>
      <c r="C110" s="31" t="s">
        <v>414</v>
      </c>
      <c r="D110" s="26" t="s">
        <v>52</v>
      </c>
      <c r="E110" s="32" t="s">
        <v>415</v>
      </c>
      <c r="F110" s="33" t="s">
        <v>165</v>
      </c>
      <c r="G110" s="34">
        <v>1.026</v>
      </c>
      <c r="H110" s="35">
        <v>0</v>
      </c>
      <c r="I110" s="35">
        <f>ROUND(ROUND(H110,2)*ROUND(G110,3),2)</f>
      </c>
      <c r="J110" s="33" t="s">
        <v>63</v>
      </c>
      <c r="O110">
        <f>(I110*21)/100</f>
      </c>
      <c r="P110" t="s">
        <v>27</v>
      </c>
    </row>
    <row r="111" spans="1:5" ht="25.5">
      <c r="A111" s="36" t="s">
        <v>55</v>
      </c>
      <c r="E111" s="37" t="s">
        <v>416</v>
      </c>
    </row>
    <row r="112" spans="1:5" ht="12.75">
      <c r="A112" s="40" t="s">
        <v>57</v>
      </c>
      <c r="E112" s="39" t="s">
        <v>417</v>
      </c>
    </row>
    <row r="113" spans="1:16" ht="12.75">
      <c r="A113" s="26" t="s">
        <v>50</v>
      </c>
      <c r="B113" s="31" t="s">
        <v>418</v>
      </c>
      <c r="C113" s="31" t="s">
        <v>419</v>
      </c>
      <c r="D113" s="26" t="s">
        <v>304</v>
      </c>
      <c r="E113" s="32" t="s">
        <v>420</v>
      </c>
      <c r="F113" s="33" t="s">
        <v>165</v>
      </c>
      <c r="G113" s="34">
        <v>16.518</v>
      </c>
      <c r="H113" s="35">
        <v>0</v>
      </c>
      <c r="I113" s="35">
        <f>ROUND(ROUND(H113,2)*ROUND(G113,3),2)</f>
      </c>
      <c r="J113" s="33" t="s">
        <v>63</v>
      </c>
      <c r="O113">
        <f>(I113*21)/100</f>
      </c>
      <c r="P113" t="s">
        <v>27</v>
      </c>
    </row>
    <row r="114" spans="1:5" ht="12.75">
      <c r="A114" s="36" t="s">
        <v>55</v>
      </c>
      <c r="E114" s="37" t="s">
        <v>421</v>
      </c>
    </row>
    <row r="115" spans="1:5" ht="178.5">
      <c r="A115" s="40" t="s">
        <v>57</v>
      </c>
      <c r="E115" s="39" t="s">
        <v>422</v>
      </c>
    </row>
    <row r="116" spans="1:16" ht="12.75">
      <c r="A116" s="26" t="s">
        <v>50</v>
      </c>
      <c r="B116" s="31" t="s">
        <v>423</v>
      </c>
      <c r="C116" s="31" t="s">
        <v>424</v>
      </c>
      <c r="D116" s="26" t="s">
        <v>304</v>
      </c>
      <c r="E116" s="32" t="s">
        <v>425</v>
      </c>
      <c r="F116" s="33" t="s">
        <v>165</v>
      </c>
      <c r="G116" s="34">
        <v>24.374</v>
      </c>
      <c r="H116" s="35">
        <v>0</v>
      </c>
      <c r="I116" s="35">
        <f>ROUND(ROUND(H116,2)*ROUND(G116,3),2)</f>
      </c>
      <c r="J116" s="33" t="s">
        <v>63</v>
      </c>
      <c r="O116">
        <f>(I116*21)/100</f>
      </c>
      <c r="P116" t="s">
        <v>27</v>
      </c>
    </row>
    <row r="117" spans="1:5" ht="12.75">
      <c r="A117" s="36" t="s">
        <v>55</v>
      </c>
      <c r="E117" s="37" t="s">
        <v>52</v>
      </c>
    </row>
    <row r="118" spans="1:5" ht="153">
      <c r="A118" s="40" t="s">
        <v>57</v>
      </c>
      <c r="E118" s="39" t="s">
        <v>426</v>
      </c>
    </row>
    <row r="119" spans="1:16" ht="12.75">
      <c r="A119" s="26" t="s">
        <v>50</v>
      </c>
      <c r="B119" s="31" t="s">
        <v>427</v>
      </c>
      <c r="C119" s="31" t="s">
        <v>428</v>
      </c>
      <c r="D119" s="26" t="s">
        <v>52</v>
      </c>
      <c r="E119" s="32" t="s">
        <v>429</v>
      </c>
      <c r="F119" s="33" t="s">
        <v>165</v>
      </c>
      <c r="G119" s="34">
        <v>25.159</v>
      </c>
      <c r="H119" s="35">
        <v>0</v>
      </c>
      <c r="I119" s="35">
        <f>ROUND(ROUND(H119,2)*ROUND(G119,3),2)</f>
      </c>
      <c r="J119" s="33" t="s">
        <v>63</v>
      </c>
      <c r="O119">
        <f>(I119*21)/100</f>
      </c>
      <c r="P119" t="s">
        <v>27</v>
      </c>
    </row>
    <row r="120" spans="1:5" ht="12.75">
      <c r="A120" s="36" t="s">
        <v>55</v>
      </c>
      <c r="E120" s="37" t="s">
        <v>430</v>
      </c>
    </row>
    <row r="121" spans="1:5" ht="12.75">
      <c r="A121" s="40" t="s">
        <v>57</v>
      </c>
      <c r="E121" s="39" t="s">
        <v>431</v>
      </c>
    </row>
    <row r="122" spans="1:16" ht="12.75">
      <c r="A122" s="26" t="s">
        <v>50</v>
      </c>
      <c r="B122" s="31" t="s">
        <v>432</v>
      </c>
      <c r="C122" s="31" t="s">
        <v>433</v>
      </c>
      <c r="D122" s="26" t="s">
        <v>143</v>
      </c>
      <c r="E122" s="32" t="s">
        <v>434</v>
      </c>
      <c r="F122" s="33" t="s">
        <v>165</v>
      </c>
      <c r="G122" s="34">
        <v>10.71</v>
      </c>
      <c r="H122" s="35">
        <v>0</v>
      </c>
      <c r="I122" s="35">
        <f>ROUND(ROUND(H122,2)*ROUND(G122,3),2)</f>
      </c>
      <c r="J122" s="33" t="s">
        <v>63</v>
      </c>
      <c r="O122">
        <f>(I122*21)/100</f>
      </c>
      <c r="P122" t="s">
        <v>27</v>
      </c>
    </row>
    <row r="123" spans="1:5" ht="12.75">
      <c r="A123" s="36" t="s">
        <v>55</v>
      </c>
      <c r="E123" s="37" t="s">
        <v>435</v>
      </c>
    </row>
    <row r="124" spans="1:5" ht="38.25">
      <c r="A124" s="40" t="s">
        <v>57</v>
      </c>
      <c r="E124" s="39" t="s">
        <v>436</v>
      </c>
    </row>
    <row r="125" spans="1:16" ht="12.75">
      <c r="A125" s="26" t="s">
        <v>50</v>
      </c>
      <c r="B125" s="31" t="s">
        <v>437</v>
      </c>
      <c r="C125" s="31" t="s">
        <v>433</v>
      </c>
      <c r="D125" s="26" t="s">
        <v>147</v>
      </c>
      <c r="E125" s="32" t="s">
        <v>434</v>
      </c>
      <c r="F125" s="33" t="s">
        <v>165</v>
      </c>
      <c r="G125" s="34">
        <v>19.931</v>
      </c>
      <c r="H125" s="35">
        <v>0</v>
      </c>
      <c r="I125" s="35">
        <f>ROUND(ROUND(H125,2)*ROUND(G125,3),2)</f>
      </c>
      <c r="J125" s="33" t="s">
        <v>63</v>
      </c>
      <c r="O125">
        <f>(I125*21)/100</f>
      </c>
      <c r="P125" t="s">
        <v>27</v>
      </c>
    </row>
    <row r="126" spans="1:5" ht="12.75">
      <c r="A126" s="36" t="s">
        <v>55</v>
      </c>
      <c r="E126" s="37" t="s">
        <v>438</v>
      </c>
    </row>
    <row r="127" spans="1:5" ht="38.25">
      <c r="A127" s="40" t="s">
        <v>57</v>
      </c>
      <c r="E127" s="39" t="s">
        <v>439</v>
      </c>
    </row>
    <row r="128" spans="1:16" ht="12.75">
      <c r="A128" s="26" t="s">
        <v>50</v>
      </c>
      <c r="B128" s="31" t="s">
        <v>440</v>
      </c>
      <c r="C128" s="31" t="s">
        <v>441</v>
      </c>
      <c r="D128" s="26" t="s">
        <v>52</v>
      </c>
      <c r="E128" s="32" t="s">
        <v>442</v>
      </c>
      <c r="F128" s="33" t="s">
        <v>165</v>
      </c>
      <c r="G128" s="34">
        <v>6.869</v>
      </c>
      <c r="H128" s="35">
        <v>0</v>
      </c>
      <c r="I128" s="35">
        <f>ROUND(ROUND(H128,2)*ROUND(G128,3),2)</f>
      </c>
      <c r="J128" s="33" t="s">
        <v>63</v>
      </c>
      <c r="O128">
        <f>(I128*21)/100</f>
      </c>
      <c r="P128" t="s">
        <v>27</v>
      </c>
    </row>
    <row r="129" spans="1:5" ht="12.75">
      <c r="A129" s="36" t="s">
        <v>55</v>
      </c>
      <c r="E129" s="37" t="s">
        <v>443</v>
      </c>
    </row>
    <row r="130" spans="1:5" ht="76.5">
      <c r="A130" s="40" t="s">
        <v>57</v>
      </c>
      <c r="E130" s="39" t="s">
        <v>444</v>
      </c>
    </row>
    <row r="131" spans="1:16" ht="12.75">
      <c r="A131" s="26" t="s">
        <v>50</v>
      </c>
      <c r="B131" s="31" t="s">
        <v>445</v>
      </c>
      <c r="C131" s="31" t="s">
        <v>446</v>
      </c>
      <c r="D131" s="26" t="s">
        <v>52</v>
      </c>
      <c r="E131" s="32" t="s">
        <v>447</v>
      </c>
      <c r="F131" s="33" t="s">
        <v>165</v>
      </c>
      <c r="G131" s="34">
        <v>68.54</v>
      </c>
      <c r="H131" s="35">
        <v>0</v>
      </c>
      <c r="I131" s="35">
        <f>ROUND(ROUND(H131,2)*ROUND(G131,3),2)</f>
      </c>
      <c r="J131" s="33" t="s">
        <v>63</v>
      </c>
      <c r="O131">
        <f>(I131*21)/100</f>
      </c>
      <c r="P131" t="s">
        <v>27</v>
      </c>
    </row>
    <row r="132" spans="1:5" ht="12.75">
      <c r="A132" s="36" t="s">
        <v>55</v>
      </c>
      <c r="E132" s="37" t="s">
        <v>52</v>
      </c>
    </row>
    <row r="133" spans="1:5" ht="63.75">
      <c r="A133" s="40" t="s">
        <v>57</v>
      </c>
      <c r="E133" s="39" t="s">
        <v>448</v>
      </c>
    </row>
    <row r="134" spans="1:16" ht="12.75">
      <c r="A134" s="26" t="s">
        <v>50</v>
      </c>
      <c r="B134" s="31" t="s">
        <v>449</v>
      </c>
      <c r="C134" s="31" t="s">
        <v>450</v>
      </c>
      <c r="D134" s="26" t="s">
        <v>52</v>
      </c>
      <c r="E134" s="32" t="s">
        <v>451</v>
      </c>
      <c r="F134" s="33" t="s">
        <v>165</v>
      </c>
      <c r="G134" s="34">
        <v>78.662</v>
      </c>
      <c r="H134" s="35">
        <v>0</v>
      </c>
      <c r="I134" s="35">
        <f>ROUND(ROUND(H134,2)*ROUND(G134,3),2)</f>
      </c>
      <c r="J134" s="33" t="s">
        <v>63</v>
      </c>
      <c r="O134">
        <f>(I134*21)/100</f>
      </c>
      <c r="P134" t="s">
        <v>27</v>
      </c>
    </row>
    <row r="135" spans="1:5" ht="12.75">
      <c r="A135" s="36" t="s">
        <v>55</v>
      </c>
      <c r="E135" s="37" t="s">
        <v>452</v>
      </c>
    </row>
    <row r="136" spans="1:5" ht="102">
      <c r="A136" s="40" t="s">
        <v>57</v>
      </c>
      <c r="E136" s="39" t="s">
        <v>453</v>
      </c>
    </row>
    <row r="137" spans="1:16" ht="12.75">
      <c r="A137" s="26" t="s">
        <v>50</v>
      </c>
      <c r="B137" s="31" t="s">
        <v>454</v>
      </c>
      <c r="C137" s="31" t="s">
        <v>455</v>
      </c>
      <c r="D137" s="26" t="s">
        <v>52</v>
      </c>
      <c r="E137" s="32" t="s">
        <v>456</v>
      </c>
      <c r="F137" s="33" t="s">
        <v>165</v>
      </c>
      <c r="G137" s="34">
        <v>2.19</v>
      </c>
      <c r="H137" s="35">
        <v>0</v>
      </c>
      <c r="I137" s="35">
        <f>ROUND(ROUND(H137,2)*ROUND(G137,3),2)</f>
      </c>
      <c r="J137" s="33" t="s">
        <v>63</v>
      </c>
      <c r="O137">
        <f>(I137*21)/100</f>
      </c>
      <c r="P137" t="s">
        <v>27</v>
      </c>
    </row>
    <row r="138" spans="1:5" ht="12.75">
      <c r="A138" s="36" t="s">
        <v>55</v>
      </c>
      <c r="E138" s="37" t="s">
        <v>52</v>
      </c>
    </row>
    <row r="139" spans="1:5" ht="12.75">
      <c r="A139" s="40" t="s">
        <v>57</v>
      </c>
      <c r="E139" s="39" t="s">
        <v>457</v>
      </c>
    </row>
    <row r="140" spans="1:16" ht="12.75">
      <c r="A140" s="26" t="s">
        <v>50</v>
      </c>
      <c r="B140" s="31" t="s">
        <v>458</v>
      </c>
      <c r="C140" s="31" t="s">
        <v>459</v>
      </c>
      <c r="D140" s="26" t="s">
        <v>460</v>
      </c>
      <c r="E140" s="32" t="s">
        <v>461</v>
      </c>
      <c r="F140" s="33" t="s">
        <v>165</v>
      </c>
      <c r="G140" s="34">
        <v>27.295</v>
      </c>
      <c r="H140" s="35">
        <v>0</v>
      </c>
      <c r="I140" s="35">
        <f>ROUND(ROUND(H140,2)*ROUND(G140,3),2)</f>
      </c>
      <c r="J140" s="33" t="s">
        <v>63</v>
      </c>
      <c r="O140">
        <f>(I140*21)/100</f>
      </c>
      <c r="P140" t="s">
        <v>27</v>
      </c>
    </row>
    <row r="141" spans="1:5" ht="12.75">
      <c r="A141" s="36" t="s">
        <v>55</v>
      </c>
      <c r="E141" s="37" t="s">
        <v>52</v>
      </c>
    </row>
    <row r="142" spans="1:5" ht="102">
      <c r="A142" s="40" t="s">
        <v>57</v>
      </c>
      <c r="E142" s="39" t="s">
        <v>462</v>
      </c>
    </row>
    <row r="143" spans="1:16" ht="12.75">
      <c r="A143" s="26" t="s">
        <v>50</v>
      </c>
      <c r="B143" s="31" t="s">
        <v>463</v>
      </c>
      <c r="C143" s="31" t="s">
        <v>464</v>
      </c>
      <c r="D143" s="26" t="s">
        <v>304</v>
      </c>
      <c r="E143" s="32" t="s">
        <v>465</v>
      </c>
      <c r="F143" s="33" t="s">
        <v>165</v>
      </c>
      <c r="G143" s="34">
        <v>32.72</v>
      </c>
      <c r="H143" s="35">
        <v>0</v>
      </c>
      <c r="I143" s="35">
        <f>ROUND(ROUND(H143,2)*ROUND(G143,3),2)</f>
      </c>
      <c r="J143" s="33" t="s">
        <v>63</v>
      </c>
      <c r="O143">
        <f>(I143*21)/100</f>
      </c>
      <c r="P143" t="s">
        <v>27</v>
      </c>
    </row>
    <row r="144" spans="1:5" ht="12.75">
      <c r="A144" s="36" t="s">
        <v>55</v>
      </c>
      <c r="E144" s="37" t="s">
        <v>466</v>
      </c>
    </row>
    <row r="145" spans="1:5" ht="127.5">
      <c r="A145" s="40" t="s">
        <v>57</v>
      </c>
      <c r="E145" s="39" t="s">
        <v>467</v>
      </c>
    </row>
    <row r="146" spans="1:16" ht="12.75">
      <c r="A146" s="26" t="s">
        <v>50</v>
      </c>
      <c r="B146" s="31" t="s">
        <v>468</v>
      </c>
      <c r="C146" s="31" t="s">
        <v>469</v>
      </c>
      <c r="D146" s="26" t="s">
        <v>304</v>
      </c>
      <c r="E146" s="32" t="s">
        <v>470</v>
      </c>
      <c r="F146" s="33" t="s">
        <v>165</v>
      </c>
      <c r="G146" s="34">
        <v>9.174</v>
      </c>
      <c r="H146" s="35">
        <v>0</v>
      </c>
      <c r="I146" s="35">
        <f>ROUND(ROUND(H146,2)*ROUND(G146,3),2)</f>
      </c>
      <c r="J146" s="33" t="s">
        <v>63</v>
      </c>
      <c r="O146">
        <f>(I146*21)/100</f>
      </c>
      <c r="P146" t="s">
        <v>27</v>
      </c>
    </row>
    <row r="147" spans="1:5" ht="25.5">
      <c r="A147" s="36" t="s">
        <v>55</v>
      </c>
      <c r="E147" s="37" t="s">
        <v>471</v>
      </c>
    </row>
    <row r="148" spans="1:5" ht="114.75">
      <c r="A148" s="40" t="s">
        <v>57</v>
      </c>
      <c r="E148" s="39" t="s">
        <v>472</v>
      </c>
    </row>
    <row r="149" spans="1:16" ht="12.75">
      <c r="A149" s="26" t="s">
        <v>50</v>
      </c>
      <c r="B149" s="31" t="s">
        <v>473</v>
      </c>
      <c r="C149" s="31" t="s">
        <v>474</v>
      </c>
      <c r="D149" s="26" t="s">
        <v>460</v>
      </c>
      <c r="E149" s="32" t="s">
        <v>475</v>
      </c>
      <c r="F149" s="33" t="s">
        <v>165</v>
      </c>
      <c r="G149" s="34">
        <v>5.456</v>
      </c>
      <c r="H149" s="35">
        <v>0</v>
      </c>
      <c r="I149" s="35">
        <f>ROUND(ROUND(H149,2)*ROUND(G149,3),2)</f>
      </c>
      <c r="J149" s="33" t="s">
        <v>63</v>
      </c>
      <c r="O149">
        <f>(I149*21)/100</f>
      </c>
      <c r="P149" t="s">
        <v>27</v>
      </c>
    </row>
    <row r="150" spans="1:5" ht="25.5">
      <c r="A150" s="36" t="s">
        <v>55</v>
      </c>
      <c r="E150" s="37" t="s">
        <v>476</v>
      </c>
    </row>
    <row r="151" spans="1:5" ht="76.5">
      <c r="A151" s="38" t="s">
        <v>57</v>
      </c>
      <c r="E151" s="39" t="s">
        <v>477</v>
      </c>
    </row>
    <row r="152" spans="1:18" ht="12.75" customHeight="1">
      <c r="A152" s="6" t="s">
        <v>48</v>
      </c>
      <c r="B152" s="6"/>
      <c r="C152" s="43" t="s">
        <v>37</v>
      </c>
      <c r="D152" s="6"/>
      <c r="E152" s="29" t="s">
        <v>254</v>
      </c>
      <c r="F152" s="6"/>
      <c r="G152" s="6"/>
      <c r="H152" s="6"/>
      <c r="I152" s="44">
        <f>0+Q152</f>
      </c>
      <c r="J152" s="6"/>
      <c r="O152">
        <f>0+R152</f>
      </c>
      <c r="Q152">
        <f>0+I153+I156+I159+I162+I165+I168+I171+I174+I177+I180+I183</f>
      </c>
      <c r="R152">
        <f>0+O153+O156+O159+O162+O165+O168+O171+O174+O177+O180+O183</f>
      </c>
    </row>
    <row r="153" spans="1:16" ht="12.75">
      <c r="A153" s="26" t="s">
        <v>50</v>
      </c>
      <c r="B153" s="31" t="s">
        <v>478</v>
      </c>
      <c r="C153" s="31" t="s">
        <v>479</v>
      </c>
      <c r="D153" s="26" t="s">
        <v>52</v>
      </c>
      <c r="E153" s="32" t="s">
        <v>480</v>
      </c>
      <c r="F153" s="33" t="s">
        <v>156</v>
      </c>
      <c r="G153" s="34">
        <v>1041.748</v>
      </c>
      <c r="H153" s="35">
        <v>0</v>
      </c>
      <c r="I153" s="35">
        <f>ROUND(ROUND(H153,2)*ROUND(G153,3),2)</f>
      </c>
      <c r="J153" s="33" t="s">
        <v>63</v>
      </c>
      <c r="O153">
        <f>(I153*21)/100</f>
      </c>
      <c r="P153" t="s">
        <v>27</v>
      </c>
    </row>
    <row r="154" spans="1:5" ht="12.75">
      <c r="A154" s="36" t="s">
        <v>55</v>
      </c>
      <c r="E154" s="37" t="s">
        <v>481</v>
      </c>
    </row>
    <row r="155" spans="1:5" ht="38.25">
      <c r="A155" s="40" t="s">
        <v>57</v>
      </c>
      <c r="E155" s="39" t="s">
        <v>482</v>
      </c>
    </row>
    <row r="156" spans="1:16" ht="12.75">
      <c r="A156" s="26" t="s">
        <v>50</v>
      </c>
      <c r="B156" s="31" t="s">
        <v>483</v>
      </c>
      <c r="C156" s="31" t="s">
        <v>484</v>
      </c>
      <c r="D156" s="26" t="s">
        <v>52</v>
      </c>
      <c r="E156" s="32" t="s">
        <v>485</v>
      </c>
      <c r="F156" s="33" t="s">
        <v>156</v>
      </c>
      <c r="G156" s="34">
        <v>26.8</v>
      </c>
      <c r="H156" s="35">
        <v>0</v>
      </c>
      <c r="I156" s="35">
        <f>ROUND(ROUND(H156,2)*ROUND(G156,3),2)</f>
      </c>
      <c r="J156" s="33" t="s">
        <v>63</v>
      </c>
      <c r="O156">
        <f>(I156*21)/100</f>
      </c>
      <c r="P156" t="s">
        <v>27</v>
      </c>
    </row>
    <row r="157" spans="1:5" ht="12.75">
      <c r="A157" s="36" t="s">
        <v>55</v>
      </c>
      <c r="E157" s="37" t="s">
        <v>52</v>
      </c>
    </row>
    <row r="158" spans="1:5" ht="12.75">
      <c r="A158" s="40" t="s">
        <v>57</v>
      </c>
      <c r="E158" s="39" t="s">
        <v>486</v>
      </c>
    </row>
    <row r="159" spans="1:16" ht="12.75">
      <c r="A159" s="26" t="s">
        <v>50</v>
      </c>
      <c r="B159" s="31" t="s">
        <v>487</v>
      </c>
      <c r="C159" s="31" t="s">
        <v>488</v>
      </c>
      <c r="D159" s="26" t="s">
        <v>52</v>
      </c>
      <c r="E159" s="32" t="s">
        <v>489</v>
      </c>
      <c r="F159" s="33" t="s">
        <v>165</v>
      </c>
      <c r="G159" s="34">
        <v>0.367</v>
      </c>
      <c r="H159" s="35">
        <v>0</v>
      </c>
      <c r="I159" s="35">
        <f>ROUND(ROUND(H159,2)*ROUND(G159,3),2)</f>
      </c>
      <c r="J159" s="33" t="s">
        <v>63</v>
      </c>
      <c r="O159">
        <f>(I159*21)/100</f>
      </c>
      <c r="P159" t="s">
        <v>27</v>
      </c>
    </row>
    <row r="160" spans="1:5" ht="12.75">
      <c r="A160" s="36" t="s">
        <v>55</v>
      </c>
      <c r="E160" s="37" t="s">
        <v>490</v>
      </c>
    </row>
    <row r="161" spans="1:5" ht="25.5">
      <c r="A161" s="40" t="s">
        <v>57</v>
      </c>
      <c r="E161" s="39" t="s">
        <v>491</v>
      </c>
    </row>
    <row r="162" spans="1:16" ht="12.75">
      <c r="A162" s="26" t="s">
        <v>50</v>
      </c>
      <c r="B162" s="31" t="s">
        <v>492</v>
      </c>
      <c r="C162" s="31" t="s">
        <v>493</v>
      </c>
      <c r="D162" s="26" t="s">
        <v>52</v>
      </c>
      <c r="E162" s="32" t="s">
        <v>494</v>
      </c>
      <c r="F162" s="33" t="s">
        <v>156</v>
      </c>
      <c r="G162" s="34">
        <v>500</v>
      </c>
      <c r="H162" s="35">
        <v>0</v>
      </c>
      <c r="I162" s="35">
        <f>ROUND(ROUND(H162,2)*ROUND(G162,3),2)</f>
      </c>
      <c r="J162" s="33" t="s">
        <v>63</v>
      </c>
      <c r="O162">
        <f>(I162*21)/100</f>
      </c>
      <c r="P162" t="s">
        <v>27</v>
      </c>
    </row>
    <row r="163" spans="1:5" ht="12.75">
      <c r="A163" s="36" t="s">
        <v>55</v>
      </c>
      <c r="E163" s="37" t="s">
        <v>495</v>
      </c>
    </row>
    <row r="164" spans="1:5" ht="12.75">
      <c r="A164" s="40" t="s">
        <v>57</v>
      </c>
      <c r="E164" s="39" t="s">
        <v>496</v>
      </c>
    </row>
    <row r="165" spans="1:16" ht="12.75">
      <c r="A165" s="26" t="s">
        <v>50</v>
      </c>
      <c r="B165" s="31" t="s">
        <v>497</v>
      </c>
      <c r="C165" s="31" t="s">
        <v>498</v>
      </c>
      <c r="D165" s="26" t="s">
        <v>143</v>
      </c>
      <c r="E165" s="32" t="s">
        <v>499</v>
      </c>
      <c r="F165" s="33" t="s">
        <v>156</v>
      </c>
      <c r="G165" s="34">
        <v>118.842</v>
      </c>
      <c r="H165" s="35">
        <v>0</v>
      </c>
      <c r="I165" s="35">
        <f>ROUND(ROUND(H165,2)*ROUND(G165,3),2)</f>
      </c>
      <c r="J165" s="33" t="s">
        <v>63</v>
      </c>
      <c r="O165">
        <f>(I165*21)/100</f>
      </c>
      <c r="P165" t="s">
        <v>27</v>
      </c>
    </row>
    <row r="166" spans="1:5" ht="25.5">
      <c r="A166" s="36" t="s">
        <v>55</v>
      </c>
      <c r="E166" s="37" t="s">
        <v>500</v>
      </c>
    </row>
    <row r="167" spans="1:5" ht="12.75">
      <c r="A167" s="40" t="s">
        <v>57</v>
      </c>
      <c r="E167" s="39" t="s">
        <v>501</v>
      </c>
    </row>
    <row r="168" spans="1:16" ht="12.75">
      <c r="A168" s="26" t="s">
        <v>50</v>
      </c>
      <c r="B168" s="31" t="s">
        <v>502</v>
      </c>
      <c r="C168" s="31" t="s">
        <v>498</v>
      </c>
      <c r="D168" s="26" t="s">
        <v>147</v>
      </c>
      <c r="E168" s="32" t="s">
        <v>499</v>
      </c>
      <c r="F168" s="33" t="s">
        <v>156</v>
      </c>
      <c r="G168" s="34">
        <v>1000</v>
      </c>
      <c r="H168" s="35">
        <v>0</v>
      </c>
      <c r="I168" s="35">
        <f>ROUND(ROUND(H168,2)*ROUND(G168,3),2)</f>
      </c>
      <c r="J168" s="33" t="s">
        <v>63</v>
      </c>
      <c r="O168">
        <f>(I168*21)/100</f>
      </c>
      <c r="P168" t="s">
        <v>27</v>
      </c>
    </row>
    <row r="169" spans="1:5" ht="25.5">
      <c r="A169" s="36" t="s">
        <v>55</v>
      </c>
      <c r="E169" s="37" t="s">
        <v>503</v>
      </c>
    </row>
    <row r="170" spans="1:5" ht="12.75">
      <c r="A170" s="40" t="s">
        <v>57</v>
      </c>
      <c r="E170" s="39" t="s">
        <v>504</v>
      </c>
    </row>
    <row r="171" spans="1:16" ht="12.75">
      <c r="A171" s="26" t="s">
        <v>50</v>
      </c>
      <c r="B171" s="31" t="s">
        <v>505</v>
      </c>
      <c r="C171" s="31" t="s">
        <v>506</v>
      </c>
      <c r="D171" s="26" t="s">
        <v>52</v>
      </c>
      <c r="E171" s="32" t="s">
        <v>507</v>
      </c>
      <c r="F171" s="33" t="s">
        <v>156</v>
      </c>
      <c r="G171" s="34">
        <v>465.066</v>
      </c>
      <c r="H171" s="35">
        <v>0</v>
      </c>
      <c r="I171" s="35">
        <f>ROUND(ROUND(H171,2)*ROUND(G171,3),2)</f>
      </c>
      <c r="J171" s="33" t="s">
        <v>63</v>
      </c>
      <c r="O171">
        <f>(I171*21)/100</f>
      </c>
      <c r="P171" t="s">
        <v>27</v>
      </c>
    </row>
    <row r="172" spans="1:5" ht="25.5">
      <c r="A172" s="36" t="s">
        <v>55</v>
      </c>
      <c r="E172" s="37" t="s">
        <v>508</v>
      </c>
    </row>
    <row r="173" spans="1:5" ht="102">
      <c r="A173" s="40" t="s">
        <v>57</v>
      </c>
      <c r="E173" s="39" t="s">
        <v>509</v>
      </c>
    </row>
    <row r="174" spans="1:16" ht="12.75">
      <c r="A174" s="26" t="s">
        <v>50</v>
      </c>
      <c r="B174" s="31" t="s">
        <v>510</v>
      </c>
      <c r="C174" s="31" t="s">
        <v>511</v>
      </c>
      <c r="D174" s="26" t="s">
        <v>52</v>
      </c>
      <c r="E174" s="32" t="s">
        <v>512</v>
      </c>
      <c r="F174" s="33" t="s">
        <v>156</v>
      </c>
      <c r="G174" s="34">
        <v>59.421</v>
      </c>
      <c r="H174" s="35">
        <v>0</v>
      </c>
      <c r="I174" s="35">
        <f>ROUND(ROUND(H174,2)*ROUND(G174,3),2)</f>
      </c>
      <c r="J174" s="33" t="s">
        <v>63</v>
      </c>
      <c r="O174">
        <f>(I174*21)/100</f>
      </c>
      <c r="P174" t="s">
        <v>27</v>
      </c>
    </row>
    <row r="175" spans="1:5" ht="25.5">
      <c r="A175" s="36" t="s">
        <v>55</v>
      </c>
      <c r="E175" s="37" t="s">
        <v>513</v>
      </c>
    </row>
    <row r="176" spans="1:5" ht="12.75">
      <c r="A176" s="40" t="s">
        <v>57</v>
      </c>
      <c r="E176" s="39" t="s">
        <v>514</v>
      </c>
    </row>
    <row r="177" spans="1:16" ht="12.75">
      <c r="A177" s="26" t="s">
        <v>50</v>
      </c>
      <c r="B177" s="31" t="s">
        <v>515</v>
      </c>
      <c r="C177" s="31" t="s">
        <v>516</v>
      </c>
      <c r="D177" s="26" t="s">
        <v>52</v>
      </c>
      <c r="E177" s="32" t="s">
        <v>517</v>
      </c>
      <c r="F177" s="33" t="s">
        <v>156</v>
      </c>
      <c r="G177" s="34">
        <v>483.669</v>
      </c>
      <c r="H177" s="35">
        <v>0</v>
      </c>
      <c r="I177" s="35">
        <f>ROUND(ROUND(H177,2)*ROUND(G177,3),2)</f>
      </c>
      <c r="J177" s="33" t="s">
        <v>63</v>
      </c>
      <c r="O177">
        <f>(I177*21)/100</f>
      </c>
      <c r="P177" t="s">
        <v>27</v>
      </c>
    </row>
    <row r="178" spans="1:5" ht="12.75">
      <c r="A178" s="36" t="s">
        <v>55</v>
      </c>
      <c r="E178" s="37" t="s">
        <v>518</v>
      </c>
    </row>
    <row r="179" spans="1:5" ht="12.75">
      <c r="A179" s="40" t="s">
        <v>57</v>
      </c>
      <c r="E179" s="39" t="s">
        <v>519</v>
      </c>
    </row>
    <row r="180" spans="1:16" ht="12.75">
      <c r="A180" s="26" t="s">
        <v>50</v>
      </c>
      <c r="B180" s="31" t="s">
        <v>520</v>
      </c>
      <c r="C180" s="31" t="s">
        <v>521</v>
      </c>
      <c r="D180" s="26" t="s">
        <v>52</v>
      </c>
      <c r="E180" s="32" t="s">
        <v>522</v>
      </c>
      <c r="F180" s="33" t="s">
        <v>156</v>
      </c>
      <c r="G180" s="34">
        <v>502.271</v>
      </c>
      <c r="H180" s="35">
        <v>0</v>
      </c>
      <c r="I180" s="35">
        <f>ROUND(ROUND(H180,2)*ROUND(G180,3),2)</f>
      </c>
      <c r="J180" s="33" t="s">
        <v>63</v>
      </c>
      <c r="O180">
        <f>(I180*21)/100</f>
      </c>
      <c r="P180" t="s">
        <v>27</v>
      </c>
    </row>
    <row r="181" spans="1:5" ht="12.75">
      <c r="A181" s="36" t="s">
        <v>55</v>
      </c>
      <c r="E181" s="37" t="s">
        <v>523</v>
      </c>
    </row>
    <row r="182" spans="1:5" ht="12.75">
      <c r="A182" s="40" t="s">
        <v>57</v>
      </c>
      <c r="E182" s="39" t="s">
        <v>524</v>
      </c>
    </row>
    <row r="183" spans="1:16" ht="12.75">
      <c r="A183" s="26" t="s">
        <v>50</v>
      </c>
      <c r="B183" s="31" t="s">
        <v>525</v>
      </c>
      <c r="C183" s="31" t="s">
        <v>526</v>
      </c>
      <c r="D183" s="26" t="s">
        <v>52</v>
      </c>
      <c r="E183" s="32" t="s">
        <v>527</v>
      </c>
      <c r="F183" s="33" t="s">
        <v>156</v>
      </c>
      <c r="G183" s="34">
        <v>59.421</v>
      </c>
      <c r="H183" s="35">
        <v>0</v>
      </c>
      <c r="I183" s="35">
        <f>ROUND(ROUND(H183,2)*ROUND(G183,3),2)</f>
      </c>
      <c r="J183" s="33" t="s">
        <v>63</v>
      </c>
      <c r="O183">
        <f>(I183*21)/100</f>
      </c>
      <c r="P183" t="s">
        <v>27</v>
      </c>
    </row>
    <row r="184" spans="1:5" ht="25.5">
      <c r="A184" s="36" t="s">
        <v>55</v>
      </c>
      <c r="E184" s="37" t="s">
        <v>528</v>
      </c>
    </row>
    <row r="185" spans="1:5" ht="12.75">
      <c r="A185" s="38" t="s">
        <v>57</v>
      </c>
      <c r="E185" s="39" t="s">
        <v>514</v>
      </c>
    </row>
    <row r="186" spans="1:18" ht="12.75" customHeight="1">
      <c r="A186" s="6" t="s">
        <v>48</v>
      </c>
      <c r="B186" s="6"/>
      <c r="C186" s="43" t="s">
        <v>75</v>
      </c>
      <c r="D186" s="6"/>
      <c r="E186" s="29" t="s">
        <v>529</v>
      </c>
      <c r="F186" s="6"/>
      <c r="G186" s="6"/>
      <c r="H186" s="6"/>
      <c r="I186" s="44">
        <f>0+Q186</f>
      </c>
      <c r="J186" s="6"/>
      <c r="O186">
        <f>0+R186</f>
      </c>
      <c r="Q186">
        <f>0+I187+I190+I193+I196+I199+I202+I205</f>
      </c>
      <c r="R186">
        <f>0+O187+O190+O193+O196+O199+O202+O205</f>
      </c>
    </row>
    <row r="187" spans="1:16" ht="25.5">
      <c r="A187" s="26" t="s">
        <v>50</v>
      </c>
      <c r="B187" s="31" t="s">
        <v>530</v>
      </c>
      <c r="C187" s="31" t="s">
        <v>531</v>
      </c>
      <c r="D187" s="26" t="s">
        <v>52</v>
      </c>
      <c r="E187" s="32" t="s">
        <v>532</v>
      </c>
      <c r="F187" s="33" t="s">
        <v>156</v>
      </c>
      <c r="G187" s="34">
        <v>3</v>
      </c>
      <c r="H187" s="35">
        <v>0</v>
      </c>
      <c r="I187" s="35">
        <f>ROUND(ROUND(H187,2)*ROUND(G187,3),2)</f>
      </c>
      <c r="J187" s="33" t="s">
        <v>63</v>
      </c>
      <c r="O187">
        <f>(I187*21)/100</f>
      </c>
      <c r="P187" t="s">
        <v>27</v>
      </c>
    </row>
    <row r="188" spans="1:5" ht="12.75">
      <c r="A188" s="36" t="s">
        <v>55</v>
      </c>
      <c r="E188" s="37" t="s">
        <v>533</v>
      </c>
    </row>
    <row r="189" spans="1:5" ht="38.25">
      <c r="A189" s="40" t="s">
        <v>57</v>
      </c>
      <c r="E189" s="39" t="s">
        <v>534</v>
      </c>
    </row>
    <row r="190" spans="1:16" ht="25.5">
      <c r="A190" s="26" t="s">
        <v>50</v>
      </c>
      <c r="B190" s="31" t="s">
        <v>535</v>
      </c>
      <c r="C190" s="31" t="s">
        <v>536</v>
      </c>
      <c r="D190" s="26" t="s">
        <v>52</v>
      </c>
      <c r="E190" s="32" t="s">
        <v>537</v>
      </c>
      <c r="F190" s="33" t="s">
        <v>156</v>
      </c>
      <c r="G190" s="34">
        <v>153.473</v>
      </c>
      <c r="H190" s="35">
        <v>0</v>
      </c>
      <c r="I190" s="35">
        <f>ROUND(ROUND(H190,2)*ROUND(G190,3),2)</f>
      </c>
      <c r="J190" s="33" t="s">
        <v>63</v>
      </c>
      <c r="O190">
        <f>(I190*21)/100</f>
      </c>
      <c r="P190" t="s">
        <v>27</v>
      </c>
    </row>
    <row r="191" spans="1:5" ht="25.5">
      <c r="A191" s="36" t="s">
        <v>55</v>
      </c>
      <c r="E191" s="37" t="s">
        <v>538</v>
      </c>
    </row>
    <row r="192" spans="1:5" ht="12.75">
      <c r="A192" s="40" t="s">
        <v>57</v>
      </c>
      <c r="E192" s="39" t="s">
        <v>539</v>
      </c>
    </row>
    <row r="193" spans="1:16" ht="12.75">
      <c r="A193" s="26" t="s">
        <v>50</v>
      </c>
      <c r="B193" s="31" t="s">
        <v>540</v>
      </c>
      <c r="C193" s="31" t="s">
        <v>541</v>
      </c>
      <c r="D193" s="26" t="s">
        <v>52</v>
      </c>
      <c r="E193" s="32" t="s">
        <v>542</v>
      </c>
      <c r="F193" s="33" t="s">
        <v>156</v>
      </c>
      <c r="G193" s="34">
        <v>10.86</v>
      </c>
      <c r="H193" s="35">
        <v>0</v>
      </c>
      <c r="I193" s="35">
        <f>ROUND(ROUND(H193,2)*ROUND(G193,3),2)</f>
      </c>
      <c r="J193" s="33" t="s">
        <v>63</v>
      </c>
      <c r="O193">
        <f>(I193*21)/100</f>
      </c>
      <c r="P193" t="s">
        <v>27</v>
      </c>
    </row>
    <row r="194" spans="1:5" ht="12.75">
      <c r="A194" s="36" t="s">
        <v>55</v>
      </c>
      <c r="E194" s="37" t="s">
        <v>543</v>
      </c>
    </row>
    <row r="195" spans="1:5" ht="89.25">
      <c r="A195" s="40" t="s">
        <v>57</v>
      </c>
      <c r="E195" s="39" t="s">
        <v>544</v>
      </c>
    </row>
    <row r="196" spans="1:16" ht="12.75">
      <c r="A196" s="26" t="s">
        <v>50</v>
      </c>
      <c r="B196" s="31" t="s">
        <v>545</v>
      </c>
      <c r="C196" s="31" t="s">
        <v>546</v>
      </c>
      <c r="D196" s="26" t="s">
        <v>52</v>
      </c>
      <c r="E196" s="32" t="s">
        <v>547</v>
      </c>
      <c r="F196" s="33" t="s">
        <v>156</v>
      </c>
      <c r="G196" s="34">
        <v>26.296</v>
      </c>
      <c r="H196" s="35">
        <v>0</v>
      </c>
      <c r="I196" s="35">
        <f>ROUND(ROUND(H196,2)*ROUND(G196,3),2)</f>
      </c>
      <c r="J196" s="33" t="s">
        <v>63</v>
      </c>
      <c r="O196">
        <f>(I196*21)/100</f>
      </c>
      <c r="P196" t="s">
        <v>27</v>
      </c>
    </row>
    <row r="197" spans="1:5" ht="25.5">
      <c r="A197" s="36" t="s">
        <v>55</v>
      </c>
      <c r="E197" s="37" t="s">
        <v>548</v>
      </c>
    </row>
    <row r="198" spans="1:5" ht="12.75">
      <c r="A198" s="40" t="s">
        <v>57</v>
      </c>
      <c r="E198" s="39" t="s">
        <v>549</v>
      </c>
    </row>
    <row r="199" spans="1:16" ht="12.75">
      <c r="A199" s="26" t="s">
        <v>50</v>
      </c>
      <c r="B199" s="31" t="s">
        <v>550</v>
      </c>
      <c r="C199" s="31" t="s">
        <v>551</v>
      </c>
      <c r="D199" s="26" t="s">
        <v>52</v>
      </c>
      <c r="E199" s="32" t="s">
        <v>552</v>
      </c>
      <c r="F199" s="33" t="s">
        <v>156</v>
      </c>
      <c r="G199" s="34">
        <v>28.8</v>
      </c>
      <c r="H199" s="35">
        <v>0</v>
      </c>
      <c r="I199" s="35">
        <f>ROUND(ROUND(H199,2)*ROUND(G199,3),2)</f>
      </c>
      <c r="J199" s="33" t="s">
        <v>63</v>
      </c>
      <c r="O199">
        <f>(I199*21)/100</f>
      </c>
      <c r="P199" t="s">
        <v>27</v>
      </c>
    </row>
    <row r="200" spans="1:5" ht="12.75">
      <c r="A200" s="36" t="s">
        <v>55</v>
      </c>
      <c r="E200" s="37" t="s">
        <v>52</v>
      </c>
    </row>
    <row r="201" spans="1:5" ht="12.75">
      <c r="A201" s="40" t="s">
        <v>57</v>
      </c>
      <c r="E201" s="39" t="s">
        <v>553</v>
      </c>
    </row>
    <row r="202" spans="1:16" ht="12.75">
      <c r="A202" s="26" t="s">
        <v>50</v>
      </c>
      <c r="B202" s="31" t="s">
        <v>554</v>
      </c>
      <c r="C202" s="31" t="s">
        <v>555</v>
      </c>
      <c r="D202" s="26" t="s">
        <v>52</v>
      </c>
      <c r="E202" s="32" t="s">
        <v>556</v>
      </c>
      <c r="F202" s="33" t="s">
        <v>156</v>
      </c>
      <c r="G202" s="34">
        <v>11.584</v>
      </c>
      <c r="H202" s="35">
        <v>0</v>
      </c>
      <c r="I202" s="35">
        <f>ROUND(ROUND(H202,2)*ROUND(G202,3),2)</f>
      </c>
      <c r="J202" s="33" t="s">
        <v>63</v>
      </c>
      <c r="O202">
        <f>(I202*21)/100</f>
      </c>
      <c r="P202" t="s">
        <v>27</v>
      </c>
    </row>
    <row r="203" spans="1:5" ht="12.75">
      <c r="A203" s="36" t="s">
        <v>55</v>
      </c>
      <c r="E203" s="37" t="s">
        <v>52</v>
      </c>
    </row>
    <row r="204" spans="1:5" ht="12.75">
      <c r="A204" s="40" t="s">
        <v>57</v>
      </c>
      <c r="E204" s="39" t="s">
        <v>557</v>
      </c>
    </row>
    <row r="205" spans="1:16" ht="12.75">
      <c r="A205" s="26" t="s">
        <v>50</v>
      </c>
      <c r="B205" s="31" t="s">
        <v>558</v>
      </c>
      <c r="C205" s="31" t="s">
        <v>559</v>
      </c>
      <c r="D205" s="26" t="s">
        <v>52</v>
      </c>
      <c r="E205" s="32" t="s">
        <v>560</v>
      </c>
      <c r="F205" s="33" t="s">
        <v>156</v>
      </c>
      <c r="G205" s="34">
        <v>13.482</v>
      </c>
      <c r="H205" s="35">
        <v>0</v>
      </c>
      <c r="I205" s="35">
        <f>ROUND(ROUND(H205,2)*ROUND(G205,3),2)</f>
      </c>
      <c r="J205" s="33" t="s">
        <v>63</v>
      </c>
      <c r="O205">
        <f>(I205*21)/100</f>
      </c>
      <c r="P205" t="s">
        <v>27</v>
      </c>
    </row>
    <row r="206" spans="1:5" ht="12.75">
      <c r="A206" s="36" t="s">
        <v>55</v>
      </c>
      <c r="E206" s="37" t="s">
        <v>52</v>
      </c>
    </row>
    <row r="207" spans="1:5" ht="89.25">
      <c r="A207" s="38" t="s">
        <v>57</v>
      </c>
      <c r="E207" s="39" t="s">
        <v>561</v>
      </c>
    </row>
    <row r="208" spans="1:18" ht="12.75" customHeight="1">
      <c r="A208" s="6" t="s">
        <v>48</v>
      </c>
      <c r="B208" s="6"/>
      <c r="C208" s="43" t="s">
        <v>79</v>
      </c>
      <c r="D208" s="6"/>
      <c r="E208" s="29" t="s">
        <v>562</v>
      </c>
      <c r="F208" s="6"/>
      <c r="G208" s="6"/>
      <c r="H208" s="6"/>
      <c r="I208" s="44">
        <f>0+Q208</f>
      </c>
      <c r="J208" s="6"/>
      <c r="O208">
        <f>0+R208</f>
      </c>
      <c r="Q208">
        <f>0+I209+I212+I215+I218+I221</f>
      </c>
      <c r="R208">
        <f>0+O209+O212+O215+O218+O221</f>
      </c>
    </row>
    <row r="209" spans="1:16" ht="12.75">
      <c r="A209" s="26" t="s">
        <v>50</v>
      </c>
      <c r="B209" s="31" t="s">
        <v>563</v>
      </c>
      <c r="C209" s="31" t="s">
        <v>564</v>
      </c>
      <c r="D209" s="26" t="s">
        <v>52</v>
      </c>
      <c r="E209" s="32" t="s">
        <v>565</v>
      </c>
      <c r="F209" s="33" t="s">
        <v>182</v>
      </c>
      <c r="G209" s="34">
        <v>1.5</v>
      </c>
      <c r="H209" s="35">
        <v>0</v>
      </c>
      <c r="I209" s="35">
        <f>ROUND(ROUND(H209,2)*ROUND(G209,3),2)</f>
      </c>
      <c r="J209" s="33" t="s">
        <v>63</v>
      </c>
      <c r="O209">
        <f>(I209*21)/100</f>
      </c>
      <c r="P209" t="s">
        <v>27</v>
      </c>
    </row>
    <row r="210" spans="1:5" ht="25.5">
      <c r="A210" s="36" t="s">
        <v>55</v>
      </c>
      <c r="E210" s="37" t="s">
        <v>566</v>
      </c>
    </row>
    <row r="211" spans="1:5" ht="38.25">
      <c r="A211" s="40" t="s">
        <v>57</v>
      </c>
      <c r="E211" s="39" t="s">
        <v>567</v>
      </c>
    </row>
    <row r="212" spans="1:16" ht="12.75">
      <c r="A212" s="26" t="s">
        <v>50</v>
      </c>
      <c r="B212" s="31" t="s">
        <v>568</v>
      </c>
      <c r="C212" s="31" t="s">
        <v>569</v>
      </c>
      <c r="D212" s="26" t="s">
        <v>52</v>
      </c>
      <c r="E212" s="32" t="s">
        <v>570</v>
      </c>
      <c r="F212" s="33" t="s">
        <v>182</v>
      </c>
      <c r="G212" s="34">
        <v>15.521</v>
      </c>
      <c r="H212" s="35">
        <v>0</v>
      </c>
      <c r="I212" s="35">
        <f>ROUND(ROUND(H212,2)*ROUND(G212,3),2)</f>
      </c>
      <c r="J212" s="33" t="s">
        <v>63</v>
      </c>
      <c r="O212">
        <f>(I212*21)/100</f>
      </c>
      <c r="P212" t="s">
        <v>27</v>
      </c>
    </row>
    <row r="213" spans="1:5" ht="12.75">
      <c r="A213" s="36" t="s">
        <v>55</v>
      </c>
      <c r="E213" s="37" t="s">
        <v>52</v>
      </c>
    </row>
    <row r="214" spans="1:5" ht="38.25">
      <c r="A214" s="40" t="s">
        <v>57</v>
      </c>
      <c r="E214" s="39" t="s">
        <v>571</v>
      </c>
    </row>
    <row r="215" spans="1:16" ht="12.75">
      <c r="A215" s="26" t="s">
        <v>50</v>
      </c>
      <c r="B215" s="31" t="s">
        <v>572</v>
      </c>
      <c r="C215" s="31" t="s">
        <v>573</v>
      </c>
      <c r="D215" s="26" t="s">
        <v>52</v>
      </c>
      <c r="E215" s="32" t="s">
        <v>574</v>
      </c>
      <c r="F215" s="33" t="s">
        <v>182</v>
      </c>
      <c r="G215" s="34">
        <v>1.98</v>
      </c>
      <c r="H215" s="35">
        <v>0</v>
      </c>
      <c r="I215" s="35">
        <f>ROUND(ROUND(H215,2)*ROUND(G215,3),2)</f>
      </c>
      <c r="J215" s="33"/>
      <c r="O215">
        <f>(I215*21)/100</f>
      </c>
      <c r="P215" t="s">
        <v>27</v>
      </c>
    </row>
    <row r="216" spans="1:5" ht="38.25">
      <c r="A216" s="36" t="s">
        <v>55</v>
      </c>
      <c r="E216" s="37" t="s">
        <v>575</v>
      </c>
    </row>
    <row r="217" spans="1:5" ht="38.25">
      <c r="A217" s="40" t="s">
        <v>57</v>
      </c>
      <c r="E217" s="39" t="s">
        <v>576</v>
      </c>
    </row>
    <row r="218" spans="1:16" ht="12.75">
      <c r="A218" s="26" t="s">
        <v>50</v>
      </c>
      <c r="B218" s="31" t="s">
        <v>577</v>
      </c>
      <c r="C218" s="31" t="s">
        <v>578</v>
      </c>
      <c r="D218" s="26" t="s">
        <v>52</v>
      </c>
      <c r="E218" s="32" t="s">
        <v>579</v>
      </c>
      <c r="F218" s="33" t="s">
        <v>182</v>
      </c>
      <c r="G218" s="34">
        <v>32.328</v>
      </c>
      <c r="H218" s="35">
        <v>0</v>
      </c>
      <c r="I218" s="35">
        <f>ROUND(ROUND(H218,2)*ROUND(G218,3),2)</f>
      </c>
      <c r="J218" s="33" t="s">
        <v>63</v>
      </c>
      <c r="O218">
        <f>(I218*21)/100</f>
      </c>
      <c r="P218" t="s">
        <v>27</v>
      </c>
    </row>
    <row r="219" spans="1:5" ht="12.75">
      <c r="A219" s="36" t="s">
        <v>55</v>
      </c>
      <c r="E219" s="37" t="s">
        <v>580</v>
      </c>
    </row>
    <row r="220" spans="1:5" ht="76.5">
      <c r="A220" s="40" t="s">
        <v>57</v>
      </c>
      <c r="E220" s="39" t="s">
        <v>581</v>
      </c>
    </row>
    <row r="221" spans="1:16" ht="12.75">
      <c r="A221" s="26" t="s">
        <v>50</v>
      </c>
      <c r="B221" s="31" t="s">
        <v>582</v>
      </c>
      <c r="C221" s="31" t="s">
        <v>583</v>
      </c>
      <c r="D221" s="26" t="s">
        <v>304</v>
      </c>
      <c r="E221" s="32" t="s">
        <v>584</v>
      </c>
      <c r="F221" s="33" t="s">
        <v>165</v>
      </c>
      <c r="G221" s="34">
        <v>10.312</v>
      </c>
      <c r="H221" s="35">
        <v>0</v>
      </c>
      <c r="I221" s="35">
        <f>ROUND(ROUND(H221,2)*ROUND(G221,3),2)</f>
      </c>
      <c r="J221" s="33" t="s">
        <v>63</v>
      </c>
      <c r="O221">
        <f>(I221*21)/100</f>
      </c>
      <c r="P221" t="s">
        <v>27</v>
      </c>
    </row>
    <row r="222" spans="1:5" ht="12.75">
      <c r="A222" s="36" t="s">
        <v>55</v>
      </c>
      <c r="E222" s="37" t="s">
        <v>585</v>
      </c>
    </row>
    <row r="223" spans="1:5" ht="89.25">
      <c r="A223" s="38" t="s">
        <v>57</v>
      </c>
      <c r="E223" s="39" t="s">
        <v>586</v>
      </c>
    </row>
    <row r="224" spans="1:18" ht="12.75" customHeight="1">
      <c r="A224" s="6" t="s">
        <v>48</v>
      </c>
      <c r="B224" s="6"/>
      <c r="C224" s="43" t="s">
        <v>42</v>
      </c>
      <c r="D224" s="6"/>
      <c r="E224" s="29" t="s">
        <v>203</v>
      </c>
      <c r="F224" s="6"/>
      <c r="G224" s="6"/>
      <c r="H224" s="6"/>
      <c r="I224" s="44">
        <f>0+Q224</f>
      </c>
      <c r="J224" s="6"/>
      <c r="O224">
        <f>0+R224</f>
      </c>
      <c r="Q224">
        <f>0+I225+I228+I231+I234+I237+I240+I243+I246+I249</f>
      </c>
      <c r="R224">
        <f>0+O225+O228+O231+O234+O237+O240+O243+O246+O249</f>
      </c>
    </row>
    <row r="225" spans="1:16" ht="12.75">
      <c r="A225" s="26" t="s">
        <v>50</v>
      </c>
      <c r="B225" s="31" t="s">
        <v>587</v>
      </c>
      <c r="C225" s="31" t="s">
        <v>588</v>
      </c>
      <c r="D225" s="26" t="s">
        <v>52</v>
      </c>
      <c r="E225" s="32" t="s">
        <v>589</v>
      </c>
      <c r="F225" s="33" t="s">
        <v>182</v>
      </c>
      <c r="G225" s="34">
        <v>43.686</v>
      </c>
      <c r="H225" s="35">
        <v>0</v>
      </c>
      <c r="I225" s="35">
        <f>ROUND(ROUND(H225,2)*ROUND(G225,3),2)</f>
      </c>
      <c r="J225" s="33" t="s">
        <v>63</v>
      </c>
      <c r="O225">
        <f>(I225*21)/100</f>
      </c>
      <c r="P225" t="s">
        <v>27</v>
      </c>
    </row>
    <row r="226" spans="1:5" ht="12.75">
      <c r="A226" s="36" t="s">
        <v>55</v>
      </c>
      <c r="E226" s="37" t="s">
        <v>52</v>
      </c>
    </row>
    <row r="227" spans="1:5" ht="12.75">
      <c r="A227" s="40" t="s">
        <v>57</v>
      </c>
      <c r="E227" s="39" t="s">
        <v>590</v>
      </c>
    </row>
    <row r="228" spans="1:16" ht="12.75">
      <c r="A228" s="26" t="s">
        <v>50</v>
      </c>
      <c r="B228" s="31" t="s">
        <v>591</v>
      </c>
      <c r="C228" s="31" t="s">
        <v>592</v>
      </c>
      <c r="D228" s="26" t="s">
        <v>52</v>
      </c>
      <c r="E228" s="32" t="s">
        <v>593</v>
      </c>
      <c r="F228" s="33" t="s">
        <v>83</v>
      </c>
      <c r="G228" s="34">
        <v>16</v>
      </c>
      <c r="H228" s="35">
        <v>0</v>
      </c>
      <c r="I228" s="35">
        <f>ROUND(ROUND(H228,2)*ROUND(G228,3),2)</f>
      </c>
      <c r="J228" s="33" t="s">
        <v>63</v>
      </c>
      <c r="O228">
        <f>(I228*21)/100</f>
      </c>
      <c r="P228" t="s">
        <v>27</v>
      </c>
    </row>
    <row r="229" spans="1:5" ht="12.75">
      <c r="A229" s="36" t="s">
        <v>55</v>
      </c>
      <c r="E229" s="37" t="s">
        <v>594</v>
      </c>
    </row>
    <row r="230" spans="1:5" ht="63.75">
      <c r="A230" s="40" t="s">
        <v>57</v>
      </c>
      <c r="E230" s="39" t="s">
        <v>595</v>
      </c>
    </row>
    <row r="231" spans="1:16" ht="12.75">
      <c r="A231" s="26" t="s">
        <v>50</v>
      </c>
      <c r="B231" s="31" t="s">
        <v>596</v>
      </c>
      <c r="C231" s="31" t="s">
        <v>597</v>
      </c>
      <c r="D231" s="26" t="s">
        <v>52</v>
      </c>
      <c r="E231" s="32" t="s">
        <v>598</v>
      </c>
      <c r="F231" s="33" t="s">
        <v>83</v>
      </c>
      <c r="G231" s="34">
        <v>2</v>
      </c>
      <c r="H231" s="35">
        <v>0</v>
      </c>
      <c r="I231" s="35">
        <f>ROUND(ROUND(H231,2)*ROUND(G231,3),2)</f>
      </c>
      <c r="J231" s="33" t="s">
        <v>63</v>
      </c>
      <c r="O231">
        <f>(I231*21)/100</f>
      </c>
      <c r="P231" t="s">
        <v>27</v>
      </c>
    </row>
    <row r="232" spans="1:5" ht="12.75">
      <c r="A232" s="36" t="s">
        <v>55</v>
      </c>
      <c r="E232" s="37" t="s">
        <v>599</v>
      </c>
    </row>
    <row r="233" spans="1:5" ht="12.75">
      <c r="A233" s="40" t="s">
        <v>57</v>
      </c>
      <c r="E233" s="39" t="s">
        <v>600</v>
      </c>
    </row>
    <row r="234" spans="1:16" ht="12.75">
      <c r="A234" s="26" t="s">
        <v>50</v>
      </c>
      <c r="B234" s="31" t="s">
        <v>601</v>
      </c>
      <c r="C234" s="31" t="s">
        <v>602</v>
      </c>
      <c r="D234" s="26" t="s">
        <v>143</v>
      </c>
      <c r="E234" s="32" t="s">
        <v>603</v>
      </c>
      <c r="F234" s="33" t="s">
        <v>182</v>
      </c>
      <c r="G234" s="34">
        <v>13.292</v>
      </c>
      <c r="H234" s="35">
        <v>0</v>
      </c>
      <c r="I234" s="35">
        <f>ROUND(ROUND(H234,2)*ROUND(G234,3),2)</f>
      </c>
      <c r="J234" s="33" t="s">
        <v>63</v>
      </c>
      <c r="O234">
        <f>(I234*21)/100</f>
      </c>
      <c r="P234" t="s">
        <v>27</v>
      </c>
    </row>
    <row r="235" spans="1:5" ht="25.5">
      <c r="A235" s="36" t="s">
        <v>55</v>
      </c>
      <c r="E235" s="37" t="s">
        <v>604</v>
      </c>
    </row>
    <row r="236" spans="1:5" ht="12.75">
      <c r="A236" s="40" t="s">
        <v>57</v>
      </c>
      <c r="E236" s="39" t="s">
        <v>605</v>
      </c>
    </row>
    <row r="237" spans="1:16" ht="12.75">
      <c r="A237" s="26" t="s">
        <v>50</v>
      </c>
      <c r="B237" s="31" t="s">
        <v>606</v>
      </c>
      <c r="C237" s="31" t="s">
        <v>607</v>
      </c>
      <c r="D237" s="26" t="s">
        <v>304</v>
      </c>
      <c r="E237" s="32" t="s">
        <v>608</v>
      </c>
      <c r="F237" s="33" t="s">
        <v>182</v>
      </c>
      <c r="G237" s="34">
        <v>21.7</v>
      </c>
      <c r="H237" s="35">
        <v>0</v>
      </c>
      <c r="I237" s="35">
        <f>ROUND(ROUND(H237,2)*ROUND(G237,3),2)</f>
      </c>
      <c r="J237" s="33" t="s">
        <v>63</v>
      </c>
      <c r="O237">
        <f>(I237*21)/100</f>
      </c>
      <c r="P237" t="s">
        <v>27</v>
      </c>
    </row>
    <row r="238" spans="1:5" ht="12.75">
      <c r="A238" s="36" t="s">
        <v>55</v>
      </c>
      <c r="E238" s="37" t="s">
        <v>609</v>
      </c>
    </row>
    <row r="239" spans="1:5" ht="38.25">
      <c r="A239" s="40" t="s">
        <v>57</v>
      </c>
      <c r="E239" s="39" t="s">
        <v>610</v>
      </c>
    </row>
    <row r="240" spans="1:16" ht="12.75">
      <c r="A240" s="26" t="s">
        <v>50</v>
      </c>
      <c r="B240" s="31" t="s">
        <v>611</v>
      </c>
      <c r="C240" s="31" t="s">
        <v>612</v>
      </c>
      <c r="D240" s="26" t="s">
        <v>52</v>
      </c>
      <c r="E240" s="32" t="s">
        <v>613</v>
      </c>
      <c r="F240" s="33" t="s">
        <v>182</v>
      </c>
      <c r="G240" s="34">
        <v>36.642</v>
      </c>
      <c r="H240" s="35">
        <v>0</v>
      </c>
      <c r="I240" s="35">
        <f>ROUND(ROUND(H240,2)*ROUND(G240,3),2)</f>
      </c>
      <c r="J240" s="33" t="s">
        <v>63</v>
      </c>
      <c r="O240">
        <f>(I240*21)/100</f>
      </c>
      <c r="P240" t="s">
        <v>27</v>
      </c>
    </row>
    <row r="241" spans="1:5" ht="12.75">
      <c r="A241" s="36" t="s">
        <v>55</v>
      </c>
      <c r="E241" s="37" t="s">
        <v>614</v>
      </c>
    </row>
    <row r="242" spans="1:5" ht="63.75">
      <c r="A242" s="40" t="s">
        <v>57</v>
      </c>
      <c r="E242" s="39" t="s">
        <v>311</v>
      </c>
    </row>
    <row r="243" spans="1:16" ht="12.75">
      <c r="A243" s="26" t="s">
        <v>50</v>
      </c>
      <c r="B243" s="31" t="s">
        <v>615</v>
      </c>
      <c r="C243" s="31" t="s">
        <v>616</v>
      </c>
      <c r="D243" s="26" t="s">
        <v>52</v>
      </c>
      <c r="E243" s="32" t="s">
        <v>617</v>
      </c>
      <c r="F243" s="33" t="s">
        <v>182</v>
      </c>
      <c r="G243" s="34">
        <v>89.88</v>
      </c>
      <c r="H243" s="35">
        <v>0</v>
      </c>
      <c r="I243" s="35">
        <f>ROUND(ROUND(H243,2)*ROUND(G243,3),2)</f>
      </c>
      <c r="J243" s="33" t="s">
        <v>63</v>
      </c>
      <c r="O243">
        <f>(I243*21)/100</f>
      </c>
      <c r="P243" t="s">
        <v>27</v>
      </c>
    </row>
    <row r="244" spans="1:5" ht="12.75">
      <c r="A244" s="36" t="s">
        <v>55</v>
      </c>
      <c r="E244" s="37" t="s">
        <v>618</v>
      </c>
    </row>
    <row r="245" spans="1:5" ht="216.75">
      <c r="A245" s="40" t="s">
        <v>57</v>
      </c>
      <c r="E245" s="39" t="s">
        <v>619</v>
      </c>
    </row>
    <row r="246" spans="1:16" ht="25.5">
      <c r="A246" s="26" t="s">
        <v>50</v>
      </c>
      <c r="B246" s="31" t="s">
        <v>620</v>
      </c>
      <c r="C246" s="31" t="s">
        <v>621</v>
      </c>
      <c r="D246" s="26" t="s">
        <v>622</v>
      </c>
      <c r="E246" s="32" t="s">
        <v>623</v>
      </c>
      <c r="F246" s="33" t="s">
        <v>156</v>
      </c>
      <c r="G246" s="34">
        <v>10.26</v>
      </c>
      <c r="H246" s="35">
        <v>0</v>
      </c>
      <c r="I246" s="35">
        <f>ROUND(ROUND(H246,2)*ROUND(G246,3),2)</f>
      </c>
      <c r="J246" s="33" t="s">
        <v>63</v>
      </c>
      <c r="O246">
        <f>(I246*21)/100</f>
      </c>
      <c r="P246" t="s">
        <v>27</v>
      </c>
    </row>
    <row r="247" spans="1:5" ht="12.75">
      <c r="A247" s="36" t="s">
        <v>55</v>
      </c>
      <c r="E247" s="37" t="s">
        <v>624</v>
      </c>
    </row>
    <row r="248" spans="1:5" ht="12.75">
      <c r="A248" s="40" t="s">
        <v>57</v>
      </c>
      <c r="E248" s="39" t="s">
        <v>625</v>
      </c>
    </row>
    <row r="249" spans="1:16" ht="12.75">
      <c r="A249" s="26" t="s">
        <v>50</v>
      </c>
      <c r="B249" s="31" t="s">
        <v>626</v>
      </c>
      <c r="C249" s="31" t="s">
        <v>627</v>
      </c>
      <c r="D249" s="26" t="s">
        <v>52</v>
      </c>
      <c r="E249" s="32" t="s">
        <v>628</v>
      </c>
      <c r="F249" s="33" t="s">
        <v>182</v>
      </c>
      <c r="G249" s="34">
        <v>16</v>
      </c>
      <c r="H249" s="35">
        <v>0</v>
      </c>
      <c r="I249" s="35">
        <f>ROUND(ROUND(H249,2)*ROUND(G249,3),2)</f>
      </c>
      <c r="J249" s="33" t="s">
        <v>63</v>
      </c>
      <c r="O249">
        <f>(I249*21)/100</f>
      </c>
      <c r="P249" t="s">
        <v>27</v>
      </c>
    </row>
    <row r="250" spans="1:5" ht="12.75">
      <c r="A250" s="36" t="s">
        <v>55</v>
      </c>
      <c r="E250" s="37" t="s">
        <v>629</v>
      </c>
    </row>
    <row r="251" spans="1:5" ht="12.75">
      <c r="A251" s="38" t="s">
        <v>57</v>
      </c>
      <c r="E251" s="39" t="s">
        <v>52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26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0+O9+O13+O26+O30+O34</f>
      </c>
      <c r="P2" t="s">
        <v>26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630</v>
      </c>
      <c r="I3" s="41">
        <f>0+I9+I13+I26+I30+I34</f>
      </c>
      <c r="J3" s="10"/>
      <c r="O3" t="s">
        <v>23</v>
      </c>
      <c r="P3" t="s">
        <v>27</v>
      </c>
    </row>
    <row r="4" spans="1:16" ht="15" customHeight="1">
      <c r="A4" t="s">
        <v>17</v>
      </c>
      <c r="B4" s="12" t="s">
        <v>18</v>
      </c>
      <c r="C4" s="13" t="s">
        <v>630</v>
      </c>
      <c r="D4" s="1"/>
      <c r="E4" s="14" t="s">
        <v>631</v>
      </c>
      <c r="F4" s="1"/>
      <c r="G4" s="1"/>
      <c r="H4" s="11"/>
      <c r="I4" s="11"/>
      <c r="J4" s="1"/>
      <c r="O4" t="s">
        <v>24</v>
      </c>
      <c r="P4" t="s">
        <v>27</v>
      </c>
    </row>
    <row r="5" spans="1:16" ht="12.75" customHeight="1">
      <c r="A5" t="s">
        <v>21</v>
      </c>
      <c r="B5" s="16" t="s">
        <v>22</v>
      </c>
      <c r="C5" s="17" t="s">
        <v>630</v>
      </c>
      <c r="D5" s="6"/>
      <c r="E5" s="18" t="s">
        <v>631</v>
      </c>
      <c r="F5" s="6"/>
      <c r="G5" s="6"/>
      <c r="H5" s="6"/>
      <c r="I5" s="6"/>
      <c r="J5" s="6"/>
      <c r="O5" t="s">
        <v>25</v>
      </c>
      <c r="P5" t="s">
        <v>27</v>
      </c>
    </row>
    <row r="6" spans="1:10" ht="12.75" customHeight="1">
      <c r="A6" s="15" t="s">
        <v>28</v>
      </c>
      <c r="B6" s="15" t="s">
        <v>30</v>
      </c>
      <c r="C6" s="15" t="s">
        <v>32</v>
      </c>
      <c r="D6" s="15" t="s">
        <v>33</v>
      </c>
      <c r="E6" s="15" t="s">
        <v>34</v>
      </c>
      <c r="F6" s="15" t="s">
        <v>36</v>
      </c>
      <c r="G6" s="15" t="s">
        <v>38</v>
      </c>
      <c r="H6" s="15" t="s">
        <v>40</v>
      </c>
      <c r="I6" s="15"/>
      <c r="J6" s="15" t="s">
        <v>45</v>
      </c>
    </row>
    <row r="7" spans="1:10" ht="12.75" customHeight="1">
      <c r="A7" s="15"/>
      <c r="B7" s="15"/>
      <c r="C7" s="15"/>
      <c r="D7" s="15"/>
      <c r="E7" s="15"/>
      <c r="F7" s="15"/>
      <c r="G7" s="15"/>
      <c r="H7" s="15" t="s">
        <v>41</v>
      </c>
      <c r="I7" s="15" t="s">
        <v>43</v>
      </c>
      <c r="J7" s="15"/>
    </row>
    <row r="8" spans="1:10" ht="12.75" customHeight="1">
      <c r="A8" s="15" t="s">
        <v>29</v>
      </c>
      <c r="B8" s="15" t="s">
        <v>31</v>
      </c>
      <c r="C8" s="15" t="s">
        <v>27</v>
      </c>
      <c r="D8" s="15" t="s">
        <v>26</v>
      </c>
      <c r="E8" s="15" t="s">
        <v>35</v>
      </c>
      <c r="F8" s="15" t="s">
        <v>37</v>
      </c>
      <c r="G8" s="15" t="s">
        <v>39</v>
      </c>
      <c r="H8" s="15" t="s">
        <v>42</v>
      </c>
      <c r="I8" s="15" t="s">
        <v>44</v>
      </c>
      <c r="J8" s="15" t="s">
        <v>46</v>
      </c>
    </row>
    <row r="9" spans="1:18" ht="12.75" customHeight="1">
      <c r="A9" s="27" t="s">
        <v>48</v>
      </c>
      <c r="B9" s="27"/>
      <c r="C9" s="28" t="s">
        <v>29</v>
      </c>
      <c r="D9" s="27"/>
      <c r="E9" s="29" t="s">
        <v>49</v>
      </c>
      <c r="F9" s="27"/>
      <c r="G9" s="27"/>
      <c r="H9" s="27"/>
      <c r="I9" s="30">
        <f>0+Q9</f>
      </c>
      <c r="J9" s="27"/>
      <c r="O9">
        <f>0+R9</f>
      </c>
      <c r="Q9">
        <f>0+I10</f>
      </c>
      <c r="R9">
        <f>0+O10</f>
      </c>
    </row>
    <row r="10" spans="1:16" ht="25.5">
      <c r="A10" s="26" t="s">
        <v>50</v>
      </c>
      <c r="B10" s="31" t="s">
        <v>31</v>
      </c>
      <c r="C10" s="31" t="s">
        <v>135</v>
      </c>
      <c r="D10" s="26" t="s">
        <v>52</v>
      </c>
      <c r="E10" s="32" t="s">
        <v>136</v>
      </c>
      <c r="F10" s="33" t="s">
        <v>137</v>
      </c>
      <c r="G10" s="34">
        <v>102</v>
      </c>
      <c r="H10" s="35">
        <v>0</v>
      </c>
      <c r="I10" s="35">
        <f>ROUND(ROUND(H10,2)*ROUND(G10,3),2)</f>
      </c>
      <c r="J10" s="33" t="s">
        <v>63</v>
      </c>
      <c r="O10">
        <f>(I10*21)/100</f>
      </c>
      <c r="P10" t="s">
        <v>27</v>
      </c>
    </row>
    <row r="11" spans="1:5" ht="12.75">
      <c r="A11" s="36" t="s">
        <v>55</v>
      </c>
      <c r="E11" s="37" t="s">
        <v>52</v>
      </c>
    </row>
    <row r="12" spans="1:5" ht="12.75">
      <c r="A12" s="38" t="s">
        <v>57</v>
      </c>
      <c r="E12" s="39" t="s">
        <v>633</v>
      </c>
    </row>
    <row r="13" spans="1:18" ht="12.75" customHeight="1">
      <c r="A13" s="6" t="s">
        <v>48</v>
      </c>
      <c r="B13" s="6"/>
      <c r="C13" s="43" t="s">
        <v>31</v>
      </c>
      <c r="D13" s="6"/>
      <c r="E13" s="29" t="s">
        <v>153</v>
      </c>
      <c r="F13" s="6"/>
      <c r="G13" s="6"/>
      <c r="H13" s="6"/>
      <c r="I13" s="44">
        <f>0+Q13</f>
      </c>
      <c r="J13" s="6"/>
      <c r="O13">
        <f>0+R13</f>
      </c>
      <c r="Q13">
        <f>0+I14+I17+I20+I23</f>
      </c>
      <c r="R13">
        <f>0+O14+O17+O20+O23</f>
      </c>
    </row>
    <row r="14" spans="1:16" ht="12.75">
      <c r="A14" s="26" t="s">
        <v>50</v>
      </c>
      <c r="B14" s="31" t="s">
        <v>27</v>
      </c>
      <c r="C14" s="31" t="s">
        <v>327</v>
      </c>
      <c r="D14" s="26" t="s">
        <v>52</v>
      </c>
      <c r="E14" s="32" t="s">
        <v>328</v>
      </c>
      <c r="F14" s="33" t="s">
        <v>165</v>
      </c>
      <c r="G14" s="34">
        <v>51</v>
      </c>
      <c r="H14" s="35">
        <v>0</v>
      </c>
      <c r="I14" s="35">
        <f>ROUND(ROUND(H14,2)*ROUND(G14,3),2)</f>
      </c>
      <c r="J14" s="33" t="s">
        <v>63</v>
      </c>
      <c r="O14">
        <f>(I14*21)/100</f>
      </c>
      <c r="P14" t="s">
        <v>27</v>
      </c>
    </row>
    <row r="15" spans="1:5" ht="12.75">
      <c r="A15" s="36" t="s">
        <v>55</v>
      </c>
      <c r="E15" s="37" t="s">
        <v>634</v>
      </c>
    </row>
    <row r="16" spans="1:5" ht="38.25">
      <c r="A16" s="40" t="s">
        <v>57</v>
      </c>
      <c r="E16" s="39" t="s">
        <v>635</v>
      </c>
    </row>
    <row r="17" spans="1:16" ht="12.75">
      <c r="A17" s="26" t="s">
        <v>50</v>
      </c>
      <c r="B17" s="31" t="s">
        <v>26</v>
      </c>
      <c r="C17" s="31" t="s">
        <v>197</v>
      </c>
      <c r="D17" s="26" t="s">
        <v>52</v>
      </c>
      <c r="E17" s="32" t="s">
        <v>198</v>
      </c>
      <c r="F17" s="33" t="s">
        <v>165</v>
      </c>
      <c r="G17" s="34">
        <v>51</v>
      </c>
      <c r="H17" s="35">
        <v>0</v>
      </c>
      <c r="I17" s="35">
        <f>ROUND(ROUND(H17,2)*ROUND(G17,3),2)</f>
      </c>
      <c r="J17" s="33" t="s">
        <v>63</v>
      </c>
      <c r="O17">
        <f>(I17*21)/100</f>
      </c>
      <c r="P17" t="s">
        <v>27</v>
      </c>
    </row>
    <row r="18" spans="1:5" ht="12.75">
      <c r="A18" s="36" t="s">
        <v>55</v>
      </c>
      <c r="E18" s="37" t="s">
        <v>52</v>
      </c>
    </row>
    <row r="19" spans="1:5" ht="51">
      <c r="A19" s="40" t="s">
        <v>57</v>
      </c>
      <c r="E19" s="39" t="s">
        <v>636</v>
      </c>
    </row>
    <row r="20" spans="1:16" ht="12.75">
      <c r="A20" s="26" t="s">
        <v>50</v>
      </c>
      <c r="B20" s="31" t="s">
        <v>35</v>
      </c>
      <c r="C20" s="31" t="s">
        <v>335</v>
      </c>
      <c r="D20" s="26" t="s">
        <v>52</v>
      </c>
      <c r="E20" s="32" t="s">
        <v>336</v>
      </c>
      <c r="F20" s="33" t="s">
        <v>165</v>
      </c>
      <c r="G20" s="34">
        <v>5.25</v>
      </c>
      <c r="H20" s="35">
        <v>0</v>
      </c>
      <c r="I20" s="35">
        <f>ROUND(ROUND(H20,2)*ROUND(G20,3),2)</f>
      </c>
      <c r="J20" s="33" t="s">
        <v>63</v>
      </c>
      <c r="O20">
        <f>(I20*21)/100</f>
      </c>
      <c r="P20" t="s">
        <v>27</v>
      </c>
    </row>
    <row r="21" spans="1:5" ht="12.75">
      <c r="A21" s="36" t="s">
        <v>55</v>
      </c>
      <c r="E21" s="37" t="s">
        <v>637</v>
      </c>
    </row>
    <row r="22" spans="1:5" ht="12.75">
      <c r="A22" s="40" t="s">
        <v>57</v>
      </c>
      <c r="E22" s="39" t="s">
        <v>638</v>
      </c>
    </row>
    <row r="23" spans="1:16" ht="12.75">
      <c r="A23" s="26" t="s">
        <v>50</v>
      </c>
      <c r="B23" s="31" t="s">
        <v>37</v>
      </c>
      <c r="C23" s="31" t="s">
        <v>639</v>
      </c>
      <c r="D23" s="26" t="s">
        <v>52</v>
      </c>
      <c r="E23" s="32" t="s">
        <v>640</v>
      </c>
      <c r="F23" s="33" t="s">
        <v>165</v>
      </c>
      <c r="G23" s="34">
        <v>4.565</v>
      </c>
      <c r="H23" s="35">
        <v>0</v>
      </c>
      <c r="I23" s="35">
        <f>ROUND(ROUND(H23,2)*ROUND(G23,3),2)</f>
      </c>
      <c r="J23" s="33" t="s">
        <v>63</v>
      </c>
      <c r="O23">
        <f>(I23*21)/100</f>
      </c>
      <c r="P23" t="s">
        <v>27</v>
      </c>
    </row>
    <row r="24" spans="1:5" ht="12.75">
      <c r="A24" s="36" t="s">
        <v>55</v>
      </c>
      <c r="E24" s="37" t="s">
        <v>641</v>
      </c>
    </row>
    <row r="25" spans="1:5" ht="12.75">
      <c r="A25" s="38" t="s">
        <v>57</v>
      </c>
      <c r="E25" s="39" t="s">
        <v>642</v>
      </c>
    </row>
    <row r="26" spans="1:18" ht="12.75" customHeight="1">
      <c r="A26" s="6" t="s">
        <v>48</v>
      </c>
      <c r="B26" s="6"/>
      <c r="C26" s="43" t="s">
        <v>27</v>
      </c>
      <c r="D26" s="6"/>
      <c r="E26" s="29" t="s">
        <v>352</v>
      </c>
      <c r="F26" s="6"/>
      <c r="G26" s="6"/>
      <c r="H26" s="6"/>
      <c r="I26" s="44">
        <f>0+Q26</f>
      </c>
      <c r="J26" s="6"/>
      <c r="O26">
        <f>0+R26</f>
      </c>
      <c r="Q26">
        <f>0+I27</f>
      </c>
      <c r="R26">
        <f>0+O27</f>
      </c>
    </row>
    <row r="27" spans="1:16" ht="12.75">
      <c r="A27" s="26" t="s">
        <v>50</v>
      </c>
      <c r="B27" s="31" t="s">
        <v>39</v>
      </c>
      <c r="C27" s="31" t="s">
        <v>357</v>
      </c>
      <c r="D27" s="26" t="s">
        <v>52</v>
      </c>
      <c r="E27" s="32" t="s">
        <v>358</v>
      </c>
      <c r="F27" s="33" t="s">
        <v>156</v>
      </c>
      <c r="G27" s="34">
        <v>18.726</v>
      </c>
      <c r="H27" s="35">
        <v>0</v>
      </c>
      <c r="I27" s="35">
        <f>ROUND(ROUND(H27,2)*ROUND(G27,3),2)</f>
      </c>
      <c r="J27" s="33"/>
      <c r="O27">
        <f>(I27*21)/100</f>
      </c>
      <c r="P27" t="s">
        <v>27</v>
      </c>
    </row>
    <row r="28" spans="1:5" ht="25.5">
      <c r="A28" s="36" t="s">
        <v>55</v>
      </c>
      <c r="E28" s="37" t="s">
        <v>359</v>
      </c>
    </row>
    <row r="29" spans="1:5" ht="25.5">
      <c r="A29" s="38" t="s">
        <v>57</v>
      </c>
      <c r="E29" s="39" t="s">
        <v>643</v>
      </c>
    </row>
    <row r="30" spans="1:18" ht="12.75" customHeight="1">
      <c r="A30" s="6" t="s">
        <v>48</v>
      </c>
      <c r="B30" s="6"/>
      <c r="C30" s="43" t="s">
        <v>35</v>
      </c>
      <c r="D30" s="6"/>
      <c r="E30" s="29" t="s">
        <v>412</v>
      </c>
      <c r="F30" s="6"/>
      <c r="G30" s="6"/>
      <c r="H30" s="6"/>
      <c r="I30" s="44">
        <f>0+Q30</f>
      </c>
      <c r="J30" s="6"/>
      <c r="O30">
        <f>0+R30</f>
      </c>
      <c r="Q30">
        <f>0+I31</f>
      </c>
      <c r="R30">
        <f>0+O31</f>
      </c>
    </row>
    <row r="31" spans="1:16" ht="12.75">
      <c r="A31" s="26" t="s">
        <v>50</v>
      </c>
      <c r="B31" s="31" t="s">
        <v>75</v>
      </c>
      <c r="C31" s="31" t="s">
        <v>419</v>
      </c>
      <c r="D31" s="26" t="s">
        <v>52</v>
      </c>
      <c r="E31" s="32" t="s">
        <v>420</v>
      </c>
      <c r="F31" s="33" t="s">
        <v>165</v>
      </c>
      <c r="G31" s="34">
        <v>1.35</v>
      </c>
      <c r="H31" s="35">
        <v>0</v>
      </c>
      <c r="I31" s="35">
        <f>ROUND(ROUND(H31,2)*ROUND(G31,3),2)</f>
      </c>
      <c r="J31" s="33" t="s">
        <v>63</v>
      </c>
      <c r="O31">
        <f>(I31*21)/100</f>
      </c>
      <c r="P31" t="s">
        <v>27</v>
      </c>
    </row>
    <row r="32" spans="1:5" ht="12.75">
      <c r="A32" s="36" t="s">
        <v>55</v>
      </c>
      <c r="E32" s="37" t="s">
        <v>644</v>
      </c>
    </row>
    <row r="33" spans="1:5" ht="12.75">
      <c r="A33" s="38" t="s">
        <v>57</v>
      </c>
      <c r="E33" s="39" t="s">
        <v>645</v>
      </c>
    </row>
    <row r="34" spans="1:18" ht="12.75" customHeight="1">
      <c r="A34" s="6" t="s">
        <v>48</v>
      </c>
      <c r="B34" s="6"/>
      <c r="C34" s="43" t="s">
        <v>79</v>
      </c>
      <c r="D34" s="6"/>
      <c r="E34" s="29" t="s">
        <v>562</v>
      </c>
      <c r="F34" s="6"/>
      <c r="G34" s="6"/>
      <c r="H34" s="6"/>
      <c r="I34" s="44">
        <f>0+Q34</f>
      </c>
      <c r="J34" s="6"/>
      <c r="O34">
        <f>0+R34</f>
      </c>
      <c r="Q34">
        <f>0+I35</f>
      </c>
      <c r="R34">
        <f>0+O35</f>
      </c>
    </row>
    <row r="35" spans="1:16" ht="12.75">
      <c r="A35" s="26" t="s">
        <v>50</v>
      </c>
      <c r="B35" s="31" t="s">
        <v>79</v>
      </c>
      <c r="C35" s="31" t="s">
        <v>646</v>
      </c>
      <c r="D35" s="26" t="s">
        <v>52</v>
      </c>
      <c r="E35" s="32" t="s">
        <v>647</v>
      </c>
      <c r="F35" s="33" t="s">
        <v>182</v>
      </c>
      <c r="G35" s="34">
        <v>15</v>
      </c>
      <c r="H35" s="35">
        <v>0</v>
      </c>
      <c r="I35" s="35">
        <f>ROUND(ROUND(H35,2)*ROUND(G35,3),2)</f>
      </c>
      <c r="J35" s="33" t="s">
        <v>63</v>
      </c>
      <c r="O35">
        <f>(I35*21)/100</f>
      </c>
      <c r="P35" t="s">
        <v>27</v>
      </c>
    </row>
    <row r="36" spans="1:5" ht="12.75">
      <c r="A36" s="36" t="s">
        <v>55</v>
      </c>
      <c r="E36" s="37" t="s">
        <v>648</v>
      </c>
    </row>
    <row r="37" spans="1:5" ht="12.75">
      <c r="A37" s="38" t="s">
        <v>57</v>
      </c>
      <c r="E37" s="39" t="s">
        <v>649</v>
      </c>
    </row>
  </sheetData>
  <mergeCells count="12">
    <mergeCell ref="C3:D3"/>
    <mergeCell ref="C4:D4"/>
    <mergeCell ref="C5:D5"/>
    <mergeCell ref="A6:A7"/>
    <mergeCell ref="B6:B7"/>
    <mergeCell ref="C6:C7"/>
    <mergeCell ref="D6:D7"/>
    <mergeCell ref="E6:E7"/>
    <mergeCell ref="F6:F7"/>
    <mergeCell ref="G6:G7"/>
    <mergeCell ref="H6:I6"/>
    <mergeCell ref="J6:J7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