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 - Hlavní trasa, Komunik..." sheetId="2" r:id="rId2"/>
    <sheet name="II - Manipulační plocha P1" sheetId="3" r:id="rId3"/>
    <sheet name="III - Manipulační plocha P2" sheetId="4" r:id="rId4"/>
  </sheets>
  <definedNames>
    <definedName name="_xlnm.Print_Area" localSheetId="0">'Rekapitulace stavby'!$D$4:$AO$76,'Rekapitulace stavby'!$C$82:$AQ$98</definedName>
    <definedName name="_xlnm._FilterDatabase" localSheetId="1" hidden="1">'I - Hlavní trasa, Komunik...'!$C$126:$K$449</definedName>
    <definedName name="_xlnm.Print_Area" localSheetId="1">'I - Hlavní trasa, Komunik...'!$C$4:$J$76,'I - Hlavní trasa, Komunik...'!$C$114:$K$449</definedName>
    <definedName name="_xlnm._FilterDatabase" localSheetId="2" hidden="1">'II - Manipulační plocha P1'!$C$129:$K$482</definedName>
    <definedName name="_xlnm.Print_Area" localSheetId="2">'II - Manipulační plocha P1'!$C$4:$J$76,'II - Manipulační plocha P1'!$C$117:$K$482</definedName>
    <definedName name="_xlnm._FilterDatabase" localSheetId="3" hidden="1">'III - Manipulační plocha P2'!$C$126:$K$355</definedName>
    <definedName name="_xlnm.Print_Area" localSheetId="3">'III - Manipulační plocha P2'!$C$4:$J$76,'III - Manipulační plocha P2'!$C$114:$K$355</definedName>
    <definedName name="_xlnm.Print_Titles" localSheetId="0">'Rekapitulace stavby'!$92:$92</definedName>
    <definedName name="_xlnm.Print_Titles" localSheetId="2">'II - Manipulační plocha P1'!$129:$129</definedName>
    <definedName name="_xlnm.Print_Titles" localSheetId="3">'III - Manipulační plocha P2'!$126:$126</definedName>
  </definedNames>
  <calcPr fullCalcOnLoad="1"/>
</workbook>
</file>

<file path=xl/sharedStrings.xml><?xml version="1.0" encoding="utf-8"?>
<sst xmlns="http://schemas.openxmlformats.org/spreadsheetml/2006/main" count="8619" uniqueCount="978">
  <si>
    <t>Export Komplet</t>
  </si>
  <si>
    <t/>
  </si>
  <si>
    <t>2.0</t>
  </si>
  <si>
    <t>ZAMOK</t>
  </si>
  <si>
    <t>False</t>
  </si>
  <si>
    <t>{0790e826-6353-4c56-96a8-f98e178fc1c9}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</si>
  <si>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</si>
  <si>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</si>
  <si>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</si>
  <si>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</si>
  <si>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</si>
  <si>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</si>
  <si>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</si>
  <si>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</si>
  <si>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052-0-21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</si>
  <si>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</si>
  <si>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</si>
  <si>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Vypracování projektu oprav komunikací u objektu domova pro seniory - II. část</t>
  </si>
  <si>
    <t>KSO:</t>
  </si>
  <si>
    <t>822 2</t>
  </si>
  <si>
    <t>CC-CZ:</t>
  </si>
  <si>
    <t>2112</t>
  </si>
  <si>
    <t>Místo:</t>
  </si>
  <si>
    <t>Smečno</t>
  </si>
  <si>
    <t>Datum:</t>
  </si>
  <si>
    <t>15. 12. 2021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</si>
  <si>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</si>
  <si>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</si>
  <si>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</si>
  <si>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</si>
  <si>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</si>
  <si>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</si>
  <si>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</si>
  <si>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06239561</t>
  </si>
  <si>
    <t>Dprojekty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</si>
  <si>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</si>
  <si>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</si>
  <si>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</si>
  <si>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
Pro potřeby zpracování rozpočtu a výkazu výměr byla použita projektová dokumentace Vypracování projektu oprav komunikací u objektu domova pro seniory - II. část. Z jejích D.1.1. 1 Technická zpráva, D.1.1.2 – Situace dopravního řešení, D.1.1.5 – Vzorové příčné řezy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</si>
  <si>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</si>
  <si>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</si>
  <si>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</si>
  <si>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</si>
  <si>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</si>
  <si>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</si>
  <si>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</si>
  <si>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</si>
  <si>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</si>
  <si>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</si>
  <si>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</si>
  <si>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</si>
  <si>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</si>
  <si>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</si>
  <si>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</si>
  <si>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</si>
  <si>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</si>
  <si>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</si>
  <si>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</si>
  <si>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</si>
  <si>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</si>
  <si>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</si>
  <si>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</si>
  <si>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</si>
  <si>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</si>
  <si>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</si>
  <si>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</si>
  <si>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</si>
  <si>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</si>
  <si>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</si>
  <si>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</si>
  <si>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</si>
  <si>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</si>
  <si>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</si>
  <si>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</si>
  <si>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</si>
  <si>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</si>
  <si>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</si>
  <si>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</si>
  <si>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</si>
  <si>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</si>
  <si>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</si>
  <si>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</si>
  <si>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</si>
  <si>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</si>
  <si>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</t>
  </si>
  <si>
    <t>Hlavní trasa, Komunikace 1 a 2, Parkoviště</t>
  </si>
  <si>
    <t>ING</t>
  </si>
  <si>
    <t>1</t>
  </si>
  <si>
    <t>{91df48cf-379d-45cd-aea0-1e3ffae688bc}</t>
  </si>
  <si>
    <t>2</t>
  </si>
  <si>
    <t>II</t>
  </si>
  <si>
    <t>Manipulační plocha P1</t>
  </si>
  <si>
    <t>{143d85ce-2d5c-4094-b17a-11bbee63d777}</t>
  </si>
  <si>
    <t>III</t>
  </si>
  <si>
    <t>Manipulační plocha P2</t>
  </si>
  <si>
    <t>{6572119f-8e01-4149-828e-6394690b2470}</t>
  </si>
  <si>
    <t>KRYCÍ LIST SOUPISU PRACÍ</t>
  </si>
  <si>
    <t>Objekt:</t>
  </si>
  <si>
    <t>I - Hlavní trasa, Komunikace 1 a 2,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</si>
  <si>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</si>
  <si>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</si>
  <si>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</si>
  <si>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</si>
  <si>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</si>
  <si>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</si>
  <si>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</si>
  <si>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</si>
  <si>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</si>
  <si>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</si>
  <si>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</si>
  <si>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</si>
  <si>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</si>
  <si>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</si>
  <si>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</si>
  <si>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</si>
  <si>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</si>
  <si>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</si>
  <si>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</si>
  <si>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</si>
  <si>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</si>
  <si>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</si>
  <si>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</si>
  <si>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</si>
  <si>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</si>
  <si>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</si>
  <si>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</si>
  <si>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</si>
  <si>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</si>
  <si>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</si>
  <si>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</si>
  <si>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</si>
  <si>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</si>
  <si>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</si>
  <si>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122151102</t>
  </si>
  <si>
    <t>Odkopávky a prokopávky nezapažené v hornině třídy těžitelnosti I skupiny 1 a 2 objem do 50 m3 strojně</t>
  </si>
  <si>
    <t>m3</t>
  </si>
  <si>
    <t>CS ÚRS 2021 02</t>
  </si>
  <si>
    <t>4</t>
  </si>
  <si>
    <t>-694967512</t>
  </si>
  <si>
    <t>PP</t>
  </si>
  <si>
    <t>Odkopávky a prokopávky nezapažené strojně v hornině třídy těžitelnosti I skupiny 1 a 2 přes 20 do 50 m3</t>
  </si>
  <si>
    <t>VV</t>
  </si>
  <si>
    <t>747,95*0,1</t>
  </si>
  <si>
    <t>122251104</t>
  </si>
  <si>
    <t>Odkopávky a prokopávky nezapažené v hornině třídy těžitelnosti I skupiny 3 objem do 500 m3 strojně</t>
  </si>
  <si>
    <t>1157019863</t>
  </si>
  <si>
    <t>Odkopávky a prokopávky nezapažené strojně v hornině třídy těžitelnosti I skupiny 3 přes 100 do 500 m3</t>
  </si>
  <si>
    <t>"hlavní trasa" 222,56</t>
  </si>
  <si>
    <t>"komunikace 1" 31,51</t>
  </si>
  <si>
    <t>"komunikace 2" 7,15</t>
  </si>
  <si>
    <t>"parkoviště" 75,9</t>
  </si>
  <si>
    <t>Součet</t>
  </si>
  <si>
    <t>3</t>
  </si>
  <si>
    <t>132251101</t>
  </si>
  <si>
    <t>Hloubení rýh nezapažených  š do 800 mm v hornině třídy těžitelnosti I, skupiny 3 objem do 20 m3 strojně</t>
  </si>
  <si>
    <t>CS ÚRS 2021 01</t>
  </si>
  <si>
    <t>-1044951816</t>
  </si>
  <si>
    <t>Hloubení nezapažených rýh šířky do 800 mm strojně s urovnáním dna do předepsaného profilu a spádu v hornině třídy těžitelnosti I skupiny 3 do 20 m3</t>
  </si>
  <si>
    <t>"přípojky"</t>
  </si>
  <si>
    <t>3*0,6*1,2</t>
  </si>
  <si>
    <t>133251101</t>
  </si>
  <si>
    <t>Hloubení šachet nezapažených v hornině třídy těžitelnosti I, skupiny 3 objem do 20 m3</t>
  </si>
  <si>
    <t>-1284409365</t>
  </si>
  <si>
    <t>Hloubení nezapažených šachet strojně v hornině třídy těžitelnosti I skupiny 3 do 20 m3</t>
  </si>
  <si>
    <t>"UV"</t>
  </si>
  <si>
    <t>(3)*1*1*1</t>
  </si>
  <si>
    <t>5</t>
  </si>
  <si>
    <t>162451106</t>
  </si>
  <si>
    <t>Vodorovné přemístění přes 1 500 do 2000 m výkopku/sypaniny z horniny třídy těžitelnosti I skupiny 1 až 3</t>
  </si>
  <si>
    <t>-379918506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</si>
  <si>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</si>
  <si>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"zemina vhodná k ohumusování na skládku stavby" 74,795</t>
  </si>
  <si>
    <t>"zemina vhodná k ohumusování ze skládky stavby na místo upotřebení" 74,795</t>
  </si>
  <si>
    <t>6</t>
  </si>
  <si>
    <t>162751117</t>
  </si>
  <si>
    <t>Vodorovné přemístění do 10000 m výkopku/sypaniny z horniny třídy těžitelnosti I, skupiny 1 až 3</t>
  </si>
  <si>
    <t>939175385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</si>
  <si>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</si>
  <si>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</t>
  </si>
  <si>
    <t>Poznámka k položce:
vzdálenost odvozu je orientační, určí uchazeč dle svých kapacit</t>
  </si>
  <si>
    <t>337,12+2,16+3</t>
  </si>
  <si>
    <t>-(0,295+1,17)</t>
  </si>
  <si>
    <t>7</t>
  </si>
  <si>
    <t>167151111</t>
  </si>
  <si>
    <t>Nakládání výkopku z hornin třídy těžitelnosti I skupiny 1 až 3 přes 100 m3</t>
  </si>
  <si>
    <t>-1270248550</t>
  </si>
  <si>
    <t>Nakládání, skládání a překládání neulehlého výkopku nebo sypaniny strojně nakládání, množství přes 100 m3, z hornin třídy těžitelnosti I, skupiny 1 až 3</t>
  </si>
  <si>
    <t>74,795</t>
  </si>
  <si>
    <t>8</t>
  </si>
  <si>
    <t>171151103</t>
  </si>
  <si>
    <t>Uložení sypaniny z hornin soudržných do násypů zhutněných strojně</t>
  </si>
  <si>
    <t>756141725</t>
  </si>
  <si>
    <t>Uložení sypanin do násypů strojně s rozprostřením sypaniny ve vrstvách a s hrubým urovnáním zhutněných z hornin soudržných jakékoliv třídy těžitelnosti</t>
  </si>
  <si>
    <t>"hlavní trasa" 29,21</t>
  </si>
  <si>
    <t>"komunikace 1" 7,74</t>
  </si>
  <si>
    <t>"komunikace 2" 2,38</t>
  </si>
  <si>
    <t>"parkoviště" 6,51</t>
  </si>
  <si>
    <t>9</t>
  </si>
  <si>
    <t>M</t>
  </si>
  <si>
    <t>10364100</t>
  </si>
  <si>
    <t>zemina pro terénní úpravy - tříděná</t>
  </si>
  <si>
    <t>t</t>
  </si>
  <si>
    <t>610666329</t>
  </si>
  <si>
    <t>Poznámka k položce:
zemina vhodná do násypů</t>
  </si>
  <si>
    <t>45,84</t>
  </si>
  <si>
    <t>45,84*1,8 'Přepočtené koeficientem množství</t>
  </si>
  <si>
    <t>10</t>
  </si>
  <si>
    <t>171201231</t>
  </si>
  <si>
    <t>Poplatek za uložení zeminy a kamení na recyklační skládce (skládkovné) kód odpadu 17 05 04</t>
  </si>
  <si>
    <t>1160326214</t>
  </si>
  <si>
    <t>Poplatek za uložení stavebního odpadu na recyklační skládce (skládkovné) zeminy a kamení zatříděného do Katalogu odpadů pod kódem 17 05 04</t>
  </si>
  <si>
    <t>340,815</t>
  </si>
  <si>
    <t>340,815*1,8 'Přepočtené koeficientem množství</t>
  </si>
  <si>
    <t>11</t>
  </si>
  <si>
    <t>171251201</t>
  </si>
  <si>
    <t>Uložení sypaniny na skládky nebo meziskládky</t>
  </si>
  <si>
    <t>1806685838</t>
  </si>
  <si>
    <t>Uložení sypaniny na skládky nebo meziskládky bez hutnění s upravením uložené sypaniny do předepsaného tvaru</t>
  </si>
  <si>
    <t>12</t>
  </si>
  <si>
    <t>174151101</t>
  </si>
  <si>
    <t>Zásyp jam, šachet rýh nebo kolem objektů sypaninou se zhutněním</t>
  </si>
  <si>
    <t>-486235220</t>
  </si>
  <si>
    <t>Zásyp sypaninou z jakékoliv horniny strojně s uložením výkopku ve vrstvách se zhutněním jam, šachet, rýh nebo kolem objektů v těchto vykopávkách</t>
  </si>
  <si>
    <t>"zásyp odstraněných UV zeminou"</t>
  </si>
  <si>
    <t>1*(PI*0,25*0,25*1,5)</t>
  </si>
  <si>
    <t xml:space="preserve">"zásyp přípojek ŠD" </t>
  </si>
  <si>
    <t>3*0,6*0,2</t>
  </si>
  <si>
    <t>"zásyp přípojek zeminou" (3)*0,6*(1,2-0,55)</t>
  </si>
  <si>
    <t>"obsyp š. štěrkopískem" 3*0,7</t>
  </si>
  <si>
    <t>13</t>
  </si>
  <si>
    <t>58344155</t>
  </si>
  <si>
    <t>štěrkodrť frakce 0/22</t>
  </si>
  <si>
    <t>1174472844</t>
  </si>
  <si>
    <t>0,36*2 'Přepočtené koeficientem množství</t>
  </si>
  <si>
    <t>14</t>
  </si>
  <si>
    <t>175151101</t>
  </si>
  <si>
    <t>Obsypání potrubí strojně sypaninou bez prohození, uloženou do 3 m</t>
  </si>
  <si>
    <t>480157425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</si>
  <si>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</si>
  <si>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"obsyp přípojek štěrkopískem"</t>
  </si>
  <si>
    <t>(3)*((0,6*0,25)-(PI*0,075*0,075))</t>
  </si>
  <si>
    <t>58331200</t>
  </si>
  <si>
    <t>štěrkopísek netříděný zásypový</t>
  </si>
  <si>
    <t>2037381146</t>
  </si>
  <si>
    <t>2,1+0,397</t>
  </si>
  <si>
    <t>2,497*2 'Přepočtené koeficientem množství</t>
  </si>
  <si>
    <t>16</t>
  </si>
  <si>
    <t>181111111</t>
  </si>
  <si>
    <t>Plošná úprava terénu do 500 m2 zemina skupiny 1 až 4 nerovnosti do 100 mm v rovinně a svahu do 1:5</t>
  </si>
  <si>
    <t>m2</t>
  </si>
  <si>
    <t>-482173083</t>
  </si>
  <si>
    <t>Plošná úprava terénu v zemině skupiny 1 až 4 s urovnáním povrchu bez doplnění ornice souvislé plochy do 500 m2 při nerovnostech terénu přes 50 do 100 mm v rovině nebo na svahu do 1:5</t>
  </si>
  <si>
    <t>747,95</t>
  </si>
  <si>
    <t>17</t>
  </si>
  <si>
    <t>181351103</t>
  </si>
  <si>
    <t>Rozprostření ornice tl vrstvy do 200 mm pl do 500 m2 v rovině nebo ve svahu do 1:5 strojně</t>
  </si>
  <si>
    <t>253019004</t>
  </si>
  <si>
    <t>Rozprostření a urovnání ornice v rovině nebo ve svahu sklonu do 1:5 strojně při souvislé ploše přes 100 do 500 m2, tl. vrstvy do 200 mm</t>
  </si>
  <si>
    <t>18</t>
  </si>
  <si>
    <t>181411131</t>
  </si>
  <si>
    <t>Založení parkového trávníku výsevem plochy do 1000 m2 v rovině a ve svahu do 1:5</t>
  </si>
  <si>
    <t>-1406030068</t>
  </si>
  <si>
    <t>Založení trávníku na půdě předem připravené plochy do 1000 m2 výsevem včetně utažení parkového v rovině nebo na svahu do 1:5</t>
  </si>
  <si>
    <t>19</t>
  </si>
  <si>
    <t>00572472</t>
  </si>
  <si>
    <t>osivo směs travní krajinná-rovinná</t>
  </si>
  <si>
    <t>kg</t>
  </si>
  <si>
    <t>1947818596</t>
  </si>
  <si>
    <t>747,95*0,03</t>
  </si>
  <si>
    <t>20</t>
  </si>
  <si>
    <t>181951112</t>
  </si>
  <si>
    <t>Úprava pláně v hornině třídy těžitelnosti I, skupiny 1 až 3 se zhutněním strojně</t>
  </si>
  <si>
    <t>-2111225917</t>
  </si>
  <si>
    <t>Úprava pláně vyrovnáním výškových rozdílů strojně v hornině třídy těžitelnosti I, skupiny 1 až 3 se zhutněním</t>
  </si>
  <si>
    <t>2767,62+63,56</t>
  </si>
  <si>
    <t>183402121</t>
  </si>
  <si>
    <t>Rozrušení půdy souvislé plochy do 500 m2 hloubky do 150 mm v rovině a svahu do 1:5</t>
  </si>
  <si>
    <t>14792183</t>
  </si>
  <si>
    <t>Rozrušení půdy na hloubku přes 50 do 150 mm souvislé plochy do 500 m2 v rovině nebo na svahu do 1:5</t>
  </si>
  <si>
    <t>22</t>
  </si>
  <si>
    <t>184802111</t>
  </si>
  <si>
    <t>Chemické odplevelení před založením kultury nad 20 m2 postřikem na široko v rovině a svahu do 1:5</t>
  </si>
  <si>
    <t>1233031666</t>
  </si>
  <si>
    <t>Chemické odplevelení půdy před založením kultury, trávníku nebo zpevněných ploch  o výměře jednotlivě přes 20 m2 v rovině nebo na svahu do 1:5 postřikem na široko</t>
  </si>
  <si>
    <t>23</t>
  </si>
  <si>
    <t>185804312</t>
  </si>
  <si>
    <t>Zalití rostlin vodou plocha přes 20 m2</t>
  </si>
  <si>
    <t>-1557097125</t>
  </si>
  <si>
    <t>Zalití rostlin vodou plochy záhonů jednotlivě přes 20 m2</t>
  </si>
  <si>
    <t>(747,95)*0,025</t>
  </si>
  <si>
    <t>Vodorovné konstrukce</t>
  </si>
  <si>
    <t>24</t>
  </si>
  <si>
    <t>451573111</t>
  </si>
  <si>
    <t>Lože pod potrubí otevřený výkop ze štěrkopísku</t>
  </si>
  <si>
    <t>-1031427264</t>
  </si>
  <si>
    <t>Lože pod potrubí, stoky a drobné objekty v otevřeném výkopu z písku a štěrkopísku do 63 mm</t>
  </si>
  <si>
    <t>(3)*0,6*0,1</t>
  </si>
  <si>
    <t>25</t>
  </si>
  <si>
    <t>452311131</t>
  </si>
  <si>
    <t>Podkladní desky z betonu prostého tř. C 12/15 otevřený výkop</t>
  </si>
  <si>
    <t>1557944848</t>
  </si>
  <si>
    <t>Podkladní a zajišťovací konstrukce z betonu prostého v otevřeném výkopu desky pod potrubí, stoky a drobné objekty z betonu tř. C 12/15</t>
  </si>
  <si>
    <t>"pod UV" 3*0,7*0,7*0,1</t>
  </si>
  <si>
    <t>Komunikace</t>
  </si>
  <si>
    <t>26</t>
  </si>
  <si>
    <t>564861111</t>
  </si>
  <si>
    <t>Podklad ze štěrkodrtě ŠD tl 200 mm</t>
  </si>
  <si>
    <t>-2138618824</t>
  </si>
  <si>
    <t>Podklad ze štěrkodrti ŠD  s rozprostřením a zhutněním, po zhutnění tl. 200 mm</t>
  </si>
  <si>
    <t>2767,62</t>
  </si>
  <si>
    <t>27</t>
  </si>
  <si>
    <t>564871111</t>
  </si>
  <si>
    <t>Podklad ze štěrkodrtě ŠD tl 250 mm</t>
  </si>
  <si>
    <t>-1484419920</t>
  </si>
  <si>
    <t>Podklad ze štěrkodrti ŠD  s rozprostřením a zhutněním, po zhutnění tl. 250 mm</t>
  </si>
  <si>
    <t>63,56</t>
  </si>
  <si>
    <t>28</t>
  </si>
  <si>
    <t>564952111</t>
  </si>
  <si>
    <t>Podklad z mechanicky zpevněného kameniva MZK tl 150 mm</t>
  </si>
  <si>
    <t>-1505302269</t>
  </si>
  <si>
    <t>Podklad z mechanicky zpevněného kameniva MZK (minerální beton)  s rozprostřením a s hutněním, po zhutnění tl. 150 mm</t>
  </si>
  <si>
    <t>2237,75</t>
  </si>
  <si>
    <t>29</t>
  </si>
  <si>
    <t>564962111</t>
  </si>
  <si>
    <t>Podklad z mechanicky zpevněného kameniva MZK tl 200 mm</t>
  </si>
  <si>
    <t>1037627454</t>
  </si>
  <si>
    <t>Podklad z mechanicky zpevněného kameniva MZK (minerální beton)  s rozprostřením a s hutněním, po zhutnění tl. 200 mm</t>
  </si>
  <si>
    <t>270,28</t>
  </si>
  <si>
    <t>30</t>
  </si>
  <si>
    <t>565145121</t>
  </si>
  <si>
    <t>Asfaltový beton vrstva podkladní ACP 16+ (obalované kamenivo OKS) tl 60 mm š přes 3 m</t>
  </si>
  <si>
    <t>822819210</t>
  </si>
  <si>
    <t>Asfaltový beton vrstva podkladní ACP 16 (obalované kamenivo střednězrnné - OKS)  s rozprostřením a zhutněním v pruhu šířky přes 3 m, po zhutnění tl. 60 mm</t>
  </si>
  <si>
    <t>2042,56</t>
  </si>
  <si>
    <t>31</t>
  </si>
  <si>
    <t>573211108</t>
  </si>
  <si>
    <t>Postřik živičný spojovací z asfaltu v množství 0,40 kg/m2</t>
  </si>
  <si>
    <t>-1538419813</t>
  </si>
  <si>
    <t>Postřik spojovací PS bez posypu kamenivem z asfaltu silničního, v množství 0,40 kg/m2</t>
  </si>
  <si>
    <t>32</t>
  </si>
  <si>
    <t>577134121</t>
  </si>
  <si>
    <t>Asfaltový beton vrstva obrusná ACO 11 (ABS) tř. I tl 40 mm š přes 3 m z nemodifikovaného asfaltu</t>
  </si>
  <si>
    <t>-1722969437</t>
  </si>
  <si>
    <t>Asfaltový beton vrstva obrusná ACO 11 (ABS)  s rozprostřením a se zhutněním z nemodifikovaného asfaltu v pruhu šířky přes 3 m tř. I, po zhutnění tl. 40 mm</t>
  </si>
  <si>
    <t>33</t>
  </si>
  <si>
    <t>591211111</t>
  </si>
  <si>
    <t>Kladení dlažby z kostek drobných z kamene do lože z kameniva těženého tl 50 mm</t>
  </si>
  <si>
    <t>-1974269961</t>
  </si>
  <si>
    <t>Kladení dlažby z kostek  s provedením lože do tl. 50 mm, s vyplněním spár, s dvojím beraněním a se smetením přebytečného materiálu na krajnici drobných z kamene, do lože z kameniva těženého</t>
  </si>
  <si>
    <t>50,83</t>
  </si>
  <si>
    <t>34</t>
  </si>
  <si>
    <t>58381007</t>
  </si>
  <si>
    <t>kostka dlažební žula drobná 8/10</t>
  </si>
  <si>
    <t>1833474048</t>
  </si>
  <si>
    <t>50,83*1,03 'Přepočtené koeficientem množství</t>
  </si>
  <si>
    <t>35</t>
  </si>
  <si>
    <t>596211110</t>
  </si>
  <si>
    <t>Kladení zámkové dlažby komunikací pro pěší tl 60 mm skupiny A pl do 50 m2</t>
  </si>
  <si>
    <t>-642437529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</si>
  <si>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</si>
  <si>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43,11</t>
  </si>
  <si>
    <t>36</t>
  </si>
  <si>
    <t>59245018</t>
  </si>
  <si>
    <t>dlažba tvar obdélník betonová 200x100x60mm přírodní</t>
  </si>
  <si>
    <t>848523378</t>
  </si>
  <si>
    <t>43,11*1,03 'Přepočtené koeficientem množství</t>
  </si>
  <si>
    <t>37</t>
  </si>
  <si>
    <t>596211210</t>
  </si>
  <si>
    <t>Kladení zámkové dlažby komunikací pro pěší tl 80 mm skupiny A pl do 50 m2</t>
  </si>
  <si>
    <t>-335650644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</si>
  <si>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</si>
  <si>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5,88</t>
  </si>
  <si>
    <t>38</t>
  </si>
  <si>
    <t>59245226</t>
  </si>
  <si>
    <t>dlažba tvar obdélník betonová pro nevidomé 200x100x80mm červená</t>
  </si>
  <si>
    <t>1579835700</t>
  </si>
  <si>
    <t>dlažba tvar obdélník betonová pro nevidomé 200x100x80mm barevná</t>
  </si>
  <si>
    <t>5,88*1,03 'Přepočtené koeficientem množství</t>
  </si>
  <si>
    <t>39</t>
  </si>
  <si>
    <t>596212210</t>
  </si>
  <si>
    <t>Kladení zámkové dlažby pozemních komunikací tl 80 mm skupiny A pl do 50 m2</t>
  </si>
  <si>
    <t>-591842023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</si>
  <si>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</si>
  <si>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VDZ</t>
  </si>
  <si>
    <t>9*5*0,1</t>
  </si>
  <si>
    <t>40</t>
  </si>
  <si>
    <t>59245005</t>
  </si>
  <si>
    <t>dlažba tvar obdélník betonová 200x100x80mm bílá</t>
  </si>
  <si>
    <t>-718678296</t>
  </si>
  <si>
    <t>dlažba tvar obdélník betonová 200x100x80mm barevná</t>
  </si>
  <si>
    <t>4,5</t>
  </si>
  <si>
    <t>4,5*1,03 'Přepočtené koeficientem množství</t>
  </si>
  <si>
    <t>41</t>
  </si>
  <si>
    <t>596212220</t>
  </si>
  <si>
    <t>Kladení zámkové dlažby pozemních komunikací tl 80 mm skupiny B pl do 50 m2</t>
  </si>
  <si>
    <t>1242172264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</si>
  <si>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</si>
  <si>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48,36</t>
  </si>
  <si>
    <t>42</t>
  </si>
  <si>
    <t>dlažba_8_3</t>
  </si>
  <si>
    <t>dlažba betonová zámková "skladba 3 kamenů" 150x150x80 mm, 225x150x80 mm, 300x150x80 mm COLORMIX ARABICA</t>
  </si>
  <si>
    <t>-1869315088</t>
  </si>
  <si>
    <t>Poznámka k položce:
přesný typ dlažby a odstín bude vybrán investorem a projektanem</t>
  </si>
  <si>
    <t>48,36*1,03 'Přepočtené koeficientem množství</t>
  </si>
  <si>
    <t>43</t>
  </si>
  <si>
    <t>596412212</t>
  </si>
  <si>
    <t>Kladení dlažby z vegetačních tvárnic pozemních komunikací tl 80 mm pl přes 100 do 300 m2</t>
  </si>
  <si>
    <t>1505431749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</si>
  <si>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</si>
  <si>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158,27</t>
  </si>
  <si>
    <t>44</t>
  </si>
  <si>
    <t>592_VEG.4</t>
  </si>
  <si>
    <t>dlažba zámková zatravňovací 240x170x80 mm barva COLORMIX ARABICA</t>
  </si>
  <si>
    <t>1559837726</t>
  </si>
  <si>
    <t xml:space="preserve">dlaždice betonové dlažba zámková (ČSN EN 1338) dlažba vibrolisovaná standardní povrch (uzavřený hladký povrch) provedení: barevná dlažba  zatravňovací 210x140x80 (240x170x80 včetně zatravňovací části)
</t>
  </si>
  <si>
    <t>Poznámka k položce:
35% podíl zeleně
alt. barva karamelová</t>
  </si>
  <si>
    <t>158,27*1,02 'Přepočtené koeficientem množství</t>
  </si>
  <si>
    <t>45</t>
  </si>
  <si>
    <t>58343810</t>
  </si>
  <si>
    <t>kamenivo drcené hrubé frakce 4/8</t>
  </si>
  <si>
    <t>-922248937</t>
  </si>
  <si>
    <t>(158,27)*0,35*0,08</t>
  </si>
  <si>
    <t>4,432*2 'Přepočtené koeficientem množství</t>
  </si>
  <si>
    <t>Trubní vedení</t>
  </si>
  <si>
    <t>46</t>
  </si>
  <si>
    <t>871315221</t>
  </si>
  <si>
    <t>Kanalizační potrubí z tvrdého PVC jednovrstvé tuhost třídy SN8 DN 160</t>
  </si>
  <si>
    <t>m</t>
  </si>
  <si>
    <t>1233945358</t>
  </si>
  <si>
    <t>Kanalizační potrubí z tvrdého PVC v otevřeném výkopu ve sklonu do 20 %, hladkého plnostěnného jednovrstvého, tuhost třídy SN 8 DN 160</t>
  </si>
  <si>
    <t>47</t>
  </si>
  <si>
    <t>890411851</t>
  </si>
  <si>
    <t>Bourání šachet z prefabrikovaných skruží strojně obestavěného prostoru do 1,5 m3</t>
  </si>
  <si>
    <t>-974908099</t>
  </si>
  <si>
    <t>Bourání šachet a jímek strojně velikosti obestavěného prostoru do 1,5 m3 z prefabrikovaných skruží</t>
  </si>
  <si>
    <t>48</t>
  </si>
  <si>
    <t>895941111</t>
  </si>
  <si>
    <t>Zřízení vpusti kanalizační uliční z betonových dílců typ UV-50 normální</t>
  </si>
  <si>
    <t>kus</t>
  </si>
  <si>
    <t>1633705934</t>
  </si>
  <si>
    <t>Zřízení vpusti kanalizační  uliční z betonových dílců typ UV-50 normální</t>
  </si>
  <si>
    <t>Poznámka k položce:
přesné složení UV bude stanoveno na místě</t>
  </si>
  <si>
    <t>49</t>
  </si>
  <si>
    <t>59223864</t>
  </si>
  <si>
    <t>prstenec pro uliční vpusť vyrovnávací betonový 390x60x130mm</t>
  </si>
  <si>
    <t>-911068661</t>
  </si>
  <si>
    <t>50</t>
  </si>
  <si>
    <t>59223858</t>
  </si>
  <si>
    <t>skruž pro uliční vpusť horní betonová 450x570x50mm</t>
  </si>
  <si>
    <t>940411739</t>
  </si>
  <si>
    <t>51</t>
  </si>
  <si>
    <t>59223862</t>
  </si>
  <si>
    <t>skruž pro uliční vpusť středová betonová 450x295x50mm</t>
  </si>
  <si>
    <t>1417772935</t>
  </si>
  <si>
    <t>52</t>
  </si>
  <si>
    <t>59223850</t>
  </si>
  <si>
    <t>dno pro uliční vpusť s výtokovým otvorem betonové 450x330x50mm</t>
  </si>
  <si>
    <t>-669871500</t>
  </si>
  <si>
    <t>53</t>
  </si>
  <si>
    <t>59223871</t>
  </si>
  <si>
    <t>koš vysoký pro uliční vpusti žárově Pz plech pro rám 500/500mm</t>
  </si>
  <si>
    <t>-953979573</t>
  </si>
  <si>
    <t>54</t>
  </si>
  <si>
    <t>899202211</t>
  </si>
  <si>
    <t>Demontáž mříží litinových včetně rámů hmotnosti přes 50 do 100 kg</t>
  </si>
  <si>
    <t>757501940</t>
  </si>
  <si>
    <t>Demontáž mříží litinových včetně rámů, hmotnosti jednotlivě přes 50 do 100 Kg</t>
  </si>
  <si>
    <t>55</t>
  </si>
  <si>
    <t>899204112</t>
  </si>
  <si>
    <t>Osazení mříží litinových včetně rámů a košů na bahno pro třídu zatížení D400, E600</t>
  </si>
  <si>
    <t>1060071305</t>
  </si>
  <si>
    <t>56</t>
  </si>
  <si>
    <t>55242320</t>
  </si>
  <si>
    <t>mříž D400 vtoková litinová plochá 500x500mm</t>
  </si>
  <si>
    <t>747103236</t>
  </si>
  <si>
    <t>mříž vtoková litinová plochá 500x500mm</t>
  </si>
  <si>
    <t>57</t>
  </si>
  <si>
    <t>napojení_02</t>
  </si>
  <si>
    <t>napojení přípojek DN do 160 na stávající potrubí, šachtu, UV</t>
  </si>
  <si>
    <t>965671407</t>
  </si>
  <si>
    <t>napojení kanalizace DN do 160</t>
  </si>
  <si>
    <t>Poznámka k položce:
vč. utěsnění</t>
  </si>
  <si>
    <t>Ostatní konstrukce a práce, bourání</t>
  </si>
  <si>
    <t>58</t>
  </si>
  <si>
    <t>916131213</t>
  </si>
  <si>
    <t>Osazení silničního obrubníku betonového stojatého s boční opěrou do lože z betonu prostého</t>
  </si>
  <si>
    <t>1996822084</t>
  </si>
  <si>
    <t>Osazení silničního obrubníku betonového se zřízením lože, s vyplněním a zatřením spár cementovou maltou stojatého s boční opěrou z betonu prostého, do lože z betonu prostého</t>
  </si>
  <si>
    <t>690,34</t>
  </si>
  <si>
    <t>390,95</t>
  </si>
  <si>
    <t>59</t>
  </si>
  <si>
    <t>59217031</t>
  </si>
  <si>
    <t>obrubník betonový silniční 1000x150x250mm</t>
  </si>
  <si>
    <t>-484314003</t>
  </si>
  <si>
    <t>690,34*1,02 'Přepočtené koeficientem množství</t>
  </si>
  <si>
    <t>60</t>
  </si>
  <si>
    <t>59217029</t>
  </si>
  <si>
    <t>obrubník betonový silniční nájezdový 1000x150x150mm</t>
  </si>
  <si>
    <t>742249649</t>
  </si>
  <si>
    <t>390,95*1,02 'Přepočtené koeficientem množství</t>
  </si>
  <si>
    <t>61</t>
  </si>
  <si>
    <t>916231213</t>
  </si>
  <si>
    <t>Osazení chodníkového obrubníku betonového stojatého s boční opěrou do lože z betonu prostého</t>
  </si>
  <si>
    <t>627513570</t>
  </si>
  <si>
    <t>Osazení chodníkového obrubníku betonového se zřízením lože, s vyplněním a zatřením spár cementovou maltou stojatého s boční opěrou z betonu prostého, do lože z betonu prostého</t>
  </si>
  <si>
    <t>33,3</t>
  </si>
  <si>
    <t>62</t>
  </si>
  <si>
    <t>59217016</t>
  </si>
  <si>
    <t>obrubník betonový chodníkový 1000x80x250mm</t>
  </si>
  <si>
    <t>-1613621532</t>
  </si>
  <si>
    <t>33,3*1,02 'Přepočtené koeficientem množství</t>
  </si>
  <si>
    <t>63</t>
  </si>
  <si>
    <t>919732211</t>
  </si>
  <si>
    <t>Styčná spára napojení nového živičného povrchu na stávající za tepla š 15 mm hl 25 mm s prořezáním</t>
  </si>
  <si>
    <t>CS ÚRS 2019 02</t>
  </si>
  <si>
    <t>1827943061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</si>
  <si>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</si>
  <si>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3,61</t>
  </si>
  <si>
    <t>64</t>
  </si>
  <si>
    <t>919735112</t>
  </si>
  <si>
    <t>Řezání stávajícího živičného krytu hl do 100 mm</t>
  </si>
  <si>
    <t>-71301971</t>
  </si>
  <si>
    <t>Řezání stávajícího živičného krytu nebo podkladu  hloubky přes 50 do 100 mm</t>
  </si>
  <si>
    <t>96</t>
  </si>
  <si>
    <t>Bourání konstrukcí</t>
  </si>
  <si>
    <t>65</t>
  </si>
  <si>
    <t>113106242</t>
  </si>
  <si>
    <t>Rozebrání vozovek ze silničních dílců se spárami zalitými cementovou maltou strojně pl přes 200 m2</t>
  </si>
  <si>
    <t>-1898637009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</si>
  <si>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</si>
  <si>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1955,55</t>
  </si>
  <si>
    <t>66</t>
  </si>
  <si>
    <t>113107162</t>
  </si>
  <si>
    <t>Odstranění podkladu z kameniva drceného tl přes 100 do 200 mm strojně pl přes 50 do 200 m2</t>
  </si>
  <si>
    <t>1515658449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</si>
  <si>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</si>
  <si>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71,25</t>
  </si>
  <si>
    <t>67</t>
  </si>
  <si>
    <t>113107172</t>
  </si>
  <si>
    <t>Odstranění podkladu z betonu prostého tl přes 150 do 300 mm strojně pl přes 50 do 200 m2</t>
  </si>
  <si>
    <t>620017525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</si>
  <si>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</si>
  <si>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68</t>
  </si>
  <si>
    <t>113107222</t>
  </si>
  <si>
    <t>Odstranění podkladu z kameniva drceného tl přes 100 do 200 mm strojně pl přes 200 m2</t>
  </si>
  <si>
    <t>-907042067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</si>
  <si>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</si>
  <si>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69</t>
  </si>
  <si>
    <t>113202111</t>
  </si>
  <si>
    <t>Vytrhání obrub krajníků obrubníků stojatých</t>
  </si>
  <si>
    <t>505825609</t>
  </si>
  <si>
    <t>Vytrhání obrub  s vybouráním lože, s přemístěním hmot na skládku na vzdálenost do 3 m nebo s naložením na dopravní prostředek z krajníků nebo obrubníků stojatých</t>
  </si>
  <si>
    <t>398,68</t>
  </si>
  <si>
    <t>997</t>
  </si>
  <si>
    <t>Přesun sutě</t>
  </si>
  <si>
    <t>70</t>
  </si>
  <si>
    <t>997221551</t>
  </si>
  <si>
    <t>Vodorovná doprava suti ze sypkých materiálů do 1 km</t>
  </si>
  <si>
    <t>305527501</t>
  </si>
  <si>
    <t>Vodorovná doprava suti  bez naložení, ale se složením a s hrubým urovnáním ze sypkých materiálů, na vzdálenost do 1 km</t>
  </si>
  <si>
    <t>"podklad na trvalou skládku" 20,663+567,11</t>
  </si>
  <si>
    <t>71</t>
  </si>
  <si>
    <t>997221559</t>
  </si>
  <si>
    <t>Příplatek ZKD 1 km u vodorovné dopravy suti ze sypkých materiálů</t>
  </si>
  <si>
    <t>1355555609</t>
  </si>
  <si>
    <t>Vodorovná doprava suti  bez naložení, ale se složením a s hrubým urovnáním Příplatek k ceně za každý další i započatý 1 km přes 1 km</t>
  </si>
  <si>
    <t>"podklad na trvalou skládku" (587,773)*9</t>
  </si>
  <si>
    <t>72</t>
  </si>
  <si>
    <t>997221561</t>
  </si>
  <si>
    <t>Vodorovná doprava suti z kusových materiálů do 1 km</t>
  </si>
  <si>
    <t>837864483</t>
  </si>
  <si>
    <t>Vodorovná doprava suti  bez naložení, ale se složením a s hrubým urovnáním z kusových materiálů, na vzdálenost do 1 km</t>
  </si>
  <si>
    <t>Poznámka k položce:
ostatní dlažby použity v rámci tohoto objektu</t>
  </si>
  <si>
    <t>"beton" 44,531+81,729+0,566</t>
  </si>
  <si>
    <t>73</t>
  </si>
  <si>
    <t>997221569</t>
  </si>
  <si>
    <t>Příplatek ZKD 1 km u vodorovné dopravy suti z kusových materiálů</t>
  </si>
  <si>
    <t>2038642736</t>
  </si>
  <si>
    <t>"beton" (126,26+0,566)*9</t>
  </si>
  <si>
    <t>74</t>
  </si>
  <si>
    <t>997221571</t>
  </si>
  <si>
    <t>Vodorovná doprava vybouraných hmot do 1 km</t>
  </si>
  <si>
    <t>-898453073</t>
  </si>
  <si>
    <t>Vodorovná doprava vybouraných hmot  bez naložení, ale se složením a s hrubým urovnáním na vzdálenost do 1 km</t>
  </si>
  <si>
    <t>831,109</t>
  </si>
  <si>
    <t>75</t>
  </si>
  <si>
    <t>997221579</t>
  </si>
  <si>
    <t>Příplatek ZKD 1 km u vodorovné dopravy vybouraných hmot</t>
  </si>
  <si>
    <t>-1758467540</t>
  </si>
  <si>
    <t>Vodorovná doprava vybouraných hmot  bez naložení, ale se složením a s hrubým urovnáním na vzdálenost Příplatek k ceně za každý další i započatý 1 km přes 1 km</t>
  </si>
  <si>
    <t>"ŽB panely" (831,109)*9</t>
  </si>
  <si>
    <t>76</t>
  </si>
  <si>
    <t>997221861</t>
  </si>
  <si>
    <t>Poplatek za uložení stavebního odpadu na recyklační skládce (skládkovné) z prostého betonu pod kódem 17 01 01</t>
  </si>
  <si>
    <t>947352443</t>
  </si>
  <si>
    <t>Poplatek za uložení stavebního odpadu na recyklační skládce (skládkovné) z prostého betonu zatříděného do Katalogu odpadů pod kódem 17 01 01</t>
  </si>
  <si>
    <t>"beton" 126,26+0,566</t>
  </si>
  <si>
    <t>77</t>
  </si>
  <si>
    <t>997221862</t>
  </si>
  <si>
    <t>Poplatek za uložení stavebního odpadu na recyklační skládce (skládkovné) z armovaného betonu pod kódem 17 01 01</t>
  </si>
  <si>
    <t>1832246161</t>
  </si>
  <si>
    <t>Poplatek za uložení stavebního odpadu na recyklační skládce (skládkovné) z armovaného betonu zatříděného do Katalogu odpadů pod kódem 17 01 01</t>
  </si>
  <si>
    <t>78</t>
  </si>
  <si>
    <t>997221873</t>
  </si>
  <si>
    <t>-903561012</t>
  </si>
  <si>
    <t>"podklad na trvalou skládku" 587,773</t>
  </si>
  <si>
    <t>998</t>
  </si>
  <si>
    <t>Přesun hmot</t>
  </si>
  <si>
    <t>79</t>
  </si>
  <si>
    <t>998223011</t>
  </si>
  <si>
    <t>Přesun hmot pro pozemní komunikace s krytem dlážděným</t>
  </si>
  <si>
    <t>-360380611</t>
  </si>
  <si>
    <t>Přesun hmot pro pozemní komunikace s krytem dlážděným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</si>
  <si>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</si>
  <si>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</si>
  <si>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</si>
  <si>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</si>
  <si>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80</t>
  </si>
  <si>
    <t>012103000.1</t>
  </si>
  <si>
    <t>Geodetické práce před výstavbou (Vytyčení IS)</t>
  </si>
  <si>
    <t>kpl</t>
  </si>
  <si>
    <t>1024</t>
  </si>
  <si>
    <t>-845292237</t>
  </si>
  <si>
    <t>Geodetické práce před výstavbou</t>
  </si>
  <si>
    <t>81</t>
  </si>
  <si>
    <t>012203000</t>
  </si>
  <si>
    <t>Geodetické práce při provádění stavby</t>
  </si>
  <si>
    <t>364256537</t>
  </si>
  <si>
    <t>82</t>
  </si>
  <si>
    <t>012303000</t>
  </si>
  <si>
    <t>Geodetické práce po výstavbě (zaměření skutečného provedení vč. GP)</t>
  </si>
  <si>
    <t>-1915325959</t>
  </si>
  <si>
    <t>Geodetické práce po výstavbě</t>
  </si>
  <si>
    <t>83</t>
  </si>
  <si>
    <t>030001000</t>
  </si>
  <si>
    <t>Zařízení staveniště</t>
  </si>
  <si>
    <t>-914618631</t>
  </si>
  <si>
    <t>84</t>
  </si>
  <si>
    <t>034303000</t>
  </si>
  <si>
    <t>Dopravní značení na staveništi</t>
  </si>
  <si>
    <t>-1091567782</t>
  </si>
  <si>
    <t>85</t>
  </si>
  <si>
    <t>043154000</t>
  </si>
  <si>
    <t>Zkoušky hutnicí</t>
  </si>
  <si>
    <t>1762173347</t>
  </si>
  <si>
    <t>II - Manipulační plocha P1</t>
  </si>
  <si>
    <t xml:space="preserve">    6 - Úpravy povrchů, podlahy a osazování výplní</t>
  </si>
  <si>
    <t>PSV - Práce a dodávky PSV</t>
  </si>
  <si>
    <t xml:space="preserve">    767 - Konstrukce zámečnické</t>
  </si>
  <si>
    <t>122151101</t>
  </si>
  <si>
    <t>Odkopávky a prokopávky nezapažené v hornině třídy těžitelnosti I skupiny 1 a 2 objem do 20 m3 strojně</t>
  </si>
  <si>
    <t>374785736</t>
  </si>
  <si>
    <t>Odkopávky a prokopávky nezapažené strojně v hornině třídy těžitelnosti I skupiny 1 a 2 do 20 m3</t>
  </si>
  <si>
    <t>26,8*0,1</t>
  </si>
  <si>
    <t>602558215</t>
  </si>
  <si>
    <t>"hlavní trasa" 52,54</t>
  </si>
  <si>
    <t>"sjezd" 19,83</t>
  </si>
  <si>
    <t>"parkoviště" 55,72</t>
  </si>
  <si>
    <t>-719830497</t>
  </si>
  <si>
    <t>6*0,6*1,2</t>
  </si>
  <si>
    <t>-251292460</t>
  </si>
  <si>
    <t>-744998656</t>
  </si>
  <si>
    <t>"zemina vhodná k ohumusování na skládku stavby" 2,68</t>
  </si>
  <si>
    <t>"zemina vhodná k ohumusování ze skládky stavby na místo upotřebení" 2,68</t>
  </si>
  <si>
    <t>-286754121</t>
  </si>
  <si>
    <t>128,09+4,32+3</t>
  </si>
  <si>
    <t>-(0,589+2,34)</t>
  </si>
  <si>
    <t>150002787</t>
  </si>
  <si>
    <t>2,68</t>
  </si>
  <si>
    <t>-653482373</t>
  </si>
  <si>
    <t>"hlavní trasa" 0,37</t>
  </si>
  <si>
    <t>"sjezd" 0,32</t>
  </si>
  <si>
    <t>"parkoviště" 5,51</t>
  </si>
  <si>
    <t>1316601015</t>
  </si>
  <si>
    <t>6,2</t>
  </si>
  <si>
    <t>6,2*1,8 'Přepočtené koeficientem množství</t>
  </si>
  <si>
    <t>2130136479</t>
  </si>
  <si>
    <t>132,481</t>
  </si>
  <si>
    <t>132,481*1,8 'Přepočtené koeficientem množství</t>
  </si>
  <si>
    <t>332981095</t>
  </si>
  <si>
    <t>-574199930</t>
  </si>
  <si>
    <t>2*(PI*0,25*0,25*1,5)</t>
  </si>
  <si>
    <t>6*0,6*0,2</t>
  </si>
  <si>
    <t>"zásyp okap. chodníku ŠD"</t>
  </si>
  <si>
    <t>32,78*0,3</t>
  </si>
  <si>
    <t>"zásyp přípojek zeminou" (6)*0,6*(1,2-0,55)</t>
  </si>
  <si>
    <t>580731044</t>
  </si>
  <si>
    <t>10,554*2 'Přepočtené koeficientem množství</t>
  </si>
  <si>
    <t>-1789787626</t>
  </si>
  <si>
    <t>(6)*((0,6*0,25)-(PI*0,075*0,075))</t>
  </si>
  <si>
    <t>-794097815</t>
  </si>
  <si>
    <t>2,1+0,794</t>
  </si>
  <si>
    <t>2,894*2 'Přepočtené koeficientem množství</t>
  </si>
  <si>
    <t>98105739</t>
  </si>
  <si>
    <t>77,21</t>
  </si>
  <si>
    <t>-867683938</t>
  </si>
  <si>
    <t>10364101</t>
  </si>
  <si>
    <t>zemina pro terénní úpravy -  ornice</t>
  </si>
  <si>
    <t>388668173</t>
  </si>
  <si>
    <t>"potřeba" 77,21*0,1</t>
  </si>
  <si>
    <t>"stávající" -2,68</t>
  </si>
  <si>
    <t>5,041*1,8 'Přepočtené koeficientem množství</t>
  </si>
  <si>
    <t>-398929055</t>
  </si>
  <si>
    <t>1593546683</t>
  </si>
  <si>
    <t>77,21*0,03</t>
  </si>
  <si>
    <t>-1946925377</t>
  </si>
  <si>
    <t>794,11+14,11</t>
  </si>
  <si>
    <t>-2099569786</t>
  </si>
  <si>
    <t>127896106</t>
  </si>
  <si>
    <t>-1289960592</t>
  </si>
  <si>
    <t>(77,21)*0,025</t>
  </si>
  <si>
    <t>-1668696472</t>
  </si>
  <si>
    <t>(6)*0,6*0,1</t>
  </si>
  <si>
    <t>2067947026</t>
  </si>
  <si>
    <t>1132118096</t>
  </si>
  <si>
    <t>794,11</t>
  </si>
  <si>
    <t>-1572236527</t>
  </si>
  <si>
    <t>14,11</t>
  </si>
  <si>
    <t>-450331079</t>
  </si>
  <si>
    <t>524,09</t>
  </si>
  <si>
    <t>2117943893</t>
  </si>
  <si>
    <t>238,93</t>
  </si>
  <si>
    <t>1735814449</t>
  </si>
  <si>
    <t>503,92</t>
  </si>
  <si>
    <t>-136743771</t>
  </si>
  <si>
    <t>-1140345585</t>
  </si>
  <si>
    <t>-1164717848</t>
  </si>
  <si>
    <t>12,75</t>
  </si>
  <si>
    <t>1542248648</t>
  </si>
  <si>
    <t>12,75*1,03 'Přepočtené koeficientem množství</t>
  </si>
  <si>
    <t>1516621992</t>
  </si>
  <si>
    <t>82,19</t>
  </si>
  <si>
    <t>(5*(5)+0,5)*0,1</t>
  </si>
  <si>
    <t>561307706</t>
  </si>
  <si>
    <t>2,55</t>
  </si>
  <si>
    <t>2,55*1,03 'Přepočtené koeficientem množství</t>
  </si>
  <si>
    <t>59245005.2</t>
  </si>
  <si>
    <t>dlažba tvar obdélník betonová 200x100x80mm karamelová</t>
  </si>
  <si>
    <t>-1556315250</t>
  </si>
  <si>
    <t>82,19*1,03 'Přepočtené koeficientem množství</t>
  </si>
  <si>
    <t>596212222</t>
  </si>
  <si>
    <t>Kladení zámkové dlažby pozemních komunikací tl 80 mm skupiny B pl přes 100 do 300 m2</t>
  </si>
  <si>
    <t>390608585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</si>
  <si>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100 do 300 m2</t>
  </si>
  <si>
    <t>144,89</t>
  </si>
  <si>
    <t>-1946562739</t>
  </si>
  <si>
    <t>144,89*1,02 'Přepočtené koeficientem množství</t>
  </si>
  <si>
    <t>Úpravy povrchů, podlahy a osazování výplní</t>
  </si>
  <si>
    <t>637121111</t>
  </si>
  <si>
    <t>Okapový chodník z kačírku tl 100 mm s udusáním</t>
  </si>
  <si>
    <t>-917636936</t>
  </si>
  <si>
    <t>Okapový chodník z kameniva  s udusáním a urovnáním povrchu z kačírku tl. 100 mm</t>
  </si>
  <si>
    <t>32,78</t>
  </si>
  <si>
    <t>1829230125</t>
  </si>
  <si>
    <t>2096451286</t>
  </si>
  <si>
    <t>1958430968</t>
  </si>
  <si>
    <t>-1743717603</t>
  </si>
  <si>
    <t>-877197663</t>
  </si>
  <si>
    <t>1811830607</t>
  </si>
  <si>
    <t>82272051</t>
  </si>
  <si>
    <t>-481707171</t>
  </si>
  <si>
    <t>-1484181174</t>
  </si>
  <si>
    <t>2081696703</t>
  </si>
  <si>
    <t>-1518788884</t>
  </si>
  <si>
    <t>899331111</t>
  </si>
  <si>
    <t>Výšková úprava uličního vstupu nebo vpusti do 200 mm zvýšením poklopu</t>
  </si>
  <si>
    <t>1848782908</t>
  </si>
  <si>
    <t>Výšková úprava uličního vstupu nebo vpusti do 200 mm  zvýšením poklopu</t>
  </si>
  <si>
    <t>-141764910</t>
  </si>
  <si>
    <t>1+1</t>
  </si>
  <si>
    <t>911121111</t>
  </si>
  <si>
    <t>Montáž zábradlí ocelového přichyceného vruty do betonového podkladu</t>
  </si>
  <si>
    <t>-1615375294</t>
  </si>
  <si>
    <t>Montáž zábradlí ocelového  přichyceného vruty do betonového podkladu</t>
  </si>
  <si>
    <t>15,55</t>
  </si>
  <si>
    <t>9121111.R</t>
  </si>
  <si>
    <t>Montáž dorazu parkovacího přichycené šrouby</t>
  </si>
  <si>
    <t>1018277141</t>
  </si>
  <si>
    <t>6*1,83</t>
  </si>
  <si>
    <t>doraz_01</t>
  </si>
  <si>
    <t>parkovací doraz 100x150x1830 mm</t>
  </si>
  <si>
    <t>-1943947605</t>
  </si>
  <si>
    <t>648592256</t>
  </si>
  <si>
    <t>138,75</t>
  </si>
  <si>
    <t>8,5</t>
  </si>
  <si>
    <t>868109746</t>
  </si>
  <si>
    <t>138,75*1,02 'Přepočtené koeficientem množství</t>
  </si>
  <si>
    <t>-2122571887</t>
  </si>
  <si>
    <t>8,5*1,02 'Přepočtené koeficientem množství</t>
  </si>
  <si>
    <t>1956385472</t>
  </si>
  <si>
    <t>14,78</t>
  </si>
  <si>
    <t>-498894286</t>
  </si>
  <si>
    <t>14,78*1,02 'Přepočtené koeficientem množství</t>
  </si>
  <si>
    <t>919726122</t>
  </si>
  <si>
    <t>Geotextilie pro ochranu, separaci a filtraci netkaná měrná hm přes 200 do 300 g/m2</t>
  </si>
  <si>
    <t>425833645</t>
  </si>
  <si>
    <t>Geotextilie netkaná pro ochranu, separaci nebo filtraci měrná hmotnost přes 200 do 300 g/m2</t>
  </si>
  <si>
    <t>1855224940</t>
  </si>
  <si>
    <t>300,05</t>
  </si>
  <si>
    <t>-1035737580</t>
  </si>
  <si>
    <t>300,05+520,29</t>
  </si>
  <si>
    <t>113107232</t>
  </si>
  <si>
    <t>Odstranění podkladu z betonu prostého tl přes 150 do 300 mm strojně pl přes 200 m2</t>
  </si>
  <si>
    <t>1569269801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</si>
  <si>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</si>
  <si>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520,29</t>
  </si>
  <si>
    <t>1216188309</t>
  </si>
  <si>
    <t>77,89</t>
  </si>
  <si>
    <t>-376768539</t>
  </si>
  <si>
    <t>"podklad na trvalou skládku" 237,899</t>
  </si>
  <si>
    <t>-1872418739</t>
  </si>
  <si>
    <t>"podklad na trvalou skládku" (237,899)*9</t>
  </si>
  <si>
    <t>-638678404</t>
  </si>
  <si>
    <t>"beton" 325,181+15,967+1,131</t>
  </si>
  <si>
    <t>468488709</t>
  </si>
  <si>
    <t>"beton" (342,279)*9</t>
  </si>
  <si>
    <t>-1318505246</t>
  </si>
  <si>
    <t>127,521</t>
  </si>
  <si>
    <t>-139424688</t>
  </si>
  <si>
    <t>"ŽB panely" (127,521)*9</t>
  </si>
  <si>
    <t>-8466273</t>
  </si>
  <si>
    <t>"beton" 342,279</t>
  </si>
  <si>
    <t>439860062</t>
  </si>
  <si>
    <t>-1484214867</t>
  </si>
  <si>
    <t>1538392603</t>
  </si>
  <si>
    <t>PSV</t>
  </si>
  <si>
    <t>Práce a dodávky PSV</t>
  </si>
  <si>
    <t>767</t>
  </si>
  <si>
    <t>Konstrukce zámečnické</t>
  </si>
  <si>
    <t>767995111</t>
  </si>
  <si>
    <t>Montáž atypických zámečnických konstrukcí hmotnosti do 5 kg</t>
  </si>
  <si>
    <t>1330336907</t>
  </si>
  <si>
    <t>Montáž ostatních atypických zámečnických konstrukcí  hmotnosti do 5 kg</t>
  </si>
  <si>
    <t>Poznámka k položce:
nutno zpracovat dílenskou dokumentaci pro přesné nacenění</t>
  </si>
  <si>
    <t>"trubka 51x3,2 mm"</t>
  </si>
  <si>
    <t>38,9*3,95</t>
  </si>
  <si>
    <t>(7*0,08)*9,42</t>
  </si>
  <si>
    <t>14011026</t>
  </si>
  <si>
    <t>trubka ocelová bezešvá hladká jakost 11 353 51x3,2mm</t>
  </si>
  <si>
    <t>-604672613</t>
  </si>
  <si>
    <t>Poznámka k položce:
3,95 kg/m</t>
  </si>
  <si>
    <t>(15,6+15,6)</t>
  </si>
  <si>
    <t>1,1*7</t>
  </si>
  <si>
    <t>38,9*1,05 'Přepočtené koeficientem množství</t>
  </si>
  <si>
    <t>13010304</t>
  </si>
  <si>
    <t>tyč ocelová plochá jakost 11 375 120x10mm</t>
  </si>
  <si>
    <t>1776078996</t>
  </si>
  <si>
    <t>Poznámka k položce:
9,42 kg/m</t>
  </si>
  <si>
    <t>"pro uchycení  120x80 mm"</t>
  </si>
  <si>
    <t>((7*0,08)*9,42)/1000</t>
  </si>
  <si>
    <t>789431231</t>
  </si>
  <si>
    <t>Provedení žárového stříkání potrubí do DN 50 Zn 100 μm</t>
  </si>
  <si>
    <t>1588584683</t>
  </si>
  <si>
    <t>Provedení žárového stříkání potrubí zinkem, tloušťky 100 μm, do DN 50 (1,850 kg Zn/m2)</t>
  </si>
  <si>
    <t>38,9*(PI*0,051)</t>
  </si>
  <si>
    <t>7*((0,12*0,08)*2+(0,12+0,12+0,08+0,08)*0,01)</t>
  </si>
  <si>
    <t>15625101</t>
  </si>
  <si>
    <t>drát metalizační Zn D 3mm</t>
  </si>
  <si>
    <t>-960176414</t>
  </si>
  <si>
    <t>6,395*1,85</t>
  </si>
  <si>
    <t>998767101</t>
  </si>
  <si>
    <t>Přesun hmot tonážní pro zámečnické konstrukce v objektech v do 6 m</t>
  </si>
  <si>
    <t>-183312900</t>
  </si>
  <si>
    <t>Přesun hmot pro zámečnické konstrukce  stanovený z hmotnosti přesunovaného materiálu vodorovná dopravní vzdálenost do 50 m v objektech výšky do 6 m</t>
  </si>
  <si>
    <t>-1539566304</t>
  </si>
  <si>
    <t>-885092526</t>
  </si>
  <si>
    <t>86</t>
  </si>
  <si>
    <t>1970165002</t>
  </si>
  <si>
    <t>87</t>
  </si>
  <si>
    <t>-1977554546</t>
  </si>
  <si>
    <t>88</t>
  </si>
  <si>
    <t>-1422598952</t>
  </si>
  <si>
    <t>89</t>
  </si>
  <si>
    <t>-562478142</t>
  </si>
  <si>
    <t>III - Manipulační plocha P2</t>
  </si>
  <si>
    <t>-1997897922</t>
  </si>
  <si>
    <t>11,1*0,1</t>
  </si>
  <si>
    <t>122251101</t>
  </si>
  <si>
    <t>Odkopávky a prokopávky nezapažené v hornině třídy těžitelnosti I skupiny 3 objem do 20 m3 strojně</t>
  </si>
  <si>
    <t>-1408286687</t>
  </si>
  <si>
    <t>Odkopávky a prokopávky nezapažené strojně v hornině třídy těžitelnosti I skupiny 3 do 20 m3</t>
  </si>
  <si>
    <t>13,87</t>
  </si>
  <si>
    <t>1567134911</t>
  </si>
  <si>
    <t>1*0,6*1,2</t>
  </si>
  <si>
    <t>-363947472</t>
  </si>
  <si>
    <t>(1)*1*1*1</t>
  </si>
  <si>
    <t>574289804</t>
  </si>
  <si>
    <t>"zemina vhodná k ohumusování na skládku stavby" 1,11</t>
  </si>
  <si>
    <t>"zemina vhodná k ohumusování ze skládky stavby na místo upotřebení" 1,11</t>
  </si>
  <si>
    <t>-546097810</t>
  </si>
  <si>
    <t>13,87+0,72+1</t>
  </si>
  <si>
    <t>-(0,295+0,39)</t>
  </si>
  <si>
    <t>-2039746826</t>
  </si>
  <si>
    <t>1,11</t>
  </si>
  <si>
    <t>1109901898</t>
  </si>
  <si>
    <t>"hlavní trasa" 1,3</t>
  </si>
  <si>
    <t>-1297871997</t>
  </si>
  <si>
    <t>1,3</t>
  </si>
  <si>
    <t>1,3*1,8 'Přepočtené koeficientem množství</t>
  </si>
  <si>
    <t>738504033</t>
  </si>
  <si>
    <t>14,905</t>
  </si>
  <si>
    <t>14,905*1,8 'Přepočtené koeficientem množství</t>
  </si>
  <si>
    <t>-394125241</t>
  </si>
  <si>
    <t>1649592882</t>
  </si>
  <si>
    <t>1*0,6*0,2</t>
  </si>
  <si>
    <t>"zásyp přípojek zeminou" (1)*0,6*(1,2-0,55)</t>
  </si>
  <si>
    <t>"obsyp š. štěrkopískem" 1*0,7</t>
  </si>
  <si>
    <t>1950480591</t>
  </si>
  <si>
    <t>0,12*2 'Přepočtené koeficientem množství</t>
  </si>
  <si>
    <t>1830890612</t>
  </si>
  <si>
    <t>(1)*((0,6*0,25)-(PI*0,075*0,075))</t>
  </si>
  <si>
    <t>1284121105</t>
  </si>
  <si>
    <t>0,132+0,7</t>
  </si>
  <si>
    <t>0,832*2 'Přepočtené koeficientem množství</t>
  </si>
  <si>
    <t>1566131657</t>
  </si>
  <si>
    <t>11,1</t>
  </si>
  <si>
    <t>-1528154743</t>
  </si>
  <si>
    <t>1444167365</t>
  </si>
  <si>
    <t>1888851418</t>
  </si>
  <si>
    <t>11,1*0,03</t>
  </si>
  <si>
    <t>2067467267</t>
  </si>
  <si>
    <t>307,71</t>
  </si>
  <si>
    <t>-655771659</t>
  </si>
  <si>
    <t>442552656</t>
  </si>
  <si>
    <t>1990752801</t>
  </si>
  <si>
    <t>(11,1)*0,025</t>
  </si>
  <si>
    <t>-1575457500</t>
  </si>
  <si>
    <t>(1)*0,6*0,1</t>
  </si>
  <si>
    <t>1077214744</t>
  </si>
  <si>
    <t>"pod UV" 1*0,7*0,7*0,1</t>
  </si>
  <si>
    <t>-1763044686</t>
  </si>
  <si>
    <t>307,72</t>
  </si>
  <si>
    <t>682824884</t>
  </si>
  <si>
    <t>299,12</t>
  </si>
  <si>
    <t>-1492419211</t>
  </si>
  <si>
    <t>292,75</t>
  </si>
  <si>
    <t>1878900883</t>
  </si>
  <si>
    <t>-941296176</t>
  </si>
  <si>
    <t>-1134469780</t>
  </si>
  <si>
    <t>-1499830186</t>
  </si>
  <si>
    <t>-643884825</t>
  </si>
  <si>
    <t>176756114</t>
  </si>
  <si>
    <t>1612323233</t>
  </si>
  <si>
    <t>-78132041</t>
  </si>
  <si>
    <t>-1293213493</t>
  </si>
  <si>
    <t>1288803467</t>
  </si>
  <si>
    <t>-392769881</t>
  </si>
  <si>
    <t>-1463222906</t>
  </si>
  <si>
    <t>-1390291793</t>
  </si>
  <si>
    <t>413728283</t>
  </si>
  <si>
    <t>1355093555</t>
  </si>
  <si>
    <t>-1360903883</t>
  </si>
  <si>
    <t>27,59</t>
  </si>
  <si>
    <t>720111372</t>
  </si>
  <si>
    <t>27,59*1,02 'Přepočtené koeficientem množství</t>
  </si>
  <si>
    <t>-944646250</t>
  </si>
  <si>
    <t>293,15</t>
  </si>
  <si>
    <t>334972940</t>
  </si>
  <si>
    <t>909046404</t>
  </si>
  <si>
    <t>27,76</t>
  </si>
  <si>
    <t>-931203256</t>
  </si>
  <si>
    <t>"podklad na trvalou skládku" 85,014</t>
  </si>
  <si>
    <t>-1051479636</t>
  </si>
  <si>
    <t>"podklad na trvalou skládku" (85,014)*9</t>
  </si>
  <si>
    <t>-1067012885</t>
  </si>
  <si>
    <t>"beton" 0,566+183,219+5,691</t>
  </si>
  <si>
    <t>-1246585703</t>
  </si>
  <si>
    <t>"beton" (189,476)*9</t>
  </si>
  <si>
    <t>811221219</t>
  </si>
  <si>
    <t>"beton" 189,476</t>
  </si>
  <si>
    <t>1079179181</t>
  </si>
  <si>
    <t>1998086700</t>
  </si>
  <si>
    <t>208831357</t>
  </si>
  <si>
    <t>245580321</t>
  </si>
  <si>
    <t>2020449081</t>
  </si>
  <si>
    <t>-1015096794</t>
  </si>
  <si>
    <t>-2009616203</t>
  </si>
  <si>
    <t>-2005570169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</si>
</sst>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56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052-0-21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Vypracování projektu oprav komunikací u objektu domova pro seniory - II. část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Smečno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15. 12. 2021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26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Dprojekty s.r.o.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19</v>
      </c>
    </row>
    <row r="95" spans="1:91" s="7" customFormat="1" ht="24.7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'I - Hlavní trasa, Komunik...'!J30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'I - Hlavní trasa, Komunik...'!P127</f>
        <v>0</v>
      </c>
      <c r="AV95" s="128">
        <f>'I - Hlavní trasa, Komunik...'!J33</f>
        <v>0</v>
      </c>
      <c r="AW95" s="128">
        <f>'I - Hlavní trasa, Komunik...'!J34</f>
        <v>0</v>
      </c>
      <c r="AX95" s="128">
        <f>'I - Hlavní trasa, Komunik...'!J35</f>
        <v>0</v>
      </c>
      <c r="AY95" s="128">
        <f>'I - Hlavní trasa, Komunik...'!J36</f>
        <v>0</v>
      </c>
      <c r="AZ95" s="128">
        <f>'I - Hlavní trasa, Komunik...'!F33</f>
        <v>0</v>
      </c>
      <c r="BA95" s="128">
        <f>'I - Hlavní trasa, Komunik...'!F34</f>
        <v>0</v>
      </c>
      <c r="BB95" s="128">
        <f>'I - Hlavní trasa, Komunik...'!F35</f>
        <v>0</v>
      </c>
      <c r="BC95" s="128">
        <f>'I - Hlavní trasa, Komunik...'!F36</f>
        <v>0</v>
      </c>
      <c r="BD95" s="130">
        <f>'I - Hlavní trasa, Komunik...'!F37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19</v>
      </c>
      <c r="CM95" s="131" t="s">
        <v>89</v>
      </c>
    </row>
    <row r="96" spans="1:91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'II - Manipulační plocha P1'!J30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'II - Manipulační plocha P1'!P130</f>
        <v>0</v>
      </c>
      <c r="AV96" s="128">
        <f>'II - Manipulační plocha P1'!J33</f>
        <v>0</v>
      </c>
      <c r="AW96" s="128">
        <f>'II - Manipulační plocha P1'!J34</f>
        <v>0</v>
      </c>
      <c r="AX96" s="128">
        <f>'II - Manipulační plocha P1'!J35</f>
        <v>0</v>
      </c>
      <c r="AY96" s="128">
        <f>'II - Manipulační plocha P1'!J36</f>
        <v>0</v>
      </c>
      <c r="AZ96" s="128">
        <f>'II - Manipulační plocha P1'!F33</f>
        <v>0</v>
      </c>
      <c r="BA96" s="128">
        <f>'II - Manipulační plocha P1'!F34</f>
        <v>0</v>
      </c>
      <c r="BB96" s="128">
        <f>'II - Manipulační plocha P1'!F35</f>
        <v>0</v>
      </c>
      <c r="BC96" s="128">
        <f>'II - Manipulační plocha P1'!F36</f>
        <v>0</v>
      </c>
      <c r="BD96" s="130">
        <f>'II - Manipulační plocha P1'!F37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19</v>
      </c>
      <c r="CM96" s="131" t="s">
        <v>89</v>
      </c>
    </row>
    <row r="97" spans="1:91" s="7" customFormat="1" ht="16.5" customHeight="1">
      <c r="A97" s="119" t="s">
        <v>83</v>
      </c>
      <c r="B97" s="120"/>
      <c r="C97" s="121"/>
      <c r="D97" s="122" t="s">
        <v>93</v>
      </c>
      <c r="E97" s="122"/>
      <c r="F97" s="122"/>
      <c r="G97" s="122"/>
      <c r="H97" s="122"/>
      <c r="I97" s="123"/>
      <c r="J97" s="122" t="s">
        <v>94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'III - Manipulační plocha P2'!J30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32">
        <v>0</v>
      </c>
      <c r="AT97" s="133">
        <f>ROUND(SUM(AV97:AW97),2)</f>
        <v>0</v>
      </c>
      <c r="AU97" s="134">
        <f>'III - Manipulační plocha P2'!P127</f>
        <v>0</v>
      </c>
      <c r="AV97" s="133">
        <f>'III - Manipulační plocha P2'!J33</f>
        <v>0</v>
      </c>
      <c r="AW97" s="133">
        <f>'III - Manipulační plocha P2'!J34</f>
        <v>0</v>
      </c>
      <c r="AX97" s="133">
        <f>'III - Manipulační plocha P2'!J35</f>
        <v>0</v>
      </c>
      <c r="AY97" s="133">
        <f>'III - Manipulační plocha P2'!J36</f>
        <v>0</v>
      </c>
      <c r="AZ97" s="133">
        <f>'III - Manipulační plocha P2'!F33</f>
        <v>0</v>
      </c>
      <c r="BA97" s="133">
        <f>'III - Manipulační plocha P2'!F34</f>
        <v>0</v>
      </c>
      <c r="BB97" s="133">
        <f>'III - Manipulační plocha P2'!F35</f>
        <v>0</v>
      </c>
      <c r="BC97" s="133">
        <f>'III - Manipulační plocha P2'!F36</f>
        <v>0</v>
      </c>
      <c r="BD97" s="135">
        <f>'III - Manipulační plocha P2'!F37</f>
        <v>0</v>
      </c>
      <c r="BE97" s="7"/>
      <c r="BT97" s="131" t="s">
        <v>87</v>
      </c>
      <c r="BV97" s="131" t="s">
        <v>81</v>
      </c>
      <c r="BW97" s="131" t="s">
        <v>95</v>
      </c>
      <c r="BX97" s="131" t="s">
        <v>5</v>
      </c>
      <c r="CL97" s="131" t="s">
        <v>19</v>
      </c>
      <c r="CM97" s="131" t="s">
        <v>89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I - Hlavní trasa, Komunik...'!C2" display="/"/>
    <hyperlink ref="A96" location="'II - Manipulační plocha P1'!C2" display="/"/>
    <hyperlink ref="A97" location="'III - Manipulační plocha P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Vypracování projektu oprav komunikací u objektu domova pro seniory - II. část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21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26</v>
      </c>
      <c r="E14" s="38"/>
      <c r="F14" s="38"/>
      <c r="G14" s="38"/>
      <c r="H14" s="38"/>
      <c r="I14" s="140" t="s">
        <v>27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29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27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29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27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29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ROUND((SUM(BE127:BE449)),2)</f>
        <v>0</v>
      </c>
      <c r="G33" s="38"/>
      <c r="H33" s="38"/>
      <c r="I33" s="155">
        <v>0.21</v>
      </c>
      <c r="J33" s="154">
        <f>ROUND(((SUM(BE127:BE449))*I33),2)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ROUND((SUM(BF127:BF449)),2)</f>
        <v>0</v>
      </c>
      <c r="G34" s="38"/>
      <c r="H34" s="38"/>
      <c r="I34" s="155">
        <v>0.15</v>
      </c>
      <c r="J34" s="154">
        <f>ROUND(((SUM(BF127:BF449))*I34),2)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ROUND((SUM(BG127:BG449)),2)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ROUND((SUM(BH127:BH449)),2)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ROUND((SUM(BI127:BI449)),2)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Vypracování projektu oprav komunikací u objektu domova pro seniory - 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I - Hlavní trasa, Komunikace 1 a 2, Parkoviště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22</v>
      </c>
      <c r="D89" s="40"/>
      <c r="E89" s="40"/>
      <c r="F89" s="27" t="str">
        <f>F12</f>
        <v>Smečno</v>
      </c>
      <c r="G89" s="40"/>
      <c r="H89" s="40"/>
      <c r="I89" s="32" t="s">
        <v>24</v>
      </c>
      <c r="J89" s="79" t="str">
        <f>IF(J12="","",J12)</f>
        <v>15. 12. 2021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26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>Dprojekty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 hidden="1">
      <c r="A97" s="9"/>
      <c r="B97" s="179"/>
      <c r="C97" s="180"/>
      <c r="D97" s="181" t="s">
        <v>104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105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J231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J240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J312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J351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 hidden="1">
      <c r="A103" s="10"/>
      <c r="B103" s="185"/>
      <c r="C103" s="186"/>
      <c r="D103" s="187" t="s">
        <v>110</v>
      </c>
      <c r="E103" s="188"/>
      <c r="F103" s="188"/>
      <c r="G103" s="188"/>
      <c r="H103" s="188"/>
      <c r="I103" s="188"/>
      <c r="J103" s="189">
        <f>J380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J396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J433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79"/>
      <c r="C106" s="180"/>
      <c r="D106" s="181" t="s">
        <v>113</v>
      </c>
      <c r="E106" s="182"/>
      <c r="F106" s="182"/>
      <c r="G106" s="182"/>
      <c r="H106" s="182"/>
      <c r="I106" s="182"/>
      <c r="J106" s="183">
        <f>J436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85"/>
      <c r="C107" s="186"/>
      <c r="D107" s="187" t="s">
        <v>114</v>
      </c>
      <c r="E107" s="188"/>
      <c r="F107" s="188"/>
      <c r="G107" s="188"/>
      <c r="H107" s="188"/>
      <c r="I107" s="188"/>
      <c r="J107" s="189">
        <f>J437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74" t="str">
        <f>E7</f>
        <v>Vypracování projektu oprav komunikací u objektu domova pro seniory - 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I - Hlavní trasa, Komunikace 1 a 2, Parkoviště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F12</f>
        <v>Smečno</v>
      </c>
      <c r="G121" s="40"/>
      <c r="H121" s="40"/>
      <c r="I121" s="32" t="s">
        <v>24</v>
      </c>
      <c r="J121" s="79" t="str">
        <f>IF(J12="","",J12)</f>
        <v>15. 12. 2021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26</v>
      </c>
      <c r="D123" s="40"/>
      <c r="E123" s="40"/>
      <c r="F123" s="27" t="str">
        <f>E15</f>
        <v xml:space="preserve"> </v>
      </c>
      <c r="G123" s="40"/>
      <c r="H123" s="40"/>
      <c r="I123" s="32" t="s">
        <v>32</v>
      </c>
      <c r="J123" s="36" t="str">
        <f>E21</f>
        <v>Dprojekty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32" t="s">
        <v>36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116</v>
      </c>
      <c r="D126" s="194" t="s">
        <v>64</v>
      </c>
      <c r="E126" s="194" t="s">
        <v>60</v>
      </c>
      <c r="F126" s="194" t="s">
        <v>61</v>
      </c>
      <c r="G126" s="194" t="s">
        <v>117</v>
      </c>
      <c r="H126" s="194" t="s">
        <v>118</v>
      </c>
      <c r="I126" s="194" t="s">
        <v>119</v>
      </c>
      <c r="J126" s="194" t="s">
        <v>101</v>
      </c>
      <c r="K126" s="195" t="s">
        <v>120</v>
      </c>
      <c r="L126" s="196"/>
      <c r="M126" s="100" t="s">
        <v>1</v>
      </c>
      <c r="N126" s="101" t="s">
        <v>43</v>
      </c>
      <c r="O126" s="101" t="s">
        <v>121</v>
      </c>
      <c r="P126" s="101" t="s">
        <v>122</v>
      </c>
      <c r="Q126" s="101" t="s">
        <v>123</v>
      </c>
      <c r="R126" s="101" t="s">
        <v>124</v>
      </c>
      <c r="S126" s="101" t="s">
        <v>125</v>
      </c>
      <c r="T126" s="102" t="s">
        <v>126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127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P128+P436</f>
        <v>0</v>
      </c>
      <c r="Q127" s="104"/>
      <c r="R127" s="199">
        <f>R128+R436</f>
        <v>435.4393665</v>
      </c>
      <c r="S127" s="104"/>
      <c r="T127" s="200">
        <f>T128+T436</f>
        <v>1545.8077999999998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103</v>
      </c>
      <c r="BK127" s="201">
        <f>BK128+BK436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128</v>
      </c>
      <c r="F128" s="205" t="s">
        <v>129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P129+P231+P240+P312+P351+P396+P433</f>
        <v>0</v>
      </c>
      <c r="Q128" s="210"/>
      <c r="R128" s="211">
        <f>R129+R231+R240+R312+R351+R396+R433</f>
        <v>435.4393665</v>
      </c>
      <c r="S128" s="210"/>
      <c r="T128" s="212">
        <f>T129+T231+T240+T312+T351+T396+T433</f>
        <v>1545.8077999999998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130</v>
      </c>
      <c r="BK128" s="215">
        <f>BK129+BK231+BK240+BK312+BK351+BK396+BK433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131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SUM(P130:P230)</f>
        <v>0</v>
      </c>
      <c r="Q129" s="210"/>
      <c r="R129" s="211">
        <f>SUM(R130:R230)</f>
        <v>88.248439</v>
      </c>
      <c r="S129" s="210"/>
      <c r="T129" s="212">
        <f>SUM(T130:T230)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130</v>
      </c>
      <c r="BK129" s="215">
        <f>SUM(BK130:BK230)</f>
        <v>0</v>
      </c>
    </row>
    <row r="130" spans="1:65" s="2" customFormat="1" ht="33" customHeight="1">
      <c r="A130" s="38"/>
      <c r="B130" s="39"/>
      <c r="C130" s="218" t="s">
        <v>87</v>
      </c>
      <c r="D130" s="218" t="s">
        <v>132</v>
      </c>
      <c r="E130" s="219" t="s">
        <v>133</v>
      </c>
      <c r="F130" s="220" t="s">
        <v>134</v>
      </c>
      <c r="G130" s="221" t="s">
        <v>135</v>
      </c>
      <c r="H130" s="222">
        <v>74.795</v>
      </c>
      <c r="I130" s="223"/>
      <c r="J130" s="224">
        <f>ROUND(I130*H130,2)</f>
        <v>0</v>
      </c>
      <c r="K130" s="220" t="s">
        <v>136</v>
      </c>
      <c r="L130" s="44"/>
      <c r="M130" s="225" t="s">
        <v>1</v>
      </c>
      <c r="N130" s="226" t="s">
        <v>44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137</v>
      </c>
      <c r="AT130" s="229" t="s">
        <v>132</v>
      </c>
      <c r="AU130" s="229" t="s">
        <v>89</v>
      </c>
      <c r="AY130" s="17" t="s">
        <v>130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87</v>
      </c>
      <c r="BK130" s="230">
        <f>ROUND(I130*H130,2)</f>
        <v>0</v>
      </c>
      <c r="BL130" s="17" t="s">
        <v>137</v>
      </c>
      <c r="BM130" s="229" t="s">
        <v>138</v>
      </c>
    </row>
    <row r="131" spans="1:47" s="2" customFormat="1" ht="12">
      <c r="A131" s="38"/>
      <c r="B131" s="39"/>
      <c r="C131" s="40"/>
      <c r="D131" s="231" t="s">
        <v>139</v>
      </c>
      <c r="E131" s="40"/>
      <c r="F131" s="232" t="s">
        <v>140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139</v>
      </c>
      <c r="AU131" s="17" t="s">
        <v>89</v>
      </c>
    </row>
    <row r="132" spans="1:51" s="13" customFormat="1" ht="12">
      <c r="A132" s="13"/>
      <c r="B132" s="236"/>
      <c r="C132" s="237"/>
      <c r="D132" s="231" t="s">
        <v>141</v>
      </c>
      <c r="E132" s="238" t="s">
        <v>1</v>
      </c>
      <c r="F132" s="239" t="s">
        <v>142</v>
      </c>
      <c r="G132" s="237"/>
      <c r="H132" s="240">
        <v>74.795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141</v>
      </c>
      <c r="AU132" s="246" t="s">
        <v>89</v>
      </c>
      <c r="AV132" s="13" t="s">
        <v>89</v>
      </c>
      <c r="AW132" s="13" t="s">
        <v>35</v>
      </c>
      <c r="AX132" s="13" t="s">
        <v>87</v>
      </c>
      <c r="AY132" s="246" t="s">
        <v>130</v>
      </c>
    </row>
    <row r="133" spans="1:65" s="2" customFormat="1" ht="33" customHeight="1">
      <c r="A133" s="38"/>
      <c r="B133" s="39"/>
      <c r="C133" s="218" t="s">
        <v>89</v>
      </c>
      <c r="D133" s="218" t="s">
        <v>132</v>
      </c>
      <c r="E133" s="219" t="s">
        <v>143</v>
      </c>
      <c r="F133" s="220" t="s">
        <v>144</v>
      </c>
      <c r="G133" s="221" t="s">
        <v>135</v>
      </c>
      <c r="H133" s="222">
        <v>337.12</v>
      </c>
      <c r="I133" s="223"/>
      <c r="J133" s="224">
        <f>ROUND(I133*H133,2)</f>
        <v>0</v>
      </c>
      <c r="K133" s="220" t="s">
        <v>136</v>
      </c>
      <c r="L133" s="44"/>
      <c r="M133" s="225" t="s">
        <v>1</v>
      </c>
      <c r="N133" s="226" t="s">
        <v>44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137</v>
      </c>
      <c r="AT133" s="229" t="s">
        <v>132</v>
      </c>
      <c r="AU133" s="229" t="s">
        <v>89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87</v>
      </c>
      <c r="BK133" s="230">
        <f>ROUND(I133*H133,2)</f>
        <v>0</v>
      </c>
      <c r="BL133" s="17" t="s">
        <v>137</v>
      </c>
      <c r="BM133" s="229" t="s">
        <v>145</v>
      </c>
    </row>
    <row r="134" spans="1:47" s="2" customFormat="1" ht="12">
      <c r="A134" s="38"/>
      <c r="B134" s="39"/>
      <c r="C134" s="40"/>
      <c r="D134" s="231" t="s">
        <v>139</v>
      </c>
      <c r="E134" s="40"/>
      <c r="F134" s="232" t="s">
        <v>146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139</v>
      </c>
      <c r="AU134" s="17" t="s">
        <v>89</v>
      </c>
    </row>
    <row r="135" spans="1:51" s="13" customFormat="1" ht="12">
      <c r="A135" s="13"/>
      <c r="B135" s="236"/>
      <c r="C135" s="237"/>
      <c r="D135" s="231" t="s">
        <v>141</v>
      </c>
      <c r="E135" s="238" t="s">
        <v>1</v>
      </c>
      <c r="F135" s="239" t="s">
        <v>147</v>
      </c>
      <c r="G135" s="237"/>
      <c r="H135" s="240">
        <v>222.56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141</v>
      </c>
      <c r="AU135" s="246" t="s">
        <v>89</v>
      </c>
      <c r="AV135" s="13" t="s">
        <v>89</v>
      </c>
      <c r="AW135" s="13" t="s">
        <v>35</v>
      </c>
      <c r="AX135" s="13" t="s">
        <v>79</v>
      </c>
      <c r="AY135" s="246" t="s">
        <v>130</v>
      </c>
    </row>
    <row r="136" spans="1:51" s="13" customFormat="1" ht="12">
      <c r="A136" s="13"/>
      <c r="B136" s="236"/>
      <c r="C136" s="237"/>
      <c r="D136" s="231" t="s">
        <v>141</v>
      </c>
      <c r="E136" s="238" t="s">
        <v>1</v>
      </c>
      <c r="F136" s="239" t="s">
        <v>148</v>
      </c>
      <c r="G136" s="237"/>
      <c r="H136" s="240">
        <v>31.51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141</v>
      </c>
      <c r="AU136" s="246" t="s">
        <v>89</v>
      </c>
      <c r="AV136" s="13" t="s">
        <v>89</v>
      </c>
      <c r="AW136" s="13" t="s">
        <v>35</v>
      </c>
      <c r="AX136" s="13" t="s">
        <v>79</v>
      </c>
      <c r="AY136" s="246" t="s">
        <v>130</v>
      </c>
    </row>
    <row r="137" spans="1:51" s="13" customFormat="1" ht="12">
      <c r="A137" s="13"/>
      <c r="B137" s="236"/>
      <c r="C137" s="237"/>
      <c r="D137" s="231" t="s">
        <v>141</v>
      </c>
      <c r="E137" s="238" t="s">
        <v>1</v>
      </c>
      <c r="F137" s="239" t="s">
        <v>149</v>
      </c>
      <c r="G137" s="237"/>
      <c r="H137" s="240">
        <v>7.15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141</v>
      </c>
      <c r="AU137" s="246" t="s">
        <v>89</v>
      </c>
      <c r="AV137" s="13" t="s">
        <v>89</v>
      </c>
      <c r="AW137" s="13" t="s">
        <v>35</v>
      </c>
      <c r="AX137" s="13" t="s">
        <v>79</v>
      </c>
      <c r="AY137" s="246" t="s">
        <v>130</v>
      </c>
    </row>
    <row r="138" spans="1:51" s="13" customFormat="1" ht="12">
      <c r="A138" s="13"/>
      <c r="B138" s="236"/>
      <c r="C138" s="237"/>
      <c r="D138" s="231" t="s">
        <v>141</v>
      </c>
      <c r="E138" s="238" t="s">
        <v>1</v>
      </c>
      <c r="F138" s="239" t="s">
        <v>150</v>
      </c>
      <c r="G138" s="237"/>
      <c r="H138" s="240">
        <v>75.9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141</v>
      </c>
      <c r="AU138" s="246" t="s">
        <v>89</v>
      </c>
      <c r="AV138" s="13" t="s">
        <v>89</v>
      </c>
      <c r="AW138" s="13" t="s">
        <v>35</v>
      </c>
      <c r="AX138" s="13" t="s">
        <v>79</v>
      </c>
      <c r="AY138" s="246" t="s">
        <v>130</v>
      </c>
    </row>
    <row r="139" spans="1:51" s="14" customFormat="1" ht="12">
      <c r="A139" s="14"/>
      <c r="B139" s="247"/>
      <c r="C139" s="248"/>
      <c r="D139" s="231" t="s">
        <v>141</v>
      </c>
      <c r="E139" s="249" t="s">
        <v>1</v>
      </c>
      <c r="F139" s="250" t="s">
        <v>151</v>
      </c>
      <c r="G139" s="248"/>
      <c r="H139" s="251">
        <v>337.12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141</v>
      </c>
      <c r="AU139" s="257" t="s">
        <v>89</v>
      </c>
      <c r="AV139" s="14" t="s">
        <v>137</v>
      </c>
      <c r="AW139" s="14" t="s">
        <v>35</v>
      </c>
      <c r="AX139" s="14" t="s">
        <v>87</v>
      </c>
      <c r="AY139" s="257" t="s">
        <v>130</v>
      </c>
    </row>
    <row r="140" spans="1:65" s="2" customFormat="1" ht="33" customHeight="1">
      <c r="A140" s="38"/>
      <c r="B140" s="39"/>
      <c r="C140" s="218" t="s">
        <v>152</v>
      </c>
      <c r="D140" s="218" t="s">
        <v>132</v>
      </c>
      <c r="E140" s="219" t="s">
        <v>153</v>
      </c>
      <c r="F140" s="220" t="s">
        <v>154</v>
      </c>
      <c r="G140" s="221" t="s">
        <v>135</v>
      </c>
      <c r="H140" s="222">
        <v>2.16</v>
      </c>
      <c r="I140" s="223"/>
      <c r="J140" s="224">
        <f>ROUND(I140*H140,2)</f>
        <v>0</v>
      </c>
      <c r="K140" s="220" t="s">
        <v>155</v>
      </c>
      <c r="L140" s="44"/>
      <c r="M140" s="225" t="s">
        <v>1</v>
      </c>
      <c r="N140" s="226" t="s">
        <v>44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137</v>
      </c>
      <c r="AT140" s="229" t="s">
        <v>132</v>
      </c>
      <c r="AU140" s="229" t="s">
        <v>89</v>
      </c>
      <c r="AY140" s="17" t="s">
        <v>130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87</v>
      </c>
      <c r="BK140" s="230">
        <f>ROUND(I140*H140,2)</f>
        <v>0</v>
      </c>
      <c r="BL140" s="17" t="s">
        <v>137</v>
      </c>
      <c r="BM140" s="229" t="s">
        <v>156</v>
      </c>
    </row>
    <row r="141" spans="1:47" s="2" customFormat="1" ht="12">
      <c r="A141" s="38"/>
      <c r="B141" s="39"/>
      <c r="C141" s="40"/>
      <c r="D141" s="231" t="s">
        <v>139</v>
      </c>
      <c r="E141" s="40"/>
      <c r="F141" s="232" t="s">
        <v>157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139</v>
      </c>
      <c r="AU141" s="17" t="s">
        <v>89</v>
      </c>
    </row>
    <row r="142" spans="1:51" s="15" customFormat="1" ht="12">
      <c r="A142" s="15"/>
      <c r="B142" s="258"/>
      <c r="C142" s="259"/>
      <c r="D142" s="231" t="s">
        <v>141</v>
      </c>
      <c r="E142" s="260" t="s">
        <v>1</v>
      </c>
      <c r="F142" s="261" t="s">
        <v>158</v>
      </c>
      <c r="G142" s="259"/>
      <c r="H142" s="260" t="s">
        <v>1</v>
      </c>
      <c r="I142" s="262"/>
      <c r="J142" s="259"/>
      <c r="K142" s="259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141</v>
      </c>
      <c r="AU142" s="267" t="s">
        <v>89</v>
      </c>
      <c r="AV142" s="15" t="s">
        <v>87</v>
      </c>
      <c r="AW142" s="15" t="s">
        <v>35</v>
      </c>
      <c r="AX142" s="15" t="s">
        <v>79</v>
      </c>
      <c r="AY142" s="267" t="s">
        <v>130</v>
      </c>
    </row>
    <row r="143" spans="1:51" s="13" customFormat="1" ht="12">
      <c r="A143" s="13"/>
      <c r="B143" s="236"/>
      <c r="C143" s="237"/>
      <c r="D143" s="231" t="s">
        <v>141</v>
      </c>
      <c r="E143" s="238" t="s">
        <v>1</v>
      </c>
      <c r="F143" s="239" t="s">
        <v>159</v>
      </c>
      <c r="G143" s="237"/>
      <c r="H143" s="240">
        <v>2.16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141</v>
      </c>
      <c r="AU143" s="246" t="s">
        <v>89</v>
      </c>
      <c r="AV143" s="13" t="s">
        <v>89</v>
      </c>
      <c r="AW143" s="13" t="s">
        <v>35</v>
      </c>
      <c r="AX143" s="13" t="s">
        <v>79</v>
      </c>
      <c r="AY143" s="246" t="s">
        <v>130</v>
      </c>
    </row>
    <row r="144" spans="1:51" s="14" customFormat="1" ht="12">
      <c r="A144" s="14"/>
      <c r="B144" s="247"/>
      <c r="C144" s="248"/>
      <c r="D144" s="231" t="s">
        <v>141</v>
      </c>
      <c r="E144" s="249" t="s">
        <v>1</v>
      </c>
      <c r="F144" s="250" t="s">
        <v>151</v>
      </c>
      <c r="G144" s="248"/>
      <c r="H144" s="251">
        <v>2.16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141</v>
      </c>
      <c r="AU144" s="257" t="s">
        <v>89</v>
      </c>
      <c r="AV144" s="14" t="s">
        <v>137</v>
      </c>
      <c r="AW144" s="14" t="s">
        <v>35</v>
      </c>
      <c r="AX144" s="14" t="s">
        <v>87</v>
      </c>
      <c r="AY144" s="257" t="s">
        <v>130</v>
      </c>
    </row>
    <row r="145" spans="1:65" s="2" customFormat="1" ht="24.15" customHeight="1">
      <c r="A145" s="38"/>
      <c r="B145" s="39"/>
      <c r="C145" s="218" t="s">
        <v>137</v>
      </c>
      <c r="D145" s="218" t="s">
        <v>132</v>
      </c>
      <c r="E145" s="219" t="s">
        <v>160</v>
      </c>
      <c r="F145" s="220" t="s">
        <v>161</v>
      </c>
      <c r="G145" s="221" t="s">
        <v>135</v>
      </c>
      <c r="H145" s="222">
        <v>3</v>
      </c>
      <c r="I145" s="223"/>
      <c r="J145" s="224">
        <f>ROUND(I145*H145,2)</f>
        <v>0</v>
      </c>
      <c r="K145" s="220" t="s">
        <v>155</v>
      </c>
      <c r="L145" s="44"/>
      <c r="M145" s="225" t="s">
        <v>1</v>
      </c>
      <c r="N145" s="226" t="s">
        <v>44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137</v>
      </c>
      <c r="AT145" s="229" t="s">
        <v>132</v>
      </c>
      <c r="AU145" s="229" t="s">
        <v>89</v>
      </c>
      <c r="AY145" s="17" t="s">
        <v>130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87</v>
      </c>
      <c r="BK145" s="230">
        <f>ROUND(I145*H145,2)</f>
        <v>0</v>
      </c>
      <c r="BL145" s="17" t="s">
        <v>137</v>
      </c>
      <c r="BM145" s="229" t="s">
        <v>162</v>
      </c>
    </row>
    <row r="146" spans="1:47" s="2" customFormat="1" ht="12">
      <c r="A146" s="38"/>
      <c r="B146" s="39"/>
      <c r="C146" s="40"/>
      <c r="D146" s="231" t="s">
        <v>139</v>
      </c>
      <c r="E146" s="40"/>
      <c r="F146" s="232" t="s">
        <v>163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139</v>
      </c>
      <c r="AU146" s="17" t="s">
        <v>89</v>
      </c>
    </row>
    <row r="147" spans="1:51" s="15" customFormat="1" ht="12">
      <c r="A147" s="15"/>
      <c r="B147" s="258"/>
      <c r="C147" s="259"/>
      <c r="D147" s="231" t="s">
        <v>141</v>
      </c>
      <c r="E147" s="260" t="s">
        <v>1</v>
      </c>
      <c r="F147" s="261" t="s">
        <v>164</v>
      </c>
      <c r="G147" s="259"/>
      <c r="H147" s="260" t="s">
        <v>1</v>
      </c>
      <c r="I147" s="262"/>
      <c r="J147" s="259"/>
      <c r="K147" s="259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141</v>
      </c>
      <c r="AU147" s="267" t="s">
        <v>89</v>
      </c>
      <c r="AV147" s="15" t="s">
        <v>87</v>
      </c>
      <c r="AW147" s="15" t="s">
        <v>35</v>
      </c>
      <c r="AX147" s="15" t="s">
        <v>79</v>
      </c>
      <c r="AY147" s="267" t="s">
        <v>130</v>
      </c>
    </row>
    <row r="148" spans="1:51" s="13" customFormat="1" ht="12">
      <c r="A148" s="13"/>
      <c r="B148" s="236"/>
      <c r="C148" s="237"/>
      <c r="D148" s="231" t="s">
        <v>141</v>
      </c>
      <c r="E148" s="238" t="s">
        <v>1</v>
      </c>
      <c r="F148" s="239" t="s">
        <v>165</v>
      </c>
      <c r="G148" s="237"/>
      <c r="H148" s="240">
        <v>3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141</v>
      </c>
      <c r="AU148" s="246" t="s">
        <v>89</v>
      </c>
      <c r="AV148" s="13" t="s">
        <v>89</v>
      </c>
      <c r="AW148" s="13" t="s">
        <v>35</v>
      </c>
      <c r="AX148" s="13" t="s">
        <v>87</v>
      </c>
      <c r="AY148" s="246" t="s">
        <v>130</v>
      </c>
    </row>
    <row r="149" spans="1:65" s="2" customFormat="1" ht="37.8" customHeight="1">
      <c r="A149" s="38"/>
      <c r="B149" s="39"/>
      <c r="C149" s="218" t="s">
        <v>166</v>
      </c>
      <c r="D149" s="218" t="s">
        <v>132</v>
      </c>
      <c r="E149" s="219" t="s">
        <v>167</v>
      </c>
      <c r="F149" s="220" t="s">
        <v>168</v>
      </c>
      <c r="G149" s="221" t="s">
        <v>135</v>
      </c>
      <c r="H149" s="222">
        <v>149.59</v>
      </c>
      <c r="I149" s="223"/>
      <c r="J149" s="224">
        <f>ROUND(I149*H149,2)</f>
        <v>0</v>
      </c>
      <c r="K149" s="220" t="s">
        <v>136</v>
      </c>
      <c r="L149" s="44"/>
      <c r="M149" s="225" t="s">
        <v>1</v>
      </c>
      <c r="N149" s="226" t="s">
        <v>44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137</v>
      </c>
      <c r="AT149" s="229" t="s">
        <v>132</v>
      </c>
      <c r="AU149" s="229" t="s">
        <v>89</v>
      </c>
      <c r="AY149" s="17" t="s">
        <v>130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87</v>
      </c>
      <c r="BK149" s="230">
        <f>ROUND(I149*H149,2)</f>
        <v>0</v>
      </c>
      <c r="BL149" s="17" t="s">
        <v>137</v>
      </c>
      <c r="BM149" s="229" t="s">
        <v>169</v>
      </c>
    </row>
    <row r="150" spans="1:47" s="2" customFormat="1" ht="12">
      <c r="A150" s="38"/>
      <c r="B150" s="39"/>
      <c r="C150" s="40"/>
      <c r="D150" s="231" t="s">
        <v>139</v>
      </c>
      <c r="E150" s="40"/>
      <c r="F150" s="232" t="s">
        <v>170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139</v>
      </c>
      <c r="AU150" s="17" t="s">
        <v>89</v>
      </c>
    </row>
    <row r="151" spans="1:51" s="13" customFormat="1" ht="12">
      <c r="A151" s="13"/>
      <c r="B151" s="236"/>
      <c r="C151" s="237"/>
      <c r="D151" s="231" t="s">
        <v>141</v>
      </c>
      <c r="E151" s="238" t="s">
        <v>1</v>
      </c>
      <c r="F151" s="239" t="s">
        <v>171</v>
      </c>
      <c r="G151" s="237"/>
      <c r="H151" s="240">
        <v>74.795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141</v>
      </c>
      <c r="AU151" s="246" t="s">
        <v>89</v>
      </c>
      <c r="AV151" s="13" t="s">
        <v>89</v>
      </c>
      <c r="AW151" s="13" t="s">
        <v>35</v>
      </c>
      <c r="AX151" s="13" t="s">
        <v>79</v>
      </c>
      <c r="AY151" s="246" t="s">
        <v>130</v>
      </c>
    </row>
    <row r="152" spans="1:51" s="13" customFormat="1" ht="12">
      <c r="A152" s="13"/>
      <c r="B152" s="236"/>
      <c r="C152" s="237"/>
      <c r="D152" s="231" t="s">
        <v>141</v>
      </c>
      <c r="E152" s="238" t="s">
        <v>1</v>
      </c>
      <c r="F152" s="239" t="s">
        <v>172</v>
      </c>
      <c r="G152" s="237"/>
      <c r="H152" s="240">
        <v>74.795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141</v>
      </c>
      <c r="AU152" s="246" t="s">
        <v>89</v>
      </c>
      <c r="AV152" s="13" t="s">
        <v>89</v>
      </c>
      <c r="AW152" s="13" t="s">
        <v>35</v>
      </c>
      <c r="AX152" s="13" t="s">
        <v>79</v>
      </c>
      <c r="AY152" s="246" t="s">
        <v>130</v>
      </c>
    </row>
    <row r="153" spans="1:51" s="14" customFormat="1" ht="12">
      <c r="A153" s="14"/>
      <c r="B153" s="247"/>
      <c r="C153" s="248"/>
      <c r="D153" s="231" t="s">
        <v>141</v>
      </c>
      <c r="E153" s="249" t="s">
        <v>1</v>
      </c>
      <c r="F153" s="250" t="s">
        <v>151</v>
      </c>
      <c r="G153" s="248"/>
      <c r="H153" s="251">
        <v>149.59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141</v>
      </c>
      <c r="AU153" s="257" t="s">
        <v>89</v>
      </c>
      <c r="AV153" s="14" t="s">
        <v>137</v>
      </c>
      <c r="AW153" s="14" t="s">
        <v>35</v>
      </c>
      <c r="AX153" s="14" t="s">
        <v>87</v>
      </c>
      <c r="AY153" s="257" t="s">
        <v>130</v>
      </c>
    </row>
    <row r="154" spans="1:65" s="2" customFormat="1" ht="33" customHeight="1">
      <c r="A154" s="38"/>
      <c r="B154" s="39"/>
      <c r="C154" s="218" t="s">
        <v>173</v>
      </c>
      <c r="D154" s="218" t="s">
        <v>132</v>
      </c>
      <c r="E154" s="219" t="s">
        <v>174</v>
      </c>
      <c r="F154" s="220" t="s">
        <v>175</v>
      </c>
      <c r="G154" s="221" t="s">
        <v>135</v>
      </c>
      <c r="H154" s="222">
        <v>340.815</v>
      </c>
      <c r="I154" s="223"/>
      <c r="J154" s="224">
        <f>ROUND(I154*H154,2)</f>
        <v>0</v>
      </c>
      <c r="K154" s="220" t="s">
        <v>155</v>
      </c>
      <c r="L154" s="44"/>
      <c r="M154" s="225" t="s">
        <v>1</v>
      </c>
      <c r="N154" s="226" t="s">
        <v>44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137</v>
      </c>
      <c r="AT154" s="229" t="s">
        <v>132</v>
      </c>
      <c r="AU154" s="229" t="s">
        <v>89</v>
      </c>
      <c r="AY154" s="17" t="s">
        <v>130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87</v>
      </c>
      <c r="BK154" s="230">
        <f>ROUND(I154*H154,2)</f>
        <v>0</v>
      </c>
      <c r="BL154" s="17" t="s">
        <v>137</v>
      </c>
      <c r="BM154" s="229" t="s">
        <v>176</v>
      </c>
    </row>
    <row r="155" spans="1:47" s="2" customFormat="1" ht="12">
      <c r="A155" s="38"/>
      <c r="B155" s="39"/>
      <c r="C155" s="40"/>
      <c r="D155" s="231" t="s">
        <v>139</v>
      </c>
      <c r="E155" s="40"/>
      <c r="F155" s="232" t="s">
        <v>177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139</v>
      </c>
      <c r="AU155" s="17" t="s">
        <v>89</v>
      </c>
    </row>
    <row r="156" spans="1:47" s="2" customFormat="1" ht="12">
      <c r="A156" s="38"/>
      <c r="B156" s="39"/>
      <c r="C156" s="40"/>
      <c r="D156" s="231" t="s">
        <v>178</v>
      </c>
      <c r="E156" s="40"/>
      <c r="F156" s="268" t="s">
        <v>179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178</v>
      </c>
      <c r="AU156" s="17" t="s">
        <v>89</v>
      </c>
    </row>
    <row r="157" spans="1:51" s="13" customFormat="1" ht="12">
      <c r="A157" s="13"/>
      <c r="B157" s="236"/>
      <c r="C157" s="237"/>
      <c r="D157" s="231" t="s">
        <v>141</v>
      </c>
      <c r="E157" s="238" t="s">
        <v>1</v>
      </c>
      <c r="F157" s="239" t="s">
        <v>180</v>
      </c>
      <c r="G157" s="237"/>
      <c r="H157" s="240">
        <v>342.28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141</v>
      </c>
      <c r="AU157" s="246" t="s">
        <v>89</v>
      </c>
      <c r="AV157" s="13" t="s">
        <v>89</v>
      </c>
      <c r="AW157" s="13" t="s">
        <v>35</v>
      </c>
      <c r="AX157" s="13" t="s">
        <v>79</v>
      </c>
      <c r="AY157" s="246" t="s">
        <v>130</v>
      </c>
    </row>
    <row r="158" spans="1:51" s="13" customFormat="1" ht="12">
      <c r="A158" s="13"/>
      <c r="B158" s="236"/>
      <c r="C158" s="237"/>
      <c r="D158" s="231" t="s">
        <v>141</v>
      </c>
      <c r="E158" s="238" t="s">
        <v>1</v>
      </c>
      <c r="F158" s="239" t="s">
        <v>181</v>
      </c>
      <c r="G158" s="237"/>
      <c r="H158" s="240">
        <v>-1.465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141</v>
      </c>
      <c r="AU158" s="246" t="s">
        <v>89</v>
      </c>
      <c r="AV158" s="13" t="s">
        <v>89</v>
      </c>
      <c r="AW158" s="13" t="s">
        <v>35</v>
      </c>
      <c r="AX158" s="13" t="s">
        <v>79</v>
      </c>
      <c r="AY158" s="246" t="s">
        <v>130</v>
      </c>
    </row>
    <row r="159" spans="1:51" s="14" customFormat="1" ht="12">
      <c r="A159" s="14"/>
      <c r="B159" s="247"/>
      <c r="C159" s="248"/>
      <c r="D159" s="231" t="s">
        <v>141</v>
      </c>
      <c r="E159" s="249" t="s">
        <v>1</v>
      </c>
      <c r="F159" s="250" t="s">
        <v>151</v>
      </c>
      <c r="G159" s="248"/>
      <c r="H159" s="251">
        <v>340.815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141</v>
      </c>
      <c r="AU159" s="257" t="s">
        <v>89</v>
      </c>
      <c r="AV159" s="14" t="s">
        <v>137</v>
      </c>
      <c r="AW159" s="14" t="s">
        <v>35</v>
      </c>
      <c r="AX159" s="14" t="s">
        <v>87</v>
      </c>
      <c r="AY159" s="257" t="s">
        <v>130</v>
      </c>
    </row>
    <row r="160" spans="1:65" s="2" customFormat="1" ht="24.15" customHeight="1">
      <c r="A160" s="38"/>
      <c r="B160" s="39"/>
      <c r="C160" s="218" t="s">
        <v>182</v>
      </c>
      <c r="D160" s="218" t="s">
        <v>132</v>
      </c>
      <c r="E160" s="219" t="s">
        <v>183</v>
      </c>
      <c r="F160" s="220" t="s">
        <v>184</v>
      </c>
      <c r="G160" s="221" t="s">
        <v>135</v>
      </c>
      <c r="H160" s="222">
        <v>74.795</v>
      </c>
      <c r="I160" s="223"/>
      <c r="J160" s="224">
        <f>ROUND(I160*H160,2)</f>
        <v>0</v>
      </c>
      <c r="K160" s="220" t="s">
        <v>136</v>
      </c>
      <c r="L160" s="44"/>
      <c r="M160" s="225" t="s">
        <v>1</v>
      </c>
      <c r="N160" s="226" t="s">
        <v>44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137</v>
      </c>
      <c r="AT160" s="229" t="s">
        <v>132</v>
      </c>
      <c r="AU160" s="229" t="s">
        <v>89</v>
      </c>
      <c r="AY160" s="17" t="s">
        <v>130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87</v>
      </c>
      <c r="BK160" s="230">
        <f>ROUND(I160*H160,2)</f>
        <v>0</v>
      </c>
      <c r="BL160" s="17" t="s">
        <v>137</v>
      </c>
      <c r="BM160" s="229" t="s">
        <v>185</v>
      </c>
    </row>
    <row r="161" spans="1:47" s="2" customFormat="1" ht="12">
      <c r="A161" s="38"/>
      <c r="B161" s="39"/>
      <c r="C161" s="40"/>
      <c r="D161" s="231" t="s">
        <v>139</v>
      </c>
      <c r="E161" s="40"/>
      <c r="F161" s="232" t="s">
        <v>186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139</v>
      </c>
      <c r="AU161" s="17" t="s">
        <v>89</v>
      </c>
    </row>
    <row r="162" spans="1:51" s="13" customFormat="1" ht="12">
      <c r="A162" s="13"/>
      <c r="B162" s="236"/>
      <c r="C162" s="237"/>
      <c r="D162" s="231" t="s">
        <v>141</v>
      </c>
      <c r="E162" s="238" t="s">
        <v>1</v>
      </c>
      <c r="F162" s="239" t="s">
        <v>187</v>
      </c>
      <c r="G162" s="237"/>
      <c r="H162" s="240">
        <v>74.795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141</v>
      </c>
      <c r="AU162" s="246" t="s">
        <v>89</v>
      </c>
      <c r="AV162" s="13" t="s">
        <v>89</v>
      </c>
      <c r="AW162" s="13" t="s">
        <v>35</v>
      </c>
      <c r="AX162" s="13" t="s">
        <v>79</v>
      </c>
      <c r="AY162" s="246" t="s">
        <v>130</v>
      </c>
    </row>
    <row r="163" spans="1:51" s="14" customFormat="1" ht="12">
      <c r="A163" s="14"/>
      <c r="B163" s="247"/>
      <c r="C163" s="248"/>
      <c r="D163" s="231" t="s">
        <v>141</v>
      </c>
      <c r="E163" s="249" t="s">
        <v>1</v>
      </c>
      <c r="F163" s="250" t="s">
        <v>151</v>
      </c>
      <c r="G163" s="248"/>
      <c r="H163" s="251">
        <v>74.795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141</v>
      </c>
      <c r="AU163" s="257" t="s">
        <v>89</v>
      </c>
      <c r="AV163" s="14" t="s">
        <v>137</v>
      </c>
      <c r="AW163" s="14" t="s">
        <v>35</v>
      </c>
      <c r="AX163" s="14" t="s">
        <v>87</v>
      </c>
      <c r="AY163" s="257" t="s">
        <v>130</v>
      </c>
    </row>
    <row r="164" spans="1:65" s="2" customFormat="1" ht="24.15" customHeight="1">
      <c r="A164" s="38"/>
      <c r="B164" s="39"/>
      <c r="C164" s="218" t="s">
        <v>188</v>
      </c>
      <c r="D164" s="218" t="s">
        <v>132</v>
      </c>
      <c r="E164" s="219" t="s">
        <v>189</v>
      </c>
      <c r="F164" s="220" t="s">
        <v>190</v>
      </c>
      <c r="G164" s="221" t="s">
        <v>135</v>
      </c>
      <c r="H164" s="222">
        <v>45.84</v>
      </c>
      <c r="I164" s="223"/>
      <c r="J164" s="224">
        <f>ROUND(I164*H164,2)</f>
        <v>0</v>
      </c>
      <c r="K164" s="220" t="s">
        <v>136</v>
      </c>
      <c r="L164" s="44"/>
      <c r="M164" s="225" t="s">
        <v>1</v>
      </c>
      <c r="N164" s="226" t="s">
        <v>44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137</v>
      </c>
      <c r="AT164" s="229" t="s">
        <v>132</v>
      </c>
      <c r="AU164" s="229" t="s">
        <v>89</v>
      </c>
      <c r="AY164" s="17" t="s">
        <v>130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87</v>
      </c>
      <c r="BK164" s="230">
        <f>ROUND(I164*H164,2)</f>
        <v>0</v>
      </c>
      <c r="BL164" s="17" t="s">
        <v>137</v>
      </c>
      <c r="BM164" s="229" t="s">
        <v>191</v>
      </c>
    </row>
    <row r="165" spans="1:47" s="2" customFormat="1" ht="12">
      <c r="A165" s="38"/>
      <c r="B165" s="39"/>
      <c r="C165" s="40"/>
      <c r="D165" s="231" t="s">
        <v>139</v>
      </c>
      <c r="E165" s="40"/>
      <c r="F165" s="232" t="s">
        <v>192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139</v>
      </c>
      <c r="AU165" s="17" t="s">
        <v>89</v>
      </c>
    </row>
    <row r="166" spans="1:51" s="13" customFormat="1" ht="12">
      <c r="A166" s="13"/>
      <c r="B166" s="236"/>
      <c r="C166" s="237"/>
      <c r="D166" s="231" t="s">
        <v>141</v>
      </c>
      <c r="E166" s="238" t="s">
        <v>1</v>
      </c>
      <c r="F166" s="239" t="s">
        <v>193</v>
      </c>
      <c r="G166" s="237"/>
      <c r="H166" s="240">
        <v>29.21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141</v>
      </c>
      <c r="AU166" s="246" t="s">
        <v>89</v>
      </c>
      <c r="AV166" s="13" t="s">
        <v>89</v>
      </c>
      <c r="AW166" s="13" t="s">
        <v>35</v>
      </c>
      <c r="AX166" s="13" t="s">
        <v>79</v>
      </c>
      <c r="AY166" s="246" t="s">
        <v>130</v>
      </c>
    </row>
    <row r="167" spans="1:51" s="13" customFormat="1" ht="12">
      <c r="A167" s="13"/>
      <c r="B167" s="236"/>
      <c r="C167" s="237"/>
      <c r="D167" s="231" t="s">
        <v>141</v>
      </c>
      <c r="E167" s="238" t="s">
        <v>1</v>
      </c>
      <c r="F167" s="239" t="s">
        <v>194</v>
      </c>
      <c r="G167" s="237"/>
      <c r="H167" s="240">
        <v>7.74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141</v>
      </c>
      <c r="AU167" s="246" t="s">
        <v>89</v>
      </c>
      <c r="AV167" s="13" t="s">
        <v>89</v>
      </c>
      <c r="AW167" s="13" t="s">
        <v>35</v>
      </c>
      <c r="AX167" s="13" t="s">
        <v>79</v>
      </c>
      <c r="AY167" s="246" t="s">
        <v>130</v>
      </c>
    </row>
    <row r="168" spans="1:51" s="13" customFormat="1" ht="12">
      <c r="A168" s="13"/>
      <c r="B168" s="236"/>
      <c r="C168" s="237"/>
      <c r="D168" s="231" t="s">
        <v>141</v>
      </c>
      <c r="E168" s="238" t="s">
        <v>1</v>
      </c>
      <c r="F168" s="239" t="s">
        <v>195</v>
      </c>
      <c r="G168" s="237"/>
      <c r="H168" s="240">
        <v>2.38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141</v>
      </c>
      <c r="AU168" s="246" t="s">
        <v>89</v>
      </c>
      <c r="AV168" s="13" t="s">
        <v>89</v>
      </c>
      <c r="AW168" s="13" t="s">
        <v>35</v>
      </c>
      <c r="AX168" s="13" t="s">
        <v>79</v>
      </c>
      <c r="AY168" s="246" t="s">
        <v>130</v>
      </c>
    </row>
    <row r="169" spans="1:51" s="13" customFormat="1" ht="12">
      <c r="A169" s="13"/>
      <c r="B169" s="236"/>
      <c r="C169" s="237"/>
      <c r="D169" s="231" t="s">
        <v>141</v>
      </c>
      <c r="E169" s="238" t="s">
        <v>1</v>
      </c>
      <c r="F169" s="239" t="s">
        <v>196</v>
      </c>
      <c r="G169" s="237"/>
      <c r="H169" s="240">
        <v>6.51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141</v>
      </c>
      <c r="AU169" s="246" t="s">
        <v>89</v>
      </c>
      <c r="AV169" s="13" t="s">
        <v>89</v>
      </c>
      <c r="AW169" s="13" t="s">
        <v>35</v>
      </c>
      <c r="AX169" s="13" t="s">
        <v>79</v>
      </c>
      <c r="AY169" s="246" t="s">
        <v>130</v>
      </c>
    </row>
    <row r="170" spans="1:51" s="14" customFormat="1" ht="12">
      <c r="A170" s="14"/>
      <c r="B170" s="247"/>
      <c r="C170" s="248"/>
      <c r="D170" s="231" t="s">
        <v>141</v>
      </c>
      <c r="E170" s="249" t="s">
        <v>1</v>
      </c>
      <c r="F170" s="250" t="s">
        <v>151</v>
      </c>
      <c r="G170" s="248"/>
      <c r="H170" s="251">
        <v>45.84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141</v>
      </c>
      <c r="AU170" s="257" t="s">
        <v>89</v>
      </c>
      <c r="AV170" s="14" t="s">
        <v>137</v>
      </c>
      <c r="AW170" s="14" t="s">
        <v>35</v>
      </c>
      <c r="AX170" s="14" t="s">
        <v>87</v>
      </c>
      <c r="AY170" s="257" t="s">
        <v>130</v>
      </c>
    </row>
    <row r="171" spans="1:65" s="2" customFormat="1" ht="16.5" customHeight="1">
      <c r="A171" s="38"/>
      <c r="B171" s="39"/>
      <c r="C171" s="269" t="s">
        <v>197</v>
      </c>
      <c r="D171" s="269" t="s">
        <v>198</v>
      </c>
      <c r="E171" s="270" t="s">
        <v>199</v>
      </c>
      <c r="F171" s="271" t="s">
        <v>200</v>
      </c>
      <c r="G171" s="272" t="s">
        <v>201</v>
      </c>
      <c r="H171" s="273">
        <v>82.512</v>
      </c>
      <c r="I171" s="274"/>
      <c r="J171" s="275">
        <f>ROUND(I171*H171,2)</f>
        <v>0</v>
      </c>
      <c r="K171" s="271" t="s">
        <v>136</v>
      </c>
      <c r="L171" s="276"/>
      <c r="M171" s="277" t="s">
        <v>1</v>
      </c>
      <c r="N171" s="278" t="s">
        <v>44</v>
      </c>
      <c r="O171" s="91"/>
      <c r="P171" s="227">
        <f>O171*H171</f>
        <v>0</v>
      </c>
      <c r="Q171" s="227">
        <v>1</v>
      </c>
      <c r="R171" s="227">
        <f>Q171*H171</f>
        <v>82.512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188</v>
      </c>
      <c r="AT171" s="229" t="s">
        <v>198</v>
      </c>
      <c r="AU171" s="229" t="s">
        <v>89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87</v>
      </c>
      <c r="BK171" s="230">
        <f>ROUND(I171*H171,2)</f>
        <v>0</v>
      </c>
      <c r="BL171" s="17" t="s">
        <v>137</v>
      </c>
      <c r="BM171" s="229" t="s">
        <v>202</v>
      </c>
    </row>
    <row r="172" spans="1:47" s="2" customFormat="1" ht="12">
      <c r="A172" s="38"/>
      <c r="B172" s="39"/>
      <c r="C172" s="40"/>
      <c r="D172" s="231" t="s">
        <v>139</v>
      </c>
      <c r="E172" s="40"/>
      <c r="F172" s="232" t="s">
        <v>200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139</v>
      </c>
      <c r="AU172" s="17" t="s">
        <v>89</v>
      </c>
    </row>
    <row r="173" spans="1:47" s="2" customFormat="1" ht="12">
      <c r="A173" s="38"/>
      <c r="B173" s="39"/>
      <c r="C173" s="40"/>
      <c r="D173" s="231" t="s">
        <v>178</v>
      </c>
      <c r="E173" s="40"/>
      <c r="F173" s="268" t="s">
        <v>203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178</v>
      </c>
      <c r="AU173" s="17" t="s">
        <v>89</v>
      </c>
    </row>
    <row r="174" spans="1:51" s="13" customFormat="1" ht="12">
      <c r="A174" s="13"/>
      <c r="B174" s="236"/>
      <c r="C174" s="237"/>
      <c r="D174" s="231" t="s">
        <v>141</v>
      </c>
      <c r="E174" s="238" t="s">
        <v>1</v>
      </c>
      <c r="F174" s="239" t="s">
        <v>204</v>
      </c>
      <c r="G174" s="237"/>
      <c r="H174" s="240">
        <v>45.84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141</v>
      </c>
      <c r="AU174" s="246" t="s">
        <v>89</v>
      </c>
      <c r="AV174" s="13" t="s">
        <v>89</v>
      </c>
      <c r="AW174" s="13" t="s">
        <v>35</v>
      </c>
      <c r="AX174" s="13" t="s">
        <v>87</v>
      </c>
      <c r="AY174" s="246" t="s">
        <v>130</v>
      </c>
    </row>
    <row r="175" spans="1:51" s="13" customFormat="1" ht="12">
      <c r="A175" s="13"/>
      <c r="B175" s="236"/>
      <c r="C175" s="237"/>
      <c r="D175" s="231" t="s">
        <v>141</v>
      </c>
      <c r="E175" s="237"/>
      <c r="F175" s="239" t="s">
        <v>205</v>
      </c>
      <c r="G175" s="237"/>
      <c r="H175" s="240">
        <v>82.512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141</v>
      </c>
      <c r="AU175" s="246" t="s">
        <v>89</v>
      </c>
      <c r="AV175" s="13" t="s">
        <v>89</v>
      </c>
      <c r="AW175" s="13" t="s">
        <v>4</v>
      </c>
      <c r="AX175" s="13" t="s">
        <v>87</v>
      </c>
      <c r="AY175" s="246" t="s">
        <v>130</v>
      </c>
    </row>
    <row r="176" spans="1:65" s="2" customFormat="1" ht="33" customHeight="1">
      <c r="A176" s="38"/>
      <c r="B176" s="39"/>
      <c r="C176" s="218" t="s">
        <v>206</v>
      </c>
      <c r="D176" s="218" t="s">
        <v>132</v>
      </c>
      <c r="E176" s="219" t="s">
        <v>207</v>
      </c>
      <c r="F176" s="220" t="s">
        <v>208</v>
      </c>
      <c r="G176" s="221" t="s">
        <v>201</v>
      </c>
      <c r="H176" s="222">
        <v>613.467</v>
      </c>
      <c r="I176" s="223"/>
      <c r="J176" s="224">
        <f>ROUND(I176*H176,2)</f>
        <v>0</v>
      </c>
      <c r="K176" s="220" t="s">
        <v>155</v>
      </c>
      <c r="L176" s="44"/>
      <c r="M176" s="225" t="s">
        <v>1</v>
      </c>
      <c r="N176" s="226" t="s">
        <v>44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137</v>
      </c>
      <c r="AT176" s="229" t="s">
        <v>132</v>
      </c>
      <c r="AU176" s="229" t="s">
        <v>89</v>
      </c>
      <c r="AY176" s="17" t="s">
        <v>130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87</v>
      </c>
      <c r="BK176" s="230">
        <f>ROUND(I176*H176,2)</f>
        <v>0</v>
      </c>
      <c r="BL176" s="17" t="s">
        <v>137</v>
      </c>
      <c r="BM176" s="229" t="s">
        <v>209</v>
      </c>
    </row>
    <row r="177" spans="1:47" s="2" customFormat="1" ht="12">
      <c r="A177" s="38"/>
      <c r="B177" s="39"/>
      <c r="C177" s="40"/>
      <c r="D177" s="231" t="s">
        <v>139</v>
      </c>
      <c r="E177" s="40"/>
      <c r="F177" s="232" t="s">
        <v>210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139</v>
      </c>
      <c r="AU177" s="17" t="s">
        <v>89</v>
      </c>
    </row>
    <row r="178" spans="1:51" s="13" customFormat="1" ht="12">
      <c r="A178" s="13"/>
      <c r="B178" s="236"/>
      <c r="C178" s="237"/>
      <c r="D178" s="231" t="s">
        <v>141</v>
      </c>
      <c r="E178" s="238" t="s">
        <v>1</v>
      </c>
      <c r="F178" s="239" t="s">
        <v>211</v>
      </c>
      <c r="G178" s="237"/>
      <c r="H178" s="240">
        <v>340.815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141</v>
      </c>
      <c r="AU178" s="246" t="s">
        <v>89</v>
      </c>
      <c r="AV178" s="13" t="s">
        <v>89</v>
      </c>
      <c r="AW178" s="13" t="s">
        <v>35</v>
      </c>
      <c r="AX178" s="13" t="s">
        <v>87</v>
      </c>
      <c r="AY178" s="246" t="s">
        <v>130</v>
      </c>
    </row>
    <row r="179" spans="1:51" s="13" customFormat="1" ht="12">
      <c r="A179" s="13"/>
      <c r="B179" s="236"/>
      <c r="C179" s="237"/>
      <c r="D179" s="231" t="s">
        <v>141</v>
      </c>
      <c r="E179" s="237"/>
      <c r="F179" s="239" t="s">
        <v>212</v>
      </c>
      <c r="G179" s="237"/>
      <c r="H179" s="240">
        <v>613.467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141</v>
      </c>
      <c r="AU179" s="246" t="s">
        <v>89</v>
      </c>
      <c r="AV179" s="13" t="s">
        <v>89</v>
      </c>
      <c r="AW179" s="13" t="s">
        <v>4</v>
      </c>
      <c r="AX179" s="13" t="s">
        <v>87</v>
      </c>
      <c r="AY179" s="246" t="s">
        <v>130</v>
      </c>
    </row>
    <row r="180" spans="1:65" s="2" customFormat="1" ht="16.5" customHeight="1">
      <c r="A180" s="38"/>
      <c r="B180" s="39"/>
      <c r="C180" s="218" t="s">
        <v>213</v>
      </c>
      <c r="D180" s="218" t="s">
        <v>132</v>
      </c>
      <c r="E180" s="219" t="s">
        <v>214</v>
      </c>
      <c r="F180" s="220" t="s">
        <v>215</v>
      </c>
      <c r="G180" s="221" t="s">
        <v>135</v>
      </c>
      <c r="H180" s="222">
        <v>74.795</v>
      </c>
      <c r="I180" s="223"/>
      <c r="J180" s="224">
        <f>ROUND(I180*H180,2)</f>
        <v>0</v>
      </c>
      <c r="K180" s="220" t="s">
        <v>136</v>
      </c>
      <c r="L180" s="44"/>
      <c r="M180" s="225" t="s">
        <v>1</v>
      </c>
      <c r="N180" s="226" t="s">
        <v>44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137</v>
      </c>
      <c r="AT180" s="229" t="s">
        <v>132</v>
      </c>
      <c r="AU180" s="229" t="s">
        <v>89</v>
      </c>
      <c r="AY180" s="17" t="s">
        <v>130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87</v>
      </c>
      <c r="BK180" s="230">
        <f>ROUND(I180*H180,2)</f>
        <v>0</v>
      </c>
      <c r="BL180" s="17" t="s">
        <v>137</v>
      </c>
      <c r="BM180" s="229" t="s">
        <v>216</v>
      </c>
    </row>
    <row r="181" spans="1:47" s="2" customFormat="1" ht="12">
      <c r="A181" s="38"/>
      <c r="B181" s="39"/>
      <c r="C181" s="40"/>
      <c r="D181" s="231" t="s">
        <v>139</v>
      </c>
      <c r="E181" s="40"/>
      <c r="F181" s="232" t="s">
        <v>217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139</v>
      </c>
      <c r="AU181" s="17" t="s">
        <v>89</v>
      </c>
    </row>
    <row r="182" spans="1:51" s="13" customFormat="1" ht="12">
      <c r="A182" s="13"/>
      <c r="B182" s="236"/>
      <c r="C182" s="237"/>
      <c r="D182" s="231" t="s">
        <v>141</v>
      </c>
      <c r="E182" s="238" t="s">
        <v>1</v>
      </c>
      <c r="F182" s="239" t="s">
        <v>187</v>
      </c>
      <c r="G182" s="237"/>
      <c r="H182" s="240">
        <v>74.795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141</v>
      </c>
      <c r="AU182" s="246" t="s">
        <v>89</v>
      </c>
      <c r="AV182" s="13" t="s">
        <v>89</v>
      </c>
      <c r="AW182" s="13" t="s">
        <v>35</v>
      </c>
      <c r="AX182" s="13" t="s">
        <v>87</v>
      </c>
      <c r="AY182" s="246" t="s">
        <v>130</v>
      </c>
    </row>
    <row r="183" spans="1:65" s="2" customFormat="1" ht="24.15" customHeight="1">
      <c r="A183" s="38"/>
      <c r="B183" s="39"/>
      <c r="C183" s="218" t="s">
        <v>218</v>
      </c>
      <c r="D183" s="218" t="s">
        <v>132</v>
      </c>
      <c r="E183" s="219" t="s">
        <v>219</v>
      </c>
      <c r="F183" s="220" t="s">
        <v>220</v>
      </c>
      <c r="G183" s="221" t="s">
        <v>135</v>
      </c>
      <c r="H183" s="222">
        <v>3.925</v>
      </c>
      <c r="I183" s="223"/>
      <c r="J183" s="224">
        <f>ROUND(I183*H183,2)</f>
        <v>0</v>
      </c>
      <c r="K183" s="220" t="s">
        <v>155</v>
      </c>
      <c r="L183" s="44"/>
      <c r="M183" s="225" t="s">
        <v>1</v>
      </c>
      <c r="N183" s="226" t="s">
        <v>44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137</v>
      </c>
      <c r="AT183" s="229" t="s">
        <v>132</v>
      </c>
      <c r="AU183" s="229" t="s">
        <v>89</v>
      </c>
      <c r="AY183" s="17" t="s">
        <v>130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87</v>
      </c>
      <c r="BK183" s="230">
        <f>ROUND(I183*H183,2)</f>
        <v>0</v>
      </c>
      <c r="BL183" s="17" t="s">
        <v>137</v>
      </c>
      <c r="BM183" s="229" t="s">
        <v>221</v>
      </c>
    </row>
    <row r="184" spans="1:47" s="2" customFormat="1" ht="12">
      <c r="A184" s="38"/>
      <c r="B184" s="39"/>
      <c r="C184" s="40"/>
      <c r="D184" s="231" t="s">
        <v>139</v>
      </c>
      <c r="E184" s="40"/>
      <c r="F184" s="232" t="s">
        <v>222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139</v>
      </c>
      <c r="AU184" s="17" t="s">
        <v>89</v>
      </c>
    </row>
    <row r="185" spans="1:51" s="15" customFormat="1" ht="12">
      <c r="A185" s="15"/>
      <c r="B185" s="258"/>
      <c r="C185" s="259"/>
      <c r="D185" s="231" t="s">
        <v>141</v>
      </c>
      <c r="E185" s="260" t="s">
        <v>1</v>
      </c>
      <c r="F185" s="261" t="s">
        <v>223</v>
      </c>
      <c r="G185" s="259"/>
      <c r="H185" s="260" t="s">
        <v>1</v>
      </c>
      <c r="I185" s="262"/>
      <c r="J185" s="259"/>
      <c r="K185" s="259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141</v>
      </c>
      <c r="AU185" s="267" t="s">
        <v>89</v>
      </c>
      <c r="AV185" s="15" t="s">
        <v>87</v>
      </c>
      <c r="AW185" s="15" t="s">
        <v>35</v>
      </c>
      <c r="AX185" s="15" t="s">
        <v>79</v>
      </c>
      <c r="AY185" s="267" t="s">
        <v>130</v>
      </c>
    </row>
    <row r="186" spans="1:51" s="13" customFormat="1" ht="12">
      <c r="A186" s="13"/>
      <c r="B186" s="236"/>
      <c r="C186" s="237"/>
      <c r="D186" s="231" t="s">
        <v>141</v>
      </c>
      <c r="E186" s="238" t="s">
        <v>1</v>
      </c>
      <c r="F186" s="239" t="s">
        <v>224</v>
      </c>
      <c r="G186" s="237"/>
      <c r="H186" s="240">
        <v>0.295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141</v>
      </c>
      <c r="AU186" s="246" t="s">
        <v>89</v>
      </c>
      <c r="AV186" s="13" t="s">
        <v>89</v>
      </c>
      <c r="AW186" s="13" t="s">
        <v>35</v>
      </c>
      <c r="AX186" s="13" t="s">
        <v>79</v>
      </c>
      <c r="AY186" s="246" t="s">
        <v>130</v>
      </c>
    </row>
    <row r="187" spans="1:51" s="15" customFormat="1" ht="12">
      <c r="A187" s="15"/>
      <c r="B187" s="258"/>
      <c r="C187" s="259"/>
      <c r="D187" s="231" t="s">
        <v>141</v>
      </c>
      <c r="E187" s="260" t="s">
        <v>1</v>
      </c>
      <c r="F187" s="261" t="s">
        <v>225</v>
      </c>
      <c r="G187" s="259"/>
      <c r="H187" s="260" t="s">
        <v>1</v>
      </c>
      <c r="I187" s="262"/>
      <c r="J187" s="259"/>
      <c r="K187" s="259"/>
      <c r="L187" s="263"/>
      <c r="M187" s="264"/>
      <c r="N187" s="265"/>
      <c r="O187" s="265"/>
      <c r="P187" s="265"/>
      <c r="Q187" s="265"/>
      <c r="R187" s="265"/>
      <c r="S187" s="265"/>
      <c r="T187" s="26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7" t="s">
        <v>141</v>
      </c>
      <c r="AU187" s="267" t="s">
        <v>89</v>
      </c>
      <c r="AV187" s="15" t="s">
        <v>87</v>
      </c>
      <c r="AW187" s="15" t="s">
        <v>35</v>
      </c>
      <c r="AX187" s="15" t="s">
        <v>79</v>
      </c>
      <c r="AY187" s="267" t="s">
        <v>130</v>
      </c>
    </row>
    <row r="188" spans="1:51" s="13" customFormat="1" ht="12">
      <c r="A188" s="13"/>
      <c r="B188" s="236"/>
      <c r="C188" s="237"/>
      <c r="D188" s="231" t="s">
        <v>141</v>
      </c>
      <c r="E188" s="238" t="s">
        <v>1</v>
      </c>
      <c r="F188" s="239" t="s">
        <v>226</v>
      </c>
      <c r="G188" s="237"/>
      <c r="H188" s="240">
        <v>0.36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141</v>
      </c>
      <c r="AU188" s="246" t="s">
        <v>89</v>
      </c>
      <c r="AV188" s="13" t="s">
        <v>89</v>
      </c>
      <c r="AW188" s="13" t="s">
        <v>35</v>
      </c>
      <c r="AX188" s="13" t="s">
        <v>79</v>
      </c>
      <c r="AY188" s="246" t="s">
        <v>130</v>
      </c>
    </row>
    <row r="189" spans="1:51" s="13" customFormat="1" ht="12">
      <c r="A189" s="13"/>
      <c r="B189" s="236"/>
      <c r="C189" s="237"/>
      <c r="D189" s="231" t="s">
        <v>141</v>
      </c>
      <c r="E189" s="238" t="s">
        <v>1</v>
      </c>
      <c r="F189" s="239" t="s">
        <v>227</v>
      </c>
      <c r="G189" s="237"/>
      <c r="H189" s="240">
        <v>1.17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141</v>
      </c>
      <c r="AU189" s="246" t="s">
        <v>89</v>
      </c>
      <c r="AV189" s="13" t="s">
        <v>89</v>
      </c>
      <c r="AW189" s="13" t="s">
        <v>35</v>
      </c>
      <c r="AX189" s="13" t="s">
        <v>79</v>
      </c>
      <c r="AY189" s="246" t="s">
        <v>130</v>
      </c>
    </row>
    <row r="190" spans="1:51" s="13" customFormat="1" ht="12">
      <c r="A190" s="13"/>
      <c r="B190" s="236"/>
      <c r="C190" s="237"/>
      <c r="D190" s="231" t="s">
        <v>141</v>
      </c>
      <c r="E190" s="238" t="s">
        <v>1</v>
      </c>
      <c r="F190" s="239" t="s">
        <v>228</v>
      </c>
      <c r="G190" s="237"/>
      <c r="H190" s="240">
        <v>2.1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141</v>
      </c>
      <c r="AU190" s="246" t="s">
        <v>89</v>
      </c>
      <c r="AV190" s="13" t="s">
        <v>89</v>
      </c>
      <c r="AW190" s="13" t="s">
        <v>35</v>
      </c>
      <c r="AX190" s="13" t="s">
        <v>79</v>
      </c>
      <c r="AY190" s="246" t="s">
        <v>130</v>
      </c>
    </row>
    <row r="191" spans="1:51" s="14" customFormat="1" ht="12">
      <c r="A191" s="14"/>
      <c r="B191" s="247"/>
      <c r="C191" s="248"/>
      <c r="D191" s="231" t="s">
        <v>141</v>
      </c>
      <c r="E191" s="249" t="s">
        <v>1</v>
      </c>
      <c r="F191" s="250" t="s">
        <v>151</v>
      </c>
      <c r="G191" s="248"/>
      <c r="H191" s="251">
        <v>3.925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141</v>
      </c>
      <c r="AU191" s="257" t="s">
        <v>89</v>
      </c>
      <c r="AV191" s="14" t="s">
        <v>137</v>
      </c>
      <c r="AW191" s="14" t="s">
        <v>35</v>
      </c>
      <c r="AX191" s="14" t="s">
        <v>87</v>
      </c>
      <c r="AY191" s="257" t="s">
        <v>130</v>
      </c>
    </row>
    <row r="192" spans="1:65" s="2" customFormat="1" ht="16.5" customHeight="1">
      <c r="A192" s="38"/>
      <c r="B192" s="39"/>
      <c r="C192" s="269" t="s">
        <v>229</v>
      </c>
      <c r="D192" s="269" t="s">
        <v>198</v>
      </c>
      <c r="E192" s="270" t="s">
        <v>230</v>
      </c>
      <c r="F192" s="271" t="s">
        <v>231</v>
      </c>
      <c r="G192" s="272" t="s">
        <v>201</v>
      </c>
      <c r="H192" s="273">
        <v>0.72</v>
      </c>
      <c r="I192" s="274"/>
      <c r="J192" s="275">
        <f>ROUND(I192*H192,2)</f>
        <v>0</v>
      </c>
      <c r="K192" s="271" t="s">
        <v>155</v>
      </c>
      <c r="L192" s="276"/>
      <c r="M192" s="277" t="s">
        <v>1</v>
      </c>
      <c r="N192" s="278" t="s">
        <v>44</v>
      </c>
      <c r="O192" s="91"/>
      <c r="P192" s="227">
        <f>O192*H192</f>
        <v>0</v>
      </c>
      <c r="Q192" s="227">
        <v>1</v>
      </c>
      <c r="R192" s="227">
        <f>Q192*H192</f>
        <v>0.72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188</v>
      </c>
      <c r="AT192" s="229" t="s">
        <v>198</v>
      </c>
      <c r="AU192" s="229" t="s">
        <v>89</v>
      </c>
      <c r="AY192" s="17" t="s">
        <v>130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87</v>
      </c>
      <c r="BK192" s="230">
        <f>ROUND(I192*H192,2)</f>
        <v>0</v>
      </c>
      <c r="BL192" s="17" t="s">
        <v>137</v>
      </c>
      <c r="BM192" s="229" t="s">
        <v>232</v>
      </c>
    </row>
    <row r="193" spans="1:47" s="2" customFormat="1" ht="12">
      <c r="A193" s="38"/>
      <c r="B193" s="39"/>
      <c r="C193" s="40"/>
      <c r="D193" s="231" t="s">
        <v>139</v>
      </c>
      <c r="E193" s="40"/>
      <c r="F193" s="232" t="s">
        <v>231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139</v>
      </c>
      <c r="AU193" s="17" t="s">
        <v>89</v>
      </c>
    </row>
    <row r="194" spans="1:51" s="13" customFormat="1" ht="12">
      <c r="A194" s="13"/>
      <c r="B194" s="236"/>
      <c r="C194" s="237"/>
      <c r="D194" s="231" t="s">
        <v>141</v>
      </c>
      <c r="E194" s="238" t="s">
        <v>1</v>
      </c>
      <c r="F194" s="239" t="s">
        <v>226</v>
      </c>
      <c r="G194" s="237"/>
      <c r="H194" s="240">
        <v>0.36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141</v>
      </c>
      <c r="AU194" s="246" t="s">
        <v>89</v>
      </c>
      <c r="AV194" s="13" t="s">
        <v>89</v>
      </c>
      <c r="AW194" s="13" t="s">
        <v>35</v>
      </c>
      <c r="AX194" s="13" t="s">
        <v>87</v>
      </c>
      <c r="AY194" s="246" t="s">
        <v>130</v>
      </c>
    </row>
    <row r="195" spans="1:51" s="13" customFormat="1" ht="12">
      <c r="A195" s="13"/>
      <c r="B195" s="236"/>
      <c r="C195" s="237"/>
      <c r="D195" s="231" t="s">
        <v>141</v>
      </c>
      <c r="E195" s="237"/>
      <c r="F195" s="239" t="s">
        <v>233</v>
      </c>
      <c r="G195" s="237"/>
      <c r="H195" s="240">
        <v>0.72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141</v>
      </c>
      <c r="AU195" s="246" t="s">
        <v>89</v>
      </c>
      <c r="AV195" s="13" t="s">
        <v>89</v>
      </c>
      <c r="AW195" s="13" t="s">
        <v>4</v>
      </c>
      <c r="AX195" s="13" t="s">
        <v>87</v>
      </c>
      <c r="AY195" s="246" t="s">
        <v>130</v>
      </c>
    </row>
    <row r="196" spans="1:65" s="2" customFormat="1" ht="24.15" customHeight="1">
      <c r="A196" s="38"/>
      <c r="B196" s="39"/>
      <c r="C196" s="218" t="s">
        <v>234</v>
      </c>
      <c r="D196" s="218" t="s">
        <v>132</v>
      </c>
      <c r="E196" s="219" t="s">
        <v>235</v>
      </c>
      <c r="F196" s="220" t="s">
        <v>236</v>
      </c>
      <c r="G196" s="221" t="s">
        <v>135</v>
      </c>
      <c r="H196" s="222">
        <v>0.397</v>
      </c>
      <c r="I196" s="223"/>
      <c r="J196" s="224">
        <f>ROUND(I196*H196,2)</f>
        <v>0</v>
      </c>
      <c r="K196" s="220" t="s">
        <v>155</v>
      </c>
      <c r="L196" s="44"/>
      <c r="M196" s="225" t="s">
        <v>1</v>
      </c>
      <c r="N196" s="226" t="s">
        <v>44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137</v>
      </c>
      <c r="AT196" s="229" t="s">
        <v>132</v>
      </c>
      <c r="AU196" s="229" t="s">
        <v>89</v>
      </c>
      <c r="AY196" s="17" t="s">
        <v>130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87</v>
      </c>
      <c r="BK196" s="230">
        <f>ROUND(I196*H196,2)</f>
        <v>0</v>
      </c>
      <c r="BL196" s="17" t="s">
        <v>137</v>
      </c>
      <c r="BM196" s="229" t="s">
        <v>237</v>
      </c>
    </row>
    <row r="197" spans="1:47" s="2" customFormat="1" ht="12">
      <c r="A197" s="38"/>
      <c r="B197" s="39"/>
      <c r="C197" s="40"/>
      <c r="D197" s="231" t="s">
        <v>139</v>
      </c>
      <c r="E197" s="40"/>
      <c r="F197" s="232" t="s">
        <v>238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139</v>
      </c>
      <c r="AU197" s="17" t="s">
        <v>89</v>
      </c>
    </row>
    <row r="198" spans="1:51" s="15" customFormat="1" ht="12">
      <c r="A198" s="15"/>
      <c r="B198" s="258"/>
      <c r="C198" s="259"/>
      <c r="D198" s="231" t="s">
        <v>141</v>
      </c>
      <c r="E198" s="260" t="s">
        <v>1</v>
      </c>
      <c r="F198" s="261" t="s">
        <v>239</v>
      </c>
      <c r="G198" s="259"/>
      <c r="H198" s="260" t="s">
        <v>1</v>
      </c>
      <c r="I198" s="262"/>
      <c r="J198" s="259"/>
      <c r="K198" s="259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141</v>
      </c>
      <c r="AU198" s="267" t="s">
        <v>89</v>
      </c>
      <c r="AV198" s="15" t="s">
        <v>87</v>
      </c>
      <c r="AW198" s="15" t="s">
        <v>35</v>
      </c>
      <c r="AX198" s="15" t="s">
        <v>79</v>
      </c>
      <c r="AY198" s="267" t="s">
        <v>130</v>
      </c>
    </row>
    <row r="199" spans="1:51" s="13" customFormat="1" ht="12">
      <c r="A199" s="13"/>
      <c r="B199" s="236"/>
      <c r="C199" s="237"/>
      <c r="D199" s="231" t="s">
        <v>141</v>
      </c>
      <c r="E199" s="238" t="s">
        <v>1</v>
      </c>
      <c r="F199" s="239" t="s">
        <v>240</v>
      </c>
      <c r="G199" s="237"/>
      <c r="H199" s="240">
        <v>0.397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141</v>
      </c>
      <c r="AU199" s="246" t="s">
        <v>89</v>
      </c>
      <c r="AV199" s="13" t="s">
        <v>89</v>
      </c>
      <c r="AW199" s="13" t="s">
        <v>35</v>
      </c>
      <c r="AX199" s="13" t="s">
        <v>79</v>
      </c>
      <c r="AY199" s="246" t="s">
        <v>130</v>
      </c>
    </row>
    <row r="200" spans="1:51" s="14" customFormat="1" ht="12">
      <c r="A200" s="14"/>
      <c r="B200" s="247"/>
      <c r="C200" s="248"/>
      <c r="D200" s="231" t="s">
        <v>141</v>
      </c>
      <c r="E200" s="249" t="s">
        <v>1</v>
      </c>
      <c r="F200" s="250" t="s">
        <v>151</v>
      </c>
      <c r="G200" s="248"/>
      <c r="H200" s="251">
        <v>0.397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141</v>
      </c>
      <c r="AU200" s="257" t="s">
        <v>89</v>
      </c>
      <c r="AV200" s="14" t="s">
        <v>137</v>
      </c>
      <c r="AW200" s="14" t="s">
        <v>35</v>
      </c>
      <c r="AX200" s="14" t="s">
        <v>87</v>
      </c>
      <c r="AY200" s="257" t="s">
        <v>130</v>
      </c>
    </row>
    <row r="201" spans="1:65" s="2" customFormat="1" ht="16.5" customHeight="1">
      <c r="A201" s="38"/>
      <c r="B201" s="39"/>
      <c r="C201" s="269" t="s">
        <v>8</v>
      </c>
      <c r="D201" s="269" t="s">
        <v>198</v>
      </c>
      <c r="E201" s="270" t="s">
        <v>241</v>
      </c>
      <c r="F201" s="271" t="s">
        <v>242</v>
      </c>
      <c r="G201" s="272" t="s">
        <v>201</v>
      </c>
      <c r="H201" s="273">
        <v>4.994</v>
      </c>
      <c r="I201" s="274"/>
      <c r="J201" s="275">
        <f>ROUND(I201*H201,2)</f>
        <v>0</v>
      </c>
      <c r="K201" s="271" t="s">
        <v>155</v>
      </c>
      <c r="L201" s="276"/>
      <c r="M201" s="277" t="s">
        <v>1</v>
      </c>
      <c r="N201" s="278" t="s">
        <v>44</v>
      </c>
      <c r="O201" s="91"/>
      <c r="P201" s="227">
        <f>O201*H201</f>
        <v>0</v>
      </c>
      <c r="Q201" s="227">
        <v>1</v>
      </c>
      <c r="R201" s="227">
        <f>Q201*H201</f>
        <v>4.994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188</v>
      </c>
      <c r="AT201" s="229" t="s">
        <v>198</v>
      </c>
      <c r="AU201" s="229" t="s">
        <v>89</v>
      </c>
      <c r="AY201" s="17" t="s">
        <v>130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87</v>
      </c>
      <c r="BK201" s="230">
        <f>ROUND(I201*H201,2)</f>
        <v>0</v>
      </c>
      <c r="BL201" s="17" t="s">
        <v>137</v>
      </c>
      <c r="BM201" s="229" t="s">
        <v>243</v>
      </c>
    </row>
    <row r="202" spans="1:47" s="2" customFormat="1" ht="12">
      <c r="A202" s="38"/>
      <c r="B202" s="39"/>
      <c r="C202" s="40"/>
      <c r="D202" s="231" t="s">
        <v>139</v>
      </c>
      <c r="E202" s="40"/>
      <c r="F202" s="232" t="s">
        <v>242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139</v>
      </c>
      <c r="AU202" s="17" t="s">
        <v>89</v>
      </c>
    </row>
    <row r="203" spans="1:51" s="13" customFormat="1" ht="12">
      <c r="A203" s="13"/>
      <c r="B203" s="236"/>
      <c r="C203" s="237"/>
      <c r="D203" s="231" t="s">
        <v>141</v>
      </c>
      <c r="E203" s="238" t="s">
        <v>1</v>
      </c>
      <c r="F203" s="239" t="s">
        <v>244</v>
      </c>
      <c r="G203" s="237"/>
      <c r="H203" s="240">
        <v>2.497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141</v>
      </c>
      <c r="AU203" s="246" t="s">
        <v>89</v>
      </c>
      <c r="AV203" s="13" t="s">
        <v>89</v>
      </c>
      <c r="AW203" s="13" t="s">
        <v>35</v>
      </c>
      <c r="AX203" s="13" t="s">
        <v>87</v>
      </c>
      <c r="AY203" s="246" t="s">
        <v>130</v>
      </c>
    </row>
    <row r="204" spans="1:51" s="13" customFormat="1" ht="12">
      <c r="A204" s="13"/>
      <c r="B204" s="236"/>
      <c r="C204" s="237"/>
      <c r="D204" s="231" t="s">
        <v>141</v>
      </c>
      <c r="E204" s="237"/>
      <c r="F204" s="239" t="s">
        <v>245</v>
      </c>
      <c r="G204" s="237"/>
      <c r="H204" s="240">
        <v>4.994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141</v>
      </c>
      <c r="AU204" s="246" t="s">
        <v>89</v>
      </c>
      <c r="AV204" s="13" t="s">
        <v>89</v>
      </c>
      <c r="AW204" s="13" t="s">
        <v>4</v>
      </c>
      <c r="AX204" s="13" t="s">
        <v>87</v>
      </c>
      <c r="AY204" s="246" t="s">
        <v>130</v>
      </c>
    </row>
    <row r="205" spans="1:65" s="2" customFormat="1" ht="33" customHeight="1">
      <c r="A205" s="38"/>
      <c r="B205" s="39"/>
      <c r="C205" s="218" t="s">
        <v>246</v>
      </c>
      <c r="D205" s="218" t="s">
        <v>132</v>
      </c>
      <c r="E205" s="219" t="s">
        <v>247</v>
      </c>
      <c r="F205" s="220" t="s">
        <v>248</v>
      </c>
      <c r="G205" s="221" t="s">
        <v>249</v>
      </c>
      <c r="H205" s="222">
        <v>747.95</v>
      </c>
      <c r="I205" s="223"/>
      <c r="J205" s="224">
        <f>ROUND(I205*H205,2)</f>
        <v>0</v>
      </c>
      <c r="K205" s="220" t="s">
        <v>155</v>
      </c>
      <c r="L205" s="44"/>
      <c r="M205" s="225" t="s">
        <v>1</v>
      </c>
      <c r="N205" s="226" t="s">
        <v>44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137</v>
      </c>
      <c r="AT205" s="229" t="s">
        <v>132</v>
      </c>
      <c r="AU205" s="229" t="s">
        <v>89</v>
      </c>
      <c r="AY205" s="17" t="s">
        <v>130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87</v>
      </c>
      <c r="BK205" s="230">
        <f>ROUND(I205*H205,2)</f>
        <v>0</v>
      </c>
      <c r="BL205" s="17" t="s">
        <v>137</v>
      </c>
      <c r="BM205" s="229" t="s">
        <v>250</v>
      </c>
    </row>
    <row r="206" spans="1:47" s="2" customFormat="1" ht="12">
      <c r="A206" s="38"/>
      <c r="B206" s="39"/>
      <c r="C206" s="40"/>
      <c r="D206" s="231" t="s">
        <v>139</v>
      </c>
      <c r="E206" s="40"/>
      <c r="F206" s="232" t="s">
        <v>251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139</v>
      </c>
      <c r="AU206" s="17" t="s">
        <v>89</v>
      </c>
    </row>
    <row r="207" spans="1:51" s="13" customFormat="1" ht="12">
      <c r="A207" s="13"/>
      <c r="B207" s="236"/>
      <c r="C207" s="237"/>
      <c r="D207" s="231" t="s">
        <v>141</v>
      </c>
      <c r="E207" s="238" t="s">
        <v>1</v>
      </c>
      <c r="F207" s="239" t="s">
        <v>252</v>
      </c>
      <c r="G207" s="237"/>
      <c r="H207" s="240">
        <v>747.95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141</v>
      </c>
      <c r="AU207" s="246" t="s">
        <v>89</v>
      </c>
      <c r="AV207" s="13" t="s">
        <v>89</v>
      </c>
      <c r="AW207" s="13" t="s">
        <v>35</v>
      </c>
      <c r="AX207" s="13" t="s">
        <v>87</v>
      </c>
      <c r="AY207" s="246" t="s">
        <v>130</v>
      </c>
    </row>
    <row r="208" spans="1:65" s="2" customFormat="1" ht="24.15" customHeight="1">
      <c r="A208" s="38"/>
      <c r="B208" s="39"/>
      <c r="C208" s="218" t="s">
        <v>253</v>
      </c>
      <c r="D208" s="218" t="s">
        <v>132</v>
      </c>
      <c r="E208" s="219" t="s">
        <v>254</v>
      </c>
      <c r="F208" s="220" t="s">
        <v>255</v>
      </c>
      <c r="G208" s="221" t="s">
        <v>249</v>
      </c>
      <c r="H208" s="222">
        <v>747.95</v>
      </c>
      <c r="I208" s="223"/>
      <c r="J208" s="224">
        <f>ROUND(I208*H208,2)</f>
        <v>0</v>
      </c>
      <c r="K208" s="220" t="s">
        <v>155</v>
      </c>
      <c r="L208" s="44"/>
      <c r="M208" s="225" t="s">
        <v>1</v>
      </c>
      <c r="N208" s="226" t="s">
        <v>44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137</v>
      </c>
      <c r="AT208" s="229" t="s">
        <v>132</v>
      </c>
      <c r="AU208" s="229" t="s">
        <v>89</v>
      </c>
      <c r="AY208" s="17" t="s">
        <v>130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87</v>
      </c>
      <c r="BK208" s="230">
        <f>ROUND(I208*H208,2)</f>
        <v>0</v>
      </c>
      <c r="BL208" s="17" t="s">
        <v>137</v>
      </c>
      <c r="BM208" s="229" t="s">
        <v>256</v>
      </c>
    </row>
    <row r="209" spans="1:47" s="2" customFormat="1" ht="12">
      <c r="A209" s="38"/>
      <c r="B209" s="39"/>
      <c r="C209" s="40"/>
      <c r="D209" s="231" t="s">
        <v>139</v>
      </c>
      <c r="E209" s="40"/>
      <c r="F209" s="232" t="s">
        <v>257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139</v>
      </c>
      <c r="AU209" s="17" t="s">
        <v>89</v>
      </c>
    </row>
    <row r="210" spans="1:51" s="13" customFormat="1" ht="12">
      <c r="A210" s="13"/>
      <c r="B210" s="236"/>
      <c r="C210" s="237"/>
      <c r="D210" s="231" t="s">
        <v>141</v>
      </c>
      <c r="E210" s="238" t="s">
        <v>1</v>
      </c>
      <c r="F210" s="239" t="s">
        <v>252</v>
      </c>
      <c r="G210" s="237"/>
      <c r="H210" s="240">
        <v>747.95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141</v>
      </c>
      <c r="AU210" s="246" t="s">
        <v>89</v>
      </c>
      <c r="AV210" s="13" t="s">
        <v>89</v>
      </c>
      <c r="AW210" s="13" t="s">
        <v>35</v>
      </c>
      <c r="AX210" s="13" t="s">
        <v>87</v>
      </c>
      <c r="AY210" s="246" t="s">
        <v>130</v>
      </c>
    </row>
    <row r="211" spans="1:65" s="2" customFormat="1" ht="24.15" customHeight="1">
      <c r="A211" s="38"/>
      <c r="B211" s="39"/>
      <c r="C211" s="218" t="s">
        <v>258</v>
      </c>
      <c r="D211" s="218" t="s">
        <v>132</v>
      </c>
      <c r="E211" s="219" t="s">
        <v>259</v>
      </c>
      <c r="F211" s="220" t="s">
        <v>260</v>
      </c>
      <c r="G211" s="221" t="s">
        <v>249</v>
      </c>
      <c r="H211" s="222">
        <v>747.95</v>
      </c>
      <c r="I211" s="223"/>
      <c r="J211" s="224">
        <f>ROUND(I211*H211,2)</f>
        <v>0</v>
      </c>
      <c r="K211" s="220" t="s">
        <v>155</v>
      </c>
      <c r="L211" s="44"/>
      <c r="M211" s="225" t="s">
        <v>1</v>
      </c>
      <c r="N211" s="226" t="s">
        <v>44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137</v>
      </c>
      <c r="AT211" s="229" t="s">
        <v>132</v>
      </c>
      <c r="AU211" s="229" t="s">
        <v>89</v>
      </c>
      <c r="AY211" s="17" t="s">
        <v>130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87</v>
      </c>
      <c r="BK211" s="230">
        <f>ROUND(I211*H211,2)</f>
        <v>0</v>
      </c>
      <c r="BL211" s="17" t="s">
        <v>137</v>
      </c>
      <c r="BM211" s="229" t="s">
        <v>261</v>
      </c>
    </row>
    <row r="212" spans="1:47" s="2" customFormat="1" ht="12">
      <c r="A212" s="38"/>
      <c r="B212" s="39"/>
      <c r="C212" s="40"/>
      <c r="D212" s="231" t="s">
        <v>139</v>
      </c>
      <c r="E212" s="40"/>
      <c r="F212" s="232" t="s">
        <v>262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139</v>
      </c>
      <c r="AU212" s="17" t="s">
        <v>89</v>
      </c>
    </row>
    <row r="213" spans="1:51" s="13" customFormat="1" ht="12">
      <c r="A213" s="13"/>
      <c r="B213" s="236"/>
      <c r="C213" s="237"/>
      <c r="D213" s="231" t="s">
        <v>141</v>
      </c>
      <c r="E213" s="238" t="s">
        <v>1</v>
      </c>
      <c r="F213" s="239" t="s">
        <v>252</v>
      </c>
      <c r="G213" s="237"/>
      <c r="H213" s="240">
        <v>747.95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141</v>
      </c>
      <c r="AU213" s="246" t="s">
        <v>89</v>
      </c>
      <c r="AV213" s="13" t="s">
        <v>89</v>
      </c>
      <c r="AW213" s="13" t="s">
        <v>35</v>
      </c>
      <c r="AX213" s="13" t="s">
        <v>87</v>
      </c>
      <c r="AY213" s="246" t="s">
        <v>130</v>
      </c>
    </row>
    <row r="214" spans="1:65" s="2" customFormat="1" ht="16.5" customHeight="1">
      <c r="A214" s="38"/>
      <c r="B214" s="39"/>
      <c r="C214" s="269" t="s">
        <v>263</v>
      </c>
      <c r="D214" s="269" t="s">
        <v>198</v>
      </c>
      <c r="E214" s="270" t="s">
        <v>264</v>
      </c>
      <c r="F214" s="271" t="s">
        <v>265</v>
      </c>
      <c r="G214" s="272" t="s">
        <v>266</v>
      </c>
      <c r="H214" s="273">
        <v>22.439</v>
      </c>
      <c r="I214" s="274"/>
      <c r="J214" s="275">
        <f>ROUND(I214*H214,2)</f>
        <v>0</v>
      </c>
      <c r="K214" s="271" t="s">
        <v>155</v>
      </c>
      <c r="L214" s="276"/>
      <c r="M214" s="277" t="s">
        <v>1</v>
      </c>
      <c r="N214" s="278" t="s">
        <v>44</v>
      </c>
      <c r="O214" s="91"/>
      <c r="P214" s="227">
        <f>O214*H214</f>
        <v>0</v>
      </c>
      <c r="Q214" s="227">
        <v>0.001</v>
      </c>
      <c r="R214" s="227">
        <f>Q214*H214</f>
        <v>0.022439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188</v>
      </c>
      <c r="AT214" s="229" t="s">
        <v>198</v>
      </c>
      <c r="AU214" s="229" t="s">
        <v>89</v>
      </c>
      <c r="AY214" s="17" t="s">
        <v>130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87</v>
      </c>
      <c r="BK214" s="230">
        <f>ROUND(I214*H214,2)</f>
        <v>0</v>
      </c>
      <c r="BL214" s="17" t="s">
        <v>137</v>
      </c>
      <c r="BM214" s="229" t="s">
        <v>267</v>
      </c>
    </row>
    <row r="215" spans="1:47" s="2" customFormat="1" ht="12">
      <c r="A215" s="38"/>
      <c r="B215" s="39"/>
      <c r="C215" s="40"/>
      <c r="D215" s="231" t="s">
        <v>139</v>
      </c>
      <c r="E215" s="40"/>
      <c r="F215" s="232" t="s">
        <v>265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139</v>
      </c>
      <c r="AU215" s="17" t="s">
        <v>89</v>
      </c>
    </row>
    <row r="216" spans="1:51" s="13" customFormat="1" ht="12">
      <c r="A216" s="13"/>
      <c r="B216" s="236"/>
      <c r="C216" s="237"/>
      <c r="D216" s="231" t="s">
        <v>141</v>
      </c>
      <c r="E216" s="238" t="s">
        <v>1</v>
      </c>
      <c r="F216" s="239" t="s">
        <v>268</v>
      </c>
      <c r="G216" s="237"/>
      <c r="H216" s="240">
        <v>22.439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141</v>
      </c>
      <c r="AU216" s="246" t="s">
        <v>89</v>
      </c>
      <c r="AV216" s="13" t="s">
        <v>89</v>
      </c>
      <c r="AW216" s="13" t="s">
        <v>35</v>
      </c>
      <c r="AX216" s="13" t="s">
        <v>87</v>
      </c>
      <c r="AY216" s="246" t="s">
        <v>130</v>
      </c>
    </row>
    <row r="217" spans="1:65" s="2" customFormat="1" ht="24.15" customHeight="1">
      <c r="A217" s="38"/>
      <c r="B217" s="39"/>
      <c r="C217" s="218" t="s">
        <v>269</v>
      </c>
      <c r="D217" s="218" t="s">
        <v>132</v>
      </c>
      <c r="E217" s="219" t="s">
        <v>270</v>
      </c>
      <c r="F217" s="220" t="s">
        <v>271</v>
      </c>
      <c r="G217" s="221" t="s">
        <v>249</v>
      </c>
      <c r="H217" s="222">
        <v>2831.18</v>
      </c>
      <c r="I217" s="223"/>
      <c r="J217" s="224">
        <f>ROUND(I217*H217,2)</f>
        <v>0</v>
      </c>
      <c r="K217" s="220" t="s">
        <v>155</v>
      </c>
      <c r="L217" s="44"/>
      <c r="M217" s="225" t="s">
        <v>1</v>
      </c>
      <c r="N217" s="226" t="s">
        <v>44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137</v>
      </c>
      <c r="AT217" s="229" t="s">
        <v>132</v>
      </c>
      <c r="AU217" s="229" t="s">
        <v>89</v>
      </c>
      <c r="AY217" s="17" t="s">
        <v>130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87</v>
      </c>
      <c r="BK217" s="230">
        <f>ROUND(I217*H217,2)</f>
        <v>0</v>
      </c>
      <c r="BL217" s="17" t="s">
        <v>137</v>
      </c>
      <c r="BM217" s="229" t="s">
        <v>272</v>
      </c>
    </row>
    <row r="218" spans="1:47" s="2" customFormat="1" ht="12">
      <c r="A218" s="38"/>
      <c r="B218" s="39"/>
      <c r="C218" s="40"/>
      <c r="D218" s="231" t="s">
        <v>139</v>
      </c>
      <c r="E218" s="40"/>
      <c r="F218" s="232" t="s">
        <v>273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139</v>
      </c>
      <c r="AU218" s="17" t="s">
        <v>89</v>
      </c>
    </row>
    <row r="219" spans="1:51" s="13" customFormat="1" ht="12">
      <c r="A219" s="13"/>
      <c r="B219" s="236"/>
      <c r="C219" s="237"/>
      <c r="D219" s="231" t="s">
        <v>141</v>
      </c>
      <c r="E219" s="238" t="s">
        <v>1</v>
      </c>
      <c r="F219" s="239" t="s">
        <v>274</v>
      </c>
      <c r="G219" s="237"/>
      <c r="H219" s="240">
        <v>2831.18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141</v>
      </c>
      <c r="AU219" s="246" t="s">
        <v>89</v>
      </c>
      <c r="AV219" s="13" t="s">
        <v>89</v>
      </c>
      <c r="AW219" s="13" t="s">
        <v>35</v>
      </c>
      <c r="AX219" s="13" t="s">
        <v>79</v>
      </c>
      <c r="AY219" s="246" t="s">
        <v>130</v>
      </c>
    </row>
    <row r="220" spans="1:51" s="14" customFormat="1" ht="12">
      <c r="A220" s="14"/>
      <c r="B220" s="247"/>
      <c r="C220" s="248"/>
      <c r="D220" s="231" t="s">
        <v>141</v>
      </c>
      <c r="E220" s="249" t="s">
        <v>1</v>
      </c>
      <c r="F220" s="250" t="s">
        <v>151</v>
      </c>
      <c r="G220" s="248"/>
      <c r="H220" s="251">
        <v>2831.18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141</v>
      </c>
      <c r="AU220" s="257" t="s">
        <v>89</v>
      </c>
      <c r="AV220" s="14" t="s">
        <v>137</v>
      </c>
      <c r="AW220" s="14" t="s">
        <v>35</v>
      </c>
      <c r="AX220" s="14" t="s">
        <v>87</v>
      </c>
      <c r="AY220" s="257" t="s">
        <v>130</v>
      </c>
    </row>
    <row r="221" spans="1:65" s="2" customFormat="1" ht="24.15" customHeight="1">
      <c r="A221" s="38"/>
      <c r="B221" s="39"/>
      <c r="C221" s="218" t="s">
        <v>7</v>
      </c>
      <c r="D221" s="218" t="s">
        <v>132</v>
      </c>
      <c r="E221" s="219" t="s">
        <v>275</v>
      </c>
      <c r="F221" s="220" t="s">
        <v>276</v>
      </c>
      <c r="G221" s="221" t="s">
        <v>249</v>
      </c>
      <c r="H221" s="222">
        <v>747.95</v>
      </c>
      <c r="I221" s="223"/>
      <c r="J221" s="224">
        <f>ROUND(I221*H221,2)</f>
        <v>0</v>
      </c>
      <c r="K221" s="220" t="s">
        <v>155</v>
      </c>
      <c r="L221" s="44"/>
      <c r="M221" s="225" t="s">
        <v>1</v>
      </c>
      <c r="N221" s="226" t="s">
        <v>44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137</v>
      </c>
      <c r="AT221" s="229" t="s">
        <v>132</v>
      </c>
      <c r="AU221" s="229" t="s">
        <v>89</v>
      </c>
      <c r="AY221" s="17" t="s">
        <v>130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87</v>
      </c>
      <c r="BK221" s="230">
        <f>ROUND(I221*H221,2)</f>
        <v>0</v>
      </c>
      <c r="BL221" s="17" t="s">
        <v>137</v>
      </c>
      <c r="BM221" s="229" t="s">
        <v>277</v>
      </c>
    </row>
    <row r="222" spans="1:47" s="2" customFormat="1" ht="12">
      <c r="A222" s="38"/>
      <c r="B222" s="39"/>
      <c r="C222" s="40"/>
      <c r="D222" s="231" t="s">
        <v>139</v>
      </c>
      <c r="E222" s="40"/>
      <c r="F222" s="232" t="s">
        <v>278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139</v>
      </c>
      <c r="AU222" s="17" t="s">
        <v>89</v>
      </c>
    </row>
    <row r="223" spans="1:51" s="13" customFormat="1" ht="12">
      <c r="A223" s="13"/>
      <c r="B223" s="236"/>
      <c r="C223" s="237"/>
      <c r="D223" s="231" t="s">
        <v>141</v>
      </c>
      <c r="E223" s="238" t="s">
        <v>1</v>
      </c>
      <c r="F223" s="239" t="s">
        <v>252</v>
      </c>
      <c r="G223" s="237"/>
      <c r="H223" s="240">
        <v>747.95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141</v>
      </c>
      <c r="AU223" s="246" t="s">
        <v>89</v>
      </c>
      <c r="AV223" s="13" t="s">
        <v>89</v>
      </c>
      <c r="AW223" s="13" t="s">
        <v>35</v>
      </c>
      <c r="AX223" s="13" t="s">
        <v>87</v>
      </c>
      <c r="AY223" s="246" t="s">
        <v>130</v>
      </c>
    </row>
    <row r="224" spans="1:65" s="2" customFormat="1" ht="33" customHeight="1">
      <c r="A224" s="38"/>
      <c r="B224" s="39"/>
      <c r="C224" s="218" t="s">
        <v>279</v>
      </c>
      <c r="D224" s="218" t="s">
        <v>132</v>
      </c>
      <c r="E224" s="219" t="s">
        <v>280</v>
      </c>
      <c r="F224" s="220" t="s">
        <v>281</v>
      </c>
      <c r="G224" s="221" t="s">
        <v>249</v>
      </c>
      <c r="H224" s="222">
        <v>747.95</v>
      </c>
      <c r="I224" s="223"/>
      <c r="J224" s="224">
        <f>ROUND(I224*H224,2)</f>
        <v>0</v>
      </c>
      <c r="K224" s="220" t="s">
        <v>155</v>
      </c>
      <c r="L224" s="44"/>
      <c r="M224" s="225" t="s">
        <v>1</v>
      </c>
      <c r="N224" s="226" t="s">
        <v>44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137</v>
      </c>
      <c r="AT224" s="229" t="s">
        <v>132</v>
      </c>
      <c r="AU224" s="229" t="s">
        <v>89</v>
      </c>
      <c r="AY224" s="17" t="s">
        <v>130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87</v>
      </c>
      <c r="BK224" s="230">
        <f>ROUND(I224*H224,2)</f>
        <v>0</v>
      </c>
      <c r="BL224" s="17" t="s">
        <v>137</v>
      </c>
      <c r="BM224" s="229" t="s">
        <v>282</v>
      </c>
    </row>
    <row r="225" spans="1:47" s="2" customFormat="1" ht="12">
      <c r="A225" s="38"/>
      <c r="B225" s="39"/>
      <c r="C225" s="40"/>
      <c r="D225" s="231" t="s">
        <v>139</v>
      </c>
      <c r="E225" s="40"/>
      <c r="F225" s="232" t="s">
        <v>283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139</v>
      </c>
      <c r="AU225" s="17" t="s">
        <v>89</v>
      </c>
    </row>
    <row r="226" spans="1:51" s="13" customFormat="1" ht="12">
      <c r="A226" s="13"/>
      <c r="B226" s="236"/>
      <c r="C226" s="237"/>
      <c r="D226" s="231" t="s">
        <v>141</v>
      </c>
      <c r="E226" s="238" t="s">
        <v>1</v>
      </c>
      <c r="F226" s="239" t="s">
        <v>252</v>
      </c>
      <c r="G226" s="237"/>
      <c r="H226" s="240">
        <v>747.95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141</v>
      </c>
      <c r="AU226" s="246" t="s">
        <v>89</v>
      </c>
      <c r="AV226" s="13" t="s">
        <v>89</v>
      </c>
      <c r="AW226" s="13" t="s">
        <v>35</v>
      </c>
      <c r="AX226" s="13" t="s">
        <v>87</v>
      </c>
      <c r="AY226" s="246" t="s">
        <v>130</v>
      </c>
    </row>
    <row r="227" spans="1:65" s="2" customFormat="1" ht="16.5" customHeight="1">
      <c r="A227" s="38"/>
      <c r="B227" s="39"/>
      <c r="C227" s="218" t="s">
        <v>284</v>
      </c>
      <c r="D227" s="218" t="s">
        <v>132</v>
      </c>
      <c r="E227" s="219" t="s">
        <v>285</v>
      </c>
      <c r="F227" s="220" t="s">
        <v>286</v>
      </c>
      <c r="G227" s="221" t="s">
        <v>135</v>
      </c>
      <c r="H227" s="222">
        <v>18.699</v>
      </c>
      <c r="I227" s="223"/>
      <c r="J227" s="224">
        <f>ROUND(I227*H227,2)</f>
        <v>0</v>
      </c>
      <c r="K227" s="220" t="s">
        <v>155</v>
      </c>
      <c r="L227" s="44"/>
      <c r="M227" s="225" t="s">
        <v>1</v>
      </c>
      <c r="N227" s="226" t="s">
        <v>44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137</v>
      </c>
      <c r="AT227" s="229" t="s">
        <v>132</v>
      </c>
      <c r="AU227" s="229" t="s">
        <v>89</v>
      </c>
      <c r="AY227" s="17" t="s">
        <v>130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87</v>
      </c>
      <c r="BK227" s="230">
        <f>ROUND(I227*H227,2)</f>
        <v>0</v>
      </c>
      <c r="BL227" s="17" t="s">
        <v>137</v>
      </c>
      <c r="BM227" s="229" t="s">
        <v>287</v>
      </c>
    </row>
    <row r="228" spans="1:47" s="2" customFormat="1" ht="12">
      <c r="A228" s="38"/>
      <c r="B228" s="39"/>
      <c r="C228" s="40"/>
      <c r="D228" s="231" t="s">
        <v>139</v>
      </c>
      <c r="E228" s="40"/>
      <c r="F228" s="232" t="s">
        <v>288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139</v>
      </c>
      <c r="AU228" s="17" t="s">
        <v>89</v>
      </c>
    </row>
    <row r="229" spans="1:51" s="13" customFormat="1" ht="12">
      <c r="A229" s="13"/>
      <c r="B229" s="236"/>
      <c r="C229" s="237"/>
      <c r="D229" s="231" t="s">
        <v>141</v>
      </c>
      <c r="E229" s="238" t="s">
        <v>1</v>
      </c>
      <c r="F229" s="239" t="s">
        <v>289</v>
      </c>
      <c r="G229" s="237"/>
      <c r="H229" s="240">
        <v>18.699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141</v>
      </c>
      <c r="AU229" s="246" t="s">
        <v>89</v>
      </c>
      <c r="AV229" s="13" t="s">
        <v>89</v>
      </c>
      <c r="AW229" s="13" t="s">
        <v>35</v>
      </c>
      <c r="AX229" s="13" t="s">
        <v>79</v>
      </c>
      <c r="AY229" s="246" t="s">
        <v>130</v>
      </c>
    </row>
    <row r="230" spans="1:51" s="14" customFormat="1" ht="12">
      <c r="A230" s="14"/>
      <c r="B230" s="247"/>
      <c r="C230" s="248"/>
      <c r="D230" s="231" t="s">
        <v>141</v>
      </c>
      <c r="E230" s="249" t="s">
        <v>1</v>
      </c>
      <c r="F230" s="250" t="s">
        <v>151</v>
      </c>
      <c r="G230" s="248"/>
      <c r="H230" s="251">
        <v>18.699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141</v>
      </c>
      <c r="AU230" s="257" t="s">
        <v>89</v>
      </c>
      <c r="AV230" s="14" t="s">
        <v>137</v>
      </c>
      <c r="AW230" s="14" t="s">
        <v>35</v>
      </c>
      <c r="AX230" s="14" t="s">
        <v>87</v>
      </c>
      <c r="AY230" s="257" t="s">
        <v>130</v>
      </c>
    </row>
    <row r="231" spans="1:63" s="12" customFormat="1" ht="22.8" customHeight="1">
      <c r="A231" s="12"/>
      <c r="B231" s="202"/>
      <c r="C231" s="203"/>
      <c r="D231" s="204" t="s">
        <v>78</v>
      </c>
      <c r="E231" s="216" t="s">
        <v>137</v>
      </c>
      <c r="F231" s="216" t="s">
        <v>290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SUM(P232:P239)</f>
        <v>0</v>
      </c>
      <c r="Q231" s="210"/>
      <c r="R231" s="211">
        <f>SUM(R232:R239)</f>
        <v>0</v>
      </c>
      <c r="S231" s="210"/>
      <c r="T231" s="212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3" t="s">
        <v>87</v>
      </c>
      <c r="AT231" s="214" t="s">
        <v>78</v>
      </c>
      <c r="AU231" s="214" t="s">
        <v>87</v>
      </c>
      <c r="AY231" s="213" t="s">
        <v>130</v>
      </c>
      <c r="BK231" s="215">
        <f>SUM(BK232:BK239)</f>
        <v>0</v>
      </c>
    </row>
    <row r="232" spans="1:65" s="2" customFormat="1" ht="16.5" customHeight="1">
      <c r="A232" s="38"/>
      <c r="B232" s="39"/>
      <c r="C232" s="218" t="s">
        <v>291</v>
      </c>
      <c r="D232" s="218" t="s">
        <v>132</v>
      </c>
      <c r="E232" s="219" t="s">
        <v>292</v>
      </c>
      <c r="F232" s="220" t="s">
        <v>293</v>
      </c>
      <c r="G232" s="221" t="s">
        <v>135</v>
      </c>
      <c r="H232" s="222">
        <v>0.18</v>
      </c>
      <c r="I232" s="223"/>
      <c r="J232" s="224">
        <f>ROUND(I232*H232,2)</f>
        <v>0</v>
      </c>
      <c r="K232" s="220" t="s">
        <v>155</v>
      </c>
      <c r="L232" s="44"/>
      <c r="M232" s="225" t="s">
        <v>1</v>
      </c>
      <c r="N232" s="226" t="s">
        <v>44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137</v>
      </c>
      <c r="AT232" s="229" t="s">
        <v>132</v>
      </c>
      <c r="AU232" s="229" t="s">
        <v>89</v>
      </c>
      <c r="AY232" s="17" t="s">
        <v>130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87</v>
      </c>
      <c r="BK232" s="230">
        <f>ROUND(I232*H232,2)</f>
        <v>0</v>
      </c>
      <c r="BL232" s="17" t="s">
        <v>137</v>
      </c>
      <c r="BM232" s="229" t="s">
        <v>294</v>
      </c>
    </row>
    <row r="233" spans="1:47" s="2" customFormat="1" ht="12">
      <c r="A233" s="38"/>
      <c r="B233" s="39"/>
      <c r="C233" s="40"/>
      <c r="D233" s="231" t="s">
        <v>139</v>
      </c>
      <c r="E233" s="40"/>
      <c r="F233" s="232" t="s">
        <v>295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139</v>
      </c>
      <c r="AU233" s="17" t="s">
        <v>89</v>
      </c>
    </row>
    <row r="234" spans="1:51" s="13" customFormat="1" ht="12">
      <c r="A234" s="13"/>
      <c r="B234" s="236"/>
      <c r="C234" s="237"/>
      <c r="D234" s="231" t="s">
        <v>141</v>
      </c>
      <c r="E234" s="238" t="s">
        <v>1</v>
      </c>
      <c r="F234" s="239" t="s">
        <v>296</v>
      </c>
      <c r="G234" s="237"/>
      <c r="H234" s="240">
        <v>0.18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141</v>
      </c>
      <c r="AU234" s="246" t="s">
        <v>89</v>
      </c>
      <c r="AV234" s="13" t="s">
        <v>89</v>
      </c>
      <c r="AW234" s="13" t="s">
        <v>35</v>
      </c>
      <c r="AX234" s="13" t="s">
        <v>79</v>
      </c>
      <c r="AY234" s="246" t="s">
        <v>130</v>
      </c>
    </row>
    <row r="235" spans="1:51" s="14" customFormat="1" ht="12">
      <c r="A235" s="14"/>
      <c r="B235" s="247"/>
      <c r="C235" s="248"/>
      <c r="D235" s="231" t="s">
        <v>141</v>
      </c>
      <c r="E235" s="249" t="s">
        <v>1</v>
      </c>
      <c r="F235" s="250" t="s">
        <v>151</v>
      </c>
      <c r="G235" s="248"/>
      <c r="H235" s="251">
        <v>0.18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141</v>
      </c>
      <c r="AU235" s="257" t="s">
        <v>89</v>
      </c>
      <c r="AV235" s="14" t="s">
        <v>137</v>
      </c>
      <c r="AW235" s="14" t="s">
        <v>35</v>
      </c>
      <c r="AX235" s="14" t="s">
        <v>87</v>
      </c>
      <c r="AY235" s="257" t="s">
        <v>130</v>
      </c>
    </row>
    <row r="236" spans="1:65" s="2" customFormat="1" ht="24.15" customHeight="1">
      <c r="A236" s="38"/>
      <c r="B236" s="39"/>
      <c r="C236" s="218" t="s">
        <v>297</v>
      </c>
      <c r="D236" s="218" t="s">
        <v>132</v>
      </c>
      <c r="E236" s="219" t="s">
        <v>298</v>
      </c>
      <c r="F236" s="220" t="s">
        <v>299</v>
      </c>
      <c r="G236" s="221" t="s">
        <v>135</v>
      </c>
      <c r="H236" s="222">
        <v>0.147</v>
      </c>
      <c r="I236" s="223"/>
      <c r="J236" s="224">
        <f>ROUND(I236*H236,2)</f>
        <v>0</v>
      </c>
      <c r="K236" s="220" t="s">
        <v>155</v>
      </c>
      <c r="L236" s="44"/>
      <c r="M236" s="225" t="s">
        <v>1</v>
      </c>
      <c r="N236" s="226" t="s">
        <v>44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137</v>
      </c>
      <c r="AT236" s="229" t="s">
        <v>132</v>
      </c>
      <c r="AU236" s="229" t="s">
        <v>89</v>
      </c>
      <c r="AY236" s="17" t="s">
        <v>130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87</v>
      </c>
      <c r="BK236" s="230">
        <f>ROUND(I236*H236,2)</f>
        <v>0</v>
      </c>
      <c r="BL236" s="17" t="s">
        <v>137</v>
      </c>
      <c r="BM236" s="229" t="s">
        <v>300</v>
      </c>
    </row>
    <row r="237" spans="1:47" s="2" customFormat="1" ht="12">
      <c r="A237" s="38"/>
      <c r="B237" s="39"/>
      <c r="C237" s="40"/>
      <c r="D237" s="231" t="s">
        <v>139</v>
      </c>
      <c r="E237" s="40"/>
      <c r="F237" s="232" t="s">
        <v>301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139</v>
      </c>
      <c r="AU237" s="17" t="s">
        <v>89</v>
      </c>
    </row>
    <row r="238" spans="1:51" s="13" customFormat="1" ht="12">
      <c r="A238" s="13"/>
      <c r="B238" s="236"/>
      <c r="C238" s="237"/>
      <c r="D238" s="231" t="s">
        <v>141</v>
      </c>
      <c r="E238" s="238" t="s">
        <v>1</v>
      </c>
      <c r="F238" s="239" t="s">
        <v>302</v>
      </c>
      <c r="G238" s="237"/>
      <c r="H238" s="240">
        <v>0.147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141</v>
      </c>
      <c r="AU238" s="246" t="s">
        <v>89</v>
      </c>
      <c r="AV238" s="13" t="s">
        <v>89</v>
      </c>
      <c r="AW238" s="13" t="s">
        <v>35</v>
      </c>
      <c r="AX238" s="13" t="s">
        <v>79</v>
      </c>
      <c r="AY238" s="246" t="s">
        <v>130</v>
      </c>
    </row>
    <row r="239" spans="1:51" s="14" customFormat="1" ht="12">
      <c r="A239" s="14"/>
      <c r="B239" s="247"/>
      <c r="C239" s="248"/>
      <c r="D239" s="231" t="s">
        <v>141</v>
      </c>
      <c r="E239" s="249" t="s">
        <v>1</v>
      </c>
      <c r="F239" s="250" t="s">
        <v>151</v>
      </c>
      <c r="G239" s="248"/>
      <c r="H239" s="251">
        <v>0.147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141</v>
      </c>
      <c r="AU239" s="257" t="s">
        <v>89</v>
      </c>
      <c r="AV239" s="14" t="s">
        <v>137</v>
      </c>
      <c r="AW239" s="14" t="s">
        <v>35</v>
      </c>
      <c r="AX239" s="14" t="s">
        <v>87</v>
      </c>
      <c r="AY239" s="257" t="s">
        <v>130</v>
      </c>
    </row>
    <row r="240" spans="1:63" s="12" customFormat="1" ht="22.8" customHeight="1">
      <c r="A240" s="12"/>
      <c r="B240" s="202"/>
      <c r="C240" s="203"/>
      <c r="D240" s="204" t="s">
        <v>78</v>
      </c>
      <c r="E240" s="216" t="s">
        <v>166</v>
      </c>
      <c r="F240" s="216" t="s">
        <v>303</v>
      </c>
      <c r="G240" s="203"/>
      <c r="H240" s="203"/>
      <c r="I240" s="206"/>
      <c r="J240" s="217">
        <f>BK240</f>
        <v>0</v>
      </c>
      <c r="K240" s="203"/>
      <c r="L240" s="208"/>
      <c r="M240" s="209"/>
      <c r="N240" s="210"/>
      <c r="O240" s="210"/>
      <c r="P240" s="211">
        <f>SUM(P241:P311)</f>
        <v>0</v>
      </c>
      <c r="Q240" s="210"/>
      <c r="R240" s="211">
        <f>SUM(R241:R311)</f>
        <v>95.00033669999999</v>
      </c>
      <c r="S240" s="210"/>
      <c r="T240" s="212">
        <f>SUM(T241:T311)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3" t="s">
        <v>87</v>
      </c>
      <c r="AT240" s="214" t="s">
        <v>78</v>
      </c>
      <c r="AU240" s="214" t="s">
        <v>87</v>
      </c>
      <c r="AY240" s="213" t="s">
        <v>130</v>
      </c>
      <c r="BK240" s="215">
        <f>SUM(BK241:BK311)</f>
        <v>0</v>
      </c>
    </row>
    <row r="241" spans="1:65" s="2" customFormat="1" ht="16.5" customHeight="1">
      <c r="A241" s="38"/>
      <c r="B241" s="39"/>
      <c r="C241" s="218" t="s">
        <v>304</v>
      </c>
      <c r="D241" s="218" t="s">
        <v>132</v>
      </c>
      <c r="E241" s="219" t="s">
        <v>305</v>
      </c>
      <c r="F241" s="220" t="s">
        <v>306</v>
      </c>
      <c r="G241" s="221" t="s">
        <v>249</v>
      </c>
      <c r="H241" s="222">
        <v>2767.62</v>
      </c>
      <c r="I241" s="223"/>
      <c r="J241" s="224">
        <f>ROUND(I241*H241,2)</f>
        <v>0</v>
      </c>
      <c r="K241" s="220" t="s">
        <v>136</v>
      </c>
      <c r="L241" s="44"/>
      <c r="M241" s="225" t="s">
        <v>1</v>
      </c>
      <c r="N241" s="226" t="s">
        <v>44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137</v>
      </c>
      <c r="AT241" s="229" t="s">
        <v>132</v>
      </c>
      <c r="AU241" s="229" t="s">
        <v>89</v>
      </c>
      <c r="AY241" s="17" t="s">
        <v>130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87</v>
      </c>
      <c r="BK241" s="230">
        <f>ROUND(I241*H241,2)</f>
        <v>0</v>
      </c>
      <c r="BL241" s="17" t="s">
        <v>137</v>
      </c>
      <c r="BM241" s="229" t="s">
        <v>307</v>
      </c>
    </row>
    <row r="242" spans="1:47" s="2" customFormat="1" ht="12">
      <c r="A242" s="38"/>
      <c r="B242" s="39"/>
      <c r="C242" s="40"/>
      <c r="D242" s="231" t="s">
        <v>139</v>
      </c>
      <c r="E242" s="40"/>
      <c r="F242" s="232" t="s">
        <v>308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139</v>
      </c>
      <c r="AU242" s="17" t="s">
        <v>89</v>
      </c>
    </row>
    <row r="243" spans="1:51" s="13" customFormat="1" ht="12">
      <c r="A243" s="13"/>
      <c r="B243" s="236"/>
      <c r="C243" s="237"/>
      <c r="D243" s="231" t="s">
        <v>141</v>
      </c>
      <c r="E243" s="238" t="s">
        <v>1</v>
      </c>
      <c r="F243" s="239" t="s">
        <v>309</v>
      </c>
      <c r="G243" s="237"/>
      <c r="H243" s="240">
        <v>2767.62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141</v>
      </c>
      <c r="AU243" s="246" t="s">
        <v>89</v>
      </c>
      <c r="AV243" s="13" t="s">
        <v>89</v>
      </c>
      <c r="AW243" s="13" t="s">
        <v>35</v>
      </c>
      <c r="AX243" s="13" t="s">
        <v>87</v>
      </c>
      <c r="AY243" s="246" t="s">
        <v>130</v>
      </c>
    </row>
    <row r="244" spans="1:65" s="2" customFormat="1" ht="16.5" customHeight="1">
      <c r="A244" s="38"/>
      <c r="B244" s="39"/>
      <c r="C244" s="218" t="s">
        <v>310</v>
      </c>
      <c r="D244" s="218" t="s">
        <v>132</v>
      </c>
      <c r="E244" s="219" t="s">
        <v>311</v>
      </c>
      <c r="F244" s="220" t="s">
        <v>312</v>
      </c>
      <c r="G244" s="221" t="s">
        <v>249</v>
      </c>
      <c r="H244" s="222">
        <v>63.56</v>
      </c>
      <c r="I244" s="223"/>
      <c r="J244" s="224">
        <f>ROUND(I244*H244,2)</f>
        <v>0</v>
      </c>
      <c r="K244" s="220" t="s">
        <v>136</v>
      </c>
      <c r="L244" s="44"/>
      <c r="M244" s="225" t="s">
        <v>1</v>
      </c>
      <c r="N244" s="226" t="s">
        <v>44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137</v>
      </c>
      <c r="AT244" s="229" t="s">
        <v>132</v>
      </c>
      <c r="AU244" s="229" t="s">
        <v>89</v>
      </c>
      <c r="AY244" s="17" t="s">
        <v>130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87</v>
      </c>
      <c r="BK244" s="230">
        <f>ROUND(I244*H244,2)</f>
        <v>0</v>
      </c>
      <c r="BL244" s="17" t="s">
        <v>137</v>
      </c>
      <c r="BM244" s="229" t="s">
        <v>313</v>
      </c>
    </row>
    <row r="245" spans="1:47" s="2" customFormat="1" ht="12">
      <c r="A245" s="38"/>
      <c r="B245" s="39"/>
      <c r="C245" s="40"/>
      <c r="D245" s="231" t="s">
        <v>139</v>
      </c>
      <c r="E245" s="40"/>
      <c r="F245" s="232" t="s">
        <v>314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139</v>
      </c>
      <c r="AU245" s="17" t="s">
        <v>89</v>
      </c>
    </row>
    <row r="246" spans="1:51" s="13" customFormat="1" ht="12">
      <c r="A246" s="13"/>
      <c r="B246" s="236"/>
      <c r="C246" s="237"/>
      <c r="D246" s="231" t="s">
        <v>141</v>
      </c>
      <c r="E246" s="238" t="s">
        <v>1</v>
      </c>
      <c r="F246" s="239" t="s">
        <v>315</v>
      </c>
      <c r="G246" s="237"/>
      <c r="H246" s="240">
        <v>63.56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141</v>
      </c>
      <c r="AU246" s="246" t="s">
        <v>89</v>
      </c>
      <c r="AV246" s="13" t="s">
        <v>89</v>
      </c>
      <c r="AW246" s="13" t="s">
        <v>35</v>
      </c>
      <c r="AX246" s="13" t="s">
        <v>87</v>
      </c>
      <c r="AY246" s="246" t="s">
        <v>130</v>
      </c>
    </row>
    <row r="247" spans="1:65" s="2" customFormat="1" ht="24.15" customHeight="1">
      <c r="A247" s="38"/>
      <c r="B247" s="39"/>
      <c r="C247" s="218" t="s">
        <v>316</v>
      </c>
      <c r="D247" s="218" t="s">
        <v>132</v>
      </c>
      <c r="E247" s="219" t="s">
        <v>317</v>
      </c>
      <c r="F247" s="220" t="s">
        <v>318</v>
      </c>
      <c r="G247" s="221" t="s">
        <v>249</v>
      </c>
      <c r="H247" s="222">
        <v>2237.75</v>
      </c>
      <c r="I247" s="223"/>
      <c r="J247" s="224">
        <f>ROUND(I247*H247,2)</f>
        <v>0</v>
      </c>
      <c r="K247" s="220" t="s">
        <v>136</v>
      </c>
      <c r="L247" s="44"/>
      <c r="M247" s="225" t="s">
        <v>1</v>
      </c>
      <c r="N247" s="226" t="s">
        <v>44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137</v>
      </c>
      <c r="AT247" s="229" t="s">
        <v>132</v>
      </c>
      <c r="AU247" s="229" t="s">
        <v>89</v>
      </c>
      <c r="AY247" s="17" t="s">
        <v>130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87</v>
      </c>
      <c r="BK247" s="230">
        <f>ROUND(I247*H247,2)</f>
        <v>0</v>
      </c>
      <c r="BL247" s="17" t="s">
        <v>137</v>
      </c>
      <c r="BM247" s="229" t="s">
        <v>319</v>
      </c>
    </row>
    <row r="248" spans="1:47" s="2" customFormat="1" ht="12">
      <c r="A248" s="38"/>
      <c r="B248" s="39"/>
      <c r="C248" s="40"/>
      <c r="D248" s="231" t="s">
        <v>139</v>
      </c>
      <c r="E248" s="40"/>
      <c r="F248" s="232" t="s">
        <v>320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139</v>
      </c>
      <c r="AU248" s="17" t="s">
        <v>89</v>
      </c>
    </row>
    <row r="249" spans="1:51" s="13" customFormat="1" ht="12">
      <c r="A249" s="13"/>
      <c r="B249" s="236"/>
      <c r="C249" s="237"/>
      <c r="D249" s="231" t="s">
        <v>141</v>
      </c>
      <c r="E249" s="238" t="s">
        <v>1</v>
      </c>
      <c r="F249" s="239" t="s">
        <v>321</v>
      </c>
      <c r="G249" s="237"/>
      <c r="H249" s="240">
        <v>2237.75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141</v>
      </c>
      <c r="AU249" s="246" t="s">
        <v>89</v>
      </c>
      <c r="AV249" s="13" t="s">
        <v>89</v>
      </c>
      <c r="AW249" s="13" t="s">
        <v>35</v>
      </c>
      <c r="AX249" s="13" t="s">
        <v>87</v>
      </c>
      <c r="AY249" s="246" t="s">
        <v>130</v>
      </c>
    </row>
    <row r="250" spans="1:65" s="2" customFormat="1" ht="24.15" customHeight="1">
      <c r="A250" s="38"/>
      <c r="B250" s="39"/>
      <c r="C250" s="218" t="s">
        <v>322</v>
      </c>
      <c r="D250" s="218" t="s">
        <v>132</v>
      </c>
      <c r="E250" s="219" t="s">
        <v>323</v>
      </c>
      <c r="F250" s="220" t="s">
        <v>324</v>
      </c>
      <c r="G250" s="221" t="s">
        <v>249</v>
      </c>
      <c r="H250" s="222">
        <v>270.28</v>
      </c>
      <c r="I250" s="223"/>
      <c r="J250" s="224">
        <f>ROUND(I250*H250,2)</f>
        <v>0</v>
      </c>
      <c r="K250" s="220" t="s">
        <v>136</v>
      </c>
      <c r="L250" s="44"/>
      <c r="M250" s="225" t="s">
        <v>1</v>
      </c>
      <c r="N250" s="226" t="s">
        <v>44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137</v>
      </c>
      <c r="AT250" s="229" t="s">
        <v>132</v>
      </c>
      <c r="AU250" s="229" t="s">
        <v>89</v>
      </c>
      <c r="AY250" s="17" t="s">
        <v>130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87</v>
      </c>
      <c r="BK250" s="230">
        <f>ROUND(I250*H250,2)</f>
        <v>0</v>
      </c>
      <c r="BL250" s="17" t="s">
        <v>137</v>
      </c>
      <c r="BM250" s="229" t="s">
        <v>325</v>
      </c>
    </row>
    <row r="251" spans="1:47" s="2" customFormat="1" ht="12">
      <c r="A251" s="38"/>
      <c r="B251" s="39"/>
      <c r="C251" s="40"/>
      <c r="D251" s="231" t="s">
        <v>139</v>
      </c>
      <c r="E251" s="40"/>
      <c r="F251" s="232" t="s">
        <v>326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139</v>
      </c>
      <c r="AU251" s="17" t="s">
        <v>89</v>
      </c>
    </row>
    <row r="252" spans="1:51" s="13" customFormat="1" ht="12">
      <c r="A252" s="13"/>
      <c r="B252" s="236"/>
      <c r="C252" s="237"/>
      <c r="D252" s="231" t="s">
        <v>141</v>
      </c>
      <c r="E252" s="238" t="s">
        <v>1</v>
      </c>
      <c r="F252" s="239" t="s">
        <v>327</v>
      </c>
      <c r="G252" s="237"/>
      <c r="H252" s="240">
        <v>270.28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141</v>
      </c>
      <c r="AU252" s="246" t="s">
        <v>89</v>
      </c>
      <c r="AV252" s="13" t="s">
        <v>89</v>
      </c>
      <c r="AW252" s="13" t="s">
        <v>35</v>
      </c>
      <c r="AX252" s="13" t="s">
        <v>87</v>
      </c>
      <c r="AY252" s="246" t="s">
        <v>130</v>
      </c>
    </row>
    <row r="253" spans="1:65" s="2" customFormat="1" ht="33" customHeight="1">
      <c r="A253" s="38"/>
      <c r="B253" s="39"/>
      <c r="C253" s="218" t="s">
        <v>328</v>
      </c>
      <c r="D253" s="218" t="s">
        <v>132</v>
      </c>
      <c r="E253" s="219" t="s">
        <v>329</v>
      </c>
      <c r="F253" s="220" t="s">
        <v>330</v>
      </c>
      <c r="G253" s="221" t="s">
        <v>249</v>
      </c>
      <c r="H253" s="222">
        <v>2042.56</v>
      </c>
      <c r="I253" s="223"/>
      <c r="J253" s="224">
        <f>ROUND(I253*H253,2)</f>
        <v>0</v>
      </c>
      <c r="K253" s="220" t="s">
        <v>136</v>
      </c>
      <c r="L253" s="44"/>
      <c r="M253" s="225" t="s">
        <v>1</v>
      </c>
      <c r="N253" s="226" t="s">
        <v>44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137</v>
      </c>
      <c r="AT253" s="229" t="s">
        <v>132</v>
      </c>
      <c r="AU253" s="229" t="s">
        <v>89</v>
      </c>
      <c r="AY253" s="17" t="s">
        <v>130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87</v>
      </c>
      <c r="BK253" s="230">
        <f>ROUND(I253*H253,2)</f>
        <v>0</v>
      </c>
      <c r="BL253" s="17" t="s">
        <v>137</v>
      </c>
      <c r="BM253" s="229" t="s">
        <v>331</v>
      </c>
    </row>
    <row r="254" spans="1:47" s="2" customFormat="1" ht="12">
      <c r="A254" s="38"/>
      <c r="B254" s="39"/>
      <c r="C254" s="40"/>
      <c r="D254" s="231" t="s">
        <v>139</v>
      </c>
      <c r="E254" s="40"/>
      <c r="F254" s="232" t="s">
        <v>332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139</v>
      </c>
      <c r="AU254" s="17" t="s">
        <v>89</v>
      </c>
    </row>
    <row r="255" spans="1:51" s="13" customFormat="1" ht="12">
      <c r="A255" s="13"/>
      <c r="B255" s="236"/>
      <c r="C255" s="237"/>
      <c r="D255" s="231" t="s">
        <v>141</v>
      </c>
      <c r="E255" s="238" t="s">
        <v>1</v>
      </c>
      <c r="F255" s="239" t="s">
        <v>333</v>
      </c>
      <c r="G255" s="237"/>
      <c r="H255" s="240">
        <v>2042.56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141</v>
      </c>
      <c r="AU255" s="246" t="s">
        <v>89</v>
      </c>
      <c r="AV255" s="13" t="s">
        <v>89</v>
      </c>
      <c r="AW255" s="13" t="s">
        <v>35</v>
      </c>
      <c r="AX255" s="13" t="s">
        <v>87</v>
      </c>
      <c r="AY255" s="246" t="s">
        <v>130</v>
      </c>
    </row>
    <row r="256" spans="1:65" s="2" customFormat="1" ht="21.75" customHeight="1">
      <c r="A256" s="38"/>
      <c r="B256" s="39"/>
      <c r="C256" s="218" t="s">
        <v>334</v>
      </c>
      <c r="D256" s="218" t="s">
        <v>132</v>
      </c>
      <c r="E256" s="219" t="s">
        <v>335</v>
      </c>
      <c r="F256" s="220" t="s">
        <v>336</v>
      </c>
      <c r="G256" s="221" t="s">
        <v>249</v>
      </c>
      <c r="H256" s="222">
        <v>2042.56</v>
      </c>
      <c r="I256" s="223"/>
      <c r="J256" s="224">
        <f>ROUND(I256*H256,2)</f>
        <v>0</v>
      </c>
      <c r="K256" s="220" t="s">
        <v>136</v>
      </c>
      <c r="L256" s="44"/>
      <c r="M256" s="225" t="s">
        <v>1</v>
      </c>
      <c r="N256" s="226" t="s">
        <v>44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137</v>
      </c>
      <c r="AT256" s="229" t="s">
        <v>132</v>
      </c>
      <c r="AU256" s="229" t="s">
        <v>89</v>
      </c>
      <c r="AY256" s="17" t="s">
        <v>130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87</v>
      </c>
      <c r="BK256" s="230">
        <f>ROUND(I256*H256,2)</f>
        <v>0</v>
      </c>
      <c r="BL256" s="17" t="s">
        <v>137</v>
      </c>
      <c r="BM256" s="229" t="s">
        <v>337</v>
      </c>
    </row>
    <row r="257" spans="1:47" s="2" customFormat="1" ht="12">
      <c r="A257" s="38"/>
      <c r="B257" s="39"/>
      <c r="C257" s="40"/>
      <c r="D257" s="231" t="s">
        <v>139</v>
      </c>
      <c r="E257" s="40"/>
      <c r="F257" s="232" t="s">
        <v>338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139</v>
      </c>
      <c r="AU257" s="17" t="s">
        <v>89</v>
      </c>
    </row>
    <row r="258" spans="1:51" s="13" customFormat="1" ht="12">
      <c r="A258" s="13"/>
      <c r="B258" s="236"/>
      <c r="C258" s="237"/>
      <c r="D258" s="231" t="s">
        <v>141</v>
      </c>
      <c r="E258" s="238" t="s">
        <v>1</v>
      </c>
      <c r="F258" s="239" t="s">
        <v>333</v>
      </c>
      <c r="G258" s="237"/>
      <c r="H258" s="240">
        <v>2042.56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141</v>
      </c>
      <c r="AU258" s="246" t="s">
        <v>89</v>
      </c>
      <c r="AV258" s="13" t="s">
        <v>89</v>
      </c>
      <c r="AW258" s="13" t="s">
        <v>35</v>
      </c>
      <c r="AX258" s="13" t="s">
        <v>87</v>
      </c>
      <c r="AY258" s="246" t="s">
        <v>130</v>
      </c>
    </row>
    <row r="259" spans="1:65" s="2" customFormat="1" ht="33" customHeight="1">
      <c r="A259" s="38"/>
      <c r="B259" s="39"/>
      <c r="C259" s="218" t="s">
        <v>339</v>
      </c>
      <c r="D259" s="218" t="s">
        <v>132</v>
      </c>
      <c r="E259" s="219" t="s">
        <v>340</v>
      </c>
      <c r="F259" s="220" t="s">
        <v>341</v>
      </c>
      <c r="G259" s="221" t="s">
        <v>249</v>
      </c>
      <c r="H259" s="222">
        <v>2042.56</v>
      </c>
      <c r="I259" s="223"/>
      <c r="J259" s="224">
        <f>ROUND(I259*H259,2)</f>
        <v>0</v>
      </c>
      <c r="K259" s="220" t="s">
        <v>136</v>
      </c>
      <c r="L259" s="44"/>
      <c r="M259" s="225" t="s">
        <v>1</v>
      </c>
      <c r="N259" s="226" t="s">
        <v>44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137</v>
      </c>
      <c r="AT259" s="229" t="s">
        <v>132</v>
      </c>
      <c r="AU259" s="229" t="s">
        <v>89</v>
      </c>
      <c r="AY259" s="17" t="s">
        <v>130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87</v>
      </c>
      <c r="BK259" s="230">
        <f>ROUND(I259*H259,2)</f>
        <v>0</v>
      </c>
      <c r="BL259" s="17" t="s">
        <v>137</v>
      </c>
      <c r="BM259" s="229" t="s">
        <v>342</v>
      </c>
    </row>
    <row r="260" spans="1:47" s="2" customFormat="1" ht="12">
      <c r="A260" s="38"/>
      <c r="B260" s="39"/>
      <c r="C260" s="40"/>
      <c r="D260" s="231" t="s">
        <v>139</v>
      </c>
      <c r="E260" s="40"/>
      <c r="F260" s="232" t="s">
        <v>343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139</v>
      </c>
      <c r="AU260" s="17" t="s">
        <v>89</v>
      </c>
    </row>
    <row r="261" spans="1:51" s="13" customFormat="1" ht="12">
      <c r="A261" s="13"/>
      <c r="B261" s="236"/>
      <c r="C261" s="237"/>
      <c r="D261" s="231" t="s">
        <v>141</v>
      </c>
      <c r="E261" s="238" t="s">
        <v>1</v>
      </c>
      <c r="F261" s="239" t="s">
        <v>333</v>
      </c>
      <c r="G261" s="237"/>
      <c r="H261" s="240">
        <v>2042.56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141</v>
      </c>
      <c r="AU261" s="246" t="s">
        <v>89</v>
      </c>
      <c r="AV261" s="13" t="s">
        <v>89</v>
      </c>
      <c r="AW261" s="13" t="s">
        <v>35</v>
      </c>
      <c r="AX261" s="13" t="s">
        <v>87</v>
      </c>
      <c r="AY261" s="246" t="s">
        <v>130</v>
      </c>
    </row>
    <row r="262" spans="1:65" s="2" customFormat="1" ht="24.15" customHeight="1">
      <c r="A262" s="38"/>
      <c r="B262" s="39"/>
      <c r="C262" s="218" t="s">
        <v>344</v>
      </c>
      <c r="D262" s="218" t="s">
        <v>132</v>
      </c>
      <c r="E262" s="219" t="s">
        <v>345</v>
      </c>
      <c r="F262" s="220" t="s">
        <v>346</v>
      </c>
      <c r="G262" s="221" t="s">
        <v>249</v>
      </c>
      <c r="H262" s="222">
        <v>50.83</v>
      </c>
      <c r="I262" s="223"/>
      <c r="J262" s="224">
        <f>ROUND(I262*H262,2)</f>
        <v>0</v>
      </c>
      <c r="K262" s="220" t="s">
        <v>136</v>
      </c>
      <c r="L262" s="44"/>
      <c r="M262" s="225" t="s">
        <v>1</v>
      </c>
      <c r="N262" s="226" t="s">
        <v>44</v>
      </c>
      <c r="O262" s="91"/>
      <c r="P262" s="227">
        <f>O262*H262</f>
        <v>0</v>
      </c>
      <c r="Q262" s="227">
        <v>0.1837</v>
      </c>
      <c r="R262" s="227">
        <f>Q262*H262</f>
        <v>9.337470999999999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137</v>
      </c>
      <c r="AT262" s="229" t="s">
        <v>132</v>
      </c>
      <c r="AU262" s="229" t="s">
        <v>89</v>
      </c>
      <c r="AY262" s="17" t="s">
        <v>130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87</v>
      </c>
      <c r="BK262" s="230">
        <f>ROUND(I262*H262,2)</f>
        <v>0</v>
      </c>
      <c r="BL262" s="17" t="s">
        <v>137</v>
      </c>
      <c r="BM262" s="229" t="s">
        <v>347</v>
      </c>
    </row>
    <row r="263" spans="1:47" s="2" customFormat="1" ht="12">
      <c r="A263" s="38"/>
      <c r="B263" s="39"/>
      <c r="C263" s="40"/>
      <c r="D263" s="231" t="s">
        <v>139</v>
      </c>
      <c r="E263" s="40"/>
      <c r="F263" s="232" t="s">
        <v>348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139</v>
      </c>
      <c r="AU263" s="17" t="s">
        <v>89</v>
      </c>
    </row>
    <row r="264" spans="1:51" s="13" customFormat="1" ht="12">
      <c r="A264" s="13"/>
      <c r="B264" s="236"/>
      <c r="C264" s="237"/>
      <c r="D264" s="231" t="s">
        <v>141</v>
      </c>
      <c r="E264" s="238" t="s">
        <v>1</v>
      </c>
      <c r="F264" s="239" t="s">
        <v>349</v>
      </c>
      <c r="G264" s="237"/>
      <c r="H264" s="240">
        <v>50.83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141</v>
      </c>
      <c r="AU264" s="246" t="s">
        <v>89</v>
      </c>
      <c r="AV264" s="13" t="s">
        <v>89</v>
      </c>
      <c r="AW264" s="13" t="s">
        <v>35</v>
      </c>
      <c r="AX264" s="13" t="s">
        <v>87</v>
      </c>
      <c r="AY264" s="246" t="s">
        <v>130</v>
      </c>
    </row>
    <row r="265" spans="1:65" s="2" customFormat="1" ht="16.5" customHeight="1">
      <c r="A265" s="38"/>
      <c r="B265" s="39"/>
      <c r="C265" s="269" t="s">
        <v>350</v>
      </c>
      <c r="D265" s="269" t="s">
        <v>198</v>
      </c>
      <c r="E265" s="270" t="s">
        <v>351</v>
      </c>
      <c r="F265" s="271" t="s">
        <v>352</v>
      </c>
      <c r="G265" s="272" t="s">
        <v>249</v>
      </c>
      <c r="H265" s="273">
        <v>52.355</v>
      </c>
      <c r="I265" s="274"/>
      <c r="J265" s="275">
        <f>ROUND(I265*H265,2)</f>
        <v>0</v>
      </c>
      <c r="K265" s="271" t="s">
        <v>136</v>
      </c>
      <c r="L265" s="276"/>
      <c r="M265" s="277" t="s">
        <v>1</v>
      </c>
      <c r="N265" s="278" t="s">
        <v>44</v>
      </c>
      <c r="O265" s="91"/>
      <c r="P265" s="227">
        <f>O265*H265</f>
        <v>0</v>
      </c>
      <c r="Q265" s="227">
        <v>0.222</v>
      </c>
      <c r="R265" s="227">
        <f>Q265*H265</f>
        <v>11.62281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188</v>
      </c>
      <c r="AT265" s="229" t="s">
        <v>198</v>
      </c>
      <c r="AU265" s="229" t="s">
        <v>89</v>
      </c>
      <c r="AY265" s="17" t="s">
        <v>130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87</v>
      </c>
      <c r="BK265" s="230">
        <f>ROUND(I265*H265,2)</f>
        <v>0</v>
      </c>
      <c r="BL265" s="17" t="s">
        <v>137</v>
      </c>
      <c r="BM265" s="229" t="s">
        <v>353</v>
      </c>
    </row>
    <row r="266" spans="1:47" s="2" customFormat="1" ht="12">
      <c r="A266" s="38"/>
      <c r="B266" s="39"/>
      <c r="C266" s="40"/>
      <c r="D266" s="231" t="s">
        <v>139</v>
      </c>
      <c r="E266" s="40"/>
      <c r="F266" s="232" t="s">
        <v>352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139</v>
      </c>
      <c r="AU266" s="17" t="s">
        <v>89</v>
      </c>
    </row>
    <row r="267" spans="1:51" s="13" customFormat="1" ht="12">
      <c r="A267" s="13"/>
      <c r="B267" s="236"/>
      <c r="C267" s="237"/>
      <c r="D267" s="231" t="s">
        <v>141</v>
      </c>
      <c r="E267" s="238" t="s">
        <v>1</v>
      </c>
      <c r="F267" s="239" t="s">
        <v>349</v>
      </c>
      <c r="G267" s="237"/>
      <c r="H267" s="240">
        <v>50.83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141</v>
      </c>
      <c r="AU267" s="246" t="s">
        <v>89</v>
      </c>
      <c r="AV267" s="13" t="s">
        <v>89</v>
      </c>
      <c r="AW267" s="13" t="s">
        <v>35</v>
      </c>
      <c r="AX267" s="13" t="s">
        <v>87</v>
      </c>
      <c r="AY267" s="246" t="s">
        <v>130</v>
      </c>
    </row>
    <row r="268" spans="1:51" s="13" customFormat="1" ht="12">
      <c r="A268" s="13"/>
      <c r="B268" s="236"/>
      <c r="C268" s="237"/>
      <c r="D268" s="231" t="s">
        <v>141</v>
      </c>
      <c r="E268" s="237"/>
      <c r="F268" s="239" t="s">
        <v>354</v>
      </c>
      <c r="G268" s="237"/>
      <c r="H268" s="240">
        <v>52.355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141</v>
      </c>
      <c r="AU268" s="246" t="s">
        <v>89</v>
      </c>
      <c r="AV268" s="13" t="s">
        <v>89</v>
      </c>
      <c r="AW268" s="13" t="s">
        <v>4</v>
      </c>
      <c r="AX268" s="13" t="s">
        <v>87</v>
      </c>
      <c r="AY268" s="246" t="s">
        <v>130</v>
      </c>
    </row>
    <row r="269" spans="1:65" s="2" customFormat="1" ht="24.15" customHeight="1">
      <c r="A269" s="38"/>
      <c r="B269" s="39"/>
      <c r="C269" s="218" t="s">
        <v>355</v>
      </c>
      <c r="D269" s="218" t="s">
        <v>132</v>
      </c>
      <c r="E269" s="219" t="s">
        <v>356</v>
      </c>
      <c r="F269" s="220" t="s">
        <v>357</v>
      </c>
      <c r="G269" s="221" t="s">
        <v>249</v>
      </c>
      <c r="H269" s="222">
        <v>43.11</v>
      </c>
      <c r="I269" s="223"/>
      <c r="J269" s="224">
        <f>ROUND(I269*H269,2)</f>
        <v>0</v>
      </c>
      <c r="K269" s="220" t="s">
        <v>136</v>
      </c>
      <c r="L269" s="44"/>
      <c r="M269" s="225" t="s">
        <v>1</v>
      </c>
      <c r="N269" s="226" t="s">
        <v>44</v>
      </c>
      <c r="O269" s="91"/>
      <c r="P269" s="227">
        <f>O269*H269</f>
        <v>0</v>
      </c>
      <c r="Q269" s="227">
        <v>0.08425</v>
      </c>
      <c r="R269" s="227">
        <f>Q269*H269</f>
        <v>3.6320175000000003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137</v>
      </c>
      <c r="AT269" s="229" t="s">
        <v>132</v>
      </c>
      <c r="AU269" s="229" t="s">
        <v>89</v>
      </c>
      <c r="AY269" s="17" t="s">
        <v>130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87</v>
      </c>
      <c r="BK269" s="230">
        <f>ROUND(I269*H269,2)</f>
        <v>0</v>
      </c>
      <c r="BL269" s="17" t="s">
        <v>137</v>
      </c>
      <c r="BM269" s="229" t="s">
        <v>358</v>
      </c>
    </row>
    <row r="270" spans="1:47" s="2" customFormat="1" ht="12">
      <c r="A270" s="38"/>
      <c r="B270" s="39"/>
      <c r="C270" s="40"/>
      <c r="D270" s="231" t="s">
        <v>139</v>
      </c>
      <c r="E270" s="40"/>
      <c r="F270" s="232" t="s">
        <v>359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139</v>
      </c>
      <c r="AU270" s="17" t="s">
        <v>89</v>
      </c>
    </row>
    <row r="271" spans="1:51" s="13" customFormat="1" ht="12">
      <c r="A271" s="13"/>
      <c r="B271" s="236"/>
      <c r="C271" s="237"/>
      <c r="D271" s="231" t="s">
        <v>141</v>
      </c>
      <c r="E271" s="238" t="s">
        <v>1</v>
      </c>
      <c r="F271" s="239" t="s">
        <v>360</v>
      </c>
      <c r="G271" s="237"/>
      <c r="H271" s="240">
        <v>43.11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141</v>
      </c>
      <c r="AU271" s="246" t="s">
        <v>89</v>
      </c>
      <c r="AV271" s="13" t="s">
        <v>89</v>
      </c>
      <c r="AW271" s="13" t="s">
        <v>35</v>
      </c>
      <c r="AX271" s="13" t="s">
        <v>87</v>
      </c>
      <c r="AY271" s="246" t="s">
        <v>130</v>
      </c>
    </row>
    <row r="272" spans="1:65" s="2" customFormat="1" ht="21.75" customHeight="1">
      <c r="A272" s="38"/>
      <c r="B272" s="39"/>
      <c r="C272" s="269" t="s">
        <v>361</v>
      </c>
      <c r="D272" s="269" t="s">
        <v>198</v>
      </c>
      <c r="E272" s="270" t="s">
        <v>362</v>
      </c>
      <c r="F272" s="271" t="s">
        <v>363</v>
      </c>
      <c r="G272" s="272" t="s">
        <v>249</v>
      </c>
      <c r="H272" s="273">
        <v>44.403</v>
      </c>
      <c r="I272" s="274"/>
      <c r="J272" s="275">
        <f>ROUND(I272*H272,2)</f>
        <v>0</v>
      </c>
      <c r="K272" s="271" t="s">
        <v>136</v>
      </c>
      <c r="L272" s="276"/>
      <c r="M272" s="277" t="s">
        <v>1</v>
      </c>
      <c r="N272" s="278" t="s">
        <v>44</v>
      </c>
      <c r="O272" s="91"/>
      <c r="P272" s="227">
        <f>O272*H272</f>
        <v>0</v>
      </c>
      <c r="Q272" s="227">
        <v>0.131</v>
      </c>
      <c r="R272" s="227">
        <f>Q272*H272</f>
        <v>5.816793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188</v>
      </c>
      <c r="AT272" s="229" t="s">
        <v>198</v>
      </c>
      <c r="AU272" s="229" t="s">
        <v>89</v>
      </c>
      <c r="AY272" s="17" t="s">
        <v>130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87</v>
      </c>
      <c r="BK272" s="230">
        <f>ROUND(I272*H272,2)</f>
        <v>0</v>
      </c>
      <c r="BL272" s="17" t="s">
        <v>137</v>
      </c>
      <c r="BM272" s="229" t="s">
        <v>364</v>
      </c>
    </row>
    <row r="273" spans="1:47" s="2" customFormat="1" ht="12">
      <c r="A273" s="38"/>
      <c r="B273" s="39"/>
      <c r="C273" s="40"/>
      <c r="D273" s="231" t="s">
        <v>139</v>
      </c>
      <c r="E273" s="40"/>
      <c r="F273" s="232" t="s">
        <v>363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139</v>
      </c>
      <c r="AU273" s="17" t="s">
        <v>89</v>
      </c>
    </row>
    <row r="274" spans="1:51" s="13" customFormat="1" ht="12">
      <c r="A274" s="13"/>
      <c r="B274" s="236"/>
      <c r="C274" s="237"/>
      <c r="D274" s="231" t="s">
        <v>141</v>
      </c>
      <c r="E274" s="238" t="s">
        <v>1</v>
      </c>
      <c r="F274" s="239" t="s">
        <v>360</v>
      </c>
      <c r="G274" s="237"/>
      <c r="H274" s="240">
        <v>43.11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141</v>
      </c>
      <c r="AU274" s="246" t="s">
        <v>89</v>
      </c>
      <c r="AV274" s="13" t="s">
        <v>89</v>
      </c>
      <c r="AW274" s="13" t="s">
        <v>35</v>
      </c>
      <c r="AX274" s="13" t="s">
        <v>87</v>
      </c>
      <c r="AY274" s="246" t="s">
        <v>130</v>
      </c>
    </row>
    <row r="275" spans="1:51" s="13" customFormat="1" ht="12">
      <c r="A275" s="13"/>
      <c r="B275" s="236"/>
      <c r="C275" s="237"/>
      <c r="D275" s="231" t="s">
        <v>141</v>
      </c>
      <c r="E275" s="237"/>
      <c r="F275" s="239" t="s">
        <v>365</v>
      </c>
      <c r="G275" s="237"/>
      <c r="H275" s="240">
        <v>44.403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141</v>
      </c>
      <c r="AU275" s="246" t="s">
        <v>89</v>
      </c>
      <c r="AV275" s="13" t="s">
        <v>89</v>
      </c>
      <c r="AW275" s="13" t="s">
        <v>4</v>
      </c>
      <c r="AX275" s="13" t="s">
        <v>87</v>
      </c>
      <c r="AY275" s="246" t="s">
        <v>130</v>
      </c>
    </row>
    <row r="276" spans="1:65" s="2" customFormat="1" ht="24.15" customHeight="1">
      <c r="A276" s="38"/>
      <c r="B276" s="39"/>
      <c r="C276" s="218" t="s">
        <v>366</v>
      </c>
      <c r="D276" s="218" t="s">
        <v>132</v>
      </c>
      <c r="E276" s="219" t="s">
        <v>367</v>
      </c>
      <c r="F276" s="220" t="s">
        <v>368</v>
      </c>
      <c r="G276" s="221" t="s">
        <v>249</v>
      </c>
      <c r="H276" s="222">
        <v>5.88</v>
      </c>
      <c r="I276" s="223"/>
      <c r="J276" s="224">
        <f>ROUND(I276*H276,2)</f>
        <v>0</v>
      </c>
      <c r="K276" s="220" t="s">
        <v>136</v>
      </c>
      <c r="L276" s="44"/>
      <c r="M276" s="225" t="s">
        <v>1</v>
      </c>
      <c r="N276" s="226" t="s">
        <v>44</v>
      </c>
      <c r="O276" s="91"/>
      <c r="P276" s="227">
        <f>O276*H276</f>
        <v>0</v>
      </c>
      <c r="Q276" s="227">
        <v>0.08565</v>
      </c>
      <c r="R276" s="227">
        <f>Q276*H276</f>
        <v>0.503622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137</v>
      </c>
      <c r="AT276" s="229" t="s">
        <v>132</v>
      </c>
      <c r="AU276" s="229" t="s">
        <v>89</v>
      </c>
      <c r="AY276" s="17" t="s">
        <v>130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87</v>
      </c>
      <c r="BK276" s="230">
        <f>ROUND(I276*H276,2)</f>
        <v>0</v>
      </c>
      <c r="BL276" s="17" t="s">
        <v>137</v>
      </c>
      <c r="BM276" s="229" t="s">
        <v>369</v>
      </c>
    </row>
    <row r="277" spans="1:47" s="2" customFormat="1" ht="12">
      <c r="A277" s="38"/>
      <c r="B277" s="39"/>
      <c r="C277" s="40"/>
      <c r="D277" s="231" t="s">
        <v>139</v>
      </c>
      <c r="E277" s="40"/>
      <c r="F277" s="232" t="s">
        <v>370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139</v>
      </c>
      <c r="AU277" s="17" t="s">
        <v>89</v>
      </c>
    </row>
    <row r="278" spans="1:51" s="13" customFormat="1" ht="12">
      <c r="A278" s="13"/>
      <c r="B278" s="236"/>
      <c r="C278" s="237"/>
      <c r="D278" s="231" t="s">
        <v>141</v>
      </c>
      <c r="E278" s="238" t="s">
        <v>1</v>
      </c>
      <c r="F278" s="239" t="s">
        <v>371</v>
      </c>
      <c r="G278" s="237"/>
      <c r="H278" s="240">
        <v>5.88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141</v>
      </c>
      <c r="AU278" s="246" t="s">
        <v>89</v>
      </c>
      <c r="AV278" s="13" t="s">
        <v>89</v>
      </c>
      <c r="AW278" s="13" t="s">
        <v>35</v>
      </c>
      <c r="AX278" s="13" t="s">
        <v>87</v>
      </c>
      <c r="AY278" s="246" t="s">
        <v>130</v>
      </c>
    </row>
    <row r="279" spans="1:65" s="2" customFormat="1" ht="24.15" customHeight="1">
      <c r="A279" s="38"/>
      <c r="B279" s="39"/>
      <c r="C279" s="269" t="s">
        <v>372</v>
      </c>
      <c r="D279" s="269" t="s">
        <v>198</v>
      </c>
      <c r="E279" s="270" t="s">
        <v>373</v>
      </c>
      <c r="F279" s="271" t="s">
        <v>374</v>
      </c>
      <c r="G279" s="272" t="s">
        <v>249</v>
      </c>
      <c r="H279" s="273">
        <v>6.056</v>
      </c>
      <c r="I279" s="274"/>
      <c r="J279" s="275">
        <f>ROUND(I279*H279,2)</f>
        <v>0</v>
      </c>
      <c r="K279" s="271" t="s">
        <v>136</v>
      </c>
      <c r="L279" s="276"/>
      <c r="M279" s="277" t="s">
        <v>1</v>
      </c>
      <c r="N279" s="278" t="s">
        <v>44</v>
      </c>
      <c r="O279" s="91"/>
      <c r="P279" s="227">
        <f>O279*H279</f>
        <v>0</v>
      </c>
      <c r="Q279" s="227">
        <v>0.175</v>
      </c>
      <c r="R279" s="227">
        <f>Q279*H279</f>
        <v>1.0597999999999999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188</v>
      </c>
      <c r="AT279" s="229" t="s">
        <v>198</v>
      </c>
      <c r="AU279" s="229" t="s">
        <v>89</v>
      </c>
      <c r="AY279" s="17" t="s">
        <v>130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87</v>
      </c>
      <c r="BK279" s="230">
        <f>ROUND(I279*H279,2)</f>
        <v>0</v>
      </c>
      <c r="BL279" s="17" t="s">
        <v>137</v>
      </c>
      <c r="BM279" s="229" t="s">
        <v>375</v>
      </c>
    </row>
    <row r="280" spans="1:47" s="2" customFormat="1" ht="12">
      <c r="A280" s="38"/>
      <c r="B280" s="39"/>
      <c r="C280" s="40"/>
      <c r="D280" s="231" t="s">
        <v>139</v>
      </c>
      <c r="E280" s="40"/>
      <c r="F280" s="232" t="s">
        <v>376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139</v>
      </c>
      <c r="AU280" s="17" t="s">
        <v>89</v>
      </c>
    </row>
    <row r="281" spans="1:51" s="13" customFormat="1" ht="12">
      <c r="A281" s="13"/>
      <c r="B281" s="236"/>
      <c r="C281" s="237"/>
      <c r="D281" s="231" t="s">
        <v>141</v>
      </c>
      <c r="E281" s="238" t="s">
        <v>1</v>
      </c>
      <c r="F281" s="239" t="s">
        <v>371</v>
      </c>
      <c r="G281" s="237"/>
      <c r="H281" s="240">
        <v>5.88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141</v>
      </c>
      <c r="AU281" s="246" t="s">
        <v>89</v>
      </c>
      <c r="AV281" s="13" t="s">
        <v>89</v>
      </c>
      <c r="AW281" s="13" t="s">
        <v>35</v>
      </c>
      <c r="AX281" s="13" t="s">
        <v>87</v>
      </c>
      <c r="AY281" s="246" t="s">
        <v>130</v>
      </c>
    </row>
    <row r="282" spans="1:51" s="13" customFormat="1" ht="12">
      <c r="A282" s="13"/>
      <c r="B282" s="236"/>
      <c r="C282" s="237"/>
      <c r="D282" s="231" t="s">
        <v>141</v>
      </c>
      <c r="E282" s="237"/>
      <c r="F282" s="239" t="s">
        <v>377</v>
      </c>
      <c r="G282" s="237"/>
      <c r="H282" s="240">
        <v>6.056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141</v>
      </c>
      <c r="AU282" s="246" t="s">
        <v>89</v>
      </c>
      <c r="AV282" s="13" t="s">
        <v>89</v>
      </c>
      <c r="AW282" s="13" t="s">
        <v>4</v>
      </c>
      <c r="AX282" s="13" t="s">
        <v>87</v>
      </c>
      <c r="AY282" s="246" t="s">
        <v>130</v>
      </c>
    </row>
    <row r="283" spans="1:65" s="2" customFormat="1" ht="24.15" customHeight="1">
      <c r="A283" s="38"/>
      <c r="B283" s="39"/>
      <c r="C283" s="218" t="s">
        <v>378</v>
      </c>
      <c r="D283" s="218" t="s">
        <v>132</v>
      </c>
      <c r="E283" s="219" t="s">
        <v>379</v>
      </c>
      <c r="F283" s="220" t="s">
        <v>380</v>
      </c>
      <c r="G283" s="221" t="s">
        <v>249</v>
      </c>
      <c r="H283" s="222">
        <v>4.5</v>
      </c>
      <c r="I283" s="223"/>
      <c r="J283" s="224">
        <f>ROUND(I283*H283,2)</f>
        <v>0</v>
      </c>
      <c r="K283" s="220" t="s">
        <v>136</v>
      </c>
      <c r="L283" s="44"/>
      <c r="M283" s="225" t="s">
        <v>1</v>
      </c>
      <c r="N283" s="226" t="s">
        <v>44</v>
      </c>
      <c r="O283" s="91"/>
      <c r="P283" s="227">
        <f>O283*H283</f>
        <v>0</v>
      </c>
      <c r="Q283" s="227">
        <v>0.10362</v>
      </c>
      <c r="R283" s="227">
        <f>Q283*H283</f>
        <v>0.46629000000000004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137</v>
      </c>
      <c r="AT283" s="229" t="s">
        <v>132</v>
      </c>
      <c r="AU283" s="229" t="s">
        <v>89</v>
      </c>
      <c r="AY283" s="17" t="s">
        <v>130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87</v>
      </c>
      <c r="BK283" s="230">
        <f>ROUND(I283*H283,2)</f>
        <v>0</v>
      </c>
      <c r="BL283" s="17" t="s">
        <v>137</v>
      </c>
      <c r="BM283" s="229" t="s">
        <v>381</v>
      </c>
    </row>
    <row r="284" spans="1:47" s="2" customFormat="1" ht="12">
      <c r="A284" s="38"/>
      <c r="B284" s="39"/>
      <c r="C284" s="40"/>
      <c r="D284" s="231" t="s">
        <v>139</v>
      </c>
      <c r="E284" s="40"/>
      <c r="F284" s="232" t="s">
        <v>382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139</v>
      </c>
      <c r="AU284" s="17" t="s">
        <v>89</v>
      </c>
    </row>
    <row r="285" spans="1:51" s="15" customFormat="1" ht="12">
      <c r="A285" s="15"/>
      <c r="B285" s="258"/>
      <c r="C285" s="259"/>
      <c r="D285" s="231" t="s">
        <v>141</v>
      </c>
      <c r="E285" s="260" t="s">
        <v>1</v>
      </c>
      <c r="F285" s="261" t="s">
        <v>383</v>
      </c>
      <c r="G285" s="259"/>
      <c r="H285" s="260" t="s">
        <v>1</v>
      </c>
      <c r="I285" s="262"/>
      <c r="J285" s="259"/>
      <c r="K285" s="259"/>
      <c r="L285" s="263"/>
      <c r="M285" s="264"/>
      <c r="N285" s="265"/>
      <c r="O285" s="265"/>
      <c r="P285" s="265"/>
      <c r="Q285" s="265"/>
      <c r="R285" s="265"/>
      <c r="S285" s="265"/>
      <c r="T285" s="26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7" t="s">
        <v>141</v>
      </c>
      <c r="AU285" s="267" t="s">
        <v>89</v>
      </c>
      <c r="AV285" s="15" t="s">
        <v>87</v>
      </c>
      <c r="AW285" s="15" t="s">
        <v>35</v>
      </c>
      <c r="AX285" s="15" t="s">
        <v>79</v>
      </c>
      <c r="AY285" s="267" t="s">
        <v>130</v>
      </c>
    </row>
    <row r="286" spans="1:51" s="13" customFormat="1" ht="12">
      <c r="A286" s="13"/>
      <c r="B286" s="236"/>
      <c r="C286" s="237"/>
      <c r="D286" s="231" t="s">
        <v>141</v>
      </c>
      <c r="E286" s="238" t="s">
        <v>1</v>
      </c>
      <c r="F286" s="239" t="s">
        <v>384</v>
      </c>
      <c r="G286" s="237"/>
      <c r="H286" s="240">
        <v>4.5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141</v>
      </c>
      <c r="AU286" s="246" t="s">
        <v>89</v>
      </c>
      <c r="AV286" s="13" t="s">
        <v>89</v>
      </c>
      <c r="AW286" s="13" t="s">
        <v>35</v>
      </c>
      <c r="AX286" s="13" t="s">
        <v>87</v>
      </c>
      <c r="AY286" s="246" t="s">
        <v>130</v>
      </c>
    </row>
    <row r="287" spans="1:65" s="2" customFormat="1" ht="21.75" customHeight="1">
      <c r="A287" s="38"/>
      <c r="B287" s="39"/>
      <c r="C287" s="269" t="s">
        <v>385</v>
      </c>
      <c r="D287" s="269" t="s">
        <v>198</v>
      </c>
      <c r="E287" s="270" t="s">
        <v>386</v>
      </c>
      <c r="F287" s="271" t="s">
        <v>387</v>
      </c>
      <c r="G287" s="272" t="s">
        <v>249</v>
      </c>
      <c r="H287" s="273">
        <v>4.635</v>
      </c>
      <c r="I287" s="274"/>
      <c r="J287" s="275">
        <f>ROUND(I287*H287,2)</f>
        <v>0</v>
      </c>
      <c r="K287" s="271" t="s">
        <v>136</v>
      </c>
      <c r="L287" s="276"/>
      <c r="M287" s="277" t="s">
        <v>1</v>
      </c>
      <c r="N287" s="278" t="s">
        <v>44</v>
      </c>
      <c r="O287" s="91"/>
      <c r="P287" s="227">
        <f>O287*H287</f>
        <v>0</v>
      </c>
      <c r="Q287" s="227">
        <v>0.176</v>
      </c>
      <c r="R287" s="227">
        <f>Q287*H287</f>
        <v>0.8157599999999999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188</v>
      </c>
      <c r="AT287" s="229" t="s">
        <v>198</v>
      </c>
      <c r="AU287" s="229" t="s">
        <v>89</v>
      </c>
      <c r="AY287" s="17" t="s">
        <v>130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87</v>
      </c>
      <c r="BK287" s="230">
        <f>ROUND(I287*H287,2)</f>
        <v>0</v>
      </c>
      <c r="BL287" s="17" t="s">
        <v>137</v>
      </c>
      <c r="BM287" s="229" t="s">
        <v>388</v>
      </c>
    </row>
    <row r="288" spans="1:47" s="2" customFormat="1" ht="12">
      <c r="A288" s="38"/>
      <c r="B288" s="39"/>
      <c r="C288" s="40"/>
      <c r="D288" s="231" t="s">
        <v>139</v>
      </c>
      <c r="E288" s="40"/>
      <c r="F288" s="232" t="s">
        <v>389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139</v>
      </c>
      <c r="AU288" s="17" t="s">
        <v>89</v>
      </c>
    </row>
    <row r="289" spans="1:51" s="13" customFormat="1" ht="12">
      <c r="A289" s="13"/>
      <c r="B289" s="236"/>
      <c r="C289" s="237"/>
      <c r="D289" s="231" t="s">
        <v>141</v>
      </c>
      <c r="E289" s="238" t="s">
        <v>1</v>
      </c>
      <c r="F289" s="239" t="s">
        <v>390</v>
      </c>
      <c r="G289" s="237"/>
      <c r="H289" s="240">
        <v>4.5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141</v>
      </c>
      <c r="AU289" s="246" t="s">
        <v>89</v>
      </c>
      <c r="AV289" s="13" t="s">
        <v>89</v>
      </c>
      <c r="AW289" s="13" t="s">
        <v>35</v>
      </c>
      <c r="AX289" s="13" t="s">
        <v>87</v>
      </c>
      <c r="AY289" s="246" t="s">
        <v>130</v>
      </c>
    </row>
    <row r="290" spans="1:51" s="13" customFormat="1" ht="12">
      <c r="A290" s="13"/>
      <c r="B290" s="236"/>
      <c r="C290" s="237"/>
      <c r="D290" s="231" t="s">
        <v>141</v>
      </c>
      <c r="E290" s="237"/>
      <c r="F290" s="239" t="s">
        <v>391</v>
      </c>
      <c r="G290" s="237"/>
      <c r="H290" s="240">
        <v>4.635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141</v>
      </c>
      <c r="AU290" s="246" t="s">
        <v>89</v>
      </c>
      <c r="AV290" s="13" t="s">
        <v>89</v>
      </c>
      <c r="AW290" s="13" t="s">
        <v>4</v>
      </c>
      <c r="AX290" s="13" t="s">
        <v>87</v>
      </c>
      <c r="AY290" s="246" t="s">
        <v>130</v>
      </c>
    </row>
    <row r="291" spans="1:65" s="2" customFormat="1" ht="24.15" customHeight="1">
      <c r="A291" s="38"/>
      <c r="B291" s="39"/>
      <c r="C291" s="218" t="s">
        <v>392</v>
      </c>
      <c r="D291" s="218" t="s">
        <v>132</v>
      </c>
      <c r="E291" s="219" t="s">
        <v>393</v>
      </c>
      <c r="F291" s="220" t="s">
        <v>394</v>
      </c>
      <c r="G291" s="221" t="s">
        <v>249</v>
      </c>
      <c r="H291" s="222">
        <v>48.36</v>
      </c>
      <c r="I291" s="223"/>
      <c r="J291" s="224">
        <f>ROUND(I291*H291,2)</f>
        <v>0</v>
      </c>
      <c r="K291" s="220" t="s">
        <v>136</v>
      </c>
      <c r="L291" s="44"/>
      <c r="M291" s="225" t="s">
        <v>1</v>
      </c>
      <c r="N291" s="226" t="s">
        <v>44</v>
      </c>
      <c r="O291" s="91"/>
      <c r="P291" s="227">
        <f>O291*H291</f>
        <v>0</v>
      </c>
      <c r="Q291" s="227">
        <v>0.10362</v>
      </c>
      <c r="R291" s="227">
        <f>Q291*H291</f>
        <v>5.0110632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137</v>
      </c>
      <c r="AT291" s="229" t="s">
        <v>132</v>
      </c>
      <c r="AU291" s="229" t="s">
        <v>89</v>
      </c>
      <c r="AY291" s="17" t="s">
        <v>130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87</v>
      </c>
      <c r="BK291" s="230">
        <f>ROUND(I291*H291,2)</f>
        <v>0</v>
      </c>
      <c r="BL291" s="17" t="s">
        <v>137</v>
      </c>
      <c r="BM291" s="229" t="s">
        <v>395</v>
      </c>
    </row>
    <row r="292" spans="1:47" s="2" customFormat="1" ht="12">
      <c r="A292" s="38"/>
      <c r="B292" s="39"/>
      <c r="C292" s="40"/>
      <c r="D292" s="231" t="s">
        <v>139</v>
      </c>
      <c r="E292" s="40"/>
      <c r="F292" s="232" t="s">
        <v>396</v>
      </c>
      <c r="G292" s="40"/>
      <c r="H292" s="40"/>
      <c r="I292" s="233"/>
      <c r="J292" s="40"/>
      <c r="K292" s="40"/>
      <c r="L292" s="44"/>
      <c r="M292" s="234"/>
      <c r="N292" s="235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139</v>
      </c>
      <c r="AU292" s="17" t="s">
        <v>89</v>
      </c>
    </row>
    <row r="293" spans="1:51" s="13" customFormat="1" ht="12">
      <c r="A293" s="13"/>
      <c r="B293" s="236"/>
      <c r="C293" s="237"/>
      <c r="D293" s="231" t="s">
        <v>141</v>
      </c>
      <c r="E293" s="238" t="s">
        <v>1</v>
      </c>
      <c r="F293" s="239" t="s">
        <v>397</v>
      </c>
      <c r="G293" s="237"/>
      <c r="H293" s="240">
        <v>48.36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141</v>
      </c>
      <c r="AU293" s="246" t="s">
        <v>89</v>
      </c>
      <c r="AV293" s="13" t="s">
        <v>89</v>
      </c>
      <c r="AW293" s="13" t="s">
        <v>35</v>
      </c>
      <c r="AX293" s="13" t="s">
        <v>87</v>
      </c>
      <c r="AY293" s="246" t="s">
        <v>130</v>
      </c>
    </row>
    <row r="294" spans="1:65" s="2" customFormat="1" ht="37.8" customHeight="1">
      <c r="A294" s="38"/>
      <c r="B294" s="39"/>
      <c r="C294" s="269" t="s">
        <v>398</v>
      </c>
      <c r="D294" s="269" t="s">
        <v>198</v>
      </c>
      <c r="E294" s="270" t="s">
        <v>399</v>
      </c>
      <c r="F294" s="271" t="s">
        <v>400</v>
      </c>
      <c r="G294" s="272" t="s">
        <v>249</v>
      </c>
      <c r="H294" s="273">
        <v>49.811</v>
      </c>
      <c r="I294" s="274"/>
      <c r="J294" s="275">
        <f>ROUND(I294*H294,2)</f>
        <v>0</v>
      </c>
      <c r="K294" s="271" t="s">
        <v>1</v>
      </c>
      <c r="L294" s="276"/>
      <c r="M294" s="277" t="s">
        <v>1</v>
      </c>
      <c r="N294" s="278" t="s">
        <v>44</v>
      </c>
      <c r="O294" s="91"/>
      <c r="P294" s="227">
        <f>O294*H294</f>
        <v>0</v>
      </c>
      <c r="Q294" s="227">
        <v>0.17</v>
      </c>
      <c r="R294" s="227">
        <f>Q294*H294</f>
        <v>8.467870000000001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188</v>
      </c>
      <c r="AT294" s="229" t="s">
        <v>198</v>
      </c>
      <c r="AU294" s="229" t="s">
        <v>89</v>
      </c>
      <c r="AY294" s="17" t="s">
        <v>130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87</v>
      </c>
      <c r="BK294" s="230">
        <f>ROUND(I294*H294,2)</f>
        <v>0</v>
      </c>
      <c r="BL294" s="17" t="s">
        <v>137</v>
      </c>
      <c r="BM294" s="229" t="s">
        <v>401</v>
      </c>
    </row>
    <row r="295" spans="1:47" s="2" customFormat="1" ht="12">
      <c r="A295" s="38"/>
      <c r="B295" s="39"/>
      <c r="C295" s="40"/>
      <c r="D295" s="231" t="s">
        <v>139</v>
      </c>
      <c r="E295" s="40"/>
      <c r="F295" s="232" t="s">
        <v>400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139</v>
      </c>
      <c r="AU295" s="17" t="s">
        <v>89</v>
      </c>
    </row>
    <row r="296" spans="1:47" s="2" customFormat="1" ht="12">
      <c r="A296" s="38"/>
      <c r="B296" s="39"/>
      <c r="C296" s="40"/>
      <c r="D296" s="231" t="s">
        <v>178</v>
      </c>
      <c r="E296" s="40"/>
      <c r="F296" s="268" t="s">
        <v>402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178</v>
      </c>
      <c r="AU296" s="17" t="s">
        <v>89</v>
      </c>
    </row>
    <row r="297" spans="1:51" s="13" customFormat="1" ht="12">
      <c r="A297" s="13"/>
      <c r="B297" s="236"/>
      <c r="C297" s="237"/>
      <c r="D297" s="231" t="s">
        <v>141</v>
      </c>
      <c r="E297" s="238" t="s">
        <v>1</v>
      </c>
      <c r="F297" s="239" t="s">
        <v>397</v>
      </c>
      <c r="G297" s="237"/>
      <c r="H297" s="240">
        <v>48.36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141</v>
      </c>
      <c r="AU297" s="246" t="s">
        <v>89</v>
      </c>
      <c r="AV297" s="13" t="s">
        <v>89</v>
      </c>
      <c r="AW297" s="13" t="s">
        <v>35</v>
      </c>
      <c r="AX297" s="13" t="s">
        <v>87</v>
      </c>
      <c r="AY297" s="246" t="s">
        <v>130</v>
      </c>
    </row>
    <row r="298" spans="1:51" s="13" customFormat="1" ht="12">
      <c r="A298" s="13"/>
      <c r="B298" s="236"/>
      <c r="C298" s="237"/>
      <c r="D298" s="231" t="s">
        <v>141</v>
      </c>
      <c r="E298" s="237"/>
      <c r="F298" s="239" t="s">
        <v>403</v>
      </c>
      <c r="G298" s="237"/>
      <c r="H298" s="240">
        <v>49.811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141</v>
      </c>
      <c r="AU298" s="246" t="s">
        <v>89</v>
      </c>
      <c r="AV298" s="13" t="s">
        <v>89</v>
      </c>
      <c r="AW298" s="13" t="s">
        <v>4</v>
      </c>
      <c r="AX298" s="13" t="s">
        <v>87</v>
      </c>
      <c r="AY298" s="246" t="s">
        <v>130</v>
      </c>
    </row>
    <row r="299" spans="1:65" s="2" customFormat="1" ht="24.15" customHeight="1">
      <c r="A299" s="38"/>
      <c r="B299" s="39"/>
      <c r="C299" s="218" t="s">
        <v>404</v>
      </c>
      <c r="D299" s="218" t="s">
        <v>132</v>
      </c>
      <c r="E299" s="219" t="s">
        <v>405</v>
      </c>
      <c r="F299" s="220" t="s">
        <v>406</v>
      </c>
      <c r="G299" s="221" t="s">
        <v>249</v>
      </c>
      <c r="H299" s="222">
        <v>158.27</v>
      </c>
      <c r="I299" s="223"/>
      <c r="J299" s="224">
        <f>ROUND(I299*H299,2)</f>
        <v>0</v>
      </c>
      <c r="K299" s="220" t="s">
        <v>136</v>
      </c>
      <c r="L299" s="44"/>
      <c r="M299" s="225" t="s">
        <v>1</v>
      </c>
      <c r="N299" s="226" t="s">
        <v>44</v>
      </c>
      <c r="O299" s="91"/>
      <c r="P299" s="227">
        <f>O299*H299</f>
        <v>0</v>
      </c>
      <c r="Q299" s="227">
        <v>0.098</v>
      </c>
      <c r="R299" s="227">
        <f>Q299*H299</f>
        <v>15.510460000000002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137</v>
      </c>
      <c r="AT299" s="229" t="s">
        <v>132</v>
      </c>
      <c r="AU299" s="229" t="s">
        <v>89</v>
      </c>
      <c r="AY299" s="17" t="s">
        <v>130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87</v>
      </c>
      <c r="BK299" s="230">
        <f>ROUND(I299*H299,2)</f>
        <v>0</v>
      </c>
      <c r="BL299" s="17" t="s">
        <v>137</v>
      </c>
      <c r="BM299" s="229" t="s">
        <v>407</v>
      </c>
    </row>
    <row r="300" spans="1:47" s="2" customFormat="1" ht="12">
      <c r="A300" s="38"/>
      <c r="B300" s="39"/>
      <c r="C300" s="40"/>
      <c r="D300" s="231" t="s">
        <v>139</v>
      </c>
      <c r="E300" s="40"/>
      <c r="F300" s="232" t="s">
        <v>408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139</v>
      </c>
      <c r="AU300" s="17" t="s">
        <v>89</v>
      </c>
    </row>
    <row r="301" spans="1:51" s="13" customFormat="1" ht="12">
      <c r="A301" s="13"/>
      <c r="B301" s="236"/>
      <c r="C301" s="237"/>
      <c r="D301" s="231" t="s">
        <v>141</v>
      </c>
      <c r="E301" s="238" t="s">
        <v>1</v>
      </c>
      <c r="F301" s="239" t="s">
        <v>409</v>
      </c>
      <c r="G301" s="237"/>
      <c r="H301" s="240">
        <v>158.27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141</v>
      </c>
      <c r="AU301" s="246" t="s">
        <v>89</v>
      </c>
      <c r="AV301" s="13" t="s">
        <v>89</v>
      </c>
      <c r="AW301" s="13" t="s">
        <v>35</v>
      </c>
      <c r="AX301" s="13" t="s">
        <v>87</v>
      </c>
      <c r="AY301" s="246" t="s">
        <v>130</v>
      </c>
    </row>
    <row r="302" spans="1:65" s="2" customFormat="1" ht="24.15" customHeight="1">
      <c r="A302" s="38"/>
      <c r="B302" s="39"/>
      <c r="C302" s="269" t="s">
        <v>410</v>
      </c>
      <c r="D302" s="269" t="s">
        <v>198</v>
      </c>
      <c r="E302" s="270" t="s">
        <v>411</v>
      </c>
      <c r="F302" s="271" t="s">
        <v>412</v>
      </c>
      <c r="G302" s="272" t="s">
        <v>249</v>
      </c>
      <c r="H302" s="273">
        <v>161.435</v>
      </c>
      <c r="I302" s="274"/>
      <c r="J302" s="275">
        <f>ROUND(I302*H302,2)</f>
        <v>0</v>
      </c>
      <c r="K302" s="271" t="s">
        <v>1</v>
      </c>
      <c r="L302" s="276"/>
      <c r="M302" s="277" t="s">
        <v>1</v>
      </c>
      <c r="N302" s="278" t="s">
        <v>44</v>
      </c>
      <c r="O302" s="91"/>
      <c r="P302" s="227">
        <f>O302*H302</f>
        <v>0</v>
      </c>
      <c r="Q302" s="227">
        <v>0.148</v>
      </c>
      <c r="R302" s="227">
        <f>Q302*H302</f>
        <v>23.89238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188</v>
      </c>
      <c r="AT302" s="229" t="s">
        <v>198</v>
      </c>
      <c r="AU302" s="229" t="s">
        <v>89</v>
      </c>
      <c r="AY302" s="17" t="s">
        <v>130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87</v>
      </c>
      <c r="BK302" s="230">
        <f>ROUND(I302*H302,2)</f>
        <v>0</v>
      </c>
      <c r="BL302" s="17" t="s">
        <v>137</v>
      </c>
      <c r="BM302" s="229" t="s">
        <v>413</v>
      </c>
    </row>
    <row r="303" spans="1:47" s="2" customFormat="1" ht="12">
      <c r="A303" s="38"/>
      <c r="B303" s="39"/>
      <c r="C303" s="40"/>
      <c r="D303" s="231" t="s">
        <v>139</v>
      </c>
      <c r="E303" s="40"/>
      <c r="F303" s="232" t="s">
        <v>414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139</v>
      </c>
      <c r="AU303" s="17" t="s">
        <v>89</v>
      </c>
    </row>
    <row r="304" spans="1:47" s="2" customFormat="1" ht="12">
      <c r="A304" s="38"/>
      <c r="B304" s="39"/>
      <c r="C304" s="40"/>
      <c r="D304" s="231" t="s">
        <v>178</v>
      </c>
      <c r="E304" s="40"/>
      <c r="F304" s="268" t="s">
        <v>415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178</v>
      </c>
      <c r="AU304" s="17" t="s">
        <v>89</v>
      </c>
    </row>
    <row r="305" spans="1:51" s="13" customFormat="1" ht="12">
      <c r="A305" s="13"/>
      <c r="B305" s="236"/>
      <c r="C305" s="237"/>
      <c r="D305" s="231" t="s">
        <v>141</v>
      </c>
      <c r="E305" s="238" t="s">
        <v>1</v>
      </c>
      <c r="F305" s="239" t="s">
        <v>409</v>
      </c>
      <c r="G305" s="237"/>
      <c r="H305" s="240">
        <v>158.27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141</v>
      </c>
      <c r="AU305" s="246" t="s">
        <v>89</v>
      </c>
      <c r="AV305" s="13" t="s">
        <v>89</v>
      </c>
      <c r="AW305" s="13" t="s">
        <v>35</v>
      </c>
      <c r="AX305" s="13" t="s">
        <v>79</v>
      </c>
      <c r="AY305" s="246" t="s">
        <v>130</v>
      </c>
    </row>
    <row r="306" spans="1:51" s="14" customFormat="1" ht="12">
      <c r="A306" s="14"/>
      <c r="B306" s="247"/>
      <c r="C306" s="248"/>
      <c r="D306" s="231" t="s">
        <v>141</v>
      </c>
      <c r="E306" s="249" t="s">
        <v>1</v>
      </c>
      <c r="F306" s="250" t="s">
        <v>151</v>
      </c>
      <c r="G306" s="248"/>
      <c r="H306" s="251">
        <v>158.27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141</v>
      </c>
      <c r="AU306" s="257" t="s">
        <v>89</v>
      </c>
      <c r="AV306" s="14" t="s">
        <v>137</v>
      </c>
      <c r="AW306" s="14" t="s">
        <v>35</v>
      </c>
      <c r="AX306" s="14" t="s">
        <v>87</v>
      </c>
      <c r="AY306" s="257" t="s">
        <v>130</v>
      </c>
    </row>
    <row r="307" spans="1:51" s="13" customFormat="1" ht="12">
      <c r="A307" s="13"/>
      <c r="B307" s="236"/>
      <c r="C307" s="237"/>
      <c r="D307" s="231" t="s">
        <v>141</v>
      </c>
      <c r="E307" s="237"/>
      <c r="F307" s="239" t="s">
        <v>416</v>
      </c>
      <c r="G307" s="237"/>
      <c r="H307" s="240">
        <v>161.435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141</v>
      </c>
      <c r="AU307" s="246" t="s">
        <v>89</v>
      </c>
      <c r="AV307" s="13" t="s">
        <v>89</v>
      </c>
      <c r="AW307" s="13" t="s">
        <v>4</v>
      </c>
      <c r="AX307" s="13" t="s">
        <v>87</v>
      </c>
      <c r="AY307" s="246" t="s">
        <v>130</v>
      </c>
    </row>
    <row r="308" spans="1:65" s="2" customFormat="1" ht="16.5" customHeight="1">
      <c r="A308" s="38"/>
      <c r="B308" s="39"/>
      <c r="C308" s="269" t="s">
        <v>417</v>
      </c>
      <c r="D308" s="269" t="s">
        <v>198</v>
      </c>
      <c r="E308" s="270" t="s">
        <v>418</v>
      </c>
      <c r="F308" s="271" t="s">
        <v>419</v>
      </c>
      <c r="G308" s="272" t="s">
        <v>201</v>
      </c>
      <c r="H308" s="273">
        <v>8.864</v>
      </c>
      <c r="I308" s="274"/>
      <c r="J308" s="275">
        <f>ROUND(I308*H308,2)</f>
        <v>0</v>
      </c>
      <c r="K308" s="271" t="s">
        <v>136</v>
      </c>
      <c r="L308" s="276"/>
      <c r="M308" s="277" t="s">
        <v>1</v>
      </c>
      <c r="N308" s="278" t="s">
        <v>44</v>
      </c>
      <c r="O308" s="91"/>
      <c r="P308" s="227">
        <f>O308*H308</f>
        <v>0</v>
      </c>
      <c r="Q308" s="227">
        <v>1</v>
      </c>
      <c r="R308" s="227">
        <f>Q308*H308</f>
        <v>8.864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188</v>
      </c>
      <c r="AT308" s="229" t="s">
        <v>198</v>
      </c>
      <c r="AU308" s="229" t="s">
        <v>89</v>
      </c>
      <c r="AY308" s="17" t="s">
        <v>130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87</v>
      </c>
      <c r="BK308" s="230">
        <f>ROUND(I308*H308,2)</f>
        <v>0</v>
      </c>
      <c r="BL308" s="17" t="s">
        <v>137</v>
      </c>
      <c r="BM308" s="229" t="s">
        <v>420</v>
      </c>
    </row>
    <row r="309" spans="1:47" s="2" customFormat="1" ht="12">
      <c r="A309" s="38"/>
      <c r="B309" s="39"/>
      <c r="C309" s="40"/>
      <c r="D309" s="231" t="s">
        <v>139</v>
      </c>
      <c r="E309" s="40"/>
      <c r="F309" s="232" t="s">
        <v>419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139</v>
      </c>
      <c r="AU309" s="17" t="s">
        <v>89</v>
      </c>
    </row>
    <row r="310" spans="1:51" s="13" customFormat="1" ht="12">
      <c r="A310" s="13"/>
      <c r="B310" s="236"/>
      <c r="C310" s="237"/>
      <c r="D310" s="231" t="s">
        <v>141</v>
      </c>
      <c r="E310" s="238" t="s">
        <v>1</v>
      </c>
      <c r="F310" s="239" t="s">
        <v>421</v>
      </c>
      <c r="G310" s="237"/>
      <c r="H310" s="240">
        <v>4.432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141</v>
      </c>
      <c r="AU310" s="246" t="s">
        <v>89</v>
      </c>
      <c r="AV310" s="13" t="s">
        <v>89</v>
      </c>
      <c r="AW310" s="13" t="s">
        <v>35</v>
      </c>
      <c r="AX310" s="13" t="s">
        <v>87</v>
      </c>
      <c r="AY310" s="246" t="s">
        <v>130</v>
      </c>
    </row>
    <row r="311" spans="1:51" s="13" customFormat="1" ht="12">
      <c r="A311" s="13"/>
      <c r="B311" s="236"/>
      <c r="C311" s="237"/>
      <c r="D311" s="231" t="s">
        <v>141</v>
      </c>
      <c r="E311" s="237"/>
      <c r="F311" s="239" t="s">
        <v>422</v>
      </c>
      <c r="G311" s="237"/>
      <c r="H311" s="240">
        <v>8.864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141</v>
      </c>
      <c r="AU311" s="246" t="s">
        <v>89</v>
      </c>
      <c r="AV311" s="13" t="s">
        <v>89</v>
      </c>
      <c r="AW311" s="13" t="s">
        <v>4</v>
      </c>
      <c r="AX311" s="13" t="s">
        <v>87</v>
      </c>
      <c r="AY311" s="246" t="s">
        <v>130</v>
      </c>
    </row>
    <row r="312" spans="1:63" s="12" customFormat="1" ht="22.8" customHeight="1">
      <c r="A312" s="12"/>
      <c r="B312" s="202"/>
      <c r="C312" s="203"/>
      <c r="D312" s="204" t="s">
        <v>78</v>
      </c>
      <c r="E312" s="216" t="s">
        <v>188</v>
      </c>
      <c r="F312" s="216" t="s">
        <v>423</v>
      </c>
      <c r="G312" s="203"/>
      <c r="H312" s="203"/>
      <c r="I312" s="206"/>
      <c r="J312" s="217">
        <f>BK312</f>
        <v>0</v>
      </c>
      <c r="K312" s="203"/>
      <c r="L312" s="208"/>
      <c r="M312" s="209"/>
      <c r="N312" s="210"/>
      <c r="O312" s="210"/>
      <c r="P312" s="211">
        <f>SUM(P313:P350)</f>
        <v>0</v>
      </c>
      <c r="Q312" s="210"/>
      <c r="R312" s="211">
        <f>SUM(R313:R350)</f>
        <v>2.7228000000000003</v>
      </c>
      <c r="S312" s="210"/>
      <c r="T312" s="212">
        <f>SUM(T313:T350)</f>
        <v>0.6663999999999999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3" t="s">
        <v>87</v>
      </c>
      <c r="AT312" s="214" t="s">
        <v>78</v>
      </c>
      <c r="AU312" s="214" t="s">
        <v>87</v>
      </c>
      <c r="AY312" s="213" t="s">
        <v>130</v>
      </c>
      <c r="BK312" s="215">
        <f>SUM(BK313:BK350)</f>
        <v>0</v>
      </c>
    </row>
    <row r="313" spans="1:65" s="2" customFormat="1" ht="24.15" customHeight="1">
      <c r="A313" s="38"/>
      <c r="B313" s="39"/>
      <c r="C313" s="218" t="s">
        <v>424</v>
      </c>
      <c r="D313" s="218" t="s">
        <v>132</v>
      </c>
      <c r="E313" s="219" t="s">
        <v>425</v>
      </c>
      <c r="F313" s="220" t="s">
        <v>426</v>
      </c>
      <c r="G313" s="221" t="s">
        <v>427</v>
      </c>
      <c r="H313" s="222">
        <v>3</v>
      </c>
      <c r="I313" s="223"/>
      <c r="J313" s="224">
        <f>ROUND(I313*H313,2)</f>
        <v>0</v>
      </c>
      <c r="K313" s="220" t="s">
        <v>155</v>
      </c>
      <c r="L313" s="44"/>
      <c r="M313" s="225" t="s">
        <v>1</v>
      </c>
      <c r="N313" s="226" t="s">
        <v>44</v>
      </c>
      <c r="O313" s="91"/>
      <c r="P313" s="227">
        <f>O313*H313</f>
        <v>0</v>
      </c>
      <c r="Q313" s="227">
        <v>0.00276</v>
      </c>
      <c r="R313" s="227">
        <f>Q313*H313</f>
        <v>0.00828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137</v>
      </c>
      <c r="AT313" s="229" t="s">
        <v>132</v>
      </c>
      <c r="AU313" s="229" t="s">
        <v>89</v>
      </c>
      <c r="AY313" s="17" t="s">
        <v>130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87</v>
      </c>
      <c r="BK313" s="230">
        <f>ROUND(I313*H313,2)</f>
        <v>0</v>
      </c>
      <c r="BL313" s="17" t="s">
        <v>137</v>
      </c>
      <c r="BM313" s="229" t="s">
        <v>428</v>
      </c>
    </row>
    <row r="314" spans="1:47" s="2" customFormat="1" ht="12">
      <c r="A314" s="38"/>
      <c r="B314" s="39"/>
      <c r="C314" s="40"/>
      <c r="D314" s="231" t="s">
        <v>139</v>
      </c>
      <c r="E314" s="40"/>
      <c r="F314" s="232" t="s">
        <v>429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139</v>
      </c>
      <c r="AU314" s="17" t="s">
        <v>89</v>
      </c>
    </row>
    <row r="315" spans="1:51" s="13" customFormat="1" ht="12">
      <c r="A315" s="13"/>
      <c r="B315" s="236"/>
      <c r="C315" s="237"/>
      <c r="D315" s="231" t="s">
        <v>141</v>
      </c>
      <c r="E315" s="238" t="s">
        <v>1</v>
      </c>
      <c r="F315" s="239" t="s">
        <v>152</v>
      </c>
      <c r="G315" s="237"/>
      <c r="H315" s="240">
        <v>3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141</v>
      </c>
      <c r="AU315" s="246" t="s">
        <v>89</v>
      </c>
      <c r="AV315" s="13" t="s">
        <v>89</v>
      </c>
      <c r="AW315" s="13" t="s">
        <v>35</v>
      </c>
      <c r="AX315" s="13" t="s">
        <v>87</v>
      </c>
      <c r="AY315" s="246" t="s">
        <v>130</v>
      </c>
    </row>
    <row r="316" spans="1:65" s="2" customFormat="1" ht="24.15" customHeight="1">
      <c r="A316" s="38"/>
      <c r="B316" s="39"/>
      <c r="C316" s="218" t="s">
        <v>430</v>
      </c>
      <c r="D316" s="218" t="s">
        <v>132</v>
      </c>
      <c r="E316" s="219" t="s">
        <v>431</v>
      </c>
      <c r="F316" s="220" t="s">
        <v>432</v>
      </c>
      <c r="G316" s="221" t="s">
        <v>135</v>
      </c>
      <c r="H316" s="222">
        <v>0.295</v>
      </c>
      <c r="I316" s="223"/>
      <c r="J316" s="224">
        <f>ROUND(I316*H316,2)</f>
        <v>0</v>
      </c>
      <c r="K316" s="220" t="s">
        <v>155</v>
      </c>
      <c r="L316" s="44"/>
      <c r="M316" s="225" t="s">
        <v>1</v>
      </c>
      <c r="N316" s="226" t="s">
        <v>44</v>
      </c>
      <c r="O316" s="91"/>
      <c r="P316" s="227">
        <f>O316*H316</f>
        <v>0</v>
      </c>
      <c r="Q316" s="227">
        <v>0</v>
      </c>
      <c r="R316" s="227">
        <f>Q316*H316</f>
        <v>0</v>
      </c>
      <c r="S316" s="227">
        <v>1.92</v>
      </c>
      <c r="T316" s="228">
        <f>S316*H316</f>
        <v>0.5663999999999999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137</v>
      </c>
      <c r="AT316" s="229" t="s">
        <v>132</v>
      </c>
      <c r="AU316" s="229" t="s">
        <v>89</v>
      </c>
      <c r="AY316" s="17" t="s">
        <v>130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87</v>
      </c>
      <c r="BK316" s="230">
        <f>ROUND(I316*H316,2)</f>
        <v>0</v>
      </c>
      <c r="BL316" s="17" t="s">
        <v>137</v>
      </c>
      <c r="BM316" s="229" t="s">
        <v>433</v>
      </c>
    </row>
    <row r="317" spans="1:47" s="2" customFormat="1" ht="12">
      <c r="A317" s="38"/>
      <c r="B317" s="39"/>
      <c r="C317" s="40"/>
      <c r="D317" s="231" t="s">
        <v>139</v>
      </c>
      <c r="E317" s="40"/>
      <c r="F317" s="232" t="s">
        <v>434</v>
      </c>
      <c r="G317" s="40"/>
      <c r="H317" s="40"/>
      <c r="I317" s="233"/>
      <c r="J317" s="40"/>
      <c r="K317" s="40"/>
      <c r="L317" s="44"/>
      <c r="M317" s="234"/>
      <c r="N317" s="235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139</v>
      </c>
      <c r="AU317" s="17" t="s">
        <v>89</v>
      </c>
    </row>
    <row r="318" spans="1:51" s="13" customFormat="1" ht="12">
      <c r="A318" s="13"/>
      <c r="B318" s="236"/>
      <c r="C318" s="237"/>
      <c r="D318" s="231" t="s">
        <v>141</v>
      </c>
      <c r="E318" s="238" t="s">
        <v>1</v>
      </c>
      <c r="F318" s="239" t="s">
        <v>224</v>
      </c>
      <c r="G318" s="237"/>
      <c r="H318" s="240">
        <v>0.295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141</v>
      </c>
      <c r="AU318" s="246" t="s">
        <v>89</v>
      </c>
      <c r="AV318" s="13" t="s">
        <v>89</v>
      </c>
      <c r="AW318" s="13" t="s">
        <v>35</v>
      </c>
      <c r="AX318" s="13" t="s">
        <v>87</v>
      </c>
      <c r="AY318" s="246" t="s">
        <v>130</v>
      </c>
    </row>
    <row r="319" spans="1:65" s="2" customFormat="1" ht="24.15" customHeight="1">
      <c r="A319" s="38"/>
      <c r="B319" s="39"/>
      <c r="C319" s="218" t="s">
        <v>435</v>
      </c>
      <c r="D319" s="218" t="s">
        <v>132</v>
      </c>
      <c r="E319" s="219" t="s">
        <v>436</v>
      </c>
      <c r="F319" s="220" t="s">
        <v>437</v>
      </c>
      <c r="G319" s="221" t="s">
        <v>438</v>
      </c>
      <c r="H319" s="222">
        <v>3</v>
      </c>
      <c r="I319" s="223"/>
      <c r="J319" s="224">
        <f>ROUND(I319*H319,2)</f>
        <v>0</v>
      </c>
      <c r="K319" s="220" t="s">
        <v>155</v>
      </c>
      <c r="L319" s="44"/>
      <c r="M319" s="225" t="s">
        <v>1</v>
      </c>
      <c r="N319" s="226" t="s">
        <v>44</v>
      </c>
      <c r="O319" s="91"/>
      <c r="P319" s="227">
        <f>O319*H319</f>
        <v>0</v>
      </c>
      <c r="Q319" s="227">
        <v>0.3409</v>
      </c>
      <c r="R319" s="227">
        <f>Q319*H319</f>
        <v>1.0227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137</v>
      </c>
      <c r="AT319" s="229" t="s">
        <v>132</v>
      </c>
      <c r="AU319" s="229" t="s">
        <v>89</v>
      </c>
      <c r="AY319" s="17" t="s">
        <v>130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87</v>
      </c>
      <c r="BK319" s="230">
        <f>ROUND(I319*H319,2)</f>
        <v>0</v>
      </c>
      <c r="BL319" s="17" t="s">
        <v>137</v>
      </c>
      <c r="BM319" s="229" t="s">
        <v>439</v>
      </c>
    </row>
    <row r="320" spans="1:47" s="2" customFormat="1" ht="12">
      <c r="A320" s="38"/>
      <c r="B320" s="39"/>
      <c r="C320" s="40"/>
      <c r="D320" s="231" t="s">
        <v>139</v>
      </c>
      <c r="E320" s="40"/>
      <c r="F320" s="232" t="s">
        <v>440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139</v>
      </c>
      <c r="AU320" s="17" t="s">
        <v>89</v>
      </c>
    </row>
    <row r="321" spans="1:47" s="2" customFormat="1" ht="12">
      <c r="A321" s="38"/>
      <c r="B321" s="39"/>
      <c r="C321" s="40"/>
      <c r="D321" s="231" t="s">
        <v>178</v>
      </c>
      <c r="E321" s="40"/>
      <c r="F321" s="268" t="s">
        <v>441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178</v>
      </c>
      <c r="AU321" s="17" t="s">
        <v>89</v>
      </c>
    </row>
    <row r="322" spans="1:51" s="13" customFormat="1" ht="12">
      <c r="A322" s="13"/>
      <c r="B322" s="236"/>
      <c r="C322" s="237"/>
      <c r="D322" s="231" t="s">
        <v>141</v>
      </c>
      <c r="E322" s="238" t="s">
        <v>1</v>
      </c>
      <c r="F322" s="239" t="s">
        <v>152</v>
      </c>
      <c r="G322" s="237"/>
      <c r="H322" s="240">
        <v>3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141</v>
      </c>
      <c r="AU322" s="246" t="s">
        <v>89</v>
      </c>
      <c r="AV322" s="13" t="s">
        <v>89</v>
      </c>
      <c r="AW322" s="13" t="s">
        <v>35</v>
      </c>
      <c r="AX322" s="13" t="s">
        <v>87</v>
      </c>
      <c r="AY322" s="246" t="s">
        <v>130</v>
      </c>
    </row>
    <row r="323" spans="1:65" s="2" customFormat="1" ht="24.15" customHeight="1">
      <c r="A323" s="38"/>
      <c r="B323" s="39"/>
      <c r="C323" s="269" t="s">
        <v>442</v>
      </c>
      <c r="D323" s="269" t="s">
        <v>198</v>
      </c>
      <c r="E323" s="270" t="s">
        <v>443</v>
      </c>
      <c r="F323" s="271" t="s">
        <v>444</v>
      </c>
      <c r="G323" s="272" t="s">
        <v>438</v>
      </c>
      <c r="H323" s="273">
        <v>3</v>
      </c>
      <c r="I323" s="274"/>
      <c r="J323" s="275">
        <f>ROUND(I323*H323,2)</f>
        <v>0</v>
      </c>
      <c r="K323" s="271" t="s">
        <v>155</v>
      </c>
      <c r="L323" s="276"/>
      <c r="M323" s="277" t="s">
        <v>1</v>
      </c>
      <c r="N323" s="278" t="s">
        <v>44</v>
      </c>
      <c r="O323" s="91"/>
      <c r="P323" s="227">
        <f>O323*H323</f>
        <v>0</v>
      </c>
      <c r="Q323" s="227">
        <v>0.027</v>
      </c>
      <c r="R323" s="227">
        <f>Q323*H323</f>
        <v>0.081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188</v>
      </c>
      <c r="AT323" s="229" t="s">
        <v>198</v>
      </c>
      <c r="AU323" s="229" t="s">
        <v>89</v>
      </c>
      <c r="AY323" s="17" t="s">
        <v>130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87</v>
      </c>
      <c r="BK323" s="230">
        <f>ROUND(I323*H323,2)</f>
        <v>0</v>
      </c>
      <c r="BL323" s="17" t="s">
        <v>137</v>
      </c>
      <c r="BM323" s="229" t="s">
        <v>445</v>
      </c>
    </row>
    <row r="324" spans="1:47" s="2" customFormat="1" ht="12">
      <c r="A324" s="38"/>
      <c r="B324" s="39"/>
      <c r="C324" s="40"/>
      <c r="D324" s="231" t="s">
        <v>139</v>
      </c>
      <c r="E324" s="40"/>
      <c r="F324" s="232" t="s">
        <v>444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139</v>
      </c>
      <c r="AU324" s="17" t="s">
        <v>89</v>
      </c>
    </row>
    <row r="325" spans="1:51" s="13" customFormat="1" ht="12">
      <c r="A325" s="13"/>
      <c r="B325" s="236"/>
      <c r="C325" s="237"/>
      <c r="D325" s="231" t="s">
        <v>141</v>
      </c>
      <c r="E325" s="238" t="s">
        <v>1</v>
      </c>
      <c r="F325" s="239" t="s">
        <v>152</v>
      </c>
      <c r="G325" s="237"/>
      <c r="H325" s="240">
        <v>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141</v>
      </c>
      <c r="AU325" s="246" t="s">
        <v>89</v>
      </c>
      <c r="AV325" s="13" t="s">
        <v>89</v>
      </c>
      <c r="AW325" s="13" t="s">
        <v>35</v>
      </c>
      <c r="AX325" s="13" t="s">
        <v>87</v>
      </c>
      <c r="AY325" s="246" t="s">
        <v>130</v>
      </c>
    </row>
    <row r="326" spans="1:65" s="2" customFormat="1" ht="21.75" customHeight="1">
      <c r="A326" s="38"/>
      <c r="B326" s="39"/>
      <c r="C326" s="269" t="s">
        <v>446</v>
      </c>
      <c r="D326" s="269" t="s">
        <v>198</v>
      </c>
      <c r="E326" s="270" t="s">
        <v>447</v>
      </c>
      <c r="F326" s="271" t="s">
        <v>448</v>
      </c>
      <c r="G326" s="272" t="s">
        <v>438</v>
      </c>
      <c r="H326" s="273">
        <v>3</v>
      </c>
      <c r="I326" s="274"/>
      <c r="J326" s="275">
        <f>ROUND(I326*H326,2)</f>
        <v>0</v>
      </c>
      <c r="K326" s="271" t="s">
        <v>155</v>
      </c>
      <c r="L326" s="276"/>
      <c r="M326" s="277" t="s">
        <v>1</v>
      </c>
      <c r="N326" s="278" t="s">
        <v>44</v>
      </c>
      <c r="O326" s="91"/>
      <c r="P326" s="227">
        <f>O326*H326</f>
        <v>0</v>
      </c>
      <c r="Q326" s="227">
        <v>0.111</v>
      </c>
      <c r="R326" s="227">
        <f>Q326*H326</f>
        <v>0.333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188</v>
      </c>
      <c r="AT326" s="229" t="s">
        <v>198</v>
      </c>
      <c r="AU326" s="229" t="s">
        <v>89</v>
      </c>
      <c r="AY326" s="17" t="s">
        <v>130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87</v>
      </c>
      <c r="BK326" s="230">
        <f>ROUND(I326*H326,2)</f>
        <v>0</v>
      </c>
      <c r="BL326" s="17" t="s">
        <v>137</v>
      </c>
      <c r="BM326" s="229" t="s">
        <v>449</v>
      </c>
    </row>
    <row r="327" spans="1:47" s="2" customFormat="1" ht="12">
      <c r="A327" s="38"/>
      <c r="B327" s="39"/>
      <c r="C327" s="40"/>
      <c r="D327" s="231" t="s">
        <v>139</v>
      </c>
      <c r="E327" s="40"/>
      <c r="F327" s="232" t="s">
        <v>448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139</v>
      </c>
      <c r="AU327" s="17" t="s">
        <v>89</v>
      </c>
    </row>
    <row r="328" spans="1:51" s="13" customFormat="1" ht="12">
      <c r="A328" s="13"/>
      <c r="B328" s="236"/>
      <c r="C328" s="237"/>
      <c r="D328" s="231" t="s">
        <v>141</v>
      </c>
      <c r="E328" s="238" t="s">
        <v>1</v>
      </c>
      <c r="F328" s="239" t="s">
        <v>152</v>
      </c>
      <c r="G328" s="237"/>
      <c r="H328" s="240">
        <v>3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141</v>
      </c>
      <c r="AU328" s="246" t="s">
        <v>89</v>
      </c>
      <c r="AV328" s="13" t="s">
        <v>89</v>
      </c>
      <c r="AW328" s="13" t="s">
        <v>35</v>
      </c>
      <c r="AX328" s="13" t="s">
        <v>87</v>
      </c>
      <c r="AY328" s="246" t="s">
        <v>130</v>
      </c>
    </row>
    <row r="329" spans="1:65" s="2" customFormat="1" ht="24.15" customHeight="1">
      <c r="A329" s="38"/>
      <c r="B329" s="39"/>
      <c r="C329" s="269" t="s">
        <v>450</v>
      </c>
      <c r="D329" s="269" t="s">
        <v>198</v>
      </c>
      <c r="E329" s="270" t="s">
        <v>451</v>
      </c>
      <c r="F329" s="271" t="s">
        <v>452</v>
      </c>
      <c r="G329" s="272" t="s">
        <v>438</v>
      </c>
      <c r="H329" s="273">
        <v>3</v>
      </c>
      <c r="I329" s="274"/>
      <c r="J329" s="275">
        <f>ROUND(I329*H329,2)</f>
        <v>0</v>
      </c>
      <c r="K329" s="271" t="s">
        <v>155</v>
      </c>
      <c r="L329" s="276"/>
      <c r="M329" s="277" t="s">
        <v>1</v>
      </c>
      <c r="N329" s="278" t="s">
        <v>44</v>
      </c>
      <c r="O329" s="91"/>
      <c r="P329" s="227">
        <f>O329*H329</f>
        <v>0</v>
      </c>
      <c r="Q329" s="227">
        <v>0.057</v>
      </c>
      <c r="R329" s="227">
        <f>Q329*H329</f>
        <v>0.171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188</v>
      </c>
      <c r="AT329" s="229" t="s">
        <v>198</v>
      </c>
      <c r="AU329" s="229" t="s">
        <v>89</v>
      </c>
      <c r="AY329" s="17" t="s">
        <v>130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87</v>
      </c>
      <c r="BK329" s="230">
        <f>ROUND(I329*H329,2)</f>
        <v>0</v>
      </c>
      <c r="BL329" s="17" t="s">
        <v>137</v>
      </c>
      <c r="BM329" s="229" t="s">
        <v>453</v>
      </c>
    </row>
    <row r="330" spans="1:47" s="2" customFormat="1" ht="12">
      <c r="A330" s="38"/>
      <c r="B330" s="39"/>
      <c r="C330" s="40"/>
      <c r="D330" s="231" t="s">
        <v>139</v>
      </c>
      <c r="E330" s="40"/>
      <c r="F330" s="232" t="s">
        <v>452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139</v>
      </c>
      <c r="AU330" s="17" t="s">
        <v>89</v>
      </c>
    </row>
    <row r="331" spans="1:51" s="13" customFormat="1" ht="12">
      <c r="A331" s="13"/>
      <c r="B331" s="236"/>
      <c r="C331" s="237"/>
      <c r="D331" s="231" t="s">
        <v>141</v>
      </c>
      <c r="E331" s="238" t="s">
        <v>1</v>
      </c>
      <c r="F331" s="239" t="s">
        <v>152</v>
      </c>
      <c r="G331" s="237"/>
      <c r="H331" s="240">
        <v>3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6" t="s">
        <v>141</v>
      </c>
      <c r="AU331" s="246" t="s">
        <v>89</v>
      </c>
      <c r="AV331" s="13" t="s">
        <v>89</v>
      </c>
      <c r="AW331" s="13" t="s">
        <v>35</v>
      </c>
      <c r="AX331" s="13" t="s">
        <v>87</v>
      </c>
      <c r="AY331" s="246" t="s">
        <v>130</v>
      </c>
    </row>
    <row r="332" spans="1:65" s="2" customFormat="1" ht="24.15" customHeight="1">
      <c r="A332" s="38"/>
      <c r="B332" s="39"/>
      <c r="C332" s="269" t="s">
        <v>454</v>
      </c>
      <c r="D332" s="269" t="s">
        <v>198</v>
      </c>
      <c r="E332" s="270" t="s">
        <v>455</v>
      </c>
      <c r="F332" s="271" t="s">
        <v>456</v>
      </c>
      <c r="G332" s="272" t="s">
        <v>438</v>
      </c>
      <c r="H332" s="273">
        <v>3</v>
      </c>
      <c r="I332" s="274"/>
      <c r="J332" s="275">
        <f>ROUND(I332*H332,2)</f>
        <v>0</v>
      </c>
      <c r="K332" s="271" t="s">
        <v>155</v>
      </c>
      <c r="L332" s="276"/>
      <c r="M332" s="277" t="s">
        <v>1</v>
      </c>
      <c r="N332" s="278" t="s">
        <v>44</v>
      </c>
      <c r="O332" s="91"/>
      <c r="P332" s="227">
        <f>O332*H332</f>
        <v>0</v>
      </c>
      <c r="Q332" s="227">
        <v>0.097</v>
      </c>
      <c r="R332" s="227">
        <f>Q332*H332</f>
        <v>0.29100000000000004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188</v>
      </c>
      <c r="AT332" s="229" t="s">
        <v>198</v>
      </c>
      <c r="AU332" s="229" t="s">
        <v>89</v>
      </c>
      <c r="AY332" s="17" t="s">
        <v>130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87</v>
      </c>
      <c r="BK332" s="230">
        <f>ROUND(I332*H332,2)</f>
        <v>0</v>
      </c>
      <c r="BL332" s="17" t="s">
        <v>137</v>
      </c>
      <c r="BM332" s="229" t="s">
        <v>457</v>
      </c>
    </row>
    <row r="333" spans="1:47" s="2" customFormat="1" ht="12">
      <c r="A333" s="38"/>
      <c r="B333" s="39"/>
      <c r="C333" s="40"/>
      <c r="D333" s="231" t="s">
        <v>139</v>
      </c>
      <c r="E333" s="40"/>
      <c r="F333" s="232" t="s">
        <v>456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139</v>
      </c>
      <c r="AU333" s="17" t="s">
        <v>89</v>
      </c>
    </row>
    <row r="334" spans="1:51" s="13" customFormat="1" ht="12">
      <c r="A334" s="13"/>
      <c r="B334" s="236"/>
      <c r="C334" s="237"/>
      <c r="D334" s="231" t="s">
        <v>141</v>
      </c>
      <c r="E334" s="238" t="s">
        <v>1</v>
      </c>
      <c r="F334" s="239" t="s">
        <v>152</v>
      </c>
      <c r="G334" s="237"/>
      <c r="H334" s="240">
        <v>3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141</v>
      </c>
      <c r="AU334" s="246" t="s">
        <v>89</v>
      </c>
      <c r="AV334" s="13" t="s">
        <v>89</v>
      </c>
      <c r="AW334" s="13" t="s">
        <v>35</v>
      </c>
      <c r="AX334" s="13" t="s">
        <v>87</v>
      </c>
      <c r="AY334" s="246" t="s">
        <v>130</v>
      </c>
    </row>
    <row r="335" spans="1:65" s="2" customFormat="1" ht="24.15" customHeight="1">
      <c r="A335" s="38"/>
      <c r="B335" s="39"/>
      <c r="C335" s="269" t="s">
        <v>458</v>
      </c>
      <c r="D335" s="269" t="s">
        <v>198</v>
      </c>
      <c r="E335" s="270" t="s">
        <v>459</v>
      </c>
      <c r="F335" s="271" t="s">
        <v>460</v>
      </c>
      <c r="G335" s="272" t="s">
        <v>438</v>
      </c>
      <c r="H335" s="273">
        <v>3</v>
      </c>
      <c r="I335" s="274"/>
      <c r="J335" s="275">
        <f>ROUND(I335*H335,2)</f>
        <v>0</v>
      </c>
      <c r="K335" s="271" t="s">
        <v>155</v>
      </c>
      <c r="L335" s="276"/>
      <c r="M335" s="277" t="s">
        <v>1</v>
      </c>
      <c r="N335" s="278" t="s">
        <v>44</v>
      </c>
      <c r="O335" s="91"/>
      <c r="P335" s="227">
        <f>O335*H335</f>
        <v>0</v>
      </c>
      <c r="Q335" s="227">
        <v>0.004</v>
      </c>
      <c r="R335" s="227">
        <f>Q335*H335</f>
        <v>0.012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188</v>
      </c>
      <c r="AT335" s="229" t="s">
        <v>198</v>
      </c>
      <c r="AU335" s="229" t="s">
        <v>89</v>
      </c>
      <c r="AY335" s="17" t="s">
        <v>130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87</v>
      </c>
      <c r="BK335" s="230">
        <f>ROUND(I335*H335,2)</f>
        <v>0</v>
      </c>
      <c r="BL335" s="17" t="s">
        <v>137</v>
      </c>
      <c r="BM335" s="229" t="s">
        <v>461</v>
      </c>
    </row>
    <row r="336" spans="1:47" s="2" customFormat="1" ht="12">
      <c r="A336" s="38"/>
      <c r="B336" s="39"/>
      <c r="C336" s="40"/>
      <c r="D336" s="231" t="s">
        <v>139</v>
      </c>
      <c r="E336" s="40"/>
      <c r="F336" s="232" t="s">
        <v>460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139</v>
      </c>
      <c r="AU336" s="17" t="s">
        <v>89</v>
      </c>
    </row>
    <row r="337" spans="1:51" s="13" customFormat="1" ht="12">
      <c r="A337" s="13"/>
      <c r="B337" s="236"/>
      <c r="C337" s="237"/>
      <c r="D337" s="231" t="s">
        <v>141</v>
      </c>
      <c r="E337" s="238" t="s">
        <v>1</v>
      </c>
      <c r="F337" s="239" t="s">
        <v>152</v>
      </c>
      <c r="G337" s="237"/>
      <c r="H337" s="240">
        <v>3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141</v>
      </c>
      <c r="AU337" s="246" t="s">
        <v>89</v>
      </c>
      <c r="AV337" s="13" t="s">
        <v>89</v>
      </c>
      <c r="AW337" s="13" t="s">
        <v>35</v>
      </c>
      <c r="AX337" s="13" t="s">
        <v>87</v>
      </c>
      <c r="AY337" s="246" t="s">
        <v>130</v>
      </c>
    </row>
    <row r="338" spans="1:65" s="2" customFormat="1" ht="24.15" customHeight="1">
      <c r="A338" s="38"/>
      <c r="B338" s="39"/>
      <c r="C338" s="218" t="s">
        <v>462</v>
      </c>
      <c r="D338" s="218" t="s">
        <v>132</v>
      </c>
      <c r="E338" s="219" t="s">
        <v>463</v>
      </c>
      <c r="F338" s="220" t="s">
        <v>464</v>
      </c>
      <c r="G338" s="221" t="s">
        <v>438</v>
      </c>
      <c r="H338" s="222">
        <v>1</v>
      </c>
      <c r="I338" s="223"/>
      <c r="J338" s="224">
        <f>ROUND(I338*H338,2)</f>
        <v>0</v>
      </c>
      <c r="K338" s="220" t="s">
        <v>155</v>
      </c>
      <c r="L338" s="44"/>
      <c r="M338" s="225" t="s">
        <v>1</v>
      </c>
      <c r="N338" s="226" t="s">
        <v>44</v>
      </c>
      <c r="O338" s="91"/>
      <c r="P338" s="227">
        <f>O338*H338</f>
        <v>0</v>
      </c>
      <c r="Q338" s="227">
        <v>0</v>
      </c>
      <c r="R338" s="227">
        <f>Q338*H338</f>
        <v>0</v>
      </c>
      <c r="S338" s="227">
        <v>0.1</v>
      </c>
      <c r="T338" s="228">
        <f>S338*H338</f>
        <v>0.1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137</v>
      </c>
      <c r="AT338" s="229" t="s">
        <v>132</v>
      </c>
      <c r="AU338" s="229" t="s">
        <v>89</v>
      </c>
      <c r="AY338" s="17" t="s">
        <v>130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87</v>
      </c>
      <c r="BK338" s="230">
        <f>ROUND(I338*H338,2)</f>
        <v>0</v>
      </c>
      <c r="BL338" s="17" t="s">
        <v>137</v>
      </c>
      <c r="BM338" s="229" t="s">
        <v>465</v>
      </c>
    </row>
    <row r="339" spans="1:47" s="2" customFormat="1" ht="12">
      <c r="A339" s="38"/>
      <c r="B339" s="39"/>
      <c r="C339" s="40"/>
      <c r="D339" s="231" t="s">
        <v>139</v>
      </c>
      <c r="E339" s="40"/>
      <c r="F339" s="232" t="s">
        <v>466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139</v>
      </c>
      <c r="AU339" s="17" t="s">
        <v>89</v>
      </c>
    </row>
    <row r="340" spans="1:51" s="13" customFormat="1" ht="12">
      <c r="A340" s="13"/>
      <c r="B340" s="236"/>
      <c r="C340" s="237"/>
      <c r="D340" s="231" t="s">
        <v>141</v>
      </c>
      <c r="E340" s="238" t="s">
        <v>1</v>
      </c>
      <c r="F340" s="239" t="s">
        <v>87</v>
      </c>
      <c r="G340" s="237"/>
      <c r="H340" s="240">
        <v>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141</v>
      </c>
      <c r="AU340" s="246" t="s">
        <v>89</v>
      </c>
      <c r="AV340" s="13" t="s">
        <v>89</v>
      </c>
      <c r="AW340" s="13" t="s">
        <v>35</v>
      </c>
      <c r="AX340" s="13" t="s">
        <v>87</v>
      </c>
      <c r="AY340" s="246" t="s">
        <v>130</v>
      </c>
    </row>
    <row r="341" spans="1:65" s="2" customFormat="1" ht="24.15" customHeight="1">
      <c r="A341" s="38"/>
      <c r="B341" s="39"/>
      <c r="C341" s="218" t="s">
        <v>467</v>
      </c>
      <c r="D341" s="218" t="s">
        <v>132</v>
      </c>
      <c r="E341" s="219" t="s">
        <v>468</v>
      </c>
      <c r="F341" s="220" t="s">
        <v>469</v>
      </c>
      <c r="G341" s="221" t="s">
        <v>438</v>
      </c>
      <c r="H341" s="222">
        <v>3</v>
      </c>
      <c r="I341" s="223"/>
      <c r="J341" s="224">
        <f>ROUND(I341*H341,2)</f>
        <v>0</v>
      </c>
      <c r="K341" s="220" t="s">
        <v>155</v>
      </c>
      <c r="L341" s="44"/>
      <c r="M341" s="225" t="s">
        <v>1</v>
      </c>
      <c r="N341" s="226" t="s">
        <v>44</v>
      </c>
      <c r="O341" s="91"/>
      <c r="P341" s="227">
        <f>O341*H341</f>
        <v>0</v>
      </c>
      <c r="Q341" s="227">
        <v>0.21734</v>
      </c>
      <c r="R341" s="227">
        <f>Q341*H341</f>
        <v>0.65202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137</v>
      </c>
      <c r="AT341" s="229" t="s">
        <v>132</v>
      </c>
      <c r="AU341" s="229" t="s">
        <v>89</v>
      </c>
      <c r="AY341" s="17" t="s">
        <v>130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87</v>
      </c>
      <c r="BK341" s="230">
        <f>ROUND(I341*H341,2)</f>
        <v>0</v>
      </c>
      <c r="BL341" s="17" t="s">
        <v>137</v>
      </c>
      <c r="BM341" s="229" t="s">
        <v>470</v>
      </c>
    </row>
    <row r="342" spans="1:47" s="2" customFormat="1" ht="12">
      <c r="A342" s="38"/>
      <c r="B342" s="39"/>
      <c r="C342" s="40"/>
      <c r="D342" s="231" t="s">
        <v>139</v>
      </c>
      <c r="E342" s="40"/>
      <c r="F342" s="232" t="s">
        <v>469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139</v>
      </c>
      <c r="AU342" s="17" t="s">
        <v>89</v>
      </c>
    </row>
    <row r="343" spans="1:51" s="13" customFormat="1" ht="12">
      <c r="A343" s="13"/>
      <c r="B343" s="236"/>
      <c r="C343" s="237"/>
      <c r="D343" s="231" t="s">
        <v>141</v>
      </c>
      <c r="E343" s="238" t="s">
        <v>1</v>
      </c>
      <c r="F343" s="239" t="s">
        <v>152</v>
      </c>
      <c r="G343" s="237"/>
      <c r="H343" s="240">
        <v>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141</v>
      </c>
      <c r="AU343" s="246" t="s">
        <v>89</v>
      </c>
      <c r="AV343" s="13" t="s">
        <v>89</v>
      </c>
      <c r="AW343" s="13" t="s">
        <v>35</v>
      </c>
      <c r="AX343" s="13" t="s">
        <v>87</v>
      </c>
      <c r="AY343" s="246" t="s">
        <v>130</v>
      </c>
    </row>
    <row r="344" spans="1:65" s="2" customFormat="1" ht="16.5" customHeight="1">
      <c r="A344" s="38"/>
      <c r="B344" s="39"/>
      <c r="C344" s="269" t="s">
        <v>471</v>
      </c>
      <c r="D344" s="269" t="s">
        <v>198</v>
      </c>
      <c r="E344" s="270" t="s">
        <v>472</v>
      </c>
      <c r="F344" s="271" t="s">
        <v>473</v>
      </c>
      <c r="G344" s="272" t="s">
        <v>438</v>
      </c>
      <c r="H344" s="273">
        <v>3</v>
      </c>
      <c r="I344" s="274"/>
      <c r="J344" s="275">
        <f>ROUND(I344*H344,2)</f>
        <v>0</v>
      </c>
      <c r="K344" s="271" t="s">
        <v>155</v>
      </c>
      <c r="L344" s="276"/>
      <c r="M344" s="277" t="s">
        <v>1</v>
      </c>
      <c r="N344" s="278" t="s">
        <v>44</v>
      </c>
      <c r="O344" s="91"/>
      <c r="P344" s="227">
        <f>O344*H344</f>
        <v>0</v>
      </c>
      <c r="Q344" s="227">
        <v>0.0506</v>
      </c>
      <c r="R344" s="227">
        <f>Q344*H344</f>
        <v>0.1518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188</v>
      </c>
      <c r="AT344" s="229" t="s">
        <v>198</v>
      </c>
      <c r="AU344" s="229" t="s">
        <v>89</v>
      </c>
      <c r="AY344" s="17" t="s">
        <v>130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87</v>
      </c>
      <c r="BK344" s="230">
        <f>ROUND(I344*H344,2)</f>
        <v>0</v>
      </c>
      <c r="BL344" s="17" t="s">
        <v>137</v>
      </c>
      <c r="BM344" s="229" t="s">
        <v>474</v>
      </c>
    </row>
    <row r="345" spans="1:47" s="2" customFormat="1" ht="12">
      <c r="A345" s="38"/>
      <c r="B345" s="39"/>
      <c r="C345" s="40"/>
      <c r="D345" s="231" t="s">
        <v>139</v>
      </c>
      <c r="E345" s="40"/>
      <c r="F345" s="232" t="s">
        <v>475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139</v>
      </c>
      <c r="AU345" s="17" t="s">
        <v>89</v>
      </c>
    </row>
    <row r="346" spans="1:51" s="13" customFormat="1" ht="12">
      <c r="A346" s="13"/>
      <c r="B346" s="236"/>
      <c r="C346" s="237"/>
      <c r="D346" s="231" t="s">
        <v>141</v>
      </c>
      <c r="E346" s="238" t="s">
        <v>1</v>
      </c>
      <c r="F346" s="239" t="s">
        <v>152</v>
      </c>
      <c r="G346" s="237"/>
      <c r="H346" s="240">
        <v>3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141</v>
      </c>
      <c r="AU346" s="246" t="s">
        <v>89</v>
      </c>
      <c r="AV346" s="13" t="s">
        <v>89</v>
      </c>
      <c r="AW346" s="13" t="s">
        <v>35</v>
      </c>
      <c r="AX346" s="13" t="s">
        <v>87</v>
      </c>
      <c r="AY346" s="246" t="s">
        <v>130</v>
      </c>
    </row>
    <row r="347" spans="1:65" s="2" customFormat="1" ht="24.15" customHeight="1">
      <c r="A347" s="38"/>
      <c r="B347" s="39"/>
      <c r="C347" s="218" t="s">
        <v>476</v>
      </c>
      <c r="D347" s="218" t="s">
        <v>132</v>
      </c>
      <c r="E347" s="219" t="s">
        <v>477</v>
      </c>
      <c r="F347" s="220" t="s">
        <v>478</v>
      </c>
      <c r="G347" s="221" t="s">
        <v>438</v>
      </c>
      <c r="H347" s="222">
        <v>1</v>
      </c>
      <c r="I347" s="223"/>
      <c r="J347" s="224">
        <f>ROUND(I347*H347,2)</f>
        <v>0</v>
      </c>
      <c r="K347" s="220" t="s">
        <v>1</v>
      </c>
      <c r="L347" s="44"/>
      <c r="M347" s="225" t="s">
        <v>1</v>
      </c>
      <c r="N347" s="226" t="s">
        <v>44</v>
      </c>
      <c r="O347" s="91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137</v>
      </c>
      <c r="AT347" s="229" t="s">
        <v>132</v>
      </c>
      <c r="AU347" s="229" t="s">
        <v>89</v>
      </c>
      <c r="AY347" s="17" t="s">
        <v>130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87</v>
      </c>
      <c r="BK347" s="230">
        <f>ROUND(I347*H347,2)</f>
        <v>0</v>
      </c>
      <c r="BL347" s="17" t="s">
        <v>137</v>
      </c>
      <c r="BM347" s="229" t="s">
        <v>479</v>
      </c>
    </row>
    <row r="348" spans="1:47" s="2" customFormat="1" ht="12">
      <c r="A348" s="38"/>
      <c r="B348" s="39"/>
      <c r="C348" s="40"/>
      <c r="D348" s="231" t="s">
        <v>139</v>
      </c>
      <c r="E348" s="40"/>
      <c r="F348" s="232" t="s">
        <v>480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139</v>
      </c>
      <c r="AU348" s="17" t="s">
        <v>89</v>
      </c>
    </row>
    <row r="349" spans="1:47" s="2" customFormat="1" ht="12">
      <c r="A349" s="38"/>
      <c r="B349" s="39"/>
      <c r="C349" s="40"/>
      <c r="D349" s="231" t="s">
        <v>178</v>
      </c>
      <c r="E349" s="40"/>
      <c r="F349" s="268" t="s">
        <v>481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178</v>
      </c>
      <c r="AU349" s="17" t="s">
        <v>89</v>
      </c>
    </row>
    <row r="350" spans="1:51" s="13" customFormat="1" ht="12">
      <c r="A350" s="13"/>
      <c r="B350" s="236"/>
      <c r="C350" s="237"/>
      <c r="D350" s="231" t="s">
        <v>141</v>
      </c>
      <c r="E350" s="238" t="s">
        <v>1</v>
      </c>
      <c r="F350" s="239" t="s">
        <v>87</v>
      </c>
      <c r="G350" s="237"/>
      <c r="H350" s="240">
        <v>1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141</v>
      </c>
      <c r="AU350" s="246" t="s">
        <v>89</v>
      </c>
      <c r="AV350" s="13" t="s">
        <v>89</v>
      </c>
      <c r="AW350" s="13" t="s">
        <v>35</v>
      </c>
      <c r="AX350" s="13" t="s">
        <v>79</v>
      </c>
      <c r="AY350" s="246" t="s">
        <v>130</v>
      </c>
    </row>
    <row r="351" spans="1:63" s="12" customFormat="1" ht="22.8" customHeight="1">
      <c r="A351" s="12"/>
      <c r="B351" s="202"/>
      <c r="C351" s="203"/>
      <c r="D351" s="204" t="s">
        <v>78</v>
      </c>
      <c r="E351" s="216" t="s">
        <v>197</v>
      </c>
      <c r="F351" s="216" t="s">
        <v>482</v>
      </c>
      <c r="G351" s="203"/>
      <c r="H351" s="203"/>
      <c r="I351" s="206"/>
      <c r="J351" s="217">
        <f>BK351</f>
        <v>0</v>
      </c>
      <c r="K351" s="203"/>
      <c r="L351" s="208"/>
      <c r="M351" s="209"/>
      <c r="N351" s="210"/>
      <c r="O351" s="210"/>
      <c r="P351" s="211">
        <f>P352+SUM(P353:P380)</f>
        <v>0</v>
      </c>
      <c r="Q351" s="210"/>
      <c r="R351" s="211">
        <f>R352+SUM(R353:R380)</f>
        <v>249.4677908</v>
      </c>
      <c r="S351" s="210"/>
      <c r="T351" s="212">
        <f>T352+SUM(T353:T380)</f>
        <v>1545.1413999999997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3" t="s">
        <v>87</v>
      </c>
      <c r="AT351" s="214" t="s">
        <v>78</v>
      </c>
      <c r="AU351" s="214" t="s">
        <v>87</v>
      </c>
      <c r="AY351" s="213" t="s">
        <v>130</v>
      </c>
      <c r="BK351" s="215">
        <f>BK352+SUM(BK353:BK380)</f>
        <v>0</v>
      </c>
    </row>
    <row r="352" spans="1:65" s="2" customFormat="1" ht="33" customHeight="1">
      <c r="A352" s="38"/>
      <c r="B352" s="39"/>
      <c r="C352" s="218" t="s">
        <v>483</v>
      </c>
      <c r="D352" s="218" t="s">
        <v>132</v>
      </c>
      <c r="E352" s="219" t="s">
        <v>484</v>
      </c>
      <c r="F352" s="220" t="s">
        <v>485</v>
      </c>
      <c r="G352" s="221" t="s">
        <v>427</v>
      </c>
      <c r="H352" s="222">
        <v>1081.29</v>
      </c>
      <c r="I352" s="223"/>
      <c r="J352" s="224">
        <f>ROUND(I352*H352,2)</f>
        <v>0</v>
      </c>
      <c r="K352" s="220" t="s">
        <v>155</v>
      </c>
      <c r="L352" s="44"/>
      <c r="M352" s="225" t="s">
        <v>1</v>
      </c>
      <c r="N352" s="226" t="s">
        <v>44</v>
      </c>
      <c r="O352" s="91"/>
      <c r="P352" s="227">
        <f>O352*H352</f>
        <v>0</v>
      </c>
      <c r="Q352" s="227">
        <v>0.1554</v>
      </c>
      <c r="R352" s="227">
        <f>Q352*H352</f>
        <v>168.032466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137</v>
      </c>
      <c r="AT352" s="229" t="s">
        <v>132</v>
      </c>
      <c r="AU352" s="229" t="s">
        <v>89</v>
      </c>
      <c r="AY352" s="17" t="s">
        <v>130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87</v>
      </c>
      <c r="BK352" s="230">
        <f>ROUND(I352*H352,2)</f>
        <v>0</v>
      </c>
      <c r="BL352" s="17" t="s">
        <v>137</v>
      </c>
      <c r="BM352" s="229" t="s">
        <v>486</v>
      </c>
    </row>
    <row r="353" spans="1:47" s="2" customFormat="1" ht="12">
      <c r="A353" s="38"/>
      <c r="B353" s="39"/>
      <c r="C353" s="40"/>
      <c r="D353" s="231" t="s">
        <v>139</v>
      </c>
      <c r="E353" s="40"/>
      <c r="F353" s="232" t="s">
        <v>487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139</v>
      </c>
      <c r="AU353" s="17" t="s">
        <v>89</v>
      </c>
    </row>
    <row r="354" spans="1:51" s="13" customFormat="1" ht="12">
      <c r="A354" s="13"/>
      <c r="B354" s="236"/>
      <c r="C354" s="237"/>
      <c r="D354" s="231" t="s">
        <v>141</v>
      </c>
      <c r="E354" s="238" t="s">
        <v>1</v>
      </c>
      <c r="F354" s="239" t="s">
        <v>488</v>
      </c>
      <c r="G354" s="237"/>
      <c r="H354" s="240">
        <v>690.34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141</v>
      </c>
      <c r="AU354" s="246" t="s">
        <v>89</v>
      </c>
      <c r="AV354" s="13" t="s">
        <v>89</v>
      </c>
      <c r="AW354" s="13" t="s">
        <v>35</v>
      </c>
      <c r="AX354" s="13" t="s">
        <v>79</v>
      </c>
      <c r="AY354" s="246" t="s">
        <v>130</v>
      </c>
    </row>
    <row r="355" spans="1:51" s="13" customFormat="1" ht="12">
      <c r="A355" s="13"/>
      <c r="B355" s="236"/>
      <c r="C355" s="237"/>
      <c r="D355" s="231" t="s">
        <v>141</v>
      </c>
      <c r="E355" s="238" t="s">
        <v>1</v>
      </c>
      <c r="F355" s="239" t="s">
        <v>489</v>
      </c>
      <c r="G355" s="237"/>
      <c r="H355" s="240">
        <v>390.95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141</v>
      </c>
      <c r="AU355" s="246" t="s">
        <v>89</v>
      </c>
      <c r="AV355" s="13" t="s">
        <v>89</v>
      </c>
      <c r="AW355" s="13" t="s">
        <v>35</v>
      </c>
      <c r="AX355" s="13" t="s">
        <v>79</v>
      </c>
      <c r="AY355" s="246" t="s">
        <v>130</v>
      </c>
    </row>
    <row r="356" spans="1:51" s="14" customFormat="1" ht="12">
      <c r="A356" s="14"/>
      <c r="B356" s="247"/>
      <c r="C356" s="248"/>
      <c r="D356" s="231" t="s">
        <v>141</v>
      </c>
      <c r="E356" s="249" t="s">
        <v>1</v>
      </c>
      <c r="F356" s="250" t="s">
        <v>151</v>
      </c>
      <c r="G356" s="248"/>
      <c r="H356" s="251">
        <v>1081.29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7" t="s">
        <v>141</v>
      </c>
      <c r="AU356" s="257" t="s">
        <v>89</v>
      </c>
      <c r="AV356" s="14" t="s">
        <v>137</v>
      </c>
      <c r="AW356" s="14" t="s">
        <v>35</v>
      </c>
      <c r="AX356" s="14" t="s">
        <v>87</v>
      </c>
      <c r="AY356" s="257" t="s">
        <v>130</v>
      </c>
    </row>
    <row r="357" spans="1:65" s="2" customFormat="1" ht="16.5" customHeight="1">
      <c r="A357" s="38"/>
      <c r="B357" s="39"/>
      <c r="C357" s="269" t="s">
        <v>490</v>
      </c>
      <c r="D357" s="269" t="s">
        <v>198</v>
      </c>
      <c r="E357" s="270" t="s">
        <v>491</v>
      </c>
      <c r="F357" s="271" t="s">
        <v>492</v>
      </c>
      <c r="G357" s="272" t="s">
        <v>427</v>
      </c>
      <c r="H357" s="273">
        <v>704.147</v>
      </c>
      <c r="I357" s="274"/>
      <c r="J357" s="275">
        <f>ROUND(I357*H357,2)</f>
        <v>0</v>
      </c>
      <c r="K357" s="271" t="s">
        <v>155</v>
      </c>
      <c r="L357" s="276"/>
      <c r="M357" s="277" t="s">
        <v>1</v>
      </c>
      <c r="N357" s="278" t="s">
        <v>44</v>
      </c>
      <c r="O357" s="91"/>
      <c r="P357" s="227">
        <f>O357*H357</f>
        <v>0</v>
      </c>
      <c r="Q357" s="227">
        <v>0.08</v>
      </c>
      <c r="R357" s="227">
        <f>Q357*H357</f>
        <v>56.33176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188</v>
      </c>
      <c r="AT357" s="229" t="s">
        <v>198</v>
      </c>
      <c r="AU357" s="229" t="s">
        <v>89</v>
      </c>
      <c r="AY357" s="17" t="s">
        <v>130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87</v>
      </c>
      <c r="BK357" s="230">
        <f>ROUND(I357*H357,2)</f>
        <v>0</v>
      </c>
      <c r="BL357" s="17" t="s">
        <v>137</v>
      </c>
      <c r="BM357" s="229" t="s">
        <v>493</v>
      </c>
    </row>
    <row r="358" spans="1:47" s="2" customFormat="1" ht="12">
      <c r="A358" s="38"/>
      <c r="B358" s="39"/>
      <c r="C358" s="40"/>
      <c r="D358" s="231" t="s">
        <v>139</v>
      </c>
      <c r="E358" s="40"/>
      <c r="F358" s="232" t="s">
        <v>492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139</v>
      </c>
      <c r="AU358" s="17" t="s">
        <v>89</v>
      </c>
    </row>
    <row r="359" spans="1:51" s="13" customFormat="1" ht="12">
      <c r="A359" s="13"/>
      <c r="B359" s="236"/>
      <c r="C359" s="237"/>
      <c r="D359" s="231" t="s">
        <v>141</v>
      </c>
      <c r="E359" s="238" t="s">
        <v>1</v>
      </c>
      <c r="F359" s="239" t="s">
        <v>488</v>
      </c>
      <c r="G359" s="237"/>
      <c r="H359" s="240">
        <v>690.34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141</v>
      </c>
      <c r="AU359" s="246" t="s">
        <v>89</v>
      </c>
      <c r="AV359" s="13" t="s">
        <v>89</v>
      </c>
      <c r="AW359" s="13" t="s">
        <v>35</v>
      </c>
      <c r="AX359" s="13" t="s">
        <v>79</v>
      </c>
      <c r="AY359" s="246" t="s">
        <v>130</v>
      </c>
    </row>
    <row r="360" spans="1:51" s="14" customFormat="1" ht="12">
      <c r="A360" s="14"/>
      <c r="B360" s="247"/>
      <c r="C360" s="248"/>
      <c r="D360" s="231" t="s">
        <v>141</v>
      </c>
      <c r="E360" s="249" t="s">
        <v>1</v>
      </c>
      <c r="F360" s="250" t="s">
        <v>151</v>
      </c>
      <c r="G360" s="248"/>
      <c r="H360" s="251">
        <v>690.34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7" t="s">
        <v>141</v>
      </c>
      <c r="AU360" s="257" t="s">
        <v>89</v>
      </c>
      <c r="AV360" s="14" t="s">
        <v>137</v>
      </c>
      <c r="AW360" s="14" t="s">
        <v>35</v>
      </c>
      <c r="AX360" s="14" t="s">
        <v>87</v>
      </c>
      <c r="AY360" s="257" t="s">
        <v>130</v>
      </c>
    </row>
    <row r="361" spans="1:51" s="13" customFormat="1" ht="12">
      <c r="A361" s="13"/>
      <c r="B361" s="236"/>
      <c r="C361" s="237"/>
      <c r="D361" s="231" t="s">
        <v>141</v>
      </c>
      <c r="E361" s="237"/>
      <c r="F361" s="239" t="s">
        <v>494</v>
      </c>
      <c r="G361" s="237"/>
      <c r="H361" s="240">
        <v>704.147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141</v>
      </c>
      <c r="AU361" s="246" t="s">
        <v>89</v>
      </c>
      <c r="AV361" s="13" t="s">
        <v>89</v>
      </c>
      <c r="AW361" s="13" t="s">
        <v>4</v>
      </c>
      <c r="AX361" s="13" t="s">
        <v>87</v>
      </c>
      <c r="AY361" s="246" t="s">
        <v>130</v>
      </c>
    </row>
    <row r="362" spans="1:65" s="2" customFormat="1" ht="24.15" customHeight="1">
      <c r="A362" s="38"/>
      <c r="B362" s="39"/>
      <c r="C362" s="269" t="s">
        <v>495</v>
      </c>
      <c r="D362" s="269" t="s">
        <v>198</v>
      </c>
      <c r="E362" s="270" t="s">
        <v>496</v>
      </c>
      <c r="F362" s="271" t="s">
        <v>497</v>
      </c>
      <c r="G362" s="272" t="s">
        <v>427</v>
      </c>
      <c r="H362" s="273">
        <v>398.769</v>
      </c>
      <c r="I362" s="274"/>
      <c r="J362" s="275">
        <f>ROUND(I362*H362,2)</f>
        <v>0</v>
      </c>
      <c r="K362" s="271" t="s">
        <v>155</v>
      </c>
      <c r="L362" s="276"/>
      <c r="M362" s="277" t="s">
        <v>1</v>
      </c>
      <c r="N362" s="278" t="s">
        <v>44</v>
      </c>
      <c r="O362" s="91"/>
      <c r="P362" s="227">
        <f>O362*H362</f>
        <v>0</v>
      </c>
      <c r="Q362" s="227">
        <v>0.0483</v>
      </c>
      <c r="R362" s="227">
        <f>Q362*H362</f>
        <v>19.260542700000002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188</v>
      </c>
      <c r="AT362" s="229" t="s">
        <v>198</v>
      </c>
      <c r="AU362" s="229" t="s">
        <v>89</v>
      </c>
      <c r="AY362" s="17" t="s">
        <v>130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87</v>
      </c>
      <c r="BK362" s="230">
        <f>ROUND(I362*H362,2)</f>
        <v>0</v>
      </c>
      <c r="BL362" s="17" t="s">
        <v>137</v>
      </c>
      <c r="BM362" s="229" t="s">
        <v>498</v>
      </c>
    </row>
    <row r="363" spans="1:47" s="2" customFormat="1" ht="12">
      <c r="A363" s="38"/>
      <c r="B363" s="39"/>
      <c r="C363" s="40"/>
      <c r="D363" s="231" t="s">
        <v>139</v>
      </c>
      <c r="E363" s="40"/>
      <c r="F363" s="232" t="s">
        <v>497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139</v>
      </c>
      <c r="AU363" s="17" t="s">
        <v>89</v>
      </c>
    </row>
    <row r="364" spans="1:51" s="13" customFormat="1" ht="12">
      <c r="A364" s="13"/>
      <c r="B364" s="236"/>
      <c r="C364" s="237"/>
      <c r="D364" s="231" t="s">
        <v>141</v>
      </c>
      <c r="E364" s="238" t="s">
        <v>1</v>
      </c>
      <c r="F364" s="239" t="s">
        <v>489</v>
      </c>
      <c r="G364" s="237"/>
      <c r="H364" s="240">
        <v>390.95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141</v>
      </c>
      <c r="AU364" s="246" t="s">
        <v>89</v>
      </c>
      <c r="AV364" s="13" t="s">
        <v>89</v>
      </c>
      <c r="AW364" s="13" t="s">
        <v>35</v>
      </c>
      <c r="AX364" s="13" t="s">
        <v>79</v>
      </c>
      <c r="AY364" s="246" t="s">
        <v>130</v>
      </c>
    </row>
    <row r="365" spans="1:51" s="14" customFormat="1" ht="12">
      <c r="A365" s="14"/>
      <c r="B365" s="247"/>
      <c r="C365" s="248"/>
      <c r="D365" s="231" t="s">
        <v>141</v>
      </c>
      <c r="E365" s="249" t="s">
        <v>1</v>
      </c>
      <c r="F365" s="250" t="s">
        <v>151</v>
      </c>
      <c r="G365" s="248"/>
      <c r="H365" s="251">
        <v>390.95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7" t="s">
        <v>141</v>
      </c>
      <c r="AU365" s="257" t="s">
        <v>89</v>
      </c>
      <c r="AV365" s="14" t="s">
        <v>137</v>
      </c>
      <c r="AW365" s="14" t="s">
        <v>35</v>
      </c>
      <c r="AX365" s="14" t="s">
        <v>87</v>
      </c>
      <c r="AY365" s="257" t="s">
        <v>130</v>
      </c>
    </row>
    <row r="366" spans="1:51" s="13" customFormat="1" ht="12">
      <c r="A366" s="13"/>
      <c r="B366" s="236"/>
      <c r="C366" s="237"/>
      <c r="D366" s="231" t="s">
        <v>141</v>
      </c>
      <c r="E366" s="237"/>
      <c r="F366" s="239" t="s">
        <v>499</v>
      </c>
      <c r="G366" s="237"/>
      <c r="H366" s="240">
        <v>398.769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141</v>
      </c>
      <c r="AU366" s="246" t="s">
        <v>89</v>
      </c>
      <c r="AV366" s="13" t="s">
        <v>89</v>
      </c>
      <c r="AW366" s="13" t="s">
        <v>4</v>
      </c>
      <c r="AX366" s="13" t="s">
        <v>87</v>
      </c>
      <c r="AY366" s="246" t="s">
        <v>130</v>
      </c>
    </row>
    <row r="367" spans="1:65" s="2" customFormat="1" ht="33" customHeight="1">
      <c r="A367" s="38"/>
      <c r="B367" s="39"/>
      <c r="C367" s="218" t="s">
        <v>500</v>
      </c>
      <c r="D367" s="218" t="s">
        <v>132</v>
      </c>
      <c r="E367" s="219" t="s">
        <v>501</v>
      </c>
      <c r="F367" s="220" t="s">
        <v>502</v>
      </c>
      <c r="G367" s="221" t="s">
        <v>427</v>
      </c>
      <c r="H367" s="222">
        <v>33.3</v>
      </c>
      <c r="I367" s="223"/>
      <c r="J367" s="224">
        <f>ROUND(I367*H367,2)</f>
        <v>0</v>
      </c>
      <c r="K367" s="220" t="s">
        <v>155</v>
      </c>
      <c r="L367" s="44"/>
      <c r="M367" s="225" t="s">
        <v>1</v>
      </c>
      <c r="N367" s="226" t="s">
        <v>44</v>
      </c>
      <c r="O367" s="91"/>
      <c r="P367" s="227">
        <f>O367*H367</f>
        <v>0</v>
      </c>
      <c r="Q367" s="227">
        <v>0.1295</v>
      </c>
      <c r="R367" s="227">
        <f>Q367*H367</f>
        <v>4.3123499999999995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137</v>
      </c>
      <c r="AT367" s="229" t="s">
        <v>132</v>
      </c>
      <c r="AU367" s="229" t="s">
        <v>89</v>
      </c>
      <c r="AY367" s="17" t="s">
        <v>130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87</v>
      </c>
      <c r="BK367" s="230">
        <f>ROUND(I367*H367,2)</f>
        <v>0</v>
      </c>
      <c r="BL367" s="17" t="s">
        <v>137</v>
      </c>
      <c r="BM367" s="229" t="s">
        <v>503</v>
      </c>
    </row>
    <row r="368" spans="1:47" s="2" customFormat="1" ht="12">
      <c r="A368" s="38"/>
      <c r="B368" s="39"/>
      <c r="C368" s="40"/>
      <c r="D368" s="231" t="s">
        <v>139</v>
      </c>
      <c r="E368" s="40"/>
      <c r="F368" s="232" t="s">
        <v>504</v>
      </c>
      <c r="G368" s="40"/>
      <c r="H368" s="40"/>
      <c r="I368" s="233"/>
      <c r="J368" s="40"/>
      <c r="K368" s="40"/>
      <c r="L368" s="44"/>
      <c r="M368" s="234"/>
      <c r="N368" s="23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139</v>
      </c>
      <c r="AU368" s="17" t="s">
        <v>89</v>
      </c>
    </row>
    <row r="369" spans="1:51" s="13" customFormat="1" ht="12">
      <c r="A369" s="13"/>
      <c r="B369" s="236"/>
      <c r="C369" s="237"/>
      <c r="D369" s="231" t="s">
        <v>141</v>
      </c>
      <c r="E369" s="238" t="s">
        <v>1</v>
      </c>
      <c r="F369" s="239" t="s">
        <v>505</v>
      </c>
      <c r="G369" s="237"/>
      <c r="H369" s="240">
        <v>33.3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141</v>
      </c>
      <c r="AU369" s="246" t="s">
        <v>89</v>
      </c>
      <c r="AV369" s="13" t="s">
        <v>89</v>
      </c>
      <c r="AW369" s="13" t="s">
        <v>35</v>
      </c>
      <c r="AX369" s="13" t="s">
        <v>87</v>
      </c>
      <c r="AY369" s="246" t="s">
        <v>130</v>
      </c>
    </row>
    <row r="370" spans="1:65" s="2" customFormat="1" ht="16.5" customHeight="1">
      <c r="A370" s="38"/>
      <c r="B370" s="39"/>
      <c r="C370" s="269" t="s">
        <v>506</v>
      </c>
      <c r="D370" s="269" t="s">
        <v>198</v>
      </c>
      <c r="E370" s="270" t="s">
        <v>507</v>
      </c>
      <c r="F370" s="271" t="s">
        <v>508</v>
      </c>
      <c r="G370" s="272" t="s">
        <v>427</v>
      </c>
      <c r="H370" s="273">
        <v>33.966</v>
      </c>
      <c r="I370" s="274"/>
      <c r="J370" s="275">
        <f>ROUND(I370*H370,2)</f>
        <v>0</v>
      </c>
      <c r="K370" s="271" t="s">
        <v>155</v>
      </c>
      <c r="L370" s="276"/>
      <c r="M370" s="277" t="s">
        <v>1</v>
      </c>
      <c r="N370" s="278" t="s">
        <v>44</v>
      </c>
      <c r="O370" s="91"/>
      <c r="P370" s="227">
        <f>O370*H370</f>
        <v>0</v>
      </c>
      <c r="Q370" s="227">
        <v>0.045</v>
      </c>
      <c r="R370" s="227">
        <f>Q370*H370</f>
        <v>1.52847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188</v>
      </c>
      <c r="AT370" s="229" t="s">
        <v>198</v>
      </c>
      <c r="AU370" s="229" t="s">
        <v>89</v>
      </c>
      <c r="AY370" s="17" t="s">
        <v>130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87</v>
      </c>
      <c r="BK370" s="230">
        <f>ROUND(I370*H370,2)</f>
        <v>0</v>
      </c>
      <c r="BL370" s="17" t="s">
        <v>137</v>
      </c>
      <c r="BM370" s="229" t="s">
        <v>509</v>
      </c>
    </row>
    <row r="371" spans="1:47" s="2" customFormat="1" ht="12">
      <c r="A371" s="38"/>
      <c r="B371" s="39"/>
      <c r="C371" s="40"/>
      <c r="D371" s="231" t="s">
        <v>139</v>
      </c>
      <c r="E371" s="40"/>
      <c r="F371" s="232" t="s">
        <v>508</v>
      </c>
      <c r="G371" s="40"/>
      <c r="H371" s="40"/>
      <c r="I371" s="233"/>
      <c r="J371" s="40"/>
      <c r="K371" s="40"/>
      <c r="L371" s="44"/>
      <c r="M371" s="234"/>
      <c r="N371" s="235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139</v>
      </c>
      <c r="AU371" s="17" t="s">
        <v>89</v>
      </c>
    </row>
    <row r="372" spans="1:51" s="13" customFormat="1" ht="12">
      <c r="A372" s="13"/>
      <c r="B372" s="236"/>
      <c r="C372" s="237"/>
      <c r="D372" s="231" t="s">
        <v>141</v>
      </c>
      <c r="E372" s="238" t="s">
        <v>1</v>
      </c>
      <c r="F372" s="239" t="s">
        <v>505</v>
      </c>
      <c r="G372" s="237"/>
      <c r="H372" s="240">
        <v>33.3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141</v>
      </c>
      <c r="AU372" s="246" t="s">
        <v>89</v>
      </c>
      <c r="AV372" s="13" t="s">
        <v>89</v>
      </c>
      <c r="AW372" s="13" t="s">
        <v>35</v>
      </c>
      <c r="AX372" s="13" t="s">
        <v>87</v>
      </c>
      <c r="AY372" s="246" t="s">
        <v>130</v>
      </c>
    </row>
    <row r="373" spans="1:51" s="13" customFormat="1" ht="12">
      <c r="A373" s="13"/>
      <c r="B373" s="236"/>
      <c r="C373" s="237"/>
      <c r="D373" s="231" t="s">
        <v>141</v>
      </c>
      <c r="E373" s="237"/>
      <c r="F373" s="239" t="s">
        <v>510</v>
      </c>
      <c r="G373" s="237"/>
      <c r="H373" s="240">
        <v>33.966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141</v>
      </c>
      <c r="AU373" s="246" t="s">
        <v>89</v>
      </c>
      <c r="AV373" s="13" t="s">
        <v>89</v>
      </c>
      <c r="AW373" s="13" t="s">
        <v>4</v>
      </c>
      <c r="AX373" s="13" t="s">
        <v>87</v>
      </c>
      <c r="AY373" s="246" t="s">
        <v>130</v>
      </c>
    </row>
    <row r="374" spans="1:65" s="2" customFormat="1" ht="33" customHeight="1">
      <c r="A374" s="38"/>
      <c r="B374" s="39"/>
      <c r="C374" s="218" t="s">
        <v>511</v>
      </c>
      <c r="D374" s="218" t="s">
        <v>132</v>
      </c>
      <c r="E374" s="219" t="s">
        <v>512</v>
      </c>
      <c r="F374" s="220" t="s">
        <v>513</v>
      </c>
      <c r="G374" s="221" t="s">
        <v>427</v>
      </c>
      <c r="H374" s="222">
        <v>3.61</v>
      </c>
      <c r="I374" s="223"/>
      <c r="J374" s="224">
        <f>ROUND(I374*H374,2)</f>
        <v>0</v>
      </c>
      <c r="K374" s="220" t="s">
        <v>514</v>
      </c>
      <c r="L374" s="44"/>
      <c r="M374" s="225" t="s">
        <v>1</v>
      </c>
      <c r="N374" s="226" t="s">
        <v>44</v>
      </c>
      <c r="O374" s="91"/>
      <c r="P374" s="227">
        <f>O374*H374</f>
        <v>0</v>
      </c>
      <c r="Q374" s="227">
        <v>0.00061</v>
      </c>
      <c r="R374" s="227">
        <f>Q374*H374</f>
        <v>0.0022021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137</v>
      </c>
      <c r="AT374" s="229" t="s">
        <v>132</v>
      </c>
      <c r="AU374" s="229" t="s">
        <v>89</v>
      </c>
      <c r="AY374" s="17" t="s">
        <v>130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87</v>
      </c>
      <c r="BK374" s="230">
        <f>ROUND(I374*H374,2)</f>
        <v>0</v>
      </c>
      <c r="BL374" s="17" t="s">
        <v>137</v>
      </c>
      <c r="BM374" s="229" t="s">
        <v>515</v>
      </c>
    </row>
    <row r="375" spans="1:47" s="2" customFormat="1" ht="12">
      <c r="A375" s="38"/>
      <c r="B375" s="39"/>
      <c r="C375" s="40"/>
      <c r="D375" s="231" t="s">
        <v>139</v>
      </c>
      <c r="E375" s="40"/>
      <c r="F375" s="232" t="s">
        <v>516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139</v>
      </c>
      <c r="AU375" s="17" t="s">
        <v>89</v>
      </c>
    </row>
    <row r="376" spans="1:51" s="13" customFormat="1" ht="12">
      <c r="A376" s="13"/>
      <c r="B376" s="236"/>
      <c r="C376" s="237"/>
      <c r="D376" s="231" t="s">
        <v>141</v>
      </c>
      <c r="E376" s="238" t="s">
        <v>1</v>
      </c>
      <c r="F376" s="239" t="s">
        <v>517</v>
      </c>
      <c r="G376" s="237"/>
      <c r="H376" s="240">
        <v>3.61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141</v>
      </c>
      <c r="AU376" s="246" t="s">
        <v>89</v>
      </c>
      <c r="AV376" s="13" t="s">
        <v>89</v>
      </c>
      <c r="AW376" s="13" t="s">
        <v>35</v>
      </c>
      <c r="AX376" s="13" t="s">
        <v>87</v>
      </c>
      <c r="AY376" s="246" t="s">
        <v>130</v>
      </c>
    </row>
    <row r="377" spans="1:65" s="2" customFormat="1" ht="21.75" customHeight="1">
      <c r="A377" s="38"/>
      <c r="B377" s="39"/>
      <c r="C377" s="218" t="s">
        <v>518</v>
      </c>
      <c r="D377" s="218" t="s">
        <v>132</v>
      </c>
      <c r="E377" s="219" t="s">
        <v>519</v>
      </c>
      <c r="F377" s="220" t="s">
        <v>520</v>
      </c>
      <c r="G377" s="221" t="s">
        <v>427</v>
      </c>
      <c r="H377" s="222">
        <v>3.61</v>
      </c>
      <c r="I377" s="223"/>
      <c r="J377" s="224">
        <f>ROUND(I377*H377,2)</f>
        <v>0</v>
      </c>
      <c r="K377" s="220" t="s">
        <v>155</v>
      </c>
      <c r="L377" s="44"/>
      <c r="M377" s="225" t="s">
        <v>1</v>
      </c>
      <c r="N377" s="226" t="s">
        <v>44</v>
      </c>
      <c r="O377" s="91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137</v>
      </c>
      <c r="AT377" s="229" t="s">
        <v>132</v>
      </c>
      <c r="AU377" s="229" t="s">
        <v>89</v>
      </c>
      <c r="AY377" s="17" t="s">
        <v>130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87</v>
      </c>
      <c r="BK377" s="230">
        <f>ROUND(I377*H377,2)</f>
        <v>0</v>
      </c>
      <c r="BL377" s="17" t="s">
        <v>137</v>
      </c>
      <c r="BM377" s="229" t="s">
        <v>521</v>
      </c>
    </row>
    <row r="378" spans="1:47" s="2" customFormat="1" ht="12">
      <c r="A378" s="38"/>
      <c r="B378" s="39"/>
      <c r="C378" s="40"/>
      <c r="D378" s="231" t="s">
        <v>139</v>
      </c>
      <c r="E378" s="40"/>
      <c r="F378" s="232" t="s">
        <v>522</v>
      </c>
      <c r="G378" s="40"/>
      <c r="H378" s="40"/>
      <c r="I378" s="233"/>
      <c r="J378" s="40"/>
      <c r="K378" s="40"/>
      <c r="L378" s="44"/>
      <c r="M378" s="234"/>
      <c r="N378" s="235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139</v>
      </c>
      <c r="AU378" s="17" t="s">
        <v>89</v>
      </c>
    </row>
    <row r="379" spans="1:51" s="13" customFormat="1" ht="12">
      <c r="A379" s="13"/>
      <c r="B379" s="236"/>
      <c r="C379" s="237"/>
      <c r="D379" s="231" t="s">
        <v>141</v>
      </c>
      <c r="E379" s="238" t="s">
        <v>1</v>
      </c>
      <c r="F379" s="239" t="s">
        <v>517</v>
      </c>
      <c r="G379" s="237"/>
      <c r="H379" s="240">
        <v>3.61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141</v>
      </c>
      <c r="AU379" s="246" t="s">
        <v>89</v>
      </c>
      <c r="AV379" s="13" t="s">
        <v>89</v>
      </c>
      <c r="AW379" s="13" t="s">
        <v>35</v>
      </c>
      <c r="AX379" s="13" t="s">
        <v>87</v>
      </c>
      <c r="AY379" s="246" t="s">
        <v>130</v>
      </c>
    </row>
    <row r="380" spans="1:63" s="12" customFormat="1" ht="20.85" customHeight="1">
      <c r="A380" s="12"/>
      <c r="B380" s="202"/>
      <c r="C380" s="203"/>
      <c r="D380" s="204" t="s">
        <v>78</v>
      </c>
      <c r="E380" s="216" t="s">
        <v>523</v>
      </c>
      <c r="F380" s="216" t="s">
        <v>524</v>
      </c>
      <c r="G380" s="203"/>
      <c r="H380" s="203"/>
      <c r="I380" s="206"/>
      <c r="J380" s="217">
        <f>BK380</f>
        <v>0</v>
      </c>
      <c r="K380" s="203"/>
      <c r="L380" s="208"/>
      <c r="M380" s="209"/>
      <c r="N380" s="210"/>
      <c r="O380" s="210"/>
      <c r="P380" s="211">
        <f>SUM(P381:P395)</f>
        <v>0</v>
      </c>
      <c r="Q380" s="210"/>
      <c r="R380" s="211">
        <f>SUM(R381:R395)</f>
        <v>0</v>
      </c>
      <c r="S380" s="210"/>
      <c r="T380" s="212">
        <f>SUM(T381:T395)</f>
        <v>1545.1413999999997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3" t="s">
        <v>87</v>
      </c>
      <c r="AT380" s="214" t="s">
        <v>78</v>
      </c>
      <c r="AU380" s="214" t="s">
        <v>89</v>
      </c>
      <c r="AY380" s="213" t="s">
        <v>130</v>
      </c>
      <c r="BK380" s="215">
        <f>SUM(BK381:BK395)</f>
        <v>0</v>
      </c>
    </row>
    <row r="381" spans="1:65" s="2" customFormat="1" ht="33" customHeight="1">
      <c r="A381" s="38"/>
      <c r="B381" s="39"/>
      <c r="C381" s="218" t="s">
        <v>525</v>
      </c>
      <c r="D381" s="218" t="s">
        <v>132</v>
      </c>
      <c r="E381" s="219" t="s">
        <v>526</v>
      </c>
      <c r="F381" s="220" t="s">
        <v>527</v>
      </c>
      <c r="G381" s="221" t="s">
        <v>249</v>
      </c>
      <c r="H381" s="222">
        <v>1955.55</v>
      </c>
      <c r="I381" s="223"/>
      <c r="J381" s="224">
        <f>ROUND(I381*H381,2)</f>
        <v>0</v>
      </c>
      <c r="K381" s="220" t="s">
        <v>136</v>
      </c>
      <c r="L381" s="44"/>
      <c r="M381" s="225" t="s">
        <v>1</v>
      </c>
      <c r="N381" s="226" t="s">
        <v>44</v>
      </c>
      <c r="O381" s="91"/>
      <c r="P381" s="227">
        <f>O381*H381</f>
        <v>0</v>
      </c>
      <c r="Q381" s="227">
        <v>0</v>
      </c>
      <c r="R381" s="227">
        <f>Q381*H381</f>
        <v>0</v>
      </c>
      <c r="S381" s="227">
        <v>0.425</v>
      </c>
      <c r="T381" s="228">
        <f>S381*H381</f>
        <v>831.10875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9" t="s">
        <v>137</v>
      </c>
      <c r="AT381" s="229" t="s">
        <v>132</v>
      </c>
      <c r="AU381" s="229" t="s">
        <v>152</v>
      </c>
      <c r="AY381" s="17" t="s">
        <v>130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17" t="s">
        <v>87</v>
      </c>
      <c r="BK381" s="230">
        <f>ROUND(I381*H381,2)</f>
        <v>0</v>
      </c>
      <c r="BL381" s="17" t="s">
        <v>137</v>
      </c>
      <c r="BM381" s="229" t="s">
        <v>528</v>
      </c>
    </row>
    <row r="382" spans="1:47" s="2" customFormat="1" ht="12">
      <c r="A382" s="38"/>
      <c r="B382" s="39"/>
      <c r="C382" s="40"/>
      <c r="D382" s="231" t="s">
        <v>139</v>
      </c>
      <c r="E382" s="40"/>
      <c r="F382" s="232" t="s">
        <v>529</v>
      </c>
      <c r="G382" s="40"/>
      <c r="H382" s="40"/>
      <c r="I382" s="233"/>
      <c r="J382" s="40"/>
      <c r="K382" s="40"/>
      <c r="L382" s="44"/>
      <c r="M382" s="234"/>
      <c r="N382" s="235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139</v>
      </c>
      <c r="AU382" s="17" t="s">
        <v>152</v>
      </c>
    </row>
    <row r="383" spans="1:51" s="13" customFormat="1" ht="12">
      <c r="A383" s="13"/>
      <c r="B383" s="236"/>
      <c r="C383" s="237"/>
      <c r="D383" s="231" t="s">
        <v>141</v>
      </c>
      <c r="E383" s="238" t="s">
        <v>1</v>
      </c>
      <c r="F383" s="239" t="s">
        <v>530</v>
      </c>
      <c r="G383" s="237"/>
      <c r="H383" s="240">
        <v>1955.55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141</v>
      </c>
      <c r="AU383" s="246" t="s">
        <v>152</v>
      </c>
      <c r="AV383" s="13" t="s">
        <v>89</v>
      </c>
      <c r="AW383" s="13" t="s">
        <v>35</v>
      </c>
      <c r="AX383" s="13" t="s">
        <v>87</v>
      </c>
      <c r="AY383" s="246" t="s">
        <v>130</v>
      </c>
    </row>
    <row r="384" spans="1:65" s="2" customFormat="1" ht="33" customHeight="1">
      <c r="A384" s="38"/>
      <c r="B384" s="39"/>
      <c r="C384" s="218" t="s">
        <v>531</v>
      </c>
      <c r="D384" s="218" t="s">
        <v>132</v>
      </c>
      <c r="E384" s="219" t="s">
        <v>532</v>
      </c>
      <c r="F384" s="220" t="s">
        <v>533</v>
      </c>
      <c r="G384" s="221" t="s">
        <v>249</v>
      </c>
      <c r="H384" s="222">
        <v>71.25</v>
      </c>
      <c r="I384" s="223"/>
      <c r="J384" s="224">
        <f>ROUND(I384*H384,2)</f>
        <v>0</v>
      </c>
      <c r="K384" s="220" t="s">
        <v>136</v>
      </c>
      <c r="L384" s="44"/>
      <c r="M384" s="225" t="s">
        <v>1</v>
      </c>
      <c r="N384" s="226" t="s">
        <v>44</v>
      </c>
      <c r="O384" s="91"/>
      <c r="P384" s="227">
        <f>O384*H384</f>
        <v>0</v>
      </c>
      <c r="Q384" s="227">
        <v>0</v>
      </c>
      <c r="R384" s="227">
        <f>Q384*H384</f>
        <v>0</v>
      </c>
      <c r="S384" s="227">
        <v>0.29</v>
      </c>
      <c r="T384" s="228">
        <f>S384*H384</f>
        <v>20.662499999999998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137</v>
      </c>
      <c r="AT384" s="229" t="s">
        <v>132</v>
      </c>
      <c r="AU384" s="229" t="s">
        <v>152</v>
      </c>
      <c r="AY384" s="17" t="s">
        <v>130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87</v>
      </c>
      <c r="BK384" s="230">
        <f>ROUND(I384*H384,2)</f>
        <v>0</v>
      </c>
      <c r="BL384" s="17" t="s">
        <v>137</v>
      </c>
      <c r="BM384" s="229" t="s">
        <v>534</v>
      </c>
    </row>
    <row r="385" spans="1:47" s="2" customFormat="1" ht="12">
      <c r="A385" s="38"/>
      <c r="B385" s="39"/>
      <c r="C385" s="40"/>
      <c r="D385" s="231" t="s">
        <v>139</v>
      </c>
      <c r="E385" s="40"/>
      <c r="F385" s="232" t="s">
        <v>535</v>
      </c>
      <c r="G385" s="40"/>
      <c r="H385" s="40"/>
      <c r="I385" s="233"/>
      <c r="J385" s="40"/>
      <c r="K385" s="40"/>
      <c r="L385" s="44"/>
      <c r="M385" s="234"/>
      <c r="N385" s="235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139</v>
      </c>
      <c r="AU385" s="17" t="s">
        <v>152</v>
      </c>
    </row>
    <row r="386" spans="1:51" s="13" customFormat="1" ht="12">
      <c r="A386" s="13"/>
      <c r="B386" s="236"/>
      <c r="C386" s="237"/>
      <c r="D386" s="231" t="s">
        <v>141</v>
      </c>
      <c r="E386" s="238" t="s">
        <v>1</v>
      </c>
      <c r="F386" s="239" t="s">
        <v>536</v>
      </c>
      <c r="G386" s="237"/>
      <c r="H386" s="240">
        <v>71.25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141</v>
      </c>
      <c r="AU386" s="246" t="s">
        <v>152</v>
      </c>
      <c r="AV386" s="13" t="s">
        <v>89</v>
      </c>
      <c r="AW386" s="13" t="s">
        <v>35</v>
      </c>
      <c r="AX386" s="13" t="s">
        <v>87</v>
      </c>
      <c r="AY386" s="246" t="s">
        <v>130</v>
      </c>
    </row>
    <row r="387" spans="1:65" s="2" customFormat="1" ht="33" customHeight="1">
      <c r="A387" s="38"/>
      <c r="B387" s="39"/>
      <c r="C387" s="218" t="s">
        <v>537</v>
      </c>
      <c r="D387" s="218" t="s">
        <v>132</v>
      </c>
      <c r="E387" s="219" t="s">
        <v>538</v>
      </c>
      <c r="F387" s="220" t="s">
        <v>539</v>
      </c>
      <c r="G387" s="221" t="s">
        <v>249</v>
      </c>
      <c r="H387" s="222">
        <v>71.25</v>
      </c>
      <c r="I387" s="223"/>
      <c r="J387" s="224">
        <f>ROUND(I387*H387,2)</f>
        <v>0</v>
      </c>
      <c r="K387" s="220" t="s">
        <v>136</v>
      </c>
      <c r="L387" s="44"/>
      <c r="M387" s="225" t="s">
        <v>1</v>
      </c>
      <c r="N387" s="226" t="s">
        <v>44</v>
      </c>
      <c r="O387" s="91"/>
      <c r="P387" s="227">
        <f>O387*H387</f>
        <v>0</v>
      </c>
      <c r="Q387" s="227">
        <v>0</v>
      </c>
      <c r="R387" s="227">
        <f>Q387*H387</f>
        <v>0</v>
      </c>
      <c r="S387" s="227">
        <v>0.625</v>
      </c>
      <c r="T387" s="228">
        <f>S387*H387</f>
        <v>44.53125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137</v>
      </c>
      <c r="AT387" s="229" t="s">
        <v>132</v>
      </c>
      <c r="AU387" s="229" t="s">
        <v>152</v>
      </c>
      <c r="AY387" s="17" t="s">
        <v>130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87</v>
      </c>
      <c r="BK387" s="230">
        <f>ROUND(I387*H387,2)</f>
        <v>0</v>
      </c>
      <c r="BL387" s="17" t="s">
        <v>137</v>
      </c>
      <c r="BM387" s="229" t="s">
        <v>540</v>
      </c>
    </row>
    <row r="388" spans="1:47" s="2" customFormat="1" ht="12">
      <c r="A388" s="38"/>
      <c r="B388" s="39"/>
      <c r="C388" s="40"/>
      <c r="D388" s="231" t="s">
        <v>139</v>
      </c>
      <c r="E388" s="40"/>
      <c r="F388" s="232" t="s">
        <v>541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139</v>
      </c>
      <c r="AU388" s="17" t="s">
        <v>152</v>
      </c>
    </row>
    <row r="389" spans="1:51" s="13" customFormat="1" ht="12">
      <c r="A389" s="13"/>
      <c r="B389" s="236"/>
      <c r="C389" s="237"/>
      <c r="D389" s="231" t="s">
        <v>141</v>
      </c>
      <c r="E389" s="238" t="s">
        <v>1</v>
      </c>
      <c r="F389" s="239" t="s">
        <v>536</v>
      </c>
      <c r="G389" s="237"/>
      <c r="H389" s="240">
        <v>71.25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141</v>
      </c>
      <c r="AU389" s="246" t="s">
        <v>152</v>
      </c>
      <c r="AV389" s="13" t="s">
        <v>89</v>
      </c>
      <c r="AW389" s="13" t="s">
        <v>35</v>
      </c>
      <c r="AX389" s="13" t="s">
        <v>87</v>
      </c>
      <c r="AY389" s="246" t="s">
        <v>130</v>
      </c>
    </row>
    <row r="390" spans="1:65" s="2" customFormat="1" ht="24.15" customHeight="1">
      <c r="A390" s="38"/>
      <c r="B390" s="39"/>
      <c r="C390" s="218" t="s">
        <v>542</v>
      </c>
      <c r="D390" s="218" t="s">
        <v>132</v>
      </c>
      <c r="E390" s="219" t="s">
        <v>543</v>
      </c>
      <c r="F390" s="220" t="s">
        <v>544</v>
      </c>
      <c r="G390" s="221" t="s">
        <v>249</v>
      </c>
      <c r="H390" s="222">
        <v>1955.55</v>
      </c>
      <c r="I390" s="223"/>
      <c r="J390" s="224">
        <f>ROUND(I390*H390,2)</f>
        <v>0</v>
      </c>
      <c r="K390" s="220" t="s">
        <v>136</v>
      </c>
      <c r="L390" s="44"/>
      <c r="M390" s="225" t="s">
        <v>1</v>
      </c>
      <c r="N390" s="226" t="s">
        <v>44</v>
      </c>
      <c r="O390" s="91"/>
      <c r="P390" s="227">
        <f>O390*H390</f>
        <v>0</v>
      </c>
      <c r="Q390" s="227">
        <v>0</v>
      </c>
      <c r="R390" s="227">
        <f>Q390*H390</f>
        <v>0</v>
      </c>
      <c r="S390" s="227">
        <v>0.29</v>
      </c>
      <c r="T390" s="228">
        <f>S390*H390</f>
        <v>567.1094999999999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137</v>
      </c>
      <c r="AT390" s="229" t="s">
        <v>132</v>
      </c>
      <c r="AU390" s="229" t="s">
        <v>152</v>
      </c>
      <c r="AY390" s="17" t="s">
        <v>130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87</v>
      </c>
      <c r="BK390" s="230">
        <f>ROUND(I390*H390,2)</f>
        <v>0</v>
      </c>
      <c r="BL390" s="17" t="s">
        <v>137</v>
      </c>
      <c r="BM390" s="229" t="s">
        <v>545</v>
      </c>
    </row>
    <row r="391" spans="1:47" s="2" customFormat="1" ht="12">
      <c r="A391" s="38"/>
      <c r="B391" s="39"/>
      <c r="C391" s="40"/>
      <c r="D391" s="231" t="s">
        <v>139</v>
      </c>
      <c r="E391" s="40"/>
      <c r="F391" s="232" t="s">
        <v>546</v>
      </c>
      <c r="G391" s="40"/>
      <c r="H391" s="40"/>
      <c r="I391" s="233"/>
      <c r="J391" s="40"/>
      <c r="K391" s="40"/>
      <c r="L391" s="44"/>
      <c r="M391" s="234"/>
      <c r="N391" s="23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139</v>
      </c>
      <c r="AU391" s="17" t="s">
        <v>152</v>
      </c>
    </row>
    <row r="392" spans="1:51" s="13" customFormat="1" ht="12">
      <c r="A392" s="13"/>
      <c r="B392" s="236"/>
      <c r="C392" s="237"/>
      <c r="D392" s="231" t="s">
        <v>141</v>
      </c>
      <c r="E392" s="238" t="s">
        <v>1</v>
      </c>
      <c r="F392" s="239" t="s">
        <v>530</v>
      </c>
      <c r="G392" s="237"/>
      <c r="H392" s="240">
        <v>1955.55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141</v>
      </c>
      <c r="AU392" s="246" t="s">
        <v>152</v>
      </c>
      <c r="AV392" s="13" t="s">
        <v>89</v>
      </c>
      <c r="AW392" s="13" t="s">
        <v>35</v>
      </c>
      <c r="AX392" s="13" t="s">
        <v>87</v>
      </c>
      <c r="AY392" s="246" t="s">
        <v>130</v>
      </c>
    </row>
    <row r="393" spans="1:65" s="2" customFormat="1" ht="16.5" customHeight="1">
      <c r="A393" s="38"/>
      <c r="B393" s="39"/>
      <c r="C393" s="218" t="s">
        <v>547</v>
      </c>
      <c r="D393" s="218" t="s">
        <v>132</v>
      </c>
      <c r="E393" s="219" t="s">
        <v>548</v>
      </c>
      <c r="F393" s="220" t="s">
        <v>549</v>
      </c>
      <c r="G393" s="221" t="s">
        <v>427</v>
      </c>
      <c r="H393" s="222">
        <v>398.68</v>
      </c>
      <c r="I393" s="223"/>
      <c r="J393" s="224">
        <f>ROUND(I393*H393,2)</f>
        <v>0</v>
      </c>
      <c r="K393" s="220" t="s">
        <v>136</v>
      </c>
      <c r="L393" s="44"/>
      <c r="M393" s="225" t="s">
        <v>1</v>
      </c>
      <c r="N393" s="226" t="s">
        <v>44</v>
      </c>
      <c r="O393" s="91"/>
      <c r="P393" s="227">
        <f>O393*H393</f>
        <v>0</v>
      </c>
      <c r="Q393" s="227">
        <v>0</v>
      </c>
      <c r="R393" s="227">
        <f>Q393*H393</f>
        <v>0</v>
      </c>
      <c r="S393" s="227">
        <v>0.205</v>
      </c>
      <c r="T393" s="228">
        <f>S393*H393</f>
        <v>81.7294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9" t="s">
        <v>137</v>
      </c>
      <c r="AT393" s="229" t="s">
        <v>132</v>
      </c>
      <c r="AU393" s="229" t="s">
        <v>152</v>
      </c>
      <c r="AY393" s="17" t="s">
        <v>130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7" t="s">
        <v>87</v>
      </c>
      <c r="BK393" s="230">
        <f>ROUND(I393*H393,2)</f>
        <v>0</v>
      </c>
      <c r="BL393" s="17" t="s">
        <v>137</v>
      </c>
      <c r="BM393" s="229" t="s">
        <v>550</v>
      </c>
    </row>
    <row r="394" spans="1:47" s="2" customFormat="1" ht="12">
      <c r="A394" s="38"/>
      <c r="B394" s="39"/>
      <c r="C394" s="40"/>
      <c r="D394" s="231" t="s">
        <v>139</v>
      </c>
      <c r="E394" s="40"/>
      <c r="F394" s="232" t="s">
        <v>551</v>
      </c>
      <c r="G394" s="40"/>
      <c r="H394" s="40"/>
      <c r="I394" s="233"/>
      <c r="J394" s="40"/>
      <c r="K394" s="40"/>
      <c r="L394" s="44"/>
      <c r="M394" s="234"/>
      <c r="N394" s="235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139</v>
      </c>
      <c r="AU394" s="17" t="s">
        <v>152</v>
      </c>
    </row>
    <row r="395" spans="1:51" s="13" customFormat="1" ht="12">
      <c r="A395" s="13"/>
      <c r="B395" s="236"/>
      <c r="C395" s="237"/>
      <c r="D395" s="231" t="s">
        <v>141</v>
      </c>
      <c r="E395" s="238" t="s">
        <v>1</v>
      </c>
      <c r="F395" s="239" t="s">
        <v>552</v>
      </c>
      <c r="G395" s="237"/>
      <c r="H395" s="240">
        <v>398.68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141</v>
      </c>
      <c r="AU395" s="246" t="s">
        <v>152</v>
      </c>
      <c r="AV395" s="13" t="s">
        <v>89</v>
      </c>
      <c r="AW395" s="13" t="s">
        <v>35</v>
      </c>
      <c r="AX395" s="13" t="s">
        <v>87</v>
      </c>
      <c r="AY395" s="246" t="s">
        <v>130</v>
      </c>
    </row>
    <row r="396" spans="1:63" s="12" customFormat="1" ht="22.8" customHeight="1">
      <c r="A396" s="12"/>
      <c r="B396" s="202"/>
      <c r="C396" s="203"/>
      <c r="D396" s="204" t="s">
        <v>78</v>
      </c>
      <c r="E396" s="216" t="s">
        <v>553</v>
      </c>
      <c r="F396" s="216" t="s">
        <v>554</v>
      </c>
      <c r="G396" s="203"/>
      <c r="H396" s="203"/>
      <c r="I396" s="206"/>
      <c r="J396" s="217">
        <f>BK396</f>
        <v>0</v>
      </c>
      <c r="K396" s="203"/>
      <c r="L396" s="208"/>
      <c r="M396" s="209"/>
      <c r="N396" s="210"/>
      <c r="O396" s="210"/>
      <c r="P396" s="211">
        <f>SUM(P397:P432)</f>
        <v>0</v>
      </c>
      <c r="Q396" s="210"/>
      <c r="R396" s="211">
        <f>SUM(R397:R432)</f>
        <v>0</v>
      </c>
      <c r="S396" s="210"/>
      <c r="T396" s="212">
        <f>SUM(T397:T432)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3" t="s">
        <v>87</v>
      </c>
      <c r="AT396" s="214" t="s">
        <v>78</v>
      </c>
      <c r="AU396" s="214" t="s">
        <v>87</v>
      </c>
      <c r="AY396" s="213" t="s">
        <v>130</v>
      </c>
      <c r="BK396" s="215">
        <f>SUM(BK397:BK432)</f>
        <v>0</v>
      </c>
    </row>
    <row r="397" spans="1:65" s="2" customFormat="1" ht="21.75" customHeight="1">
      <c r="A397" s="38"/>
      <c r="B397" s="39"/>
      <c r="C397" s="218" t="s">
        <v>555</v>
      </c>
      <c r="D397" s="218" t="s">
        <v>132</v>
      </c>
      <c r="E397" s="219" t="s">
        <v>556</v>
      </c>
      <c r="F397" s="220" t="s">
        <v>557</v>
      </c>
      <c r="G397" s="221" t="s">
        <v>201</v>
      </c>
      <c r="H397" s="222">
        <v>587.773</v>
      </c>
      <c r="I397" s="223"/>
      <c r="J397" s="224">
        <f>ROUND(I397*H397,2)</f>
        <v>0</v>
      </c>
      <c r="K397" s="220" t="s">
        <v>136</v>
      </c>
      <c r="L397" s="44"/>
      <c r="M397" s="225" t="s">
        <v>1</v>
      </c>
      <c r="N397" s="226" t="s">
        <v>44</v>
      </c>
      <c r="O397" s="91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137</v>
      </c>
      <c r="AT397" s="229" t="s">
        <v>132</v>
      </c>
      <c r="AU397" s="229" t="s">
        <v>89</v>
      </c>
      <c r="AY397" s="17" t="s">
        <v>130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87</v>
      </c>
      <c r="BK397" s="230">
        <f>ROUND(I397*H397,2)</f>
        <v>0</v>
      </c>
      <c r="BL397" s="17" t="s">
        <v>137</v>
      </c>
      <c r="BM397" s="229" t="s">
        <v>558</v>
      </c>
    </row>
    <row r="398" spans="1:47" s="2" customFormat="1" ht="12">
      <c r="A398" s="38"/>
      <c r="B398" s="39"/>
      <c r="C398" s="40"/>
      <c r="D398" s="231" t="s">
        <v>139</v>
      </c>
      <c r="E398" s="40"/>
      <c r="F398" s="232" t="s">
        <v>559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139</v>
      </c>
      <c r="AU398" s="17" t="s">
        <v>89</v>
      </c>
    </row>
    <row r="399" spans="1:51" s="13" customFormat="1" ht="12">
      <c r="A399" s="13"/>
      <c r="B399" s="236"/>
      <c r="C399" s="237"/>
      <c r="D399" s="231" t="s">
        <v>141</v>
      </c>
      <c r="E399" s="238" t="s">
        <v>1</v>
      </c>
      <c r="F399" s="239" t="s">
        <v>560</v>
      </c>
      <c r="G399" s="237"/>
      <c r="H399" s="240">
        <v>587.773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141</v>
      </c>
      <c r="AU399" s="246" t="s">
        <v>89</v>
      </c>
      <c r="AV399" s="13" t="s">
        <v>89</v>
      </c>
      <c r="AW399" s="13" t="s">
        <v>35</v>
      </c>
      <c r="AX399" s="13" t="s">
        <v>79</v>
      </c>
      <c r="AY399" s="246" t="s">
        <v>130</v>
      </c>
    </row>
    <row r="400" spans="1:51" s="14" customFormat="1" ht="12">
      <c r="A400" s="14"/>
      <c r="B400" s="247"/>
      <c r="C400" s="248"/>
      <c r="D400" s="231" t="s">
        <v>141</v>
      </c>
      <c r="E400" s="249" t="s">
        <v>1</v>
      </c>
      <c r="F400" s="250" t="s">
        <v>151</v>
      </c>
      <c r="G400" s="248"/>
      <c r="H400" s="251">
        <v>587.773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7" t="s">
        <v>141</v>
      </c>
      <c r="AU400" s="257" t="s">
        <v>89</v>
      </c>
      <c r="AV400" s="14" t="s">
        <v>137</v>
      </c>
      <c r="AW400" s="14" t="s">
        <v>35</v>
      </c>
      <c r="AX400" s="14" t="s">
        <v>87</v>
      </c>
      <c r="AY400" s="257" t="s">
        <v>130</v>
      </c>
    </row>
    <row r="401" spans="1:65" s="2" customFormat="1" ht="24.15" customHeight="1">
      <c r="A401" s="38"/>
      <c r="B401" s="39"/>
      <c r="C401" s="218" t="s">
        <v>561</v>
      </c>
      <c r="D401" s="218" t="s">
        <v>132</v>
      </c>
      <c r="E401" s="219" t="s">
        <v>562</v>
      </c>
      <c r="F401" s="220" t="s">
        <v>563</v>
      </c>
      <c r="G401" s="221" t="s">
        <v>201</v>
      </c>
      <c r="H401" s="222">
        <v>5289.957</v>
      </c>
      <c r="I401" s="223"/>
      <c r="J401" s="224">
        <f>ROUND(I401*H401,2)</f>
        <v>0</v>
      </c>
      <c r="K401" s="220" t="s">
        <v>136</v>
      </c>
      <c r="L401" s="44"/>
      <c r="M401" s="225" t="s">
        <v>1</v>
      </c>
      <c r="N401" s="226" t="s">
        <v>44</v>
      </c>
      <c r="O401" s="91"/>
      <c r="P401" s="227">
        <f>O401*H401</f>
        <v>0</v>
      </c>
      <c r="Q401" s="227">
        <v>0</v>
      </c>
      <c r="R401" s="227">
        <f>Q401*H401</f>
        <v>0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137</v>
      </c>
      <c r="AT401" s="229" t="s">
        <v>132</v>
      </c>
      <c r="AU401" s="229" t="s">
        <v>89</v>
      </c>
      <c r="AY401" s="17" t="s">
        <v>130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87</v>
      </c>
      <c r="BK401" s="230">
        <f>ROUND(I401*H401,2)</f>
        <v>0</v>
      </c>
      <c r="BL401" s="17" t="s">
        <v>137</v>
      </c>
      <c r="BM401" s="229" t="s">
        <v>564</v>
      </c>
    </row>
    <row r="402" spans="1:47" s="2" customFormat="1" ht="12">
      <c r="A402" s="38"/>
      <c r="B402" s="39"/>
      <c r="C402" s="40"/>
      <c r="D402" s="231" t="s">
        <v>139</v>
      </c>
      <c r="E402" s="40"/>
      <c r="F402" s="232" t="s">
        <v>565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139</v>
      </c>
      <c r="AU402" s="17" t="s">
        <v>89</v>
      </c>
    </row>
    <row r="403" spans="1:47" s="2" customFormat="1" ht="12">
      <c r="A403" s="38"/>
      <c r="B403" s="39"/>
      <c r="C403" s="40"/>
      <c r="D403" s="231" t="s">
        <v>178</v>
      </c>
      <c r="E403" s="40"/>
      <c r="F403" s="268" t="s">
        <v>179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178</v>
      </c>
      <c r="AU403" s="17" t="s">
        <v>89</v>
      </c>
    </row>
    <row r="404" spans="1:51" s="13" customFormat="1" ht="12">
      <c r="A404" s="13"/>
      <c r="B404" s="236"/>
      <c r="C404" s="237"/>
      <c r="D404" s="231" t="s">
        <v>141</v>
      </c>
      <c r="E404" s="238" t="s">
        <v>1</v>
      </c>
      <c r="F404" s="239" t="s">
        <v>566</v>
      </c>
      <c r="G404" s="237"/>
      <c r="H404" s="240">
        <v>5289.957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141</v>
      </c>
      <c r="AU404" s="246" t="s">
        <v>89</v>
      </c>
      <c r="AV404" s="13" t="s">
        <v>89</v>
      </c>
      <c r="AW404" s="13" t="s">
        <v>35</v>
      </c>
      <c r="AX404" s="13" t="s">
        <v>79</v>
      </c>
      <c r="AY404" s="246" t="s">
        <v>130</v>
      </c>
    </row>
    <row r="405" spans="1:51" s="14" customFormat="1" ht="12">
      <c r="A405" s="14"/>
      <c r="B405" s="247"/>
      <c r="C405" s="248"/>
      <c r="D405" s="231" t="s">
        <v>141</v>
      </c>
      <c r="E405" s="249" t="s">
        <v>1</v>
      </c>
      <c r="F405" s="250" t="s">
        <v>151</v>
      </c>
      <c r="G405" s="248"/>
      <c r="H405" s="251">
        <v>5289.957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7" t="s">
        <v>141</v>
      </c>
      <c r="AU405" s="257" t="s">
        <v>89</v>
      </c>
      <c r="AV405" s="14" t="s">
        <v>137</v>
      </c>
      <c r="AW405" s="14" t="s">
        <v>35</v>
      </c>
      <c r="AX405" s="14" t="s">
        <v>87</v>
      </c>
      <c r="AY405" s="257" t="s">
        <v>130</v>
      </c>
    </row>
    <row r="406" spans="1:65" s="2" customFormat="1" ht="21.75" customHeight="1">
      <c r="A406" s="38"/>
      <c r="B406" s="39"/>
      <c r="C406" s="218" t="s">
        <v>567</v>
      </c>
      <c r="D406" s="218" t="s">
        <v>132</v>
      </c>
      <c r="E406" s="219" t="s">
        <v>568</v>
      </c>
      <c r="F406" s="220" t="s">
        <v>569</v>
      </c>
      <c r="G406" s="221" t="s">
        <v>201</v>
      </c>
      <c r="H406" s="222">
        <v>126.826</v>
      </c>
      <c r="I406" s="223"/>
      <c r="J406" s="224">
        <f>ROUND(I406*H406,2)</f>
        <v>0</v>
      </c>
      <c r="K406" s="220" t="s">
        <v>136</v>
      </c>
      <c r="L406" s="44"/>
      <c r="M406" s="225" t="s">
        <v>1</v>
      </c>
      <c r="N406" s="226" t="s">
        <v>44</v>
      </c>
      <c r="O406" s="91"/>
      <c r="P406" s="227">
        <f>O406*H406</f>
        <v>0</v>
      </c>
      <c r="Q406" s="227">
        <v>0</v>
      </c>
      <c r="R406" s="227">
        <f>Q406*H406</f>
        <v>0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137</v>
      </c>
      <c r="AT406" s="229" t="s">
        <v>132</v>
      </c>
      <c r="AU406" s="229" t="s">
        <v>89</v>
      </c>
      <c r="AY406" s="17" t="s">
        <v>130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87</v>
      </c>
      <c r="BK406" s="230">
        <f>ROUND(I406*H406,2)</f>
        <v>0</v>
      </c>
      <c r="BL406" s="17" t="s">
        <v>137</v>
      </c>
      <c r="BM406" s="229" t="s">
        <v>570</v>
      </c>
    </row>
    <row r="407" spans="1:47" s="2" customFormat="1" ht="12">
      <c r="A407" s="38"/>
      <c r="B407" s="39"/>
      <c r="C407" s="40"/>
      <c r="D407" s="231" t="s">
        <v>139</v>
      </c>
      <c r="E407" s="40"/>
      <c r="F407" s="232" t="s">
        <v>571</v>
      </c>
      <c r="G407" s="40"/>
      <c r="H407" s="40"/>
      <c r="I407" s="233"/>
      <c r="J407" s="40"/>
      <c r="K407" s="40"/>
      <c r="L407" s="44"/>
      <c r="M407" s="234"/>
      <c r="N407" s="23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139</v>
      </c>
      <c r="AU407" s="17" t="s">
        <v>89</v>
      </c>
    </row>
    <row r="408" spans="1:47" s="2" customFormat="1" ht="12">
      <c r="A408" s="38"/>
      <c r="B408" s="39"/>
      <c r="C408" s="40"/>
      <c r="D408" s="231" t="s">
        <v>178</v>
      </c>
      <c r="E408" s="40"/>
      <c r="F408" s="268" t="s">
        <v>572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178</v>
      </c>
      <c r="AU408" s="17" t="s">
        <v>89</v>
      </c>
    </row>
    <row r="409" spans="1:51" s="13" customFormat="1" ht="12">
      <c r="A409" s="13"/>
      <c r="B409" s="236"/>
      <c r="C409" s="237"/>
      <c r="D409" s="231" t="s">
        <v>141</v>
      </c>
      <c r="E409" s="238" t="s">
        <v>1</v>
      </c>
      <c r="F409" s="239" t="s">
        <v>573</v>
      </c>
      <c r="G409" s="237"/>
      <c r="H409" s="240">
        <v>126.826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141</v>
      </c>
      <c r="AU409" s="246" t="s">
        <v>89</v>
      </c>
      <c r="AV409" s="13" t="s">
        <v>89</v>
      </c>
      <c r="AW409" s="13" t="s">
        <v>35</v>
      </c>
      <c r="AX409" s="13" t="s">
        <v>79</v>
      </c>
      <c r="AY409" s="246" t="s">
        <v>130</v>
      </c>
    </row>
    <row r="410" spans="1:51" s="14" customFormat="1" ht="12">
      <c r="A410" s="14"/>
      <c r="B410" s="247"/>
      <c r="C410" s="248"/>
      <c r="D410" s="231" t="s">
        <v>141</v>
      </c>
      <c r="E410" s="249" t="s">
        <v>1</v>
      </c>
      <c r="F410" s="250" t="s">
        <v>151</v>
      </c>
      <c r="G410" s="248"/>
      <c r="H410" s="251">
        <v>126.826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7" t="s">
        <v>141</v>
      </c>
      <c r="AU410" s="257" t="s">
        <v>89</v>
      </c>
      <c r="AV410" s="14" t="s">
        <v>137</v>
      </c>
      <c r="AW410" s="14" t="s">
        <v>35</v>
      </c>
      <c r="AX410" s="14" t="s">
        <v>87</v>
      </c>
      <c r="AY410" s="257" t="s">
        <v>130</v>
      </c>
    </row>
    <row r="411" spans="1:65" s="2" customFormat="1" ht="24.15" customHeight="1">
      <c r="A411" s="38"/>
      <c r="B411" s="39"/>
      <c r="C411" s="218" t="s">
        <v>574</v>
      </c>
      <c r="D411" s="218" t="s">
        <v>132</v>
      </c>
      <c r="E411" s="219" t="s">
        <v>575</v>
      </c>
      <c r="F411" s="220" t="s">
        <v>576</v>
      </c>
      <c r="G411" s="221" t="s">
        <v>201</v>
      </c>
      <c r="H411" s="222">
        <v>1141.434</v>
      </c>
      <c r="I411" s="223"/>
      <c r="J411" s="224">
        <f>ROUND(I411*H411,2)</f>
        <v>0</v>
      </c>
      <c r="K411" s="220" t="s">
        <v>136</v>
      </c>
      <c r="L411" s="44"/>
      <c r="M411" s="225" t="s">
        <v>1</v>
      </c>
      <c r="N411" s="226" t="s">
        <v>44</v>
      </c>
      <c r="O411" s="91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137</v>
      </c>
      <c r="AT411" s="229" t="s">
        <v>132</v>
      </c>
      <c r="AU411" s="229" t="s">
        <v>89</v>
      </c>
      <c r="AY411" s="17" t="s">
        <v>130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87</v>
      </c>
      <c r="BK411" s="230">
        <f>ROUND(I411*H411,2)</f>
        <v>0</v>
      </c>
      <c r="BL411" s="17" t="s">
        <v>137</v>
      </c>
      <c r="BM411" s="229" t="s">
        <v>577</v>
      </c>
    </row>
    <row r="412" spans="1:47" s="2" customFormat="1" ht="12">
      <c r="A412" s="38"/>
      <c r="B412" s="39"/>
      <c r="C412" s="40"/>
      <c r="D412" s="231" t="s">
        <v>139</v>
      </c>
      <c r="E412" s="40"/>
      <c r="F412" s="232" t="s">
        <v>565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139</v>
      </c>
      <c r="AU412" s="17" t="s">
        <v>89</v>
      </c>
    </row>
    <row r="413" spans="1:47" s="2" customFormat="1" ht="12">
      <c r="A413" s="38"/>
      <c r="B413" s="39"/>
      <c r="C413" s="40"/>
      <c r="D413" s="231" t="s">
        <v>178</v>
      </c>
      <c r="E413" s="40"/>
      <c r="F413" s="268" t="s">
        <v>179</v>
      </c>
      <c r="G413" s="40"/>
      <c r="H413" s="40"/>
      <c r="I413" s="233"/>
      <c r="J413" s="40"/>
      <c r="K413" s="40"/>
      <c r="L413" s="44"/>
      <c r="M413" s="234"/>
      <c r="N413" s="235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178</v>
      </c>
      <c r="AU413" s="17" t="s">
        <v>89</v>
      </c>
    </row>
    <row r="414" spans="1:51" s="13" customFormat="1" ht="12">
      <c r="A414" s="13"/>
      <c r="B414" s="236"/>
      <c r="C414" s="237"/>
      <c r="D414" s="231" t="s">
        <v>141</v>
      </c>
      <c r="E414" s="238" t="s">
        <v>1</v>
      </c>
      <c r="F414" s="239" t="s">
        <v>578</v>
      </c>
      <c r="G414" s="237"/>
      <c r="H414" s="240">
        <v>1141.434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141</v>
      </c>
      <c r="AU414" s="246" t="s">
        <v>89</v>
      </c>
      <c r="AV414" s="13" t="s">
        <v>89</v>
      </c>
      <c r="AW414" s="13" t="s">
        <v>35</v>
      </c>
      <c r="AX414" s="13" t="s">
        <v>79</v>
      </c>
      <c r="AY414" s="246" t="s">
        <v>130</v>
      </c>
    </row>
    <row r="415" spans="1:51" s="14" customFormat="1" ht="12">
      <c r="A415" s="14"/>
      <c r="B415" s="247"/>
      <c r="C415" s="248"/>
      <c r="D415" s="231" t="s">
        <v>141</v>
      </c>
      <c r="E415" s="249" t="s">
        <v>1</v>
      </c>
      <c r="F415" s="250" t="s">
        <v>151</v>
      </c>
      <c r="G415" s="248"/>
      <c r="H415" s="251">
        <v>1141.434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7" t="s">
        <v>141</v>
      </c>
      <c r="AU415" s="257" t="s">
        <v>89</v>
      </c>
      <c r="AV415" s="14" t="s">
        <v>137</v>
      </c>
      <c r="AW415" s="14" t="s">
        <v>35</v>
      </c>
      <c r="AX415" s="14" t="s">
        <v>87</v>
      </c>
      <c r="AY415" s="257" t="s">
        <v>130</v>
      </c>
    </row>
    <row r="416" spans="1:65" s="2" customFormat="1" ht="16.5" customHeight="1">
      <c r="A416" s="38"/>
      <c r="B416" s="39"/>
      <c r="C416" s="218" t="s">
        <v>579</v>
      </c>
      <c r="D416" s="218" t="s">
        <v>132</v>
      </c>
      <c r="E416" s="219" t="s">
        <v>580</v>
      </c>
      <c r="F416" s="220" t="s">
        <v>581</v>
      </c>
      <c r="G416" s="221" t="s">
        <v>201</v>
      </c>
      <c r="H416" s="222">
        <v>831.109</v>
      </c>
      <c r="I416" s="223"/>
      <c r="J416" s="224">
        <f>ROUND(I416*H416,2)</f>
        <v>0</v>
      </c>
      <c r="K416" s="220" t="s">
        <v>136</v>
      </c>
      <c r="L416" s="44"/>
      <c r="M416" s="225" t="s">
        <v>1</v>
      </c>
      <c r="N416" s="226" t="s">
        <v>44</v>
      </c>
      <c r="O416" s="91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9" t="s">
        <v>137</v>
      </c>
      <c r="AT416" s="229" t="s">
        <v>132</v>
      </c>
      <c r="AU416" s="229" t="s">
        <v>89</v>
      </c>
      <c r="AY416" s="17" t="s">
        <v>130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7" t="s">
        <v>87</v>
      </c>
      <c r="BK416" s="230">
        <f>ROUND(I416*H416,2)</f>
        <v>0</v>
      </c>
      <c r="BL416" s="17" t="s">
        <v>137</v>
      </c>
      <c r="BM416" s="229" t="s">
        <v>582</v>
      </c>
    </row>
    <row r="417" spans="1:47" s="2" customFormat="1" ht="12">
      <c r="A417" s="38"/>
      <c r="B417" s="39"/>
      <c r="C417" s="40"/>
      <c r="D417" s="231" t="s">
        <v>139</v>
      </c>
      <c r="E417" s="40"/>
      <c r="F417" s="232" t="s">
        <v>583</v>
      </c>
      <c r="G417" s="40"/>
      <c r="H417" s="40"/>
      <c r="I417" s="233"/>
      <c r="J417" s="40"/>
      <c r="K417" s="40"/>
      <c r="L417" s="44"/>
      <c r="M417" s="234"/>
      <c r="N417" s="235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139</v>
      </c>
      <c r="AU417" s="17" t="s">
        <v>89</v>
      </c>
    </row>
    <row r="418" spans="1:51" s="13" customFormat="1" ht="12">
      <c r="A418" s="13"/>
      <c r="B418" s="236"/>
      <c r="C418" s="237"/>
      <c r="D418" s="231" t="s">
        <v>141</v>
      </c>
      <c r="E418" s="238" t="s">
        <v>1</v>
      </c>
      <c r="F418" s="239" t="s">
        <v>584</v>
      </c>
      <c r="G418" s="237"/>
      <c r="H418" s="240">
        <v>831.109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141</v>
      </c>
      <c r="AU418" s="246" t="s">
        <v>89</v>
      </c>
      <c r="AV418" s="13" t="s">
        <v>89</v>
      </c>
      <c r="AW418" s="13" t="s">
        <v>35</v>
      </c>
      <c r="AX418" s="13" t="s">
        <v>87</v>
      </c>
      <c r="AY418" s="246" t="s">
        <v>130</v>
      </c>
    </row>
    <row r="419" spans="1:65" s="2" customFormat="1" ht="24.15" customHeight="1">
      <c r="A419" s="38"/>
      <c r="B419" s="39"/>
      <c r="C419" s="218" t="s">
        <v>585</v>
      </c>
      <c r="D419" s="218" t="s">
        <v>132</v>
      </c>
      <c r="E419" s="219" t="s">
        <v>586</v>
      </c>
      <c r="F419" s="220" t="s">
        <v>587</v>
      </c>
      <c r="G419" s="221" t="s">
        <v>201</v>
      </c>
      <c r="H419" s="222">
        <v>7479.981</v>
      </c>
      <c r="I419" s="223"/>
      <c r="J419" s="224">
        <f>ROUND(I419*H419,2)</f>
        <v>0</v>
      </c>
      <c r="K419" s="220" t="s">
        <v>136</v>
      </c>
      <c r="L419" s="44"/>
      <c r="M419" s="225" t="s">
        <v>1</v>
      </c>
      <c r="N419" s="226" t="s">
        <v>44</v>
      </c>
      <c r="O419" s="91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137</v>
      </c>
      <c r="AT419" s="229" t="s">
        <v>132</v>
      </c>
      <c r="AU419" s="229" t="s">
        <v>89</v>
      </c>
      <c r="AY419" s="17" t="s">
        <v>130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87</v>
      </c>
      <c r="BK419" s="230">
        <f>ROUND(I419*H419,2)</f>
        <v>0</v>
      </c>
      <c r="BL419" s="17" t="s">
        <v>137</v>
      </c>
      <c r="BM419" s="229" t="s">
        <v>588</v>
      </c>
    </row>
    <row r="420" spans="1:47" s="2" customFormat="1" ht="12">
      <c r="A420" s="38"/>
      <c r="B420" s="39"/>
      <c r="C420" s="40"/>
      <c r="D420" s="231" t="s">
        <v>139</v>
      </c>
      <c r="E420" s="40"/>
      <c r="F420" s="232" t="s">
        <v>589</v>
      </c>
      <c r="G420" s="40"/>
      <c r="H420" s="40"/>
      <c r="I420" s="233"/>
      <c r="J420" s="40"/>
      <c r="K420" s="40"/>
      <c r="L420" s="44"/>
      <c r="M420" s="234"/>
      <c r="N420" s="235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139</v>
      </c>
      <c r="AU420" s="17" t="s">
        <v>89</v>
      </c>
    </row>
    <row r="421" spans="1:47" s="2" customFormat="1" ht="12">
      <c r="A421" s="38"/>
      <c r="B421" s="39"/>
      <c r="C421" s="40"/>
      <c r="D421" s="231" t="s">
        <v>178</v>
      </c>
      <c r="E421" s="40"/>
      <c r="F421" s="268" t="s">
        <v>179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178</v>
      </c>
      <c r="AU421" s="17" t="s">
        <v>89</v>
      </c>
    </row>
    <row r="422" spans="1:51" s="13" customFormat="1" ht="12">
      <c r="A422" s="13"/>
      <c r="B422" s="236"/>
      <c r="C422" s="237"/>
      <c r="D422" s="231" t="s">
        <v>141</v>
      </c>
      <c r="E422" s="238" t="s">
        <v>1</v>
      </c>
      <c r="F422" s="239" t="s">
        <v>590</v>
      </c>
      <c r="G422" s="237"/>
      <c r="H422" s="240">
        <v>7479.981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141</v>
      </c>
      <c r="AU422" s="246" t="s">
        <v>89</v>
      </c>
      <c r="AV422" s="13" t="s">
        <v>89</v>
      </c>
      <c r="AW422" s="13" t="s">
        <v>35</v>
      </c>
      <c r="AX422" s="13" t="s">
        <v>87</v>
      </c>
      <c r="AY422" s="246" t="s">
        <v>130</v>
      </c>
    </row>
    <row r="423" spans="1:65" s="2" customFormat="1" ht="37.8" customHeight="1">
      <c r="A423" s="38"/>
      <c r="B423" s="39"/>
      <c r="C423" s="218" t="s">
        <v>591</v>
      </c>
      <c r="D423" s="218" t="s">
        <v>132</v>
      </c>
      <c r="E423" s="219" t="s">
        <v>592</v>
      </c>
      <c r="F423" s="220" t="s">
        <v>593</v>
      </c>
      <c r="G423" s="221" t="s">
        <v>201</v>
      </c>
      <c r="H423" s="222">
        <v>126.826</v>
      </c>
      <c r="I423" s="223"/>
      <c r="J423" s="224">
        <f>ROUND(I423*H423,2)</f>
        <v>0</v>
      </c>
      <c r="K423" s="220" t="s">
        <v>136</v>
      </c>
      <c r="L423" s="44"/>
      <c r="M423" s="225" t="s">
        <v>1</v>
      </c>
      <c r="N423" s="226" t="s">
        <v>44</v>
      </c>
      <c r="O423" s="91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9" t="s">
        <v>137</v>
      </c>
      <c r="AT423" s="229" t="s">
        <v>132</v>
      </c>
      <c r="AU423" s="229" t="s">
        <v>89</v>
      </c>
      <c r="AY423" s="17" t="s">
        <v>130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7" t="s">
        <v>87</v>
      </c>
      <c r="BK423" s="230">
        <f>ROUND(I423*H423,2)</f>
        <v>0</v>
      </c>
      <c r="BL423" s="17" t="s">
        <v>137</v>
      </c>
      <c r="BM423" s="229" t="s">
        <v>594</v>
      </c>
    </row>
    <row r="424" spans="1:47" s="2" customFormat="1" ht="12">
      <c r="A424" s="38"/>
      <c r="B424" s="39"/>
      <c r="C424" s="40"/>
      <c r="D424" s="231" t="s">
        <v>139</v>
      </c>
      <c r="E424" s="40"/>
      <c r="F424" s="232" t="s">
        <v>595</v>
      </c>
      <c r="G424" s="40"/>
      <c r="H424" s="40"/>
      <c r="I424" s="233"/>
      <c r="J424" s="40"/>
      <c r="K424" s="40"/>
      <c r="L424" s="44"/>
      <c r="M424" s="234"/>
      <c r="N424" s="235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139</v>
      </c>
      <c r="AU424" s="17" t="s">
        <v>89</v>
      </c>
    </row>
    <row r="425" spans="1:51" s="13" customFormat="1" ht="12">
      <c r="A425" s="13"/>
      <c r="B425" s="236"/>
      <c r="C425" s="237"/>
      <c r="D425" s="231" t="s">
        <v>141</v>
      </c>
      <c r="E425" s="238" t="s">
        <v>1</v>
      </c>
      <c r="F425" s="239" t="s">
        <v>596</v>
      </c>
      <c r="G425" s="237"/>
      <c r="H425" s="240">
        <v>126.826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141</v>
      </c>
      <c r="AU425" s="246" t="s">
        <v>89</v>
      </c>
      <c r="AV425" s="13" t="s">
        <v>89</v>
      </c>
      <c r="AW425" s="13" t="s">
        <v>35</v>
      </c>
      <c r="AX425" s="13" t="s">
        <v>79</v>
      </c>
      <c r="AY425" s="246" t="s">
        <v>130</v>
      </c>
    </row>
    <row r="426" spans="1:51" s="14" customFormat="1" ht="12">
      <c r="A426" s="14"/>
      <c r="B426" s="247"/>
      <c r="C426" s="248"/>
      <c r="D426" s="231" t="s">
        <v>141</v>
      </c>
      <c r="E426" s="249" t="s">
        <v>1</v>
      </c>
      <c r="F426" s="250" t="s">
        <v>151</v>
      </c>
      <c r="G426" s="248"/>
      <c r="H426" s="251">
        <v>126.826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7" t="s">
        <v>141</v>
      </c>
      <c r="AU426" s="257" t="s">
        <v>89</v>
      </c>
      <c r="AV426" s="14" t="s">
        <v>137</v>
      </c>
      <c r="AW426" s="14" t="s">
        <v>35</v>
      </c>
      <c r="AX426" s="14" t="s">
        <v>87</v>
      </c>
      <c r="AY426" s="257" t="s">
        <v>130</v>
      </c>
    </row>
    <row r="427" spans="1:65" s="2" customFormat="1" ht="37.8" customHeight="1">
      <c r="A427" s="38"/>
      <c r="B427" s="39"/>
      <c r="C427" s="218" t="s">
        <v>597</v>
      </c>
      <c r="D427" s="218" t="s">
        <v>132</v>
      </c>
      <c r="E427" s="219" t="s">
        <v>598</v>
      </c>
      <c r="F427" s="220" t="s">
        <v>599</v>
      </c>
      <c r="G427" s="221" t="s">
        <v>201</v>
      </c>
      <c r="H427" s="222">
        <v>831.109</v>
      </c>
      <c r="I427" s="223"/>
      <c r="J427" s="224">
        <f>ROUND(I427*H427,2)</f>
        <v>0</v>
      </c>
      <c r="K427" s="220" t="s">
        <v>136</v>
      </c>
      <c r="L427" s="44"/>
      <c r="M427" s="225" t="s">
        <v>1</v>
      </c>
      <c r="N427" s="226" t="s">
        <v>44</v>
      </c>
      <c r="O427" s="91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137</v>
      </c>
      <c r="AT427" s="229" t="s">
        <v>132</v>
      </c>
      <c r="AU427" s="229" t="s">
        <v>89</v>
      </c>
      <c r="AY427" s="17" t="s">
        <v>130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87</v>
      </c>
      <c r="BK427" s="230">
        <f>ROUND(I427*H427,2)</f>
        <v>0</v>
      </c>
      <c r="BL427" s="17" t="s">
        <v>137</v>
      </c>
      <c r="BM427" s="229" t="s">
        <v>600</v>
      </c>
    </row>
    <row r="428" spans="1:47" s="2" customFormat="1" ht="12">
      <c r="A428" s="38"/>
      <c r="B428" s="39"/>
      <c r="C428" s="40"/>
      <c r="D428" s="231" t="s">
        <v>139</v>
      </c>
      <c r="E428" s="40"/>
      <c r="F428" s="232" t="s">
        <v>601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139</v>
      </c>
      <c r="AU428" s="17" t="s">
        <v>89</v>
      </c>
    </row>
    <row r="429" spans="1:51" s="13" customFormat="1" ht="12">
      <c r="A429" s="13"/>
      <c r="B429" s="236"/>
      <c r="C429" s="237"/>
      <c r="D429" s="231" t="s">
        <v>141</v>
      </c>
      <c r="E429" s="238" t="s">
        <v>1</v>
      </c>
      <c r="F429" s="239" t="s">
        <v>584</v>
      </c>
      <c r="G429" s="237"/>
      <c r="H429" s="240">
        <v>831.109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141</v>
      </c>
      <c r="AU429" s="246" t="s">
        <v>89</v>
      </c>
      <c r="AV429" s="13" t="s">
        <v>89</v>
      </c>
      <c r="AW429" s="13" t="s">
        <v>35</v>
      </c>
      <c r="AX429" s="13" t="s">
        <v>87</v>
      </c>
      <c r="AY429" s="246" t="s">
        <v>130</v>
      </c>
    </row>
    <row r="430" spans="1:65" s="2" customFormat="1" ht="44.25" customHeight="1">
      <c r="A430" s="38"/>
      <c r="B430" s="39"/>
      <c r="C430" s="218" t="s">
        <v>602</v>
      </c>
      <c r="D430" s="218" t="s">
        <v>132</v>
      </c>
      <c r="E430" s="219" t="s">
        <v>603</v>
      </c>
      <c r="F430" s="220" t="s">
        <v>210</v>
      </c>
      <c r="G430" s="221" t="s">
        <v>201</v>
      </c>
      <c r="H430" s="222">
        <v>587.773</v>
      </c>
      <c r="I430" s="223"/>
      <c r="J430" s="224">
        <f>ROUND(I430*H430,2)</f>
        <v>0</v>
      </c>
      <c r="K430" s="220" t="s">
        <v>136</v>
      </c>
      <c r="L430" s="44"/>
      <c r="M430" s="225" t="s">
        <v>1</v>
      </c>
      <c r="N430" s="226" t="s">
        <v>44</v>
      </c>
      <c r="O430" s="91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137</v>
      </c>
      <c r="AT430" s="229" t="s">
        <v>132</v>
      </c>
      <c r="AU430" s="229" t="s">
        <v>89</v>
      </c>
      <c r="AY430" s="17" t="s">
        <v>130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87</v>
      </c>
      <c r="BK430" s="230">
        <f>ROUND(I430*H430,2)</f>
        <v>0</v>
      </c>
      <c r="BL430" s="17" t="s">
        <v>137</v>
      </c>
      <c r="BM430" s="229" t="s">
        <v>604</v>
      </c>
    </row>
    <row r="431" spans="1:47" s="2" customFormat="1" ht="12">
      <c r="A431" s="38"/>
      <c r="B431" s="39"/>
      <c r="C431" s="40"/>
      <c r="D431" s="231" t="s">
        <v>139</v>
      </c>
      <c r="E431" s="40"/>
      <c r="F431" s="232" t="s">
        <v>210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139</v>
      </c>
      <c r="AU431" s="17" t="s">
        <v>89</v>
      </c>
    </row>
    <row r="432" spans="1:51" s="13" customFormat="1" ht="12">
      <c r="A432" s="13"/>
      <c r="B432" s="236"/>
      <c r="C432" s="237"/>
      <c r="D432" s="231" t="s">
        <v>141</v>
      </c>
      <c r="E432" s="238" t="s">
        <v>1</v>
      </c>
      <c r="F432" s="239" t="s">
        <v>605</v>
      </c>
      <c r="G432" s="237"/>
      <c r="H432" s="240">
        <v>587.773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141</v>
      </c>
      <c r="AU432" s="246" t="s">
        <v>89</v>
      </c>
      <c r="AV432" s="13" t="s">
        <v>89</v>
      </c>
      <c r="AW432" s="13" t="s">
        <v>35</v>
      </c>
      <c r="AX432" s="13" t="s">
        <v>87</v>
      </c>
      <c r="AY432" s="246" t="s">
        <v>130</v>
      </c>
    </row>
    <row r="433" spans="1:63" s="12" customFormat="1" ht="22.8" customHeight="1">
      <c r="A433" s="12"/>
      <c r="B433" s="202"/>
      <c r="C433" s="203"/>
      <c r="D433" s="204" t="s">
        <v>78</v>
      </c>
      <c r="E433" s="216" t="s">
        <v>606</v>
      </c>
      <c r="F433" s="216" t="s">
        <v>607</v>
      </c>
      <c r="G433" s="203"/>
      <c r="H433" s="203"/>
      <c r="I433" s="206"/>
      <c r="J433" s="217">
        <f>BK433</f>
        <v>0</v>
      </c>
      <c r="K433" s="203"/>
      <c r="L433" s="208"/>
      <c r="M433" s="209"/>
      <c r="N433" s="210"/>
      <c r="O433" s="210"/>
      <c r="P433" s="211">
        <f>SUM(P434:P435)</f>
        <v>0</v>
      </c>
      <c r="Q433" s="210"/>
      <c r="R433" s="211">
        <f>SUM(R434:R435)</f>
        <v>0</v>
      </c>
      <c r="S433" s="210"/>
      <c r="T433" s="212">
        <f>SUM(T434:T435)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3" t="s">
        <v>87</v>
      </c>
      <c r="AT433" s="214" t="s">
        <v>78</v>
      </c>
      <c r="AU433" s="214" t="s">
        <v>87</v>
      </c>
      <c r="AY433" s="213" t="s">
        <v>130</v>
      </c>
      <c r="BK433" s="215">
        <f>SUM(BK434:BK435)</f>
        <v>0</v>
      </c>
    </row>
    <row r="434" spans="1:65" s="2" customFormat="1" ht="24.15" customHeight="1">
      <c r="A434" s="38"/>
      <c r="B434" s="39"/>
      <c r="C434" s="218" t="s">
        <v>608</v>
      </c>
      <c r="D434" s="218" t="s">
        <v>132</v>
      </c>
      <c r="E434" s="219" t="s">
        <v>609</v>
      </c>
      <c r="F434" s="220" t="s">
        <v>610</v>
      </c>
      <c r="G434" s="221" t="s">
        <v>201</v>
      </c>
      <c r="H434" s="222">
        <v>435.439</v>
      </c>
      <c r="I434" s="223"/>
      <c r="J434" s="224">
        <f>ROUND(I434*H434,2)</f>
        <v>0</v>
      </c>
      <c r="K434" s="220" t="s">
        <v>136</v>
      </c>
      <c r="L434" s="44"/>
      <c r="M434" s="225" t="s">
        <v>1</v>
      </c>
      <c r="N434" s="226" t="s">
        <v>44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137</v>
      </c>
      <c r="AT434" s="229" t="s">
        <v>132</v>
      </c>
      <c r="AU434" s="229" t="s">
        <v>89</v>
      </c>
      <c r="AY434" s="17" t="s">
        <v>130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87</v>
      </c>
      <c r="BK434" s="230">
        <f>ROUND(I434*H434,2)</f>
        <v>0</v>
      </c>
      <c r="BL434" s="17" t="s">
        <v>137</v>
      </c>
      <c r="BM434" s="229" t="s">
        <v>611</v>
      </c>
    </row>
    <row r="435" spans="1:47" s="2" customFormat="1" ht="12">
      <c r="A435" s="38"/>
      <c r="B435" s="39"/>
      <c r="C435" s="40"/>
      <c r="D435" s="231" t="s">
        <v>139</v>
      </c>
      <c r="E435" s="40"/>
      <c r="F435" s="232" t="s">
        <v>612</v>
      </c>
      <c r="G435" s="40"/>
      <c r="H435" s="40"/>
      <c r="I435" s="233"/>
      <c r="J435" s="40"/>
      <c r="K435" s="40"/>
      <c r="L435" s="44"/>
      <c r="M435" s="234"/>
      <c r="N435" s="235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139</v>
      </c>
      <c r="AU435" s="17" t="s">
        <v>89</v>
      </c>
    </row>
    <row r="436" spans="1:63" s="12" customFormat="1" ht="25.9" customHeight="1">
      <c r="A436" s="12"/>
      <c r="B436" s="202"/>
      <c r="C436" s="203"/>
      <c r="D436" s="204" t="s">
        <v>78</v>
      </c>
      <c r="E436" s="205" t="s">
        <v>613</v>
      </c>
      <c r="F436" s="205" t="s">
        <v>614</v>
      </c>
      <c r="G436" s="203"/>
      <c r="H436" s="203"/>
      <c r="I436" s="206"/>
      <c r="J436" s="207">
        <f>BK436</f>
        <v>0</v>
      </c>
      <c r="K436" s="203"/>
      <c r="L436" s="208"/>
      <c r="M436" s="209"/>
      <c r="N436" s="210"/>
      <c r="O436" s="210"/>
      <c r="P436" s="211">
        <f>P437</f>
        <v>0</v>
      </c>
      <c r="Q436" s="210"/>
      <c r="R436" s="211">
        <f>R437</f>
        <v>0</v>
      </c>
      <c r="S436" s="210"/>
      <c r="T436" s="212">
        <f>T437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3" t="s">
        <v>166</v>
      </c>
      <c r="AT436" s="214" t="s">
        <v>78</v>
      </c>
      <c r="AU436" s="214" t="s">
        <v>79</v>
      </c>
      <c r="AY436" s="213" t="s">
        <v>130</v>
      </c>
      <c r="BK436" s="215">
        <f>BK437</f>
        <v>0</v>
      </c>
    </row>
    <row r="437" spans="1:63" s="12" customFormat="1" ht="22.8" customHeight="1">
      <c r="A437" s="12"/>
      <c r="B437" s="202"/>
      <c r="C437" s="203"/>
      <c r="D437" s="204" t="s">
        <v>78</v>
      </c>
      <c r="E437" s="216" t="s">
        <v>615</v>
      </c>
      <c r="F437" s="216" t="s">
        <v>616</v>
      </c>
      <c r="G437" s="203"/>
      <c r="H437" s="203"/>
      <c r="I437" s="206"/>
      <c r="J437" s="217">
        <f>BK437</f>
        <v>0</v>
      </c>
      <c r="K437" s="203"/>
      <c r="L437" s="208"/>
      <c r="M437" s="209"/>
      <c r="N437" s="210"/>
      <c r="O437" s="210"/>
      <c r="P437" s="211">
        <f>SUM(P438:P449)</f>
        <v>0</v>
      </c>
      <c r="Q437" s="210"/>
      <c r="R437" s="211">
        <f>SUM(R438:R449)</f>
        <v>0</v>
      </c>
      <c r="S437" s="210"/>
      <c r="T437" s="212">
        <f>SUM(T438:T449)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3" t="s">
        <v>166</v>
      </c>
      <c r="AT437" s="214" t="s">
        <v>78</v>
      </c>
      <c r="AU437" s="214" t="s">
        <v>87</v>
      </c>
      <c r="AY437" s="213" t="s">
        <v>130</v>
      </c>
      <c r="BK437" s="215">
        <f>SUM(BK438:BK449)</f>
        <v>0</v>
      </c>
    </row>
    <row r="438" spans="1:65" s="2" customFormat="1" ht="16.5" customHeight="1">
      <c r="A438" s="38"/>
      <c r="B438" s="39"/>
      <c r="C438" s="218" t="s">
        <v>617</v>
      </c>
      <c r="D438" s="218" t="s">
        <v>132</v>
      </c>
      <c r="E438" s="219" t="s">
        <v>618</v>
      </c>
      <c r="F438" s="220" t="s">
        <v>619</v>
      </c>
      <c r="G438" s="221" t="s">
        <v>620</v>
      </c>
      <c r="H438" s="222">
        <v>1</v>
      </c>
      <c r="I438" s="223"/>
      <c r="J438" s="224">
        <f>ROUND(I438*H438,2)</f>
        <v>0</v>
      </c>
      <c r="K438" s="220" t="s">
        <v>136</v>
      </c>
      <c r="L438" s="44"/>
      <c r="M438" s="225" t="s">
        <v>1</v>
      </c>
      <c r="N438" s="226" t="s">
        <v>44</v>
      </c>
      <c r="O438" s="91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9" t="s">
        <v>621</v>
      </c>
      <c r="AT438" s="229" t="s">
        <v>132</v>
      </c>
      <c r="AU438" s="229" t="s">
        <v>89</v>
      </c>
      <c r="AY438" s="17" t="s">
        <v>130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7" t="s">
        <v>87</v>
      </c>
      <c r="BK438" s="230">
        <f>ROUND(I438*H438,2)</f>
        <v>0</v>
      </c>
      <c r="BL438" s="17" t="s">
        <v>621</v>
      </c>
      <c r="BM438" s="229" t="s">
        <v>622</v>
      </c>
    </row>
    <row r="439" spans="1:47" s="2" customFormat="1" ht="12">
      <c r="A439" s="38"/>
      <c r="B439" s="39"/>
      <c r="C439" s="40"/>
      <c r="D439" s="231" t="s">
        <v>139</v>
      </c>
      <c r="E439" s="40"/>
      <c r="F439" s="232" t="s">
        <v>623</v>
      </c>
      <c r="G439" s="40"/>
      <c r="H439" s="40"/>
      <c r="I439" s="233"/>
      <c r="J439" s="40"/>
      <c r="K439" s="40"/>
      <c r="L439" s="44"/>
      <c r="M439" s="234"/>
      <c r="N439" s="235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139</v>
      </c>
      <c r="AU439" s="17" t="s">
        <v>89</v>
      </c>
    </row>
    <row r="440" spans="1:65" s="2" customFormat="1" ht="16.5" customHeight="1">
      <c r="A440" s="38"/>
      <c r="B440" s="39"/>
      <c r="C440" s="218" t="s">
        <v>624</v>
      </c>
      <c r="D440" s="218" t="s">
        <v>132</v>
      </c>
      <c r="E440" s="219" t="s">
        <v>625</v>
      </c>
      <c r="F440" s="220" t="s">
        <v>626</v>
      </c>
      <c r="G440" s="221" t="s">
        <v>620</v>
      </c>
      <c r="H440" s="222">
        <v>1</v>
      </c>
      <c r="I440" s="223"/>
      <c r="J440" s="224">
        <f>ROUND(I440*H440,2)</f>
        <v>0</v>
      </c>
      <c r="K440" s="220" t="s">
        <v>136</v>
      </c>
      <c r="L440" s="44"/>
      <c r="M440" s="225" t="s">
        <v>1</v>
      </c>
      <c r="N440" s="226" t="s">
        <v>44</v>
      </c>
      <c r="O440" s="91"/>
      <c r="P440" s="227">
        <f>O440*H440</f>
        <v>0</v>
      </c>
      <c r="Q440" s="227">
        <v>0</v>
      </c>
      <c r="R440" s="227">
        <f>Q440*H440</f>
        <v>0</v>
      </c>
      <c r="S440" s="227">
        <v>0</v>
      </c>
      <c r="T440" s="22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621</v>
      </c>
      <c r="AT440" s="229" t="s">
        <v>132</v>
      </c>
      <c r="AU440" s="229" t="s">
        <v>89</v>
      </c>
      <c r="AY440" s="17" t="s">
        <v>130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87</v>
      </c>
      <c r="BK440" s="230">
        <f>ROUND(I440*H440,2)</f>
        <v>0</v>
      </c>
      <c r="BL440" s="17" t="s">
        <v>621</v>
      </c>
      <c r="BM440" s="229" t="s">
        <v>627</v>
      </c>
    </row>
    <row r="441" spans="1:47" s="2" customFormat="1" ht="12">
      <c r="A441" s="38"/>
      <c r="B441" s="39"/>
      <c r="C441" s="40"/>
      <c r="D441" s="231" t="s">
        <v>139</v>
      </c>
      <c r="E441" s="40"/>
      <c r="F441" s="232" t="s">
        <v>626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139</v>
      </c>
      <c r="AU441" s="17" t="s">
        <v>89</v>
      </c>
    </row>
    <row r="442" spans="1:65" s="2" customFormat="1" ht="24.15" customHeight="1">
      <c r="A442" s="38"/>
      <c r="B442" s="39"/>
      <c r="C442" s="218" t="s">
        <v>628</v>
      </c>
      <c r="D442" s="218" t="s">
        <v>132</v>
      </c>
      <c r="E442" s="219" t="s">
        <v>629</v>
      </c>
      <c r="F442" s="220" t="s">
        <v>630</v>
      </c>
      <c r="G442" s="221" t="s">
        <v>438</v>
      </c>
      <c r="H442" s="222">
        <v>1</v>
      </c>
      <c r="I442" s="223"/>
      <c r="J442" s="224">
        <f>ROUND(I442*H442,2)</f>
        <v>0</v>
      </c>
      <c r="K442" s="220" t="s">
        <v>136</v>
      </c>
      <c r="L442" s="44"/>
      <c r="M442" s="225" t="s">
        <v>1</v>
      </c>
      <c r="N442" s="226" t="s">
        <v>44</v>
      </c>
      <c r="O442" s="91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621</v>
      </c>
      <c r="AT442" s="229" t="s">
        <v>132</v>
      </c>
      <c r="AU442" s="229" t="s">
        <v>89</v>
      </c>
      <c r="AY442" s="17" t="s">
        <v>130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87</v>
      </c>
      <c r="BK442" s="230">
        <f>ROUND(I442*H442,2)</f>
        <v>0</v>
      </c>
      <c r="BL442" s="17" t="s">
        <v>621</v>
      </c>
      <c r="BM442" s="229" t="s">
        <v>631</v>
      </c>
    </row>
    <row r="443" spans="1:47" s="2" customFormat="1" ht="12">
      <c r="A443" s="38"/>
      <c r="B443" s="39"/>
      <c r="C443" s="40"/>
      <c r="D443" s="231" t="s">
        <v>139</v>
      </c>
      <c r="E443" s="40"/>
      <c r="F443" s="232" t="s">
        <v>632</v>
      </c>
      <c r="G443" s="40"/>
      <c r="H443" s="40"/>
      <c r="I443" s="233"/>
      <c r="J443" s="40"/>
      <c r="K443" s="40"/>
      <c r="L443" s="44"/>
      <c r="M443" s="234"/>
      <c r="N443" s="235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139</v>
      </c>
      <c r="AU443" s="17" t="s">
        <v>89</v>
      </c>
    </row>
    <row r="444" spans="1:65" s="2" customFormat="1" ht="16.5" customHeight="1">
      <c r="A444" s="38"/>
      <c r="B444" s="39"/>
      <c r="C444" s="218" t="s">
        <v>633</v>
      </c>
      <c r="D444" s="218" t="s">
        <v>132</v>
      </c>
      <c r="E444" s="219" t="s">
        <v>634</v>
      </c>
      <c r="F444" s="220" t="s">
        <v>635</v>
      </c>
      <c r="G444" s="221" t="s">
        <v>620</v>
      </c>
      <c r="H444" s="222">
        <v>1</v>
      </c>
      <c r="I444" s="223"/>
      <c r="J444" s="224">
        <f>ROUND(I444*H444,2)</f>
        <v>0</v>
      </c>
      <c r="K444" s="220" t="s">
        <v>136</v>
      </c>
      <c r="L444" s="44"/>
      <c r="M444" s="225" t="s">
        <v>1</v>
      </c>
      <c r="N444" s="226" t="s">
        <v>44</v>
      </c>
      <c r="O444" s="91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9" t="s">
        <v>621</v>
      </c>
      <c r="AT444" s="229" t="s">
        <v>132</v>
      </c>
      <c r="AU444" s="229" t="s">
        <v>89</v>
      </c>
      <c r="AY444" s="17" t="s">
        <v>130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7" t="s">
        <v>87</v>
      </c>
      <c r="BK444" s="230">
        <f>ROUND(I444*H444,2)</f>
        <v>0</v>
      </c>
      <c r="BL444" s="17" t="s">
        <v>621</v>
      </c>
      <c r="BM444" s="229" t="s">
        <v>636</v>
      </c>
    </row>
    <row r="445" spans="1:47" s="2" customFormat="1" ht="12">
      <c r="A445" s="38"/>
      <c r="B445" s="39"/>
      <c r="C445" s="40"/>
      <c r="D445" s="231" t="s">
        <v>139</v>
      </c>
      <c r="E445" s="40"/>
      <c r="F445" s="232" t="s">
        <v>635</v>
      </c>
      <c r="G445" s="40"/>
      <c r="H445" s="40"/>
      <c r="I445" s="233"/>
      <c r="J445" s="40"/>
      <c r="K445" s="40"/>
      <c r="L445" s="44"/>
      <c r="M445" s="234"/>
      <c r="N445" s="235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139</v>
      </c>
      <c r="AU445" s="17" t="s">
        <v>89</v>
      </c>
    </row>
    <row r="446" spans="1:65" s="2" customFormat="1" ht="16.5" customHeight="1">
      <c r="A446" s="38"/>
      <c r="B446" s="39"/>
      <c r="C446" s="218" t="s">
        <v>637</v>
      </c>
      <c r="D446" s="218" t="s">
        <v>132</v>
      </c>
      <c r="E446" s="219" t="s">
        <v>638</v>
      </c>
      <c r="F446" s="220" t="s">
        <v>639</v>
      </c>
      <c r="G446" s="221" t="s">
        <v>620</v>
      </c>
      <c r="H446" s="222">
        <v>1</v>
      </c>
      <c r="I446" s="223"/>
      <c r="J446" s="224">
        <f>ROUND(I446*H446,2)</f>
        <v>0</v>
      </c>
      <c r="K446" s="220" t="s">
        <v>136</v>
      </c>
      <c r="L446" s="44"/>
      <c r="M446" s="225" t="s">
        <v>1</v>
      </c>
      <c r="N446" s="226" t="s">
        <v>44</v>
      </c>
      <c r="O446" s="91"/>
      <c r="P446" s="227">
        <f>O446*H446</f>
        <v>0</v>
      </c>
      <c r="Q446" s="227">
        <v>0</v>
      </c>
      <c r="R446" s="227">
        <f>Q446*H446</f>
        <v>0</v>
      </c>
      <c r="S446" s="227">
        <v>0</v>
      </c>
      <c r="T446" s="228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9" t="s">
        <v>621</v>
      </c>
      <c r="AT446" s="229" t="s">
        <v>132</v>
      </c>
      <c r="AU446" s="229" t="s">
        <v>89</v>
      </c>
      <c r="AY446" s="17" t="s">
        <v>130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7" t="s">
        <v>87</v>
      </c>
      <c r="BK446" s="230">
        <f>ROUND(I446*H446,2)</f>
        <v>0</v>
      </c>
      <c r="BL446" s="17" t="s">
        <v>621</v>
      </c>
      <c r="BM446" s="229" t="s">
        <v>640</v>
      </c>
    </row>
    <row r="447" spans="1:47" s="2" customFormat="1" ht="12">
      <c r="A447" s="38"/>
      <c r="B447" s="39"/>
      <c r="C447" s="40"/>
      <c r="D447" s="231" t="s">
        <v>139</v>
      </c>
      <c r="E447" s="40"/>
      <c r="F447" s="232" t="s">
        <v>639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139</v>
      </c>
      <c r="AU447" s="17" t="s">
        <v>89</v>
      </c>
    </row>
    <row r="448" spans="1:65" s="2" customFormat="1" ht="16.5" customHeight="1">
      <c r="A448" s="38"/>
      <c r="B448" s="39"/>
      <c r="C448" s="218" t="s">
        <v>641</v>
      </c>
      <c r="D448" s="218" t="s">
        <v>132</v>
      </c>
      <c r="E448" s="219" t="s">
        <v>642</v>
      </c>
      <c r="F448" s="220" t="s">
        <v>643</v>
      </c>
      <c r="G448" s="221" t="s">
        <v>620</v>
      </c>
      <c r="H448" s="222">
        <v>1</v>
      </c>
      <c r="I448" s="223"/>
      <c r="J448" s="224">
        <f>ROUND(I448*H448,2)</f>
        <v>0</v>
      </c>
      <c r="K448" s="220" t="s">
        <v>136</v>
      </c>
      <c r="L448" s="44"/>
      <c r="M448" s="225" t="s">
        <v>1</v>
      </c>
      <c r="N448" s="226" t="s">
        <v>44</v>
      </c>
      <c r="O448" s="91"/>
      <c r="P448" s="227">
        <f>O448*H448</f>
        <v>0</v>
      </c>
      <c r="Q448" s="227">
        <v>0</v>
      </c>
      <c r="R448" s="227">
        <f>Q448*H448</f>
        <v>0</v>
      </c>
      <c r="S448" s="227">
        <v>0</v>
      </c>
      <c r="T448" s="228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9" t="s">
        <v>621</v>
      </c>
      <c r="AT448" s="229" t="s">
        <v>132</v>
      </c>
      <c r="AU448" s="229" t="s">
        <v>89</v>
      </c>
      <c r="AY448" s="17" t="s">
        <v>130</v>
      </c>
      <c r="BE448" s="230">
        <f>IF(N448="základní",J448,0)</f>
        <v>0</v>
      </c>
      <c r="BF448" s="230">
        <f>IF(N448="snížená",J448,0)</f>
        <v>0</v>
      </c>
      <c r="BG448" s="230">
        <f>IF(N448="zákl. přenesená",J448,0)</f>
        <v>0</v>
      </c>
      <c r="BH448" s="230">
        <f>IF(N448="sníž. přenesená",J448,0)</f>
        <v>0</v>
      </c>
      <c r="BI448" s="230">
        <f>IF(N448="nulová",J448,0)</f>
        <v>0</v>
      </c>
      <c r="BJ448" s="17" t="s">
        <v>87</v>
      </c>
      <c r="BK448" s="230">
        <f>ROUND(I448*H448,2)</f>
        <v>0</v>
      </c>
      <c r="BL448" s="17" t="s">
        <v>621</v>
      </c>
      <c r="BM448" s="229" t="s">
        <v>644</v>
      </c>
    </row>
    <row r="449" spans="1:47" s="2" customFormat="1" ht="12">
      <c r="A449" s="38"/>
      <c r="B449" s="39"/>
      <c r="C449" s="40"/>
      <c r="D449" s="231" t="s">
        <v>139</v>
      </c>
      <c r="E449" s="40"/>
      <c r="F449" s="232" t="s">
        <v>643</v>
      </c>
      <c r="G449" s="40"/>
      <c r="H449" s="40"/>
      <c r="I449" s="233"/>
      <c r="J449" s="40"/>
      <c r="K449" s="40"/>
      <c r="L449" s="44"/>
      <c r="M449" s="279"/>
      <c r="N449" s="280"/>
      <c r="O449" s="281"/>
      <c r="P449" s="281"/>
      <c r="Q449" s="281"/>
      <c r="R449" s="281"/>
      <c r="S449" s="281"/>
      <c r="T449" s="28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139</v>
      </c>
      <c r="AU449" s="17" t="s">
        <v>89</v>
      </c>
    </row>
    <row r="450" spans="1:31" s="2" customFormat="1" ht="6.95" customHeight="1">
      <c r="A450" s="38"/>
      <c r="B450" s="66"/>
      <c r="C450" s="67"/>
      <c r="D450" s="67"/>
      <c r="E450" s="67"/>
      <c r="F450" s="67"/>
      <c r="G450" s="67"/>
      <c r="H450" s="67"/>
      <c r="I450" s="67"/>
      <c r="J450" s="67"/>
      <c r="K450" s="67"/>
      <c r="L450" s="44"/>
      <c r="M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</row>
  </sheetData>
  <sheetProtection password="CC35" sheet="1" objects="1" scenarios="1" formatColumns="0" formatRows="0" autoFilter="0"/>
  <autoFilter ref="C126:K44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Vypracování projektu oprav komunikací u objektu domova pro seniory - II. část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645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21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26</v>
      </c>
      <c r="E14" s="38"/>
      <c r="F14" s="38"/>
      <c r="G14" s="38"/>
      <c r="H14" s="38"/>
      <c r="I14" s="140" t="s">
        <v>27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29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27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29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27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29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ROUND((SUM(BE130:BE482)),2)</f>
        <v>0</v>
      </c>
      <c r="G33" s="38"/>
      <c r="H33" s="38"/>
      <c r="I33" s="155">
        <v>0.21</v>
      </c>
      <c r="J33" s="154">
        <f>ROUND(((SUM(BE130:BE482))*I33),2)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ROUND((SUM(BF130:BF482)),2)</f>
        <v>0</v>
      </c>
      <c r="G34" s="38"/>
      <c r="H34" s="38"/>
      <c r="I34" s="155">
        <v>0.15</v>
      </c>
      <c r="J34" s="154">
        <f>ROUND(((SUM(BF130:BF482))*I34),2)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ROUND((SUM(BG130:BG482)),2)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ROUND((SUM(BH130:BH482)),2)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ROUND((SUM(BI130:BI482)),2)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Vypracování projektu oprav komunikací u objektu domova pro seniory - 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II - Manipulační plocha P1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22</v>
      </c>
      <c r="D89" s="40"/>
      <c r="E89" s="40"/>
      <c r="F89" s="27" t="str">
        <f>F12</f>
        <v>Smečno</v>
      </c>
      <c r="G89" s="40"/>
      <c r="H89" s="40"/>
      <c r="I89" s="32" t="s">
        <v>24</v>
      </c>
      <c r="J89" s="79" t="str">
        <f>IF(J12="","",J12)</f>
        <v>15. 12. 2021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26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>Dprojekty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 hidden="1">
      <c r="A97" s="9"/>
      <c r="B97" s="179"/>
      <c r="C97" s="180"/>
      <c r="D97" s="181" t="s">
        <v>104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105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J242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J251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646</v>
      </c>
      <c r="E101" s="188"/>
      <c r="F101" s="188"/>
      <c r="G101" s="188"/>
      <c r="H101" s="188"/>
      <c r="I101" s="188"/>
      <c r="J101" s="189">
        <f>J302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J306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J348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 hidden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J383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J396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J433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9"/>
      <c r="C107" s="180"/>
      <c r="D107" s="181" t="s">
        <v>647</v>
      </c>
      <c r="E107" s="182"/>
      <c r="F107" s="182"/>
      <c r="G107" s="182"/>
      <c r="H107" s="182"/>
      <c r="I107" s="182"/>
      <c r="J107" s="183">
        <f>J436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5"/>
      <c r="C108" s="186"/>
      <c r="D108" s="187" t="s">
        <v>648</v>
      </c>
      <c r="E108" s="188"/>
      <c r="F108" s="188"/>
      <c r="G108" s="188"/>
      <c r="H108" s="188"/>
      <c r="I108" s="188"/>
      <c r="J108" s="189">
        <f>J437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179"/>
      <c r="C109" s="180"/>
      <c r="D109" s="181" t="s">
        <v>113</v>
      </c>
      <c r="E109" s="182"/>
      <c r="F109" s="182"/>
      <c r="G109" s="182"/>
      <c r="H109" s="182"/>
      <c r="I109" s="182"/>
      <c r="J109" s="183">
        <f>J469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185"/>
      <c r="C110" s="186"/>
      <c r="D110" s="187" t="s">
        <v>114</v>
      </c>
      <c r="E110" s="188"/>
      <c r="F110" s="188"/>
      <c r="G110" s="188"/>
      <c r="H110" s="188"/>
      <c r="I110" s="188"/>
      <c r="J110" s="189">
        <f>J470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 hidden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ht="12" hidden="1"/>
    <row r="114" ht="12" hidden="1"/>
    <row r="115" ht="12" hidden="1"/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40"/>
      <c r="D120" s="40"/>
      <c r="E120" s="174" t="str">
        <f>E7</f>
        <v>Vypracování projektu oprav komunikací u objektu domova pro seniory - 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97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II - Manipulační plocha P1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22</v>
      </c>
      <c r="D124" s="40"/>
      <c r="E124" s="40"/>
      <c r="F124" s="27" t="str">
        <f>F12</f>
        <v>Smečno</v>
      </c>
      <c r="G124" s="40"/>
      <c r="H124" s="40"/>
      <c r="I124" s="32" t="s">
        <v>24</v>
      </c>
      <c r="J124" s="79" t="str">
        <f>IF(J12="","",J12)</f>
        <v>15. 12. 2021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26</v>
      </c>
      <c r="D126" s="40"/>
      <c r="E126" s="40"/>
      <c r="F126" s="27" t="str">
        <f>E15</f>
        <v xml:space="preserve"> </v>
      </c>
      <c r="G126" s="40"/>
      <c r="H126" s="40"/>
      <c r="I126" s="32" t="s">
        <v>32</v>
      </c>
      <c r="J126" s="36" t="str">
        <f>E21</f>
        <v>Dprojekty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30</v>
      </c>
      <c r="D127" s="40"/>
      <c r="E127" s="40"/>
      <c r="F127" s="27" t="str">
        <f>IF(E18="","",E18)</f>
        <v>Vyplň údaj</v>
      </c>
      <c r="G127" s="40"/>
      <c r="H127" s="40"/>
      <c r="I127" s="32" t="s">
        <v>36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116</v>
      </c>
      <c r="D129" s="194" t="s">
        <v>64</v>
      </c>
      <c r="E129" s="194" t="s">
        <v>60</v>
      </c>
      <c r="F129" s="194" t="s">
        <v>61</v>
      </c>
      <c r="G129" s="194" t="s">
        <v>117</v>
      </c>
      <c r="H129" s="194" t="s">
        <v>118</v>
      </c>
      <c r="I129" s="194" t="s">
        <v>119</v>
      </c>
      <c r="J129" s="194" t="s">
        <v>101</v>
      </c>
      <c r="K129" s="195" t="s">
        <v>120</v>
      </c>
      <c r="L129" s="196"/>
      <c r="M129" s="100" t="s">
        <v>1</v>
      </c>
      <c r="N129" s="101" t="s">
        <v>43</v>
      </c>
      <c r="O129" s="101" t="s">
        <v>121</v>
      </c>
      <c r="P129" s="101" t="s">
        <v>122</v>
      </c>
      <c r="Q129" s="101" t="s">
        <v>123</v>
      </c>
      <c r="R129" s="101" t="s">
        <v>124</v>
      </c>
      <c r="S129" s="101" t="s">
        <v>125</v>
      </c>
      <c r="T129" s="102" t="s">
        <v>126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127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P131+P436+P469</f>
        <v>0</v>
      </c>
      <c r="Q130" s="104"/>
      <c r="R130" s="199">
        <f>R131+R436+R469</f>
        <v>160.92380325000005</v>
      </c>
      <c r="S130" s="104"/>
      <c r="T130" s="200">
        <f>T131+T436+T469</f>
        <v>707.8994299999999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78</v>
      </c>
      <c r="AU130" s="17" t="s">
        <v>103</v>
      </c>
      <c r="BK130" s="201">
        <f>BK131+BK436+BK469</f>
        <v>0</v>
      </c>
    </row>
    <row r="131" spans="1:63" s="12" customFormat="1" ht="25.9" customHeight="1">
      <c r="A131" s="12"/>
      <c r="B131" s="202"/>
      <c r="C131" s="203"/>
      <c r="D131" s="204" t="s">
        <v>78</v>
      </c>
      <c r="E131" s="205" t="s">
        <v>128</v>
      </c>
      <c r="F131" s="205" t="s">
        <v>129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P132+P242+P251+P302+P306+P348+P396+P433</f>
        <v>0</v>
      </c>
      <c r="Q131" s="210"/>
      <c r="R131" s="211">
        <f>R132+R242+R251+R302+R306+R348+R396+R433</f>
        <v>160.72645170000004</v>
      </c>
      <c r="S131" s="210"/>
      <c r="T131" s="212">
        <f>T132+T242+T251+T302+T306+T348+T396+T433</f>
        <v>707.8994299999999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87</v>
      </c>
      <c r="AT131" s="214" t="s">
        <v>78</v>
      </c>
      <c r="AU131" s="214" t="s">
        <v>79</v>
      </c>
      <c r="AY131" s="213" t="s">
        <v>130</v>
      </c>
      <c r="BK131" s="215">
        <f>BK132+BK242+BK251+BK302+BK306+BK348+BK396+BK433</f>
        <v>0</v>
      </c>
    </row>
    <row r="132" spans="1:63" s="12" customFormat="1" ht="22.8" customHeight="1">
      <c r="A132" s="12"/>
      <c r="B132" s="202"/>
      <c r="C132" s="203"/>
      <c r="D132" s="204" t="s">
        <v>78</v>
      </c>
      <c r="E132" s="216" t="s">
        <v>87</v>
      </c>
      <c r="F132" s="216" t="s">
        <v>131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SUM(P133:P241)</f>
        <v>0</v>
      </c>
      <c r="Q132" s="210"/>
      <c r="R132" s="211">
        <f>SUM(R133:R241)</f>
        <v>47.132315999999996</v>
      </c>
      <c r="S132" s="210"/>
      <c r="T132" s="212">
        <f>SUM(T133:T241)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87</v>
      </c>
      <c r="AT132" s="214" t="s">
        <v>78</v>
      </c>
      <c r="AU132" s="214" t="s">
        <v>87</v>
      </c>
      <c r="AY132" s="213" t="s">
        <v>130</v>
      </c>
      <c r="BK132" s="215">
        <f>SUM(BK133:BK241)</f>
        <v>0</v>
      </c>
    </row>
    <row r="133" spans="1:65" s="2" customFormat="1" ht="33" customHeight="1">
      <c r="A133" s="38"/>
      <c r="B133" s="39"/>
      <c r="C133" s="218" t="s">
        <v>87</v>
      </c>
      <c r="D133" s="218" t="s">
        <v>132</v>
      </c>
      <c r="E133" s="219" t="s">
        <v>649</v>
      </c>
      <c r="F133" s="220" t="s">
        <v>650</v>
      </c>
      <c r="G133" s="221" t="s">
        <v>135</v>
      </c>
      <c r="H133" s="222">
        <v>2.68</v>
      </c>
      <c r="I133" s="223"/>
      <c r="J133" s="224">
        <f>ROUND(I133*H133,2)</f>
        <v>0</v>
      </c>
      <c r="K133" s="220" t="s">
        <v>136</v>
      </c>
      <c r="L133" s="44"/>
      <c r="M133" s="225" t="s">
        <v>1</v>
      </c>
      <c r="N133" s="226" t="s">
        <v>44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137</v>
      </c>
      <c r="AT133" s="229" t="s">
        <v>132</v>
      </c>
      <c r="AU133" s="229" t="s">
        <v>89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87</v>
      </c>
      <c r="BK133" s="230">
        <f>ROUND(I133*H133,2)</f>
        <v>0</v>
      </c>
      <c r="BL133" s="17" t="s">
        <v>137</v>
      </c>
      <c r="BM133" s="229" t="s">
        <v>651</v>
      </c>
    </row>
    <row r="134" spans="1:47" s="2" customFormat="1" ht="12">
      <c r="A134" s="38"/>
      <c r="B134" s="39"/>
      <c r="C134" s="40"/>
      <c r="D134" s="231" t="s">
        <v>139</v>
      </c>
      <c r="E134" s="40"/>
      <c r="F134" s="232" t="s">
        <v>652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139</v>
      </c>
      <c r="AU134" s="17" t="s">
        <v>89</v>
      </c>
    </row>
    <row r="135" spans="1:51" s="13" customFormat="1" ht="12">
      <c r="A135" s="13"/>
      <c r="B135" s="236"/>
      <c r="C135" s="237"/>
      <c r="D135" s="231" t="s">
        <v>141</v>
      </c>
      <c r="E135" s="238" t="s">
        <v>1</v>
      </c>
      <c r="F135" s="239" t="s">
        <v>653</v>
      </c>
      <c r="G135" s="237"/>
      <c r="H135" s="240">
        <v>2.68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141</v>
      </c>
      <c r="AU135" s="246" t="s">
        <v>89</v>
      </c>
      <c r="AV135" s="13" t="s">
        <v>89</v>
      </c>
      <c r="AW135" s="13" t="s">
        <v>35</v>
      </c>
      <c r="AX135" s="13" t="s">
        <v>87</v>
      </c>
      <c r="AY135" s="246" t="s">
        <v>130</v>
      </c>
    </row>
    <row r="136" spans="1:65" s="2" customFormat="1" ht="33" customHeight="1">
      <c r="A136" s="38"/>
      <c r="B136" s="39"/>
      <c r="C136" s="218" t="s">
        <v>89</v>
      </c>
      <c r="D136" s="218" t="s">
        <v>132</v>
      </c>
      <c r="E136" s="219" t="s">
        <v>143</v>
      </c>
      <c r="F136" s="220" t="s">
        <v>144</v>
      </c>
      <c r="G136" s="221" t="s">
        <v>135</v>
      </c>
      <c r="H136" s="222">
        <v>128.09</v>
      </c>
      <c r="I136" s="223"/>
      <c r="J136" s="224">
        <f>ROUND(I136*H136,2)</f>
        <v>0</v>
      </c>
      <c r="K136" s="220" t="s">
        <v>136</v>
      </c>
      <c r="L136" s="44"/>
      <c r="M136" s="225" t="s">
        <v>1</v>
      </c>
      <c r="N136" s="226" t="s">
        <v>44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137</v>
      </c>
      <c r="AT136" s="229" t="s">
        <v>132</v>
      </c>
      <c r="AU136" s="229" t="s">
        <v>89</v>
      </c>
      <c r="AY136" s="17" t="s">
        <v>130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87</v>
      </c>
      <c r="BK136" s="230">
        <f>ROUND(I136*H136,2)</f>
        <v>0</v>
      </c>
      <c r="BL136" s="17" t="s">
        <v>137</v>
      </c>
      <c r="BM136" s="229" t="s">
        <v>654</v>
      </c>
    </row>
    <row r="137" spans="1:47" s="2" customFormat="1" ht="12">
      <c r="A137" s="38"/>
      <c r="B137" s="39"/>
      <c r="C137" s="40"/>
      <c r="D137" s="231" t="s">
        <v>139</v>
      </c>
      <c r="E137" s="40"/>
      <c r="F137" s="232" t="s">
        <v>146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139</v>
      </c>
      <c r="AU137" s="17" t="s">
        <v>89</v>
      </c>
    </row>
    <row r="138" spans="1:51" s="13" customFormat="1" ht="12">
      <c r="A138" s="13"/>
      <c r="B138" s="236"/>
      <c r="C138" s="237"/>
      <c r="D138" s="231" t="s">
        <v>141</v>
      </c>
      <c r="E138" s="238" t="s">
        <v>1</v>
      </c>
      <c r="F138" s="239" t="s">
        <v>655</v>
      </c>
      <c r="G138" s="237"/>
      <c r="H138" s="240">
        <v>52.54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141</v>
      </c>
      <c r="AU138" s="246" t="s">
        <v>89</v>
      </c>
      <c r="AV138" s="13" t="s">
        <v>89</v>
      </c>
      <c r="AW138" s="13" t="s">
        <v>35</v>
      </c>
      <c r="AX138" s="13" t="s">
        <v>79</v>
      </c>
      <c r="AY138" s="246" t="s">
        <v>130</v>
      </c>
    </row>
    <row r="139" spans="1:51" s="13" customFormat="1" ht="12">
      <c r="A139" s="13"/>
      <c r="B139" s="236"/>
      <c r="C139" s="237"/>
      <c r="D139" s="231" t="s">
        <v>141</v>
      </c>
      <c r="E139" s="238" t="s">
        <v>1</v>
      </c>
      <c r="F139" s="239" t="s">
        <v>656</v>
      </c>
      <c r="G139" s="237"/>
      <c r="H139" s="240">
        <v>19.83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141</v>
      </c>
      <c r="AU139" s="246" t="s">
        <v>89</v>
      </c>
      <c r="AV139" s="13" t="s">
        <v>89</v>
      </c>
      <c r="AW139" s="13" t="s">
        <v>35</v>
      </c>
      <c r="AX139" s="13" t="s">
        <v>79</v>
      </c>
      <c r="AY139" s="246" t="s">
        <v>130</v>
      </c>
    </row>
    <row r="140" spans="1:51" s="13" customFormat="1" ht="12">
      <c r="A140" s="13"/>
      <c r="B140" s="236"/>
      <c r="C140" s="237"/>
      <c r="D140" s="231" t="s">
        <v>141</v>
      </c>
      <c r="E140" s="238" t="s">
        <v>1</v>
      </c>
      <c r="F140" s="239" t="s">
        <v>657</v>
      </c>
      <c r="G140" s="237"/>
      <c r="H140" s="240">
        <v>55.72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141</v>
      </c>
      <c r="AU140" s="246" t="s">
        <v>89</v>
      </c>
      <c r="AV140" s="13" t="s">
        <v>89</v>
      </c>
      <c r="AW140" s="13" t="s">
        <v>35</v>
      </c>
      <c r="AX140" s="13" t="s">
        <v>79</v>
      </c>
      <c r="AY140" s="246" t="s">
        <v>130</v>
      </c>
    </row>
    <row r="141" spans="1:51" s="14" customFormat="1" ht="12">
      <c r="A141" s="14"/>
      <c r="B141" s="247"/>
      <c r="C141" s="248"/>
      <c r="D141" s="231" t="s">
        <v>141</v>
      </c>
      <c r="E141" s="249" t="s">
        <v>1</v>
      </c>
      <c r="F141" s="250" t="s">
        <v>151</v>
      </c>
      <c r="G141" s="248"/>
      <c r="H141" s="251">
        <v>128.09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141</v>
      </c>
      <c r="AU141" s="257" t="s">
        <v>89</v>
      </c>
      <c r="AV141" s="14" t="s">
        <v>137</v>
      </c>
      <c r="AW141" s="14" t="s">
        <v>35</v>
      </c>
      <c r="AX141" s="14" t="s">
        <v>87</v>
      </c>
      <c r="AY141" s="257" t="s">
        <v>130</v>
      </c>
    </row>
    <row r="142" spans="1:65" s="2" customFormat="1" ht="33" customHeight="1">
      <c r="A142" s="38"/>
      <c r="B142" s="39"/>
      <c r="C142" s="218" t="s">
        <v>152</v>
      </c>
      <c r="D142" s="218" t="s">
        <v>132</v>
      </c>
      <c r="E142" s="219" t="s">
        <v>153</v>
      </c>
      <c r="F142" s="220" t="s">
        <v>154</v>
      </c>
      <c r="G142" s="221" t="s">
        <v>135</v>
      </c>
      <c r="H142" s="222">
        <v>4.32</v>
      </c>
      <c r="I142" s="223"/>
      <c r="J142" s="224">
        <f>ROUND(I142*H142,2)</f>
        <v>0</v>
      </c>
      <c r="K142" s="220" t="s">
        <v>155</v>
      </c>
      <c r="L142" s="44"/>
      <c r="M142" s="225" t="s">
        <v>1</v>
      </c>
      <c r="N142" s="226" t="s">
        <v>44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137</v>
      </c>
      <c r="AT142" s="229" t="s">
        <v>132</v>
      </c>
      <c r="AU142" s="229" t="s">
        <v>89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87</v>
      </c>
      <c r="BK142" s="230">
        <f>ROUND(I142*H142,2)</f>
        <v>0</v>
      </c>
      <c r="BL142" s="17" t="s">
        <v>137</v>
      </c>
      <c r="BM142" s="229" t="s">
        <v>658</v>
      </c>
    </row>
    <row r="143" spans="1:47" s="2" customFormat="1" ht="12">
      <c r="A143" s="38"/>
      <c r="B143" s="39"/>
      <c r="C143" s="40"/>
      <c r="D143" s="231" t="s">
        <v>139</v>
      </c>
      <c r="E143" s="40"/>
      <c r="F143" s="232" t="s">
        <v>157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139</v>
      </c>
      <c r="AU143" s="17" t="s">
        <v>89</v>
      </c>
    </row>
    <row r="144" spans="1:51" s="15" customFormat="1" ht="12">
      <c r="A144" s="15"/>
      <c r="B144" s="258"/>
      <c r="C144" s="259"/>
      <c r="D144" s="231" t="s">
        <v>141</v>
      </c>
      <c r="E144" s="260" t="s">
        <v>1</v>
      </c>
      <c r="F144" s="261" t="s">
        <v>158</v>
      </c>
      <c r="G144" s="259"/>
      <c r="H144" s="260" t="s">
        <v>1</v>
      </c>
      <c r="I144" s="262"/>
      <c r="J144" s="259"/>
      <c r="K144" s="259"/>
      <c r="L144" s="263"/>
      <c r="M144" s="264"/>
      <c r="N144" s="265"/>
      <c r="O144" s="265"/>
      <c r="P144" s="265"/>
      <c r="Q144" s="265"/>
      <c r="R144" s="265"/>
      <c r="S144" s="265"/>
      <c r="T144" s="26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7" t="s">
        <v>141</v>
      </c>
      <c r="AU144" s="267" t="s">
        <v>89</v>
      </c>
      <c r="AV144" s="15" t="s">
        <v>87</v>
      </c>
      <c r="AW144" s="15" t="s">
        <v>35</v>
      </c>
      <c r="AX144" s="15" t="s">
        <v>79</v>
      </c>
      <c r="AY144" s="267" t="s">
        <v>130</v>
      </c>
    </row>
    <row r="145" spans="1:51" s="13" customFormat="1" ht="12">
      <c r="A145" s="13"/>
      <c r="B145" s="236"/>
      <c r="C145" s="237"/>
      <c r="D145" s="231" t="s">
        <v>141</v>
      </c>
      <c r="E145" s="238" t="s">
        <v>1</v>
      </c>
      <c r="F145" s="239" t="s">
        <v>659</v>
      </c>
      <c r="G145" s="237"/>
      <c r="H145" s="240">
        <v>4.32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141</v>
      </c>
      <c r="AU145" s="246" t="s">
        <v>89</v>
      </c>
      <c r="AV145" s="13" t="s">
        <v>89</v>
      </c>
      <c r="AW145" s="13" t="s">
        <v>35</v>
      </c>
      <c r="AX145" s="13" t="s">
        <v>79</v>
      </c>
      <c r="AY145" s="246" t="s">
        <v>130</v>
      </c>
    </row>
    <row r="146" spans="1:51" s="14" customFormat="1" ht="12">
      <c r="A146" s="14"/>
      <c r="B146" s="247"/>
      <c r="C146" s="248"/>
      <c r="D146" s="231" t="s">
        <v>141</v>
      </c>
      <c r="E146" s="249" t="s">
        <v>1</v>
      </c>
      <c r="F146" s="250" t="s">
        <v>151</v>
      </c>
      <c r="G146" s="248"/>
      <c r="H146" s="251">
        <v>4.32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141</v>
      </c>
      <c r="AU146" s="257" t="s">
        <v>89</v>
      </c>
      <c r="AV146" s="14" t="s">
        <v>137</v>
      </c>
      <c r="AW146" s="14" t="s">
        <v>35</v>
      </c>
      <c r="AX146" s="14" t="s">
        <v>87</v>
      </c>
      <c r="AY146" s="257" t="s">
        <v>130</v>
      </c>
    </row>
    <row r="147" spans="1:65" s="2" customFormat="1" ht="24.15" customHeight="1">
      <c r="A147" s="38"/>
      <c r="B147" s="39"/>
      <c r="C147" s="218" t="s">
        <v>137</v>
      </c>
      <c r="D147" s="218" t="s">
        <v>132</v>
      </c>
      <c r="E147" s="219" t="s">
        <v>160</v>
      </c>
      <c r="F147" s="220" t="s">
        <v>161</v>
      </c>
      <c r="G147" s="221" t="s">
        <v>135</v>
      </c>
      <c r="H147" s="222">
        <v>3</v>
      </c>
      <c r="I147" s="223"/>
      <c r="J147" s="224">
        <f>ROUND(I147*H147,2)</f>
        <v>0</v>
      </c>
      <c r="K147" s="220" t="s">
        <v>155</v>
      </c>
      <c r="L147" s="44"/>
      <c r="M147" s="225" t="s">
        <v>1</v>
      </c>
      <c r="N147" s="226" t="s">
        <v>44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137</v>
      </c>
      <c r="AT147" s="229" t="s">
        <v>132</v>
      </c>
      <c r="AU147" s="229" t="s">
        <v>89</v>
      </c>
      <c r="AY147" s="17" t="s">
        <v>130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87</v>
      </c>
      <c r="BK147" s="230">
        <f>ROUND(I147*H147,2)</f>
        <v>0</v>
      </c>
      <c r="BL147" s="17" t="s">
        <v>137</v>
      </c>
      <c r="BM147" s="229" t="s">
        <v>660</v>
      </c>
    </row>
    <row r="148" spans="1:47" s="2" customFormat="1" ht="12">
      <c r="A148" s="38"/>
      <c r="B148" s="39"/>
      <c r="C148" s="40"/>
      <c r="D148" s="231" t="s">
        <v>139</v>
      </c>
      <c r="E148" s="40"/>
      <c r="F148" s="232" t="s">
        <v>163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139</v>
      </c>
      <c r="AU148" s="17" t="s">
        <v>89</v>
      </c>
    </row>
    <row r="149" spans="1:51" s="15" customFormat="1" ht="12">
      <c r="A149" s="15"/>
      <c r="B149" s="258"/>
      <c r="C149" s="259"/>
      <c r="D149" s="231" t="s">
        <v>141</v>
      </c>
      <c r="E149" s="260" t="s">
        <v>1</v>
      </c>
      <c r="F149" s="261" t="s">
        <v>164</v>
      </c>
      <c r="G149" s="259"/>
      <c r="H149" s="260" t="s">
        <v>1</v>
      </c>
      <c r="I149" s="262"/>
      <c r="J149" s="259"/>
      <c r="K149" s="259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141</v>
      </c>
      <c r="AU149" s="267" t="s">
        <v>89</v>
      </c>
      <c r="AV149" s="15" t="s">
        <v>87</v>
      </c>
      <c r="AW149" s="15" t="s">
        <v>35</v>
      </c>
      <c r="AX149" s="15" t="s">
        <v>79</v>
      </c>
      <c r="AY149" s="267" t="s">
        <v>130</v>
      </c>
    </row>
    <row r="150" spans="1:51" s="13" customFormat="1" ht="12">
      <c r="A150" s="13"/>
      <c r="B150" s="236"/>
      <c r="C150" s="237"/>
      <c r="D150" s="231" t="s">
        <v>141</v>
      </c>
      <c r="E150" s="238" t="s">
        <v>1</v>
      </c>
      <c r="F150" s="239" t="s">
        <v>165</v>
      </c>
      <c r="G150" s="237"/>
      <c r="H150" s="240">
        <v>3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141</v>
      </c>
      <c r="AU150" s="246" t="s">
        <v>89</v>
      </c>
      <c r="AV150" s="13" t="s">
        <v>89</v>
      </c>
      <c r="AW150" s="13" t="s">
        <v>35</v>
      </c>
      <c r="AX150" s="13" t="s">
        <v>87</v>
      </c>
      <c r="AY150" s="246" t="s">
        <v>130</v>
      </c>
    </row>
    <row r="151" spans="1:65" s="2" customFormat="1" ht="37.8" customHeight="1">
      <c r="A151" s="38"/>
      <c r="B151" s="39"/>
      <c r="C151" s="218" t="s">
        <v>166</v>
      </c>
      <c r="D151" s="218" t="s">
        <v>132</v>
      </c>
      <c r="E151" s="219" t="s">
        <v>167</v>
      </c>
      <c r="F151" s="220" t="s">
        <v>168</v>
      </c>
      <c r="G151" s="221" t="s">
        <v>135</v>
      </c>
      <c r="H151" s="222">
        <v>5.36</v>
      </c>
      <c r="I151" s="223"/>
      <c r="J151" s="224">
        <f>ROUND(I151*H151,2)</f>
        <v>0</v>
      </c>
      <c r="K151" s="220" t="s">
        <v>136</v>
      </c>
      <c r="L151" s="44"/>
      <c r="M151" s="225" t="s">
        <v>1</v>
      </c>
      <c r="N151" s="226" t="s">
        <v>44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137</v>
      </c>
      <c r="AT151" s="229" t="s">
        <v>132</v>
      </c>
      <c r="AU151" s="229" t="s">
        <v>89</v>
      </c>
      <c r="AY151" s="17" t="s">
        <v>130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87</v>
      </c>
      <c r="BK151" s="230">
        <f>ROUND(I151*H151,2)</f>
        <v>0</v>
      </c>
      <c r="BL151" s="17" t="s">
        <v>137</v>
      </c>
      <c r="BM151" s="229" t="s">
        <v>661</v>
      </c>
    </row>
    <row r="152" spans="1:47" s="2" customFormat="1" ht="12">
      <c r="A152" s="38"/>
      <c r="B152" s="39"/>
      <c r="C152" s="40"/>
      <c r="D152" s="231" t="s">
        <v>139</v>
      </c>
      <c r="E152" s="40"/>
      <c r="F152" s="232" t="s">
        <v>170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139</v>
      </c>
      <c r="AU152" s="17" t="s">
        <v>89</v>
      </c>
    </row>
    <row r="153" spans="1:51" s="13" customFormat="1" ht="12">
      <c r="A153" s="13"/>
      <c r="B153" s="236"/>
      <c r="C153" s="237"/>
      <c r="D153" s="231" t="s">
        <v>141</v>
      </c>
      <c r="E153" s="238" t="s">
        <v>1</v>
      </c>
      <c r="F153" s="239" t="s">
        <v>662</v>
      </c>
      <c r="G153" s="237"/>
      <c r="H153" s="240">
        <v>2.68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141</v>
      </c>
      <c r="AU153" s="246" t="s">
        <v>89</v>
      </c>
      <c r="AV153" s="13" t="s">
        <v>89</v>
      </c>
      <c r="AW153" s="13" t="s">
        <v>35</v>
      </c>
      <c r="AX153" s="13" t="s">
        <v>79</v>
      </c>
      <c r="AY153" s="246" t="s">
        <v>130</v>
      </c>
    </row>
    <row r="154" spans="1:51" s="13" customFormat="1" ht="12">
      <c r="A154" s="13"/>
      <c r="B154" s="236"/>
      <c r="C154" s="237"/>
      <c r="D154" s="231" t="s">
        <v>141</v>
      </c>
      <c r="E154" s="238" t="s">
        <v>1</v>
      </c>
      <c r="F154" s="239" t="s">
        <v>663</v>
      </c>
      <c r="G154" s="237"/>
      <c r="H154" s="240">
        <v>2.68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141</v>
      </c>
      <c r="AU154" s="246" t="s">
        <v>89</v>
      </c>
      <c r="AV154" s="13" t="s">
        <v>89</v>
      </c>
      <c r="AW154" s="13" t="s">
        <v>35</v>
      </c>
      <c r="AX154" s="13" t="s">
        <v>79</v>
      </c>
      <c r="AY154" s="246" t="s">
        <v>130</v>
      </c>
    </row>
    <row r="155" spans="1:51" s="14" customFormat="1" ht="12">
      <c r="A155" s="14"/>
      <c r="B155" s="247"/>
      <c r="C155" s="248"/>
      <c r="D155" s="231" t="s">
        <v>141</v>
      </c>
      <c r="E155" s="249" t="s">
        <v>1</v>
      </c>
      <c r="F155" s="250" t="s">
        <v>151</v>
      </c>
      <c r="G155" s="248"/>
      <c r="H155" s="251">
        <v>5.36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141</v>
      </c>
      <c r="AU155" s="257" t="s">
        <v>89</v>
      </c>
      <c r="AV155" s="14" t="s">
        <v>137</v>
      </c>
      <c r="AW155" s="14" t="s">
        <v>35</v>
      </c>
      <c r="AX155" s="14" t="s">
        <v>87</v>
      </c>
      <c r="AY155" s="257" t="s">
        <v>130</v>
      </c>
    </row>
    <row r="156" spans="1:65" s="2" customFormat="1" ht="33" customHeight="1">
      <c r="A156" s="38"/>
      <c r="B156" s="39"/>
      <c r="C156" s="218" t="s">
        <v>173</v>
      </c>
      <c r="D156" s="218" t="s">
        <v>132</v>
      </c>
      <c r="E156" s="219" t="s">
        <v>174</v>
      </c>
      <c r="F156" s="220" t="s">
        <v>175</v>
      </c>
      <c r="G156" s="221" t="s">
        <v>135</v>
      </c>
      <c r="H156" s="222">
        <v>132.481</v>
      </c>
      <c r="I156" s="223"/>
      <c r="J156" s="224">
        <f>ROUND(I156*H156,2)</f>
        <v>0</v>
      </c>
      <c r="K156" s="220" t="s">
        <v>155</v>
      </c>
      <c r="L156" s="44"/>
      <c r="M156" s="225" t="s">
        <v>1</v>
      </c>
      <c r="N156" s="226" t="s">
        <v>44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137</v>
      </c>
      <c r="AT156" s="229" t="s">
        <v>132</v>
      </c>
      <c r="AU156" s="229" t="s">
        <v>89</v>
      </c>
      <c r="AY156" s="17" t="s">
        <v>130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87</v>
      </c>
      <c r="BK156" s="230">
        <f>ROUND(I156*H156,2)</f>
        <v>0</v>
      </c>
      <c r="BL156" s="17" t="s">
        <v>137</v>
      </c>
      <c r="BM156" s="229" t="s">
        <v>664</v>
      </c>
    </row>
    <row r="157" spans="1:47" s="2" customFormat="1" ht="12">
      <c r="A157" s="38"/>
      <c r="B157" s="39"/>
      <c r="C157" s="40"/>
      <c r="D157" s="231" t="s">
        <v>139</v>
      </c>
      <c r="E157" s="40"/>
      <c r="F157" s="232" t="s">
        <v>177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139</v>
      </c>
      <c r="AU157" s="17" t="s">
        <v>89</v>
      </c>
    </row>
    <row r="158" spans="1:47" s="2" customFormat="1" ht="12">
      <c r="A158" s="38"/>
      <c r="B158" s="39"/>
      <c r="C158" s="40"/>
      <c r="D158" s="231" t="s">
        <v>178</v>
      </c>
      <c r="E158" s="40"/>
      <c r="F158" s="268" t="s">
        <v>179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178</v>
      </c>
      <c r="AU158" s="17" t="s">
        <v>89</v>
      </c>
    </row>
    <row r="159" spans="1:51" s="13" customFormat="1" ht="12">
      <c r="A159" s="13"/>
      <c r="B159" s="236"/>
      <c r="C159" s="237"/>
      <c r="D159" s="231" t="s">
        <v>141</v>
      </c>
      <c r="E159" s="238" t="s">
        <v>1</v>
      </c>
      <c r="F159" s="239" t="s">
        <v>665</v>
      </c>
      <c r="G159" s="237"/>
      <c r="H159" s="240">
        <v>135.41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141</v>
      </c>
      <c r="AU159" s="246" t="s">
        <v>89</v>
      </c>
      <c r="AV159" s="13" t="s">
        <v>89</v>
      </c>
      <c r="AW159" s="13" t="s">
        <v>35</v>
      </c>
      <c r="AX159" s="13" t="s">
        <v>79</v>
      </c>
      <c r="AY159" s="246" t="s">
        <v>130</v>
      </c>
    </row>
    <row r="160" spans="1:51" s="13" customFormat="1" ht="12">
      <c r="A160" s="13"/>
      <c r="B160" s="236"/>
      <c r="C160" s="237"/>
      <c r="D160" s="231" t="s">
        <v>141</v>
      </c>
      <c r="E160" s="238" t="s">
        <v>1</v>
      </c>
      <c r="F160" s="239" t="s">
        <v>666</v>
      </c>
      <c r="G160" s="237"/>
      <c r="H160" s="240">
        <v>-2.929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141</v>
      </c>
      <c r="AU160" s="246" t="s">
        <v>89</v>
      </c>
      <c r="AV160" s="13" t="s">
        <v>89</v>
      </c>
      <c r="AW160" s="13" t="s">
        <v>35</v>
      </c>
      <c r="AX160" s="13" t="s">
        <v>79</v>
      </c>
      <c r="AY160" s="246" t="s">
        <v>130</v>
      </c>
    </row>
    <row r="161" spans="1:51" s="14" customFormat="1" ht="12">
      <c r="A161" s="14"/>
      <c r="B161" s="247"/>
      <c r="C161" s="248"/>
      <c r="D161" s="231" t="s">
        <v>141</v>
      </c>
      <c r="E161" s="249" t="s">
        <v>1</v>
      </c>
      <c r="F161" s="250" t="s">
        <v>151</v>
      </c>
      <c r="G161" s="248"/>
      <c r="H161" s="251">
        <v>132.481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141</v>
      </c>
      <c r="AU161" s="257" t="s">
        <v>89</v>
      </c>
      <c r="AV161" s="14" t="s">
        <v>137</v>
      </c>
      <c r="AW161" s="14" t="s">
        <v>35</v>
      </c>
      <c r="AX161" s="14" t="s">
        <v>87</v>
      </c>
      <c r="AY161" s="257" t="s">
        <v>130</v>
      </c>
    </row>
    <row r="162" spans="1:65" s="2" customFormat="1" ht="24.15" customHeight="1">
      <c r="A162" s="38"/>
      <c r="B162" s="39"/>
      <c r="C162" s="218" t="s">
        <v>182</v>
      </c>
      <c r="D162" s="218" t="s">
        <v>132</v>
      </c>
      <c r="E162" s="219" t="s">
        <v>183</v>
      </c>
      <c r="F162" s="220" t="s">
        <v>184</v>
      </c>
      <c r="G162" s="221" t="s">
        <v>135</v>
      </c>
      <c r="H162" s="222">
        <v>2.68</v>
      </c>
      <c r="I162" s="223"/>
      <c r="J162" s="224">
        <f>ROUND(I162*H162,2)</f>
        <v>0</v>
      </c>
      <c r="K162" s="220" t="s">
        <v>136</v>
      </c>
      <c r="L162" s="44"/>
      <c r="M162" s="225" t="s">
        <v>1</v>
      </c>
      <c r="N162" s="226" t="s">
        <v>44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137</v>
      </c>
      <c r="AT162" s="229" t="s">
        <v>132</v>
      </c>
      <c r="AU162" s="229" t="s">
        <v>89</v>
      </c>
      <c r="AY162" s="17" t="s">
        <v>130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87</v>
      </c>
      <c r="BK162" s="230">
        <f>ROUND(I162*H162,2)</f>
        <v>0</v>
      </c>
      <c r="BL162" s="17" t="s">
        <v>137</v>
      </c>
      <c r="BM162" s="229" t="s">
        <v>667</v>
      </c>
    </row>
    <row r="163" spans="1:47" s="2" customFormat="1" ht="12">
      <c r="A163" s="38"/>
      <c r="B163" s="39"/>
      <c r="C163" s="40"/>
      <c r="D163" s="231" t="s">
        <v>139</v>
      </c>
      <c r="E163" s="40"/>
      <c r="F163" s="232" t="s">
        <v>186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139</v>
      </c>
      <c r="AU163" s="17" t="s">
        <v>89</v>
      </c>
    </row>
    <row r="164" spans="1:51" s="13" customFormat="1" ht="12">
      <c r="A164" s="13"/>
      <c r="B164" s="236"/>
      <c r="C164" s="237"/>
      <c r="D164" s="231" t="s">
        <v>141</v>
      </c>
      <c r="E164" s="238" t="s">
        <v>1</v>
      </c>
      <c r="F164" s="239" t="s">
        <v>668</v>
      </c>
      <c r="G164" s="237"/>
      <c r="H164" s="240">
        <v>2.68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141</v>
      </c>
      <c r="AU164" s="246" t="s">
        <v>89</v>
      </c>
      <c r="AV164" s="13" t="s">
        <v>89</v>
      </c>
      <c r="AW164" s="13" t="s">
        <v>35</v>
      </c>
      <c r="AX164" s="13" t="s">
        <v>79</v>
      </c>
      <c r="AY164" s="246" t="s">
        <v>130</v>
      </c>
    </row>
    <row r="165" spans="1:51" s="14" customFormat="1" ht="12">
      <c r="A165" s="14"/>
      <c r="B165" s="247"/>
      <c r="C165" s="248"/>
      <c r="D165" s="231" t="s">
        <v>141</v>
      </c>
      <c r="E165" s="249" t="s">
        <v>1</v>
      </c>
      <c r="F165" s="250" t="s">
        <v>151</v>
      </c>
      <c r="G165" s="248"/>
      <c r="H165" s="251">
        <v>2.68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141</v>
      </c>
      <c r="AU165" s="257" t="s">
        <v>89</v>
      </c>
      <c r="AV165" s="14" t="s">
        <v>137</v>
      </c>
      <c r="AW165" s="14" t="s">
        <v>35</v>
      </c>
      <c r="AX165" s="14" t="s">
        <v>87</v>
      </c>
      <c r="AY165" s="257" t="s">
        <v>130</v>
      </c>
    </row>
    <row r="166" spans="1:65" s="2" customFormat="1" ht="24.15" customHeight="1">
      <c r="A166" s="38"/>
      <c r="B166" s="39"/>
      <c r="C166" s="218" t="s">
        <v>188</v>
      </c>
      <c r="D166" s="218" t="s">
        <v>132</v>
      </c>
      <c r="E166" s="219" t="s">
        <v>189</v>
      </c>
      <c r="F166" s="220" t="s">
        <v>190</v>
      </c>
      <c r="G166" s="221" t="s">
        <v>135</v>
      </c>
      <c r="H166" s="222">
        <v>6.2</v>
      </c>
      <c r="I166" s="223"/>
      <c r="J166" s="224">
        <f>ROUND(I166*H166,2)</f>
        <v>0</v>
      </c>
      <c r="K166" s="220" t="s">
        <v>136</v>
      </c>
      <c r="L166" s="44"/>
      <c r="M166" s="225" t="s">
        <v>1</v>
      </c>
      <c r="N166" s="226" t="s">
        <v>44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137</v>
      </c>
      <c r="AT166" s="229" t="s">
        <v>132</v>
      </c>
      <c r="AU166" s="229" t="s">
        <v>89</v>
      </c>
      <c r="AY166" s="17" t="s">
        <v>130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87</v>
      </c>
      <c r="BK166" s="230">
        <f>ROUND(I166*H166,2)</f>
        <v>0</v>
      </c>
      <c r="BL166" s="17" t="s">
        <v>137</v>
      </c>
      <c r="BM166" s="229" t="s">
        <v>669</v>
      </c>
    </row>
    <row r="167" spans="1:47" s="2" customFormat="1" ht="12">
      <c r="A167" s="38"/>
      <c r="B167" s="39"/>
      <c r="C167" s="40"/>
      <c r="D167" s="231" t="s">
        <v>139</v>
      </c>
      <c r="E167" s="40"/>
      <c r="F167" s="232" t="s">
        <v>192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139</v>
      </c>
      <c r="AU167" s="17" t="s">
        <v>89</v>
      </c>
    </row>
    <row r="168" spans="1:51" s="13" customFormat="1" ht="12">
      <c r="A168" s="13"/>
      <c r="B168" s="236"/>
      <c r="C168" s="237"/>
      <c r="D168" s="231" t="s">
        <v>141</v>
      </c>
      <c r="E168" s="238" t="s">
        <v>1</v>
      </c>
      <c r="F168" s="239" t="s">
        <v>670</v>
      </c>
      <c r="G168" s="237"/>
      <c r="H168" s="240">
        <v>0.37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141</v>
      </c>
      <c r="AU168" s="246" t="s">
        <v>89</v>
      </c>
      <c r="AV168" s="13" t="s">
        <v>89</v>
      </c>
      <c r="AW168" s="13" t="s">
        <v>35</v>
      </c>
      <c r="AX168" s="13" t="s">
        <v>79</v>
      </c>
      <c r="AY168" s="246" t="s">
        <v>130</v>
      </c>
    </row>
    <row r="169" spans="1:51" s="13" customFormat="1" ht="12">
      <c r="A169" s="13"/>
      <c r="B169" s="236"/>
      <c r="C169" s="237"/>
      <c r="D169" s="231" t="s">
        <v>141</v>
      </c>
      <c r="E169" s="238" t="s">
        <v>1</v>
      </c>
      <c r="F169" s="239" t="s">
        <v>671</v>
      </c>
      <c r="G169" s="237"/>
      <c r="H169" s="240">
        <v>0.32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141</v>
      </c>
      <c r="AU169" s="246" t="s">
        <v>89</v>
      </c>
      <c r="AV169" s="13" t="s">
        <v>89</v>
      </c>
      <c r="AW169" s="13" t="s">
        <v>35</v>
      </c>
      <c r="AX169" s="13" t="s">
        <v>79</v>
      </c>
      <c r="AY169" s="246" t="s">
        <v>130</v>
      </c>
    </row>
    <row r="170" spans="1:51" s="13" customFormat="1" ht="12">
      <c r="A170" s="13"/>
      <c r="B170" s="236"/>
      <c r="C170" s="237"/>
      <c r="D170" s="231" t="s">
        <v>141</v>
      </c>
      <c r="E170" s="238" t="s">
        <v>1</v>
      </c>
      <c r="F170" s="239" t="s">
        <v>672</v>
      </c>
      <c r="G170" s="237"/>
      <c r="H170" s="240">
        <v>5.51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141</v>
      </c>
      <c r="AU170" s="246" t="s">
        <v>89</v>
      </c>
      <c r="AV170" s="13" t="s">
        <v>89</v>
      </c>
      <c r="AW170" s="13" t="s">
        <v>35</v>
      </c>
      <c r="AX170" s="13" t="s">
        <v>79</v>
      </c>
      <c r="AY170" s="246" t="s">
        <v>130</v>
      </c>
    </row>
    <row r="171" spans="1:51" s="14" customFormat="1" ht="12">
      <c r="A171" s="14"/>
      <c r="B171" s="247"/>
      <c r="C171" s="248"/>
      <c r="D171" s="231" t="s">
        <v>141</v>
      </c>
      <c r="E171" s="249" t="s">
        <v>1</v>
      </c>
      <c r="F171" s="250" t="s">
        <v>151</v>
      </c>
      <c r="G171" s="248"/>
      <c r="H171" s="251">
        <v>6.199999999999999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141</v>
      </c>
      <c r="AU171" s="257" t="s">
        <v>89</v>
      </c>
      <c r="AV171" s="14" t="s">
        <v>137</v>
      </c>
      <c r="AW171" s="14" t="s">
        <v>35</v>
      </c>
      <c r="AX171" s="14" t="s">
        <v>87</v>
      </c>
      <c r="AY171" s="257" t="s">
        <v>130</v>
      </c>
    </row>
    <row r="172" spans="1:65" s="2" customFormat="1" ht="16.5" customHeight="1">
      <c r="A172" s="38"/>
      <c r="B172" s="39"/>
      <c r="C172" s="269" t="s">
        <v>197</v>
      </c>
      <c r="D172" s="269" t="s">
        <v>198</v>
      </c>
      <c r="E172" s="270" t="s">
        <v>199</v>
      </c>
      <c r="F172" s="271" t="s">
        <v>200</v>
      </c>
      <c r="G172" s="272" t="s">
        <v>201</v>
      </c>
      <c r="H172" s="273">
        <v>11.16</v>
      </c>
      <c r="I172" s="274"/>
      <c r="J172" s="275">
        <f>ROUND(I172*H172,2)</f>
        <v>0</v>
      </c>
      <c r="K172" s="271" t="s">
        <v>136</v>
      </c>
      <c r="L172" s="276"/>
      <c r="M172" s="277" t="s">
        <v>1</v>
      </c>
      <c r="N172" s="278" t="s">
        <v>44</v>
      </c>
      <c r="O172" s="91"/>
      <c r="P172" s="227">
        <f>O172*H172</f>
        <v>0</v>
      </c>
      <c r="Q172" s="227">
        <v>1</v>
      </c>
      <c r="R172" s="227">
        <f>Q172*H172</f>
        <v>11.16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188</v>
      </c>
      <c r="AT172" s="229" t="s">
        <v>198</v>
      </c>
      <c r="AU172" s="229" t="s">
        <v>89</v>
      </c>
      <c r="AY172" s="17" t="s">
        <v>130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87</v>
      </c>
      <c r="BK172" s="230">
        <f>ROUND(I172*H172,2)</f>
        <v>0</v>
      </c>
      <c r="BL172" s="17" t="s">
        <v>137</v>
      </c>
      <c r="BM172" s="229" t="s">
        <v>673</v>
      </c>
    </row>
    <row r="173" spans="1:47" s="2" customFormat="1" ht="12">
      <c r="A173" s="38"/>
      <c r="B173" s="39"/>
      <c r="C173" s="40"/>
      <c r="D173" s="231" t="s">
        <v>139</v>
      </c>
      <c r="E173" s="40"/>
      <c r="F173" s="232" t="s">
        <v>200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139</v>
      </c>
      <c r="AU173" s="17" t="s">
        <v>89</v>
      </c>
    </row>
    <row r="174" spans="1:47" s="2" customFormat="1" ht="12">
      <c r="A174" s="38"/>
      <c r="B174" s="39"/>
      <c r="C174" s="40"/>
      <c r="D174" s="231" t="s">
        <v>178</v>
      </c>
      <c r="E174" s="40"/>
      <c r="F174" s="268" t="s">
        <v>203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178</v>
      </c>
      <c r="AU174" s="17" t="s">
        <v>89</v>
      </c>
    </row>
    <row r="175" spans="1:51" s="13" customFormat="1" ht="12">
      <c r="A175" s="13"/>
      <c r="B175" s="236"/>
      <c r="C175" s="237"/>
      <c r="D175" s="231" t="s">
        <v>141</v>
      </c>
      <c r="E175" s="238" t="s">
        <v>1</v>
      </c>
      <c r="F175" s="239" t="s">
        <v>674</v>
      </c>
      <c r="G175" s="237"/>
      <c r="H175" s="240">
        <v>6.2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141</v>
      </c>
      <c r="AU175" s="246" t="s">
        <v>89</v>
      </c>
      <c r="AV175" s="13" t="s">
        <v>89</v>
      </c>
      <c r="AW175" s="13" t="s">
        <v>35</v>
      </c>
      <c r="AX175" s="13" t="s">
        <v>87</v>
      </c>
      <c r="AY175" s="246" t="s">
        <v>130</v>
      </c>
    </row>
    <row r="176" spans="1:51" s="13" customFormat="1" ht="12">
      <c r="A176" s="13"/>
      <c r="B176" s="236"/>
      <c r="C176" s="237"/>
      <c r="D176" s="231" t="s">
        <v>141</v>
      </c>
      <c r="E176" s="237"/>
      <c r="F176" s="239" t="s">
        <v>675</v>
      </c>
      <c r="G176" s="237"/>
      <c r="H176" s="240">
        <v>11.16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141</v>
      </c>
      <c r="AU176" s="246" t="s">
        <v>89</v>
      </c>
      <c r="AV176" s="13" t="s">
        <v>89</v>
      </c>
      <c r="AW176" s="13" t="s">
        <v>4</v>
      </c>
      <c r="AX176" s="13" t="s">
        <v>87</v>
      </c>
      <c r="AY176" s="246" t="s">
        <v>130</v>
      </c>
    </row>
    <row r="177" spans="1:65" s="2" customFormat="1" ht="33" customHeight="1">
      <c r="A177" s="38"/>
      <c r="B177" s="39"/>
      <c r="C177" s="218" t="s">
        <v>206</v>
      </c>
      <c r="D177" s="218" t="s">
        <v>132</v>
      </c>
      <c r="E177" s="219" t="s">
        <v>207</v>
      </c>
      <c r="F177" s="220" t="s">
        <v>208</v>
      </c>
      <c r="G177" s="221" t="s">
        <v>201</v>
      </c>
      <c r="H177" s="222">
        <v>238.466</v>
      </c>
      <c r="I177" s="223"/>
      <c r="J177" s="224">
        <f>ROUND(I177*H177,2)</f>
        <v>0</v>
      </c>
      <c r="K177" s="220" t="s">
        <v>155</v>
      </c>
      <c r="L177" s="44"/>
      <c r="M177" s="225" t="s">
        <v>1</v>
      </c>
      <c r="N177" s="226" t="s">
        <v>44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137</v>
      </c>
      <c r="AT177" s="229" t="s">
        <v>132</v>
      </c>
      <c r="AU177" s="229" t="s">
        <v>89</v>
      </c>
      <c r="AY177" s="17" t="s">
        <v>130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87</v>
      </c>
      <c r="BK177" s="230">
        <f>ROUND(I177*H177,2)</f>
        <v>0</v>
      </c>
      <c r="BL177" s="17" t="s">
        <v>137</v>
      </c>
      <c r="BM177" s="229" t="s">
        <v>676</v>
      </c>
    </row>
    <row r="178" spans="1:47" s="2" customFormat="1" ht="12">
      <c r="A178" s="38"/>
      <c r="B178" s="39"/>
      <c r="C178" s="40"/>
      <c r="D178" s="231" t="s">
        <v>139</v>
      </c>
      <c r="E178" s="40"/>
      <c r="F178" s="232" t="s">
        <v>210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139</v>
      </c>
      <c r="AU178" s="17" t="s">
        <v>89</v>
      </c>
    </row>
    <row r="179" spans="1:51" s="13" customFormat="1" ht="12">
      <c r="A179" s="13"/>
      <c r="B179" s="236"/>
      <c r="C179" s="237"/>
      <c r="D179" s="231" t="s">
        <v>141</v>
      </c>
      <c r="E179" s="238" t="s">
        <v>1</v>
      </c>
      <c r="F179" s="239" t="s">
        <v>677</v>
      </c>
      <c r="G179" s="237"/>
      <c r="H179" s="240">
        <v>132.481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141</v>
      </c>
      <c r="AU179" s="246" t="s">
        <v>89</v>
      </c>
      <c r="AV179" s="13" t="s">
        <v>89</v>
      </c>
      <c r="AW179" s="13" t="s">
        <v>35</v>
      </c>
      <c r="AX179" s="13" t="s">
        <v>87</v>
      </c>
      <c r="AY179" s="246" t="s">
        <v>130</v>
      </c>
    </row>
    <row r="180" spans="1:51" s="13" customFormat="1" ht="12">
      <c r="A180" s="13"/>
      <c r="B180" s="236"/>
      <c r="C180" s="237"/>
      <c r="D180" s="231" t="s">
        <v>141</v>
      </c>
      <c r="E180" s="237"/>
      <c r="F180" s="239" t="s">
        <v>678</v>
      </c>
      <c r="G180" s="237"/>
      <c r="H180" s="240">
        <v>238.466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141</v>
      </c>
      <c r="AU180" s="246" t="s">
        <v>89</v>
      </c>
      <c r="AV180" s="13" t="s">
        <v>89</v>
      </c>
      <c r="AW180" s="13" t="s">
        <v>4</v>
      </c>
      <c r="AX180" s="13" t="s">
        <v>87</v>
      </c>
      <c r="AY180" s="246" t="s">
        <v>130</v>
      </c>
    </row>
    <row r="181" spans="1:65" s="2" customFormat="1" ht="16.5" customHeight="1">
      <c r="A181" s="38"/>
      <c r="B181" s="39"/>
      <c r="C181" s="218" t="s">
        <v>213</v>
      </c>
      <c r="D181" s="218" t="s">
        <v>132</v>
      </c>
      <c r="E181" s="219" t="s">
        <v>214</v>
      </c>
      <c r="F181" s="220" t="s">
        <v>215</v>
      </c>
      <c r="G181" s="221" t="s">
        <v>135</v>
      </c>
      <c r="H181" s="222">
        <v>2.68</v>
      </c>
      <c r="I181" s="223"/>
      <c r="J181" s="224">
        <f>ROUND(I181*H181,2)</f>
        <v>0</v>
      </c>
      <c r="K181" s="220" t="s">
        <v>136</v>
      </c>
      <c r="L181" s="44"/>
      <c r="M181" s="225" t="s">
        <v>1</v>
      </c>
      <c r="N181" s="226" t="s">
        <v>44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137</v>
      </c>
      <c r="AT181" s="229" t="s">
        <v>132</v>
      </c>
      <c r="AU181" s="229" t="s">
        <v>89</v>
      </c>
      <c r="AY181" s="17" t="s">
        <v>130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87</v>
      </c>
      <c r="BK181" s="230">
        <f>ROUND(I181*H181,2)</f>
        <v>0</v>
      </c>
      <c r="BL181" s="17" t="s">
        <v>137</v>
      </c>
      <c r="BM181" s="229" t="s">
        <v>679</v>
      </c>
    </row>
    <row r="182" spans="1:47" s="2" customFormat="1" ht="12">
      <c r="A182" s="38"/>
      <c r="B182" s="39"/>
      <c r="C182" s="40"/>
      <c r="D182" s="231" t="s">
        <v>139</v>
      </c>
      <c r="E182" s="40"/>
      <c r="F182" s="232" t="s">
        <v>217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139</v>
      </c>
      <c r="AU182" s="17" t="s">
        <v>89</v>
      </c>
    </row>
    <row r="183" spans="1:51" s="13" customFormat="1" ht="12">
      <c r="A183" s="13"/>
      <c r="B183" s="236"/>
      <c r="C183" s="237"/>
      <c r="D183" s="231" t="s">
        <v>141</v>
      </c>
      <c r="E183" s="238" t="s">
        <v>1</v>
      </c>
      <c r="F183" s="239" t="s">
        <v>668</v>
      </c>
      <c r="G183" s="237"/>
      <c r="H183" s="240">
        <v>2.68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141</v>
      </c>
      <c r="AU183" s="246" t="s">
        <v>89</v>
      </c>
      <c r="AV183" s="13" t="s">
        <v>89</v>
      </c>
      <c r="AW183" s="13" t="s">
        <v>35</v>
      </c>
      <c r="AX183" s="13" t="s">
        <v>87</v>
      </c>
      <c r="AY183" s="246" t="s">
        <v>130</v>
      </c>
    </row>
    <row r="184" spans="1:65" s="2" customFormat="1" ht="24.15" customHeight="1">
      <c r="A184" s="38"/>
      <c r="B184" s="39"/>
      <c r="C184" s="218" t="s">
        <v>218</v>
      </c>
      <c r="D184" s="218" t="s">
        <v>132</v>
      </c>
      <c r="E184" s="219" t="s">
        <v>219</v>
      </c>
      <c r="F184" s="220" t="s">
        <v>220</v>
      </c>
      <c r="G184" s="221" t="s">
        <v>135</v>
      </c>
      <c r="H184" s="222">
        <v>15.583</v>
      </c>
      <c r="I184" s="223"/>
      <c r="J184" s="224">
        <f>ROUND(I184*H184,2)</f>
        <v>0</v>
      </c>
      <c r="K184" s="220" t="s">
        <v>155</v>
      </c>
      <c r="L184" s="44"/>
      <c r="M184" s="225" t="s">
        <v>1</v>
      </c>
      <c r="N184" s="226" t="s">
        <v>44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137</v>
      </c>
      <c r="AT184" s="229" t="s">
        <v>132</v>
      </c>
      <c r="AU184" s="229" t="s">
        <v>89</v>
      </c>
      <c r="AY184" s="17" t="s">
        <v>130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87</v>
      </c>
      <c r="BK184" s="230">
        <f>ROUND(I184*H184,2)</f>
        <v>0</v>
      </c>
      <c r="BL184" s="17" t="s">
        <v>137</v>
      </c>
      <c r="BM184" s="229" t="s">
        <v>680</v>
      </c>
    </row>
    <row r="185" spans="1:47" s="2" customFormat="1" ht="12">
      <c r="A185" s="38"/>
      <c r="B185" s="39"/>
      <c r="C185" s="40"/>
      <c r="D185" s="231" t="s">
        <v>139</v>
      </c>
      <c r="E185" s="40"/>
      <c r="F185" s="232" t="s">
        <v>222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139</v>
      </c>
      <c r="AU185" s="17" t="s">
        <v>89</v>
      </c>
    </row>
    <row r="186" spans="1:51" s="15" customFormat="1" ht="12">
      <c r="A186" s="15"/>
      <c r="B186" s="258"/>
      <c r="C186" s="259"/>
      <c r="D186" s="231" t="s">
        <v>141</v>
      </c>
      <c r="E186" s="260" t="s">
        <v>1</v>
      </c>
      <c r="F186" s="261" t="s">
        <v>223</v>
      </c>
      <c r="G186" s="259"/>
      <c r="H186" s="260" t="s">
        <v>1</v>
      </c>
      <c r="I186" s="262"/>
      <c r="J186" s="259"/>
      <c r="K186" s="259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141</v>
      </c>
      <c r="AU186" s="267" t="s">
        <v>89</v>
      </c>
      <c r="AV186" s="15" t="s">
        <v>87</v>
      </c>
      <c r="AW186" s="15" t="s">
        <v>35</v>
      </c>
      <c r="AX186" s="15" t="s">
        <v>79</v>
      </c>
      <c r="AY186" s="267" t="s">
        <v>130</v>
      </c>
    </row>
    <row r="187" spans="1:51" s="13" customFormat="1" ht="12">
      <c r="A187" s="13"/>
      <c r="B187" s="236"/>
      <c r="C187" s="237"/>
      <c r="D187" s="231" t="s">
        <v>141</v>
      </c>
      <c r="E187" s="238" t="s">
        <v>1</v>
      </c>
      <c r="F187" s="239" t="s">
        <v>681</v>
      </c>
      <c r="G187" s="237"/>
      <c r="H187" s="240">
        <v>0.589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141</v>
      </c>
      <c r="AU187" s="246" t="s">
        <v>89</v>
      </c>
      <c r="AV187" s="13" t="s">
        <v>89</v>
      </c>
      <c r="AW187" s="13" t="s">
        <v>35</v>
      </c>
      <c r="AX187" s="13" t="s">
        <v>79</v>
      </c>
      <c r="AY187" s="246" t="s">
        <v>130</v>
      </c>
    </row>
    <row r="188" spans="1:51" s="15" customFormat="1" ht="12">
      <c r="A188" s="15"/>
      <c r="B188" s="258"/>
      <c r="C188" s="259"/>
      <c r="D188" s="231" t="s">
        <v>141</v>
      </c>
      <c r="E188" s="260" t="s">
        <v>1</v>
      </c>
      <c r="F188" s="261" t="s">
        <v>225</v>
      </c>
      <c r="G188" s="259"/>
      <c r="H188" s="260" t="s">
        <v>1</v>
      </c>
      <c r="I188" s="262"/>
      <c r="J188" s="259"/>
      <c r="K188" s="259"/>
      <c r="L188" s="263"/>
      <c r="M188" s="264"/>
      <c r="N188" s="265"/>
      <c r="O188" s="265"/>
      <c r="P188" s="265"/>
      <c r="Q188" s="265"/>
      <c r="R188" s="265"/>
      <c r="S188" s="265"/>
      <c r="T188" s="26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7" t="s">
        <v>141</v>
      </c>
      <c r="AU188" s="267" t="s">
        <v>89</v>
      </c>
      <c r="AV188" s="15" t="s">
        <v>87</v>
      </c>
      <c r="AW188" s="15" t="s">
        <v>35</v>
      </c>
      <c r="AX188" s="15" t="s">
        <v>79</v>
      </c>
      <c r="AY188" s="267" t="s">
        <v>130</v>
      </c>
    </row>
    <row r="189" spans="1:51" s="13" customFormat="1" ht="12">
      <c r="A189" s="13"/>
      <c r="B189" s="236"/>
      <c r="C189" s="237"/>
      <c r="D189" s="231" t="s">
        <v>141</v>
      </c>
      <c r="E189" s="238" t="s">
        <v>1</v>
      </c>
      <c r="F189" s="239" t="s">
        <v>682</v>
      </c>
      <c r="G189" s="237"/>
      <c r="H189" s="240">
        <v>0.72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141</v>
      </c>
      <c r="AU189" s="246" t="s">
        <v>89</v>
      </c>
      <c r="AV189" s="13" t="s">
        <v>89</v>
      </c>
      <c r="AW189" s="13" t="s">
        <v>35</v>
      </c>
      <c r="AX189" s="13" t="s">
        <v>79</v>
      </c>
      <c r="AY189" s="246" t="s">
        <v>130</v>
      </c>
    </row>
    <row r="190" spans="1:51" s="15" customFormat="1" ht="12">
      <c r="A190" s="15"/>
      <c r="B190" s="258"/>
      <c r="C190" s="259"/>
      <c r="D190" s="231" t="s">
        <v>141</v>
      </c>
      <c r="E190" s="260" t="s">
        <v>1</v>
      </c>
      <c r="F190" s="261" t="s">
        <v>683</v>
      </c>
      <c r="G190" s="259"/>
      <c r="H190" s="260" t="s">
        <v>1</v>
      </c>
      <c r="I190" s="262"/>
      <c r="J190" s="259"/>
      <c r="K190" s="259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141</v>
      </c>
      <c r="AU190" s="267" t="s">
        <v>89</v>
      </c>
      <c r="AV190" s="15" t="s">
        <v>87</v>
      </c>
      <c r="AW190" s="15" t="s">
        <v>35</v>
      </c>
      <c r="AX190" s="15" t="s">
        <v>79</v>
      </c>
      <c r="AY190" s="267" t="s">
        <v>130</v>
      </c>
    </row>
    <row r="191" spans="1:51" s="13" customFormat="1" ht="12">
      <c r="A191" s="13"/>
      <c r="B191" s="236"/>
      <c r="C191" s="237"/>
      <c r="D191" s="231" t="s">
        <v>141</v>
      </c>
      <c r="E191" s="238" t="s">
        <v>1</v>
      </c>
      <c r="F191" s="239" t="s">
        <v>684</v>
      </c>
      <c r="G191" s="237"/>
      <c r="H191" s="240">
        <v>9.834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141</v>
      </c>
      <c r="AU191" s="246" t="s">
        <v>89</v>
      </c>
      <c r="AV191" s="13" t="s">
        <v>89</v>
      </c>
      <c r="AW191" s="13" t="s">
        <v>35</v>
      </c>
      <c r="AX191" s="13" t="s">
        <v>79</v>
      </c>
      <c r="AY191" s="246" t="s">
        <v>130</v>
      </c>
    </row>
    <row r="192" spans="1:51" s="13" customFormat="1" ht="12">
      <c r="A192" s="13"/>
      <c r="B192" s="236"/>
      <c r="C192" s="237"/>
      <c r="D192" s="231" t="s">
        <v>141</v>
      </c>
      <c r="E192" s="238" t="s">
        <v>1</v>
      </c>
      <c r="F192" s="239" t="s">
        <v>685</v>
      </c>
      <c r="G192" s="237"/>
      <c r="H192" s="240">
        <v>2.34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141</v>
      </c>
      <c r="AU192" s="246" t="s">
        <v>89</v>
      </c>
      <c r="AV192" s="13" t="s">
        <v>89</v>
      </c>
      <c r="AW192" s="13" t="s">
        <v>35</v>
      </c>
      <c r="AX192" s="13" t="s">
        <v>79</v>
      </c>
      <c r="AY192" s="246" t="s">
        <v>130</v>
      </c>
    </row>
    <row r="193" spans="1:51" s="13" customFormat="1" ht="12">
      <c r="A193" s="13"/>
      <c r="B193" s="236"/>
      <c r="C193" s="237"/>
      <c r="D193" s="231" t="s">
        <v>141</v>
      </c>
      <c r="E193" s="238" t="s">
        <v>1</v>
      </c>
      <c r="F193" s="239" t="s">
        <v>228</v>
      </c>
      <c r="G193" s="237"/>
      <c r="H193" s="240">
        <v>2.1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141</v>
      </c>
      <c r="AU193" s="246" t="s">
        <v>89</v>
      </c>
      <c r="AV193" s="13" t="s">
        <v>89</v>
      </c>
      <c r="AW193" s="13" t="s">
        <v>35</v>
      </c>
      <c r="AX193" s="13" t="s">
        <v>79</v>
      </c>
      <c r="AY193" s="246" t="s">
        <v>130</v>
      </c>
    </row>
    <row r="194" spans="1:51" s="14" customFormat="1" ht="12">
      <c r="A194" s="14"/>
      <c r="B194" s="247"/>
      <c r="C194" s="248"/>
      <c r="D194" s="231" t="s">
        <v>141</v>
      </c>
      <c r="E194" s="249" t="s">
        <v>1</v>
      </c>
      <c r="F194" s="250" t="s">
        <v>151</v>
      </c>
      <c r="G194" s="248"/>
      <c r="H194" s="251">
        <v>15.582999999999998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141</v>
      </c>
      <c r="AU194" s="257" t="s">
        <v>89</v>
      </c>
      <c r="AV194" s="14" t="s">
        <v>137</v>
      </c>
      <c r="AW194" s="14" t="s">
        <v>35</v>
      </c>
      <c r="AX194" s="14" t="s">
        <v>87</v>
      </c>
      <c r="AY194" s="257" t="s">
        <v>130</v>
      </c>
    </row>
    <row r="195" spans="1:65" s="2" customFormat="1" ht="16.5" customHeight="1">
      <c r="A195" s="38"/>
      <c r="B195" s="39"/>
      <c r="C195" s="269" t="s">
        <v>229</v>
      </c>
      <c r="D195" s="269" t="s">
        <v>198</v>
      </c>
      <c r="E195" s="270" t="s">
        <v>230</v>
      </c>
      <c r="F195" s="271" t="s">
        <v>231</v>
      </c>
      <c r="G195" s="272" t="s">
        <v>201</v>
      </c>
      <c r="H195" s="273">
        <v>21.108</v>
      </c>
      <c r="I195" s="274"/>
      <c r="J195" s="275">
        <f>ROUND(I195*H195,2)</f>
        <v>0</v>
      </c>
      <c r="K195" s="271" t="s">
        <v>155</v>
      </c>
      <c r="L195" s="276"/>
      <c r="M195" s="277" t="s">
        <v>1</v>
      </c>
      <c r="N195" s="278" t="s">
        <v>44</v>
      </c>
      <c r="O195" s="91"/>
      <c r="P195" s="227">
        <f>O195*H195</f>
        <v>0</v>
      </c>
      <c r="Q195" s="227">
        <v>1</v>
      </c>
      <c r="R195" s="227">
        <f>Q195*H195</f>
        <v>21.108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188</v>
      </c>
      <c r="AT195" s="229" t="s">
        <v>198</v>
      </c>
      <c r="AU195" s="229" t="s">
        <v>89</v>
      </c>
      <c r="AY195" s="17" t="s">
        <v>130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87</v>
      </c>
      <c r="BK195" s="230">
        <f>ROUND(I195*H195,2)</f>
        <v>0</v>
      </c>
      <c r="BL195" s="17" t="s">
        <v>137</v>
      </c>
      <c r="BM195" s="229" t="s">
        <v>686</v>
      </c>
    </row>
    <row r="196" spans="1:47" s="2" customFormat="1" ht="12">
      <c r="A196" s="38"/>
      <c r="B196" s="39"/>
      <c r="C196" s="40"/>
      <c r="D196" s="231" t="s">
        <v>139</v>
      </c>
      <c r="E196" s="40"/>
      <c r="F196" s="232" t="s">
        <v>231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139</v>
      </c>
      <c r="AU196" s="17" t="s">
        <v>89</v>
      </c>
    </row>
    <row r="197" spans="1:51" s="13" customFormat="1" ht="12">
      <c r="A197" s="13"/>
      <c r="B197" s="236"/>
      <c r="C197" s="237"/>
      <c r="D197" s="231" t="s">
        <v>141</v>
      </c>
      <c r="E197" s="238" t="s">
        <v>1</v>
      </c>
      <c r="F197" s="239" t="s">
        <v>682</v>
      </c>
      <c r="G197" s="237"/>
      <c r="H197" s="240">
        <v>0.72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141</v>
      </c>
      <c r="AU197" s="246" t="s">
        <v>89</v>
      </c>
      <c r="AV197" s="13" t="s">
        <v>89</v>
      </c>
      <c r="AW197" s="13" t="s">
        <v>35</v>
      </c>
      <c r="AX197" s="13" t="s">
        <v>79</v>
      </c>
      <c r="AY197" s="246" t="s">
        <v>130</v>
      </c>
    </row>
    <row r="198" spans="1:51" s="13" customFormat="1" ht="12">
      <c r="A198" s="13"/>
      <c r="B198" s="236"/>
      <c r="C198" s="237"/>
      <c r="D198" s="231" t="s">
        <v>141</v>
      </c>
      <c r="E198" s="238" t="s">
        <v>1</v>
      </c>
      <c r="F198" s="239" t="s">
        <v>684</v>
      </c>
      <c r="G198" s="237"/>
      <c r="H198" s="240">
        <v>9.834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141</v>
      </c>
      <c r="AU198" s="246" t="s">
        <v>89</v>
      </c>
      <c r="AV198" s="13" t="s">
        <v>89</v>
      </c>
      <c r="AW198" s="13" t="s">
        <v>35</v>
      </c>
      <c r="AX198" s="13" t="s">
        <v>79</v>
      </c>
      <c r="AY198" s="246" t="s">
        <v>130</v>
      </c>
    </row>
    <row r="199" spans="1:51" s="14" customFormat="1" ht="12">
      <c r="A199" s="14"/>
      <c r="B199" s="247"/>
      <c r="C199" s="248"/>
      <c r="D199" s="231" t="s">
        <v>141</v>
      </c>
      <c r="E199" s="249" t="s">
        <v>1</v>
      </c>
      <c r="F199" s="250" t="s">
        <v>151</v>
      </c>
      <c r="G199" s="248"/>
      <c r="H199" s="251">
        <v>10.554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141</v>
      </c>
      <c r="AU199" s="257" t="s">
        <v>89</v>
      </c>
      <c r="AV199" s="14" t="s">
        <v>137</v>
      </c>
      <c r="AW199" s="14" t="s">
        <v>35</v>
      </c>
      <c r="AX199" s="14" t="s">
        <v>87</v>
      </c>
      <c r="AY199" s="257" t="s">
        <v>130</v>
      </c>
    </row>
    <row r="200" spans="1:51" s="13" customFormat="1" ht="12">
      <c r="A200" s="13"/>
      <c r="B200" s="236"/>
      <c r="C200" s="237"/>
      <c r="D200" s="231" t="s">
        <v>141</v>
      </c>
      <c r="E200" s="237"/>
      <c r="F200" s="239" t="s">
        <v>687</v>
      </c>
      <c r="G200" s="237"/>
      <c r="H200" s="240">
        <v>21.108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141</v>
      </c>
      <c r="AU200" s="246" t="s">
        <v>89</v>
      </c>
      <c r="AV200" s="13" t="s">
        <v>89</v>
      </c>
      <c r="AW200" s="13" t="s">
        <v>4</v>
      </c>
      <c r="AX200" s="13" t="s">
        <v>87</v>
      </c>
      <c r="AY200" s="246" t="s">
        <v>130</v>
      </c>
    </row>
    <row r="201" spans="1:65" s="2" customFormat="1" ht="24.15" customHeight="1">
      <c r="A201" s="38"/>
      <c r="B201" s="39"/>
      <c r="C201" s="218" t="s">
        <v>234</v>
      </c>
      <c r="D201" s="218" t="s">
        <v>132</v>
      </c>
      <c r="E201" s="219" t="s">
        <v>235</v>
      </c>
      <c r="F201" s="220" t="s">
        <v>236</v>
      </c>
      <c r="G201" s="221" t="s">
        <v>135</v>
      </c>
      <c r="H201" s="222">
        <v>0.794</v>
      </c>
      <c r="I201" s="223"/>
      <c r="J201" s="224">
        <f>ROUND(I201*H201,2)</f>
        <v>0</v>
      </c>
      <c r="K201" s="220" t="s">
        <v>155</v>
      </c>
      <c r="L201" s="44"/>
      <c r="M201" s="225" t="s">
        <v>1</v>
      </c>
      <c r="N201" s="226" t="s">
        <v>44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137</v>
      </c>
      <c r="AT201" s="229" t="s">
        <v>132</v>
      </c>
      <c r="AU201" s="229" t="s">
        <v>89</v>
      </c>
      <c r="AY201" s="17" t="s">
        <v>130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87</v>
      </c>
      <c r="BK201" s="230">
        <f>ROUND(I201*H201,2)</f>
        <v>0</v>
      </c>
      <c r="BL201" s="17" t="s">
        <v>137</v>
      </c>
      <c r="BM201" s="229" t="s">
        <v>688</v>
      </c>
    </row>
    <row r="202" spans="1:47" s="2" customFormat="1" ht="12">
      <c r="A202" s="38"/>
      <c r="B202" s="39"/>
      <c r="C202" s="40"/>
      <c r="D202" s="231" t="s">
        <v>139</v>
      </c>
      <c r="E202" s="40"/>
      <c r="F202" s="232" t="s">
        <v>238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139</v>
      </c>
      <c r="AU202" s="17" t="s">
        <v>89</v>
      </c>
    </row>
    <row r="203" spans="1:51" s="15" customFormat="1" ht="12">
      <c r="A203" s="15"/>
      <c r="B203" s="258"/>
      <c r="C203" s="259"/>
      <c r="D203" s="231" t="s">
        <v>141</v>
      </c>
      <c r="E203" s="260" t="s">
        <v>1</v>
      </c>
      <c r="F203" s="261" t="s">
        <v>239</v>
      </c>
      <c r="G203" s="259"/>
      <c r="H203" s="260" t="s">
        <v>1</v>
      </c>
      <c r="I203" s="262"/>
      <c r="J203" s="259"/>
      <c r="K203" s="259"/>
      <c r="L203" s="263"/>
      <c r="M203" s="264"/>
      <c r="N203" s="265"/>
      <c r="O203" s="265"/>
      <c r="P203" s="265"/>
      <c r="Q203" s="265"/>
      <c r="R203" s="265"/>
      <c r="S203" s="265"/>
      <c r="T203" s="26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7" t="s">
        <v>141</v>
      </c>
      <c r="AU203" s="267" t="s">
        <v>89</v>
      </c>
      <c r="AV203" s="15" t="s">
        <v>87</v>
      </c>
      <c r="AW203" s="15" t="s">
        <v>35</v>
      </c>
      <c r="AX203" s="15" t="s">
        <v>79</v>
      </c>
      <c r="AY203" s="267" t="s">
        <v>130</v>
      </c>
    </row>
    <row r="204" spans="1:51" s="13" customFormat="1" ht="12">
      <c r="A204" s="13"/>
      <c r="B204" s="236"/>
      <c r="C204" s="237"/>
      <c r="D204" s="231" t="s">
        <v>141</v>
      </c>
      <c r="E204" s="238" t="s">
        <v>1</v>
      </c>
      <c r="F204" s="239" t="s">
        <v>689</v>
      </c>
      <c r="G204" s="237"/>
      <c r="H204" s="240">
        <v>0.794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141</v>
      </c>
      <c r="AU204" s="246" t="s">
        <v>89</v>
      </c>
      <c r="AV204" s="13" t="s">
        <v>89</v>
      </c>
      <c r="AW204" s="13" t="s">
        <v>35</v>
      </c>
      <c r="AX204" s="13" t="s">
        <v>79</v>
      </c>
      <c r="AY204" s="246" t="s">
        <v>130</v>
      </c>
    </row>
    <row r="205" spans="1:51" s="14" customFormat="1" ht="12">
      <c r="A205" s="14"/>
      <c r="B205" s="247"/>
      <c r="C205" s="248"/>
      <c r="D205" s="231" t="s">
        <v>141</v>
      </c>
      <c r="E205" s="249" t="s">
        <v>1</v>
      </c>
      <c r="F205" s="250" t="s">
        <v>151</v>
      </c>
      <c r="G205" s="248"/>
      <c r="H205" s="251">
        <v>0.794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7" t="s">
        <v>141</v>
      </c>
      <c r="AU205" s="257" t="s">
        <v>89</v>
      </c>
      <c r="AV205" s="14" t="s">
        <v>137</v>
      </c>
      <c r="AW205" s="14" t="s">
        <v>35</v>
      </c>
      <c r="AX205" s="14" t="s">
        <v>87</v>
      </c>
      <c r="AY205" s="257" t="s">
        <v>130</v>
      </c>
    </row>
    <row r="206" spans="1:65" s="2" customFormat="1" ht="16.5" customHeight="1">
      <c r="A206" s="38"/>
      <c r="B206" s="39"/>
      <c r="C206" s="269" t="s">
        <v>8</v>
      </c>
      <c r="D206" s="269" t="s">
        <v>198</v>
      </c>
      <c r="E206" s="270" t="s">
        <v>241</v>
      </c>
      <c r="F206" s="271" t="s">
        <v>242</v>
      </c>
      <c r="G206" s="272" t="s">
        <v>201</v>
      </c>
      <c r="H206" s="273">
        <v>5.788</v>
      </c>
      <c r="I206" s="274"/>
      <c r="J206" s="275">
        <f>ROUND(I206*H206,2)</f>
        <v>0</v>
      </c>
      <c r="K206" s="271" t="s">
        <v>155</v>
      </c>
      <c r="L206" s="276"/>
      <c r="M206" s="277" t="s">
        <v>1</v>
      </c>
      <c r="N206" s="278" t="s">
        <v>44</v>
      </c>
      <c r="O206" s="91"/>
      <c r="P206" s="227">
        <f>O206*H206</f>
        <v>0</v>
      </c>
      <c r="Q206" s="227">
        <v>1</v>
      </c>
      <c r="R206" s="227">
        <f>Q206*H206</f>
        <v>5.788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188</v>
      </c>
      <c r="AT206" s="229" t="s">
        <v>198</v>
      </c>
      <c r="AU206" s="229" t="s">
        <v>89</v>
      </c>
      <c r="AY206" s="17" t="s">
        <v>130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87</v>
      </c>
      <c r="BK206" s="230">
        <f>ROUND(I206*H206,2)</f>
        <v>0</v>
      </c>
      <c r="BL206" s="17" t="s">
        <v>137</v>
      </c>
      <c r="BM206" s="229" t="s">
        <v>690</v>
      </c>
    </row>
    <row r="207" spans="1:47" s="2" customFormat="1" ht="12">
      <c r="A207" s="38"/>
      <c r="B207" s="39"/>
      <c r="C207" s="40"/>
      <c r="D207" s="231" t="s">
        <v>139</v>
      </c>
      <c r="E207" s="40"/>
      <c r="F207" s="232" t="s">
        <v>242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139</v>
      </c>
      <c r="AU207" s="17" t="s">
        <v>89</v>
      </c>
    </row>
    <row r="208" spans="1:51" s="13" customFormat="1" ht="12">
      <c r="A208" s="13"/>
      <c r="B208" s="236"/>
      <c r="C208" s="237"/>
      <c r="D208" s="231" t="s">
        <v>141</v>
      </c>
      <c r="E208" s="238" t="s">
        <v>1</v>
      </c>
      <c r="F208" s="239" t="s">
        <v>691</v>
      </c>
      <c r="G208" s="237"/>
      <c r="H208" s="240">
        <v>2.894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141</v>
      </c>
      <c r="AU208" s="246" t="s">
        <v>89</v>
      </c>
      <c r="AV208" s="13" t="s">
        <v>89</v>
      </c>
      <c r="AW208" s="13" t="s">
        <v>35</v>
      </c>
      <c r="AX208" s="13" t="s">
        <v>87</v>
      </c>
      <c r="AY208" s="246" t="s">
        <v>130</v>
      </c>
    </row>
    <row r="209" spans="1:51" s="13" customFormat="1" ht="12">
      <c r="A209" s="13"/>
      <c r="B209" s="236"/>
      <c r="C209" s="237"/>
      <c r="D209" s="231" t="s">
        <v>141</v>
      </c>
      <c r="E209" s="237"/>
      <c r="F209" s="239" t="s">
        <v>692</v>
      </c>
      <c r="G209" s="237"/>
      <c r="H209" s="240">
        <v>5.788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141</v>
      </c>
      <c r="AU209" s="246" t="s">
        <v>89</v>
      </c>
      <c r="AV209" s="13" t="s">
        <v>89</v>
      </c>
      <c r="AW209" s="13" t="s">
        <v>4</v>
      </c>
      <c r="AX209" s="13" t="s">
        <v>87</v>
      </c>
      <c r="AY209" s="246" t="s">
        <v>130</v>
      </c>
    </row>
    <row r="210" spans="1:65" s="2" customFormat="1" ht="33" customHeight="1">
      <c r="A210" s="38"/>
      <c r="B210" s="39"/>
      <c r="C210" s="218" t="s">
        <v>246</v>
      </c>
      <c r="D210" s="218" t="s">
        <v>132</v>
      </c>
      <c r="E210" s="219" t="s">
        <v>247</v>
      </c>
      <c r="F210" s="220" t="s">
        <v>248</v>
      </c>
      <c r="G210" s="221" t="s">
        <v>249</v>
      </c>
      <c r="H210" s="222">
        <v>77.21</v>
      </c>
      <c r="I210" s="223"/>
      <c r="J210" s="224">
        <f>ROUND(I210*H210,2)</f>
        <v>0</v>
      </c>
      <c r="K210" s="220" t="s">
        <v>155</v>
      </c>
      <c r="L210" s="44"/>
      <c r="M210" s="225" t="s">
        <v>1</v>
      </c>
      <c r="N210" s="226" t="s">
        <v>44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137</v>
      </c>
      <c r="AT210" s="229" t="s">
        <v>132</v>
      </c>
      <c r="AU210" s="229" t="s">
        <v>89</v>
      </c>
      <c r="AY210" s="17" t="s">
        <v>130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87</v>
      </c>
      <c r="BK210" s="230">
        <f>ROUND(I210*H210,2)</f>
        <v>0</v>
      </c>
      <c r="BL210" s="17" t="s">
        <v>137</v>
      </c>
      <c r="BM210" s="229" t="s">
        <v>693</v>
      </c>
    </row>
    <row r="211" spans="1:47" s="2" customFormat="1" ht="12">
      <c r="A211" s="38"/>
      <c r="B211" s="39"/>
      <c r="C211" s="40"/>
      <c r="D211" s="231" t="s">
        <v>139</v>
      </c>
      <c r="E211" s="40"/>
      <c r="F211" s="232" t="s">
        <v>251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139</v>
      </c>
      <c r="AU211" s="17" t="s">
        <v>89</v>
      </c>
    </row>
    <row r="212" spans="1:51" s="13" customFormat="1" ht="12">
      <c r="A212" s="13"/>
      <c r="B212" s="236"/>
      <c r="C212" s="237"/>
      <c r="D212" s="231" t="s">
        <v>141</v>
      </c>
      <c r="E212" s="238" t="s">
        <v>1</v>
      </c>
      <c r="F212" s="239" t="s">
        <v>694</v>
      </c>
      <c r="G212" s="237"/>
      <c r="H212" s="240">
        <v>77.21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141</v>
      </c>
      <c r="AU212" s="246" t="s">
        <v>89</v>
      </c>
      <c r="AV212" s="13" t="s">
        <v>89</v>
      </c>
      <c r="AW212" s="13" t="s">
        <v>35</v>
      </c>
      <c r="AX212" s="13" t="s">
        <v>87</v>
      </c>
      <c r="AY212" s="246" t="s">
        <v>130</v>
      </c>
    </row>
    <row r="213" spans="1:65" s="2" customFormat="1" ht="24.15" customHeight="1">
      <c r="A213" s="38"/>
      <c r="B213" s="39"/>
      <c r="C213" s="218" t="s">
        <v>253</v>
      </c>
      <c r="D213" s="218" t="s">
        <v>132</v>
      </c>
      <c r="E213" s="219" t="s">
        <v>254</v>
      </c>
      <c r="F213" s="220" t="s">
        <v>255</v>
      </c>
      <c r="G213" s="221" t="s">
        <v>249</v>
      </c>
      <c r="H213" s="222">
        <v>77.21</v>
      </c>
      <c r="I213" s="223"/>
      <c r="J213" s="224">
        <f>ROUND(I213*H213,2)</f>
        <v>0</v>
      </c>
      <c r="K213" s="220" t="s">
        <v>155</v>
      </c>
      <c r="L213" s="44"/>
      <c r="M213" s="225" t="s">
        <v>1</v>
      </c>
      <c r="N213" s="226" t="s">
        <v>44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137</v>
      </c>
      <c r="AT213" s="229" t="s">
        <v>132</v>
      </c>
      <c r="AU213" s="229" t="s">
        <v>89</v>
      </c>
      <c r="AY213" s="17" t="s">
        <v>130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87</v>
      </c>
      <c r="BK213" s="230">
        <f>ROUND(I213*H213,2)</f>
        <v>0</v>
      </c>
      <c r="BL213" s="17" t="s">
        <v>137</v>
      </c>
      <c r="BM213" s="229" t="s">
        <v>695</v>
      </c>
    </row>
    <row r="214" spans="1:47" s="2" customFormat="1" ht="12">
      <c r="A214" s="38"/>
      <c r="B214" s="39"/>
      <c r="C214" s="40"/>
      <c r="D214" s="231" t="s">
        <v>139</v>
      </c>
      <c r="E214" s="40"/>
      <c r="F214" s="232" t="s">
        <v>257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139</v>
      </c>
      <c r="AU214" s="17" t="s">
        <v>89</v>
      </c>
    </row>
    <row r="215" spans="1:51" s="13" customFormat="1" ht="12">
      <c r="A215" s="13"/>
      <c r="B215" s="236"/>
      <c r="C215" s="237"/>
      <c r="D215" s="231" t="s">
        <v>141</v>
      </c>
      <c r="E215" s="238" t="s">
        <v>1</v>
      </c>
      <c r="F215" s="239" t="s">
        <v>694</v>
      </c>
      <c r="G215" s="237"/>
      <c r="H215" s="240">
        <v>77.21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141</v>
      </c>
      <c r="AU215" s="246" t="s">
        <v>89</v>
      </c>
      <c r="AV215" s="13" t="s">
        <v>89</v>
      </c>
      <c r="AW215" s="13" t="s">
        <v>35</v>
      </c>
      <c r="AX215" s="13" t="s">
        <v>87</v>
      </c>
      <c r="AY215" s="246" t="s">
        <v>130</v>
      </c>
    </row>
    <row r="216" spans="1:65" s="2" customFormat="1" ht="16.5" customHeight="1">
      <c r="A216" s="38"/>
      <c r="B216" s="39"/>
      <c r="C216" s="269" t="s">
        <v>258</v>
      </c>
      <c r="D216" s="269" t="s">
        <v>198</v>
      </c>
      <c r="E216" s="270" t="s">
        <v>696</v>
      </c>
      <c r="F216" s="271" t="s">
        <v>697</v>
      </c>
      <c r="G216" s="272" t="s">
        <v>201</v>
      </c>
      <c r="H216" s="273">
        <v>9.074</v>
      </c>
      <c r="I216" s="274"/>
      <c r="J216" s="275">
        <f>ROUND(I216*H216,2)</f>
        <v>0</v>
      </c>
      <c r="K216" s="271" t="s">
        <v>136</v>
      </c>
      <c r="L216" s="276"/>
      <c r="M216" s="277" t="s">
        <v>1</v>
      </c>
      <c r="N216" s="278" t="s">
        <v>44</v>
      </c>
      <c r="O216" s="91"/>
      <c r="P216" s="227">
        <f>O216*H216</f>
        <v>0</v>
      </c>
      <c r="Q216" s="227">
        <v>1</v>
      </c>
      <c r="R216" s="227">
        <f>Q216*H216</f>
        <v>9.074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188</v>
      </c>
      <c r="AT216" s="229" t="s">
        <v>198</v>
      </c>
      <c r="AU216" s="229" t="s">
        <v>89</v>
      </c>
      <c r="AY216" s="17" t="s">
        <v>130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87</v>
      </c>
      <c r="BK216" s="230">
        <f>ROUND(I216*H216,2)</f>
        <v>0</v>
      </c>
      <c r="BL216" s="17" t="s">
        <v>137</v>
      </c>
      <c r="BM216" s="229" t="s">
        <v>698</v>
      </c>
    </row>
    <row r="217" spans="1:47" s="2" customFormat="1" ht="12">
      <c r="A217" s="38"/>
      <c r="B217" s="39"/>
      <c r="C217" s="40"/>
      <c r="D217" s="231" t="s">
        <v>139</v>
      </c>
      <c r="E217" s="40"/>
      <c r="F217" s="232" t="s">
        <v>697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139</v>
      </c>
      <c r="AU217" s="17" t="s">
        <v>89</v>
      </c>
    </row>
    <row r="218" spans="1:51" s="13" customFormat="1" ht="12">
      <c r="A218" s="13"/>
      <c r="B218" s="236"/>
      <c r="C218" s="237"/>
      <c r="D218" s="231" t="s">
        <v>141</v>
      </c>
      <c r="E218" s="238" t="s">
        <v>1</v>
      </c>
      <c r="F218" s="239" t="s">
        <v>699</v>
      </c>
      <c r="G218" s="237"/>
      <c r="H218" s="240">
        <v>7.721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141</v>
      </c>
      <c r="AU218" s="246" t="s">
        <v>89</v>
      </c>
      <c r="AV218" s="13" t="s">
        <v>89</v>
      </c>
      <c r="AW218" s="13" t="s">
        <v>35</v>
      </c>
      <c r="AX218" s="13" t="s">
        <v>79</v>
      </c>
      <c r="AY218" s="246" t="s">
        <v>130</v>
      </c>
    </row>
    <row r="219" spans="1:51" s="13" customFormat="1" ht="12">
      <c r="A219" s="13"/>
      <c r="B219" s="236"/>
      <c r="C219" s="237"/>
      <c r="D219" s="231" t="s">
        <v>141</v>
      </c>
      <c r="E219" s="238" t="s">
        <v>1</v>
      </c>
      <c r="F219" s="239" t="s">
        <v>700</v>
      </c>
      <c r="G219" s="237"/>
      <c r="H219" s="240">
        <v>-2.68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141</v>
      </c>
      <c r="AU219" s="246" t="s">
        <v>89</v>
      </c>
      <c r="AV219" s="13" t="s">
        <v>89</v>
      </c>
      <c r="AW219" s="13" t="s">
        <v>35</v>
      </c>
      <c r="AX219" s="13" t="s">
        <v>79</v>
      </c>
      <c r="AY219" s="246" t="s">
        <v>130</v>
      </c>
    </row>
    <row r="220" spans="1:51" s="14" customFormat="1" ht="12">
      <c r="A220" s="14"/>
      <c r="B220" s="247"/>
      <c r="C220" s="248"/>
      <c r="D220" s="231" t="s">
        <v>141</v>
      </c>
      <c r="E220" s="249" t="s">
        <v>1</v>
      </c>
      <c r="F220" s="250" t="s">
        <v>151</v>
      </c>
      <c r="G220" s="248"/>
      <c r="H220" s="251">
        <v>5.041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141</v>
      </c>
      <c r="AU220" s="257" t="s">
        <v>89</v>
      </c>
      <c r="AV220" s="14" t="s">
        <v>137</v>
      </c>
      <c r="AW220" s="14" t="s">
        <v>35</v>
      </c>
      <c r="AX220" s="14" t="s">
        <v>87</v>
      </c>
      <c r="AY220" s="257" t="s">
        <v>130</v>
      </c>
    </row>
    <row r="221" spans="1:51" s="13" customFormat="1" ht="12">
      <c r="A221" s="13"/>
      <c r="B221" s="236"/>
      <c r="C221" s="237"/>
      <c r="D221" s="231" t="s">
        <v>141</v>
      </c>
      <c r="E221" s="237"/>
      <c r="F221" s="239" t="s">
        <v>701</v>
      </c>
      <c r="G221" s="237"/>
      <c r="H221" s="240">
        <v>9.074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141</v>
      </c>
      <c r="AU221" s="246" t="s">
        <v>89</v>
      </c>
      <c r="AV221" s="13" t="s">
        <v>89</v>
      </c>
      <c r="AW221" s="13" t="s">
        <v>4</v>
      </c>
      <c r="AX221" s="13" t="s">
        <v>87</v>
      </c>
      <c r="AY221" s="246" t="s">
        <v>130</v>
      </c>
    </row>
    <row r="222" spans="1:65" s="2" customFormat="1" ht="24.15" customHeight="1">
      <c r="A222" s="38"/>
      <c r="B222" s="39"/>
      <c r="C222" s="218" t="s">
        <v>263</v>
      </c>
      <c r="D222" s="218" t="s">
        <v>132</v>
      </c>
      <c r="E222" s="219" t="s">
        <v>259</v>
      </c>
      <c r="F222" s="220" t="s">
        <v>260</v>
      </c>
      <c r="G222" s="221" t="s">
        <v>249</v>
      </c>
      <c r="H222" s="222">
        <v>77.21</v>
      </c>
      <c r="I222" s="223"/>
      <c r="J222" s="224">
        <f>ROUND(I222*H222,2)</f>
        <v>0</v>
      </c>
      <c r="K222" s="220" t="s">
        <v>155</v>
      </c>
      <c r="L222" s="44"/>
      <c r="M222" s="225" t="s">
        <v>1</v>
      </c>
      <c r="N222" s="226" t="s">
        <v>44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137</v>
      </c>
      <c r="AT222" s="229" t="s">
        <v>132</v>
      </c>
      <c r="AU222" s="229" t="s">
        <v>89</v>
      </c>
      <c r="AY222" s="17" t="s">
        <v>130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87</v>
      </c>
      <c r="BK222" s="230">
        <f>ROUND(I222*H222,2)</f>
        <v>0</v>
      </c>
      <c r="BL222" s="17" t="s">
        <v>137</v>
      </c>
      <c r="BM222" s="229" t="s">
        <v>702</v>
      </c>
    </row>
    <row r="223" spans="1:47" s="2" customFormat="1" ht="12">
      <c r="A223" s="38"/>
      <c r="B223" s="39"/>
      <c r="C223" s="40"/>
      <c r="D223" s="231" t="s">
        <v>139</v>
      </c>
      <c r="E223" s="40"/>
      <c r="F223" s="232" t="s">
        <v>262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139</v>
      </c>
      <c r="AU223" s="17" t="s">
        <v>89</v>
      </c>
    </row>
    <row r="224" spans="1:51" s="13" customFormat="1" ht="12">
      <c r="A224" s="13"/>
      <c r="B224" s="236"/>
      <c r="C224" s="237"/>
      <c r="D224" s="231" t="s">
        <v>141</v>
      </c>
      <c r="E224" s="238" t="s">
        <v>1</v>
      </c>
      <c r="F224" s="239" t="s">
        <v>694</v>
      </c>
      <c r="G224" s="237"/>
      <c r="H224" s="240">
        <v>77.21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141</v>
      </c>
      <c r="AU224" s="246" t="s">
        <v>89</v>
      </c>
      <c r="AV224" s="13" t="s">
        <v>89</v>
      </c>
      <c r="AW224" s="13" t="s">
        <v>35</v>
      </c>
      <c r="AX224" s="13" t="s">
        <v>87</v>
      </c>
      <c r="AY224" s="246" t="s">
        <v>130</v>
      </c>
    </row>
    <row r="225" spans="1:65" s="2" customFormat="1" ht="16.5" customHeight="1">
      <c r="A225" s="38"/>
      <c r="B225" s="39"/>
      <c r="C225" s="269" t="s">
        <v>269</v>
      </c>
      <c r="D225" s="269" t="s">
        <v>198</v>
      </c>
      <c r="E225" s="270" t="s">
        <v>264</v>
      </c>
      <c r="F225" s="271" t="s">
        <v>265</v>
      </c>
      <c r="G225" s="272" t="s">
        <v>266</v>
      </c>
      <c r="H225" s="273">
        <v>2.316</v>
      </c>
      <c r="I225" s="274"/>
      <c r="J225" s="275">
        <f>ROUND(I225*H225,2)</f>
        <v>0</v>
      </c>
      <c r="K225" s="271" t="s">
        <v>155</v>
      </c>
      <c r="L225" s="276"/>
      <c r="M225" s="277" t="s">
        <v>1</v>
      </c>
      <c r="N225" s="278" t="s">
        <v>44</v>
      </c>
      <c r="O225" s="91"/>
      <c r="P225" s="227">
        <f>O225*H225</f>
        <v>0</v>
      </c>
      <c r="Q225" s="227">
        <v>0.001</v>
      </c>
      <c r="R225" s="227">
        <f>Q225*H225</f>
        <v>0.002316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188</v>
      </c>
      <c r="AT225" s="229" t="s">
        <v>198</v>
      </c>
      <c r="AU225" s="229" t="s">
        <v>89</v>
      </c>
      <c r="AY225" s="17" t="s">
        <v>130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87</v>
      </c>
      <c r="BK225" s="230">
        <f>ROUND(I225*H225,2)</f>
        <v>0</v>
      </c>
      <c r="BL225" s="17" t="s">
        <v>137</v>
      </c>
      <c r="BM225" s="229" t="s">
        <v>703</v>
      </c>
    </row>
    <row r="226" spans="1:47" s="2" customFormat="1" ht="12">
      <c r="A226" s="38"/>
      <c r="B226" s="39"/>
      <c r="C226" s="40"/>
      <c r="D226" s="231" t="s">
        <v>139</v>
      </c>
      <c r="E226" s="40"/>
      <c r="F226" s="232" t="s">
        <v>265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139</v>
      </c>
      <c r="AU226" s="17" t="s">
        <v>89</v>
      </c>
    </row>
    <row r="227" spans="1:51" s="13" customFormat="1" ht="12">
      <c r="A227" s="13"/>
      <c r="B227" s="236"/>
      <c r="C227" s="237"/>
      <c r="D227" s="231" t="s">
        <v>141</v>
      </c>
      <c r="E227" s="238" t="s">
        <v>1</v>
      </c>
      <c r="F227" s="239" t="s">
        <v>704</v>
      </c>
      <c r="G227" s="237"/>
      <c r="H227" s="240">
        <v>2.316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141</v>
      </c>
      <c r="AU227" s="246" t="s">
        <v>89</v>
      </c>
      <c r="AV227" s="13" t="s">
        <v>89</v>
      </c>
      <c r="AW227" s="13" t="s">
        <v>35</v>
      </c>
      <c r="AX227" s="13" t="s">
        <v>87</v>
      </c>
      <c r="AY227" s="246" t="s">
        <v>130</v>
      </c>
    </row>
    <row r="228" spans="1:65" s="2" customFormat="1" ht="24.15" customHeight="1">
      <c r="A228" s="38"/>
      <c r="B228" s="39"/>
      <c r="C228" s="218" t="s">
        <v>7</v>
      </c>
      <c r="D228" s="218" t="s">
        <v>132</v>
      </c>
      <c r="E228" s="219" t="s">
        <v>270</v>
      </c>
      <c r="F228" s="220" t="s">
        <v>271</v>
      </c>
      <c r="G228" s="221" t="s">
        <v>249</v>
      </c>
      <c r="H228" s="222">
        <v>808.22</v>
      </c>
      <c r="I228" s="223"/>
      <c r="J228" s="224">
        <f>ROUND(I228*H228,2)</f>
        <v>0</v>
      </c>
      <c r="K228" s="220" t="s">
        <v>155</v>
      </c>
      <c r="L228" s="44"/>
      <c r="M228" s="225" t="s">
        <v>1</v>
      </c>
      <c r="N228" s="226" t="s">
        <v>44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137</v>
      </c>
      <c r="AT228" s="229" t="s">
        <v>132</v>
      </c>
      <c r="AU228" s="229" t="s">
        <v>89</v>
      </c>
      <c r="AY228" s="17" t="s">
        <v>130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87</v>
      </c>
      <c r="BK228" s="230">
        <f>ROUND(I228*H228,2)</f>
        <v>0</v>
      </c>
      <c r="BL228" s="17" t="s">
        <v>137</v>
      </c>
      <c r="BM228" s="229" t="s">
        <v>705</v>
      </c>
    </row>
    <row r="229" spans="1:47" s="2" customFormat="1" ht="12">
      <c r="A229" s="38"/>
      <c r="B229" s="39"/>
      <c r="C229" s="40"/>
      <c r="D229" s="231" t="s">
        <v>139</v>
      </c>
      <c r="E229" s="40"/>
      <c r="F229" s="232" t="s">
        <v>273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139</v>
      </c>
      <c r="AU229" s="17" t="s">
        <v>89</v>
      </c>
    </row>
    <row r="230" spans="1:51" s="13" customFormat="1" ht="12">
      <c r="A230" s="13"/>
      <c r="B230" s="236"/>
      <c r="C230" s="237"/>
      <c r="D230" s="231" t="s">
        <v>141</v>
      </c>
      <c r="E230" s="238" t="s">
        <v>1</v>
      </c>
      <c r="F230" s="239" t="s">
        <v>706</v>
      </c>
      <c r="G230" s="237"/>
      <c r="H230" s="240">
        <v>808.22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141</v>
      </c>
      <c r="AU230" s="246" t="s">
        <v>89</v>
      </c>
      <c r="AV230" s="13" t="s">
        <v>89</v>
      </c>
      <c r="AW230" s="13" t="s">
        <v>35</v>
      </c>
      <c r="AX230" s="13" t="s">
        <v>79</v>
      </c>
      <c r="AY230" s="246" t="s">
        <v>130</v>
      </c>
    </row>
    <row r="231" spans="1:51" s="14" customFormat="1" ht="12">
      <c r="A231" s="14"/>
      <c r="B231" s="247"/>
      <c r="C231" s="248"/>
      <c r="D231" s="231" t="s">
        <v>141</v>
      </c>
      <c r="E231" s="249" t="s">
        <v>1</v>
      </c>
      <c r="F231" s="250" t="s">
        <v>151</v>
      </c>
      <c r="G231" s="248"/>
      <c r="H231" s="251">
        <v>808.22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141</v>
      </c>
      <c r="AU231" s="257" t="s">
        <v>89</v>
      </c>
      <c r="AV231" s="14" t="s">
        <v>137</v>
      </c>
      <c r="AW231" s="14" t="s">
        <v>35</v>
      </c>
      <c r="AX231" s="14" t="s">
        <v>87</v>
      </c>
      <c r="AY231" s="257" t="s">
        <v>130</v>
      </c>
    </row>
    <row r="232" spans="1:65" s="2" customFormat="1" ht="24.15" customHeight="1">
      <c r="A232" s="38"/>
      <c r="B232" s="39"/>
      <c r="C232" s="218" t="s">
        <v>279</v>
      </c>
      <c r="D232" s="218" t="s">
        <v>132</v>
      </c>
      <c r="E232" s="219" t="s">
        <v>275</v>
      </c>
      <c r="F232" s="220" t="s">
        <v>276</v>
      </c>
      <c r="G232" s="221" t="s">
        <v>249</v>
      </c>
      <c r="H232" s="222">
        <v>77.21</v>
      </c>
      <c r="I232" s="223"/>
      <c r="J232" s="224">
        <f>ROUND(I232*H232,2)</f>
        <v>0</v>
      </c>
      <c r="K232" s="220" t="s">
        <v>155</v>
      </c>
      <c r="L232" s="44"/>
      <c r="M232" s="225" t="s">
        <v>1</v>
      </c>
      <c r="N232" s="226" t="s">
        <v>44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137</v>
      </c>
      <c r="AT232" s="229" t="s">
        <v>132</v>
      </c>
      <c r="AU232" s="229" t="s">
        <v>89</v>
      </c>
      <c r="AY232" s="17" t="s">
        <v>130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87</v>
      </c>
      <c r="BK232" s="230">
        <f>ROUND(I232*H232,2)</f>
        <v>0</v>
      </c>
      <c r="BL232" s="17" t="s">
        <v>137</v>
      </c>
      <c r="BM232" s="229" t="s">
        <v>707</v>
      </c>
    </row>
    <row r="233" spans="1:47" s="2" customFormat="1" ht="12">
      <c r="A233" s="38"/>
      <c r="B233" s="39"/>
      <c r="C233" s="40"/>
      <c r="D233" s="231" t="s">
        <v>139</v>
      </c>
      <c r="E233" s="40"/>
      <c r="F233" s="232" t="s">
        <v>278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139</v>
      </c>
      <c r="AU233" s="17" t="s">
        <v>89</v>
      </c>
    </row>
    <row r="234" spans="1:51" s="13" customFormat="1" ht="12">
      <c r="A234" s="13"/>
      <c r="B234" s="236"/>
      <c r="C234" s="237"/>
      <c r="D234" s="231" t="s">
        <v>141</v>
      </c>
      <c r="E234" s="238" t="s">
        <v>1</v>
      </c>
      <c r="F234" s="239" t="s">
        <v>694</v>
      </c>
      <c r="G234" s="237"/>
      <c r="H234" s="240">
        <v>77.21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141</v>
      </c>
      <c r="AU234" s="246" t="s">
        <v>89</v>
      </c>
      <c r="AV234" s="13" t="s">
        <v>89</v>
      </c>
      <c r="AW234" s="13" t="s">
        <v>35</v>
      </c>
      <c r="AX234" s="13" t="s">
        <v>87</v>
      </c>
      <c r="AY234" s="246" t="s">
        <v>130</v>
      </c>
    </row>
    <row r="235" spans="1:65" s="2" customFormat="1" ht="33" customHeight="1">
      <c r="A235" s="38"/>
      <c r="B235" s="39"/>
      <c r="C235" s="218" t="s">
        <v>284</v>
      </c>
      <c r="D235" s="218" t="s">
        <v>132</v>
      </c>
      <c r="E235" s="219" t="s">
        <v>280</v>
      </c>
      <c r="F235" s="220" t="s">
        <v>281</v>
      </c>
      <c r="G235" s="221" t="s">
        <v>249</v>
      </c>
      <c r="H235" s="222">
        <v>77.21</v>
      </c>
      <c r="I235" s="223"/>
      <c r="J235" s="224">
        <f>ROUND(I235*H235,2)</f>
        <v>0</v>
      </c>
      <c r="K235" s="220" t="s">
        <v>155</v>
      </c>
      <c r="L235" s="44"/>
      <c r="M235" s="225" t="s">
        <v>1</v>
      </c>
      <c r="N235" s="226" t="s">
        <v>44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137</v>
      </c>
      <c r="AT235" s="229" t="s">
        <v>132</v>
      </c>
      <c r="AU235" s="229" t="s">
        <v>89</v>
      </c>
      <c r="AY235" s="17" t="s">
        <v>130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87</v>
      </c>
      <c r="BK235" s="230">
        <f>ROUND(I235*H235,2)</f>
        <v>0</v>
      </c>
      <c r="BL235" s="17" t="s">
        <v>137</v>
      </c>
      <c r="BM235" s="229" t="s">
        <v>708</v>
      </c>
    </row>
    <row r="236" spans="1:47" s="2" customFormat="1" ht="12">
      <c r="A236" s="38"/>
      <c r="B236" s="39"/>
      <c r="C236" s="40"/>
      <c r="D236" s="231" t="s">
        <v>139</v>
      </c>
      <c r="E236" s="40"/>
      <c r="F236" s="232" t="s">
        <v>283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139</v>
      </c>
      <c r="AU236" s="17" t="s">
        <v>89</v>
      </c>
    </row>
    <row r="237" spans="1:51" s="13" customFormat="1" ht="12">
      <c r="A237" s="13"/>
      <c r="B237" s="236"/>
      <c r="C237" s="237"/>
      <c r="D237" s="231" t="s">
        <v>141</v>
      </c>
      <c r="E237" s="238" t="s">
        <v>1</v>
      </c>
      <c r="F237" s="239" t="s">
        <v>694</v>
      </c>
      <c r="G237" s="237"/>
      <c r="H237" s="240">
        <v>77.21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141</v>
      </c>
      <c r="AU237" s="246" t="s">
        <v>89</v>
      </c>
      <c r="AV237" s="13" t="s">
        <v>89</v>
      </c>
      <c r="AW237" s="13" t="s">
        <v>35</v>
      </c>
      <c r="AX237" s="13" t="s">
        <v>87</v>
      </c>
      <c r="AY237" s="246" t="s">
        <v>130</v>
      </c>
    </row>
    <row r="238" spans="1:65" s="2" customFormat="1" ht="16.5" customHeight="1">
      <c r="A238" s="38"/>
      <c r="B238" s="39"/>
      <c r="C238" s="218" t="s">
        <v>291</v>
      </c>
      <c r="D238" s="218" t="s">
        <v>132</v>
      </c>
      <c r="E238" s="219" t="s">
        <v>285</v>
      </c>
      <c r="F238" s="220" t="s">
        <v>286</v>
      </c>
      <c r="G238" s="221" t="s">
        <v>135</v>
      </c>
      <c r="H238" s="222">
        <v>1.93</v>
      </c>
      <c r="I238" s="223"/>
      <c r="J238" s="224">
        <f>ROUND(I238*H238,2)</f>
        <v>0</v>
      </c>
      <c r="K238" s="220" t="s">
        <v>155</v>
      </c>
      <c r="L238" s="44"/>
      <c r="M238" s="225" t="s">
        <v>1</v>
      </c>
      <c r="N238" s="226" t="s">
        <v>44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137</v>
      </c>
      <c r="AT238" s="229" t="s">
        <v>132</v>
      </c>
      <c r="AU238" s="229" t="s">
        <v>89</v>
      </c>
      <c r="AY238" s="17" t="s">
        <v>130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87</v>
      </c>
      <c r="BK238" s="230">
        <f>ROUND(I238*H238,2)</f>
        <v>0</v>
      </c>
      <c r="BL238" s="17" t="s">
        <v>137</v>
      </c>
      <c r="BM238" s="229" t="s">
        <v>709</v>
      </c>
    </row>
    <row r="239" spans="1:47" s="2" customFormat="1" ht="12">
      <c r="A239" s="38"/>
      <c r="B239" s="39"/>
      <c r="C239" s="40"/>
      <c r="D239" s="231" t="s">
        <v>139</v>
      </c>
      <c r="E239" s="40"/>
      <c r="F239" s="232" t="s">
        <v>288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139</v>
      </c>
      <c r="AU239" s="17" t="s">
        <v>89</v>
      </c>
    </row>
    <row r="240" spans="1:51" s="13" customFormat="1" ht="12">
      <c r="A240" s="13"/>
      <c r="B240" s="236"/>
      <c r="C240" s="237"/>
      <c r="D240" s="231" t="s">
        <v>141</v>
      </c>
      <c r="E240" s="238" t="s">
        <v>1</v>
      </c>
      <c r="F240" s="239" t="s">
        <v>710</v>
      </c>
      <c r="G240" s="237"/>
      <c r="H240" s="240">
        <v>1.93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141</v>
      </c>
      <c r="AU240" s="246" t="s">
        <v>89</v>
      </c>
      <c r="AV240" s="13" t="s">
        <v>89</v>
      </c>
      <c r="AW240" s="13" t="s">
        <v>35</v>
      </c>
      <c r="AX240" s="13" t="s">
        <v>79</v>
      </c>
      <c r="AY240" s="246" t="s">
        <v>130</v>
      </c>
    </row>
    <row r="241" spans="1:51" s="14" customFormat="1" ht="12">
      <c r="A241" s="14"/>
      <c r="B241" s="247"/>
      <c r="C241" s="248"/>
      <c r="D241" s="231" t="s">
        <v>141</v>
      </c>
      <c r="E241" s="249" t="s">
        <v>1</v>
      </c>
      <c r="F241" s="250" t="s">
        <v>151</v>
      </c>
      <c r="G241" s="248"/>
      <c r="H241" s="251">
        <v>1.93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7" t="s">
        <v>141</v>
      </c>
      <c r="AU241" s="257" t="s">
        <v>89</v>
      </c>
      <c r="AV241" s="14" t="s">
        <v>137</v>
      </c>
      <c r="AW241" s="14" t="s">
        <v>35</v>
      </c>
      <c r="AX241" s="14" t="s">
        <v>87</v>
      </c>
      <c r="AY241" s="257" t="s">
        <v>130</v>
      </c>
    </row>
    <row r="242" spans="1:63" s="12" customFormat="1" ht="22.8" customHeight="1">
      <c r="A242" s="12"/>
      <c r="B242" s="202"/>
      <c r="C242" s="203"/>
      <c r="D242" s="204" t="s">
        <v>78</v>
      </c>
      <c r="E242" s="216" t="s">
        <v>137</v>
      </c>
      <c r="F242" s="216" t="s">
        <v>290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SUM(P243:P250)</f>
        <v>0</v>
      </c>
      <c r="Q242" s="210"/>
      <c r="R242" s="211">
        <f>SUM(R243:R250)</f>
        <v>0</v>
      </c>
      <c r="S242" s="210"/>
      <c r="T242" s="212">
        <f>SUM(T243:T250)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87</v>
      </c>
      <c r="AT242" s="214" t="s">
        <v>78</v>
      </c>
      <c r="AU242" s="214" t="s">
        <v>87</v>
      </c>
      <c r="AY242" s="213" t="s">
        <v>130</v>
      </c>
      <c r="BK242" s="215">
        <f>SUM(BK243:BK250)</f>
        <v>0</v>
      </c>
    </row>
    <row r="243" spans="1:65" s="2" customFormat="1" ht="16.5" customHeight="1">
      <c r="A243" s="38"/>
      <c r="B243" s="39"/>
      <c r="C243" s="218" t="s">
        <v>297</v>
      </c>
      <c r="D243" s="218" t="s">
        <v>132</v>
      </c>
      <c r="E243" s="219" t="s">
        <v>292</v>
      </c>
      <c r="F243" s="220" t="s">
        <v>293</v>
      </c>
      <c r="G243" s="221" t="s">
        <v>135</v>
      </c>
      <c r="H243" s="222">
        <v>0.36</v>
      </c>
      <c r="I243" s="223"/>
      <c r="J243" s="224">
        <f>ROUND(I243*H243,2)</f>
        <v>0</v>
      </c>
      <c r="K243" s="220" t="s">
        <v>155</v>
      </c>
      <c r="L243" s="44"/>
      <c r="M243" s="225" t="s">
        <v>1</v>
      </c>
      <c r="N243" s="226" t="s">
        <v>44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137</v>
      </c>
      <c r="AT243" s="229" t="s">
        <v>132</v>
      </c>
      <c r="AU243" s="229" t="s">
        <v>89</v>
      </c>
      <c r="AY243" s="17" t="s">
        <v>130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87</v>
      </c>
      <c r="BK243" s="230">
        <f>ROUND(I243*H243,2)</f>
        <v>0</v>
      </c>
      <c r="BL243" s="17" t="s">
        <v>137</v>
      </c>
      <c r="BM243" s="229" t="s">
        <v>711</v>
      </c>
    </row>
    <row r="244" spans="1:47" s="2" customFormat="1" ht="12">
      <c r="A244" s="38"/>
      <c r="B244" s="39"/>
      <c r="C244" s="40"/>
      <c r="D244" s="231" t="s">
        <v>139</v>
      </c>
      <c r="E244" s="40"/>
      <c r="F244" s="232" t="s">
        <v>295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139</v>
      </c>
      <c r="AU244" s="17" t="s">
        <v>89</v>
      </c>
    </row>
    <row r="245" spans="1:51" s="13" customFormat="1" ht="12">
      <c r="A245" s="13"/>
      <c r="B245" s="236"/>
      <c r="C245" s="237"/>
      <c r="D245" s="231" t="s">
        <v>141</v>
      </c>
      <c r="E245" s="238" t="s">
        <v>1</v>
      </c>
      <c r="F245" s="239" t="s">
        <v>712</v>
      </c>
      <c r="G245" s="237"/>
      <c r="H245" s="240">
        <v>0.36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141</v>
      </c>
      <c r="AU245" s="246" t="s">
        <v>89</v>
      </c>
      <c r="AV245" s="13" t="s">
        <v>89</v>
      </c>
      <c r="AW245" s="13" t="s">
        <v>35</v>
      </c>
      <c r="AX245" s="13" t="s">
        <v>79</v>
      </c>
      <c r="AY245" s="246" t="s">
        <v>130</v>
      </c>
    </row>
    <row r="246" spans="1:51" s="14" customFormat="1" ht="12">
      <c r="A246" s="14"/>
      <c r="B246" s="247"/>
      <c r="C246" s="248"/>
      <c r="D246" s="231" t="s">
        <v>141</v>
      </c>
      <c r="E246" s="249" t="s">
        <v>1</v>
      </c>
      <c r="F246" s="250" t="s">
        <v>151</v>
      </c>
      <c r="G246" s="248"/>
      <c r="H246" s="251">
        <v>0.36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7" t="s">
        <v>141</v>
      </c>
      <c r="AU246" s="257" t="s">
        <v>89</v>
      </c>
      <c r="AV246" s="14" t="s">
        <v>137</v>
      </c>
      <c r="AW246" s="14" t="s">
        <v>35</v>
      </c>
      <c r="AX246" s="14" t="s">
        <v>87</v>
      </c>
      <c r="AY246" s="257" t="s">
        <v>130</v>
      </c>
    </row>
    <row r="247" spans="1:65" s="2" customFormat="1" ht="24.15" customHeight="1">
      <c r="A247" s="38"/>
      <c r="B247" s="39"/>
      <c r="C247" s="218" t="s">
        <v>304</v>
      </c>
      <c r="D247" s="218" t="s">
        <v>132</v>
      </c>
      <c r="E247" s="219" t="s">
        <v>298</v>
      </c>
      <c r="F247" s="220" t="s">
        <v>299</v>
      </c>
      <c r="G247" s="221" t="s">
        <v>135</v>
      </c>
      <c r="H247" s="222">
        <v>0.147</v>
      </c>
      <c r="I247" s="223"/>
      <c r="J247" s="224">
        <f>ROUND(I247*H247,2)</f>
        <v>0</v>
      </c>
      <c r="K247" s="220" t="s">
        <v>155</v>
      </c>
      <c r="L247" s="44"/>
      <c r="M247" s="225" t="s">
        <v>1</v>
      </c>
      <c r="N247" s="226" t="s">
        <v>44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137</v>
      </c>
      <c r="AT247" s="229" t="s">
        <v>132</v>
      </c>
      <c r="AU247" s="229" t="s">
        <v>89</v>
      </c>
      <c r="AY247" s="17" t="s">
        <v>130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87</v>
      </c>
      <c r="BK247" s="230">
        <f>ROUND(I247*H247,2)</f>
        <v>0</v>
      </c>
      <c r="BL247" s="17" t="s">
        <v>137</v>
      </c>
      <c r="BM247" s="229" t="s">
        <v>713</v>
      </c>
    </row>
    <row r="248" spans="1:47" s="2" customFormat="1" ht="12">
      <c r="A248" s="38"/>
      <c r="B248" s="39"/>
      <c r="C248" s="40"/>
      <c r="D248" s="231" t="s">
        <v>139</v>
      </c>
      <c r="E248" s="40"/>
      <c r="F248" s="232" t="s">
        <v>301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139</v>
      </c>
      <c r="AU248" s="17" t="s">
        <v>89</v>
      </c>
    </row>
    <row r="249" spans="1:51" s="13" customFormat="1" ht="12">
      <c r="A249" s="13"/>
      <c r="B249" s="236"/>
      <c r="C249" s="237"/>
      <c r="D249" s="231" t="s">
        <v>141</v>
      </c>
      <c r="E249" s="238" t="s">
        <v>1</v>
      </c>
      <c r="F249" s="239" t="s">
        <v>302</v>
      </c>
      <c r="G249" s="237"/>
      <c r="H249" s="240">
        <v>0.147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141</v>
      </c>
      <c r="AU249" s="246" t="s">
        <v>89</v>
      </c>
      <c r="AV249" s="13" t="s">
        <v>89</v>
      </c>
      <c r="AW249" s="13" t="s">
        <v>35</v>
      </c>
      <c r="AX249" s="13" t="s">
        <v>79</v>
      </c>
      <c r="AY249" s="246" t="s">
        <v>130</v>
      </c>
    </row>
    <row r="250" spans="1:51" s="14" customFormat="1" ht="12">
      <c r="A250" s="14"/>
      <c r="B250" s="247"/>
      <c r="C250" s="248"/>
      <c r="D250" s="231" t="s">
        <v>141</v>
      </c>
      <c r="E250" s="249" t="s">
        <v>1</v>
      </c>
      <c r="F250" s="250" t="s">
        <v>151</v>
      </c>
      <c r="G250" s="248"/>
      <c r="H250" s="251">
        <v>0.147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7" t="s">
        <v>141</v>
      </c>
      <c r="AU250" s="257" t="s">
        <v>89</v>
      </c>
      <c r="AV250" s="14" t="s">
        <v>137</v>
      </c>
      <c r="AW250" s="14" t="s">
        <v>35</v>
      </c>
      <c r="AX250" s="14" t="s">
        <v>87</v>
      </c>
      <c r="AY250" s="257" t="s">
        <v>130</v>
      </c>
    </row>
    <row r="251" spans="1:63" s="12" customFormat="1" ht="22.8" customHeight="1">
      <c r="A251" s="12"/>
      <c r="B251" s="202"/>
      <c r="C251" s="203"/>
      <c r="D251" s="204" t="s">
        <v>78</v>
      </c>
      <c r="E251" s="216" t="s">
        <v>166</v>
      </c>
      <c r="F251" s="216" t="s">
        <v>303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SUM(P252:P301)</f>
        <v>0</v>
      </c>
      <c r="Q251" s="210"/>
      <c r="R251" s="211">
        <f>SUM(R252:R301)</f>
        <v>67.07463910000001</v>
      </c>
      <c r="S251" s="210"/>
      <c r="T251" s="212">
        <f>SUM(T252:T301)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3" t="s">
        <v>87</v>
      </c>
      <c r="AT251" s="214" t="s">
        <v>78</v>
      </c>
      <c r="AU251" s="214" t="s">
        <v>87</v>
      </c>
      <c r="AY251" s="213" t="s">
        <v>130</v>
      </c>
      <c r="BK251" s="215">
        <f>SUM(BK252:BK301)</f>
        <v>0</v>
      </c>
    </row>
    <row r="252" spans="1:65" s="2" customFormat="1" ht="16.5" customHeight="1">
      <c r="A252" s="38"/>
      <c r="B252" s="39"/>
      <c r="C252" s="218" t="s">
        <v>310</v>
      </c>
      <c r="D252" s="218" t="s">
        <v>132</v>
      </c>
      <c r="E252" s="219" t="s">
        <v>305</v>
      </c>
      <c r="F252" s="220" t="s">
        <v>306</v>
      </c>
      <c r="G252" s="221" t="s">
        <v>249</v>
      </c>
      <c r="H252" s="222">
        <v>794.11</v>
      </c>
      <c r="I252" s="223"/>
      <c r="J252" s="224">
        <f>ROUND(I252*H252,2)</f>
        <v>0</v>
      </c>
      <c r="K252" s="220" t="s">
        <v>136</v>
      </c>
      <c r="L252" s="44"/>
      <c r="M252" s="225" t="s">
        <v>1</v>
      </c>
      <c r="N252" s="226" t="s">
        <v>44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137</v>
      </c>
      <c r="AT252" s="229" t="s">
        <v>132</v>
      </c>
      <c r="AU252" s="229" t="s">
        <v>89</v>
      </c>
      <c r="AY252" s="17" t="s">
        <v>130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87</v>
      </c>
      <c r="BK252" s="230">
        <f>ROUND(I252*H252,2)</f>
        <v>0</v>
      </c>
      <c r="BL252" s="17" t="s">
        <v>137</v>
      </c>
      <c r="BM252" s="229" t="s">
        <v>714</v>
      </c>
    </row>
    <row r="253" spans="1:47" s="2" customFormat="1" ht="12">
      <c r="A253" s="38"/>
      <c r="B253" s="39"/>
      <c r="C253" s="40"/>
      <c r="D253" s="231" t="s">
        <v>139</v>
      </c>
      <c r="E253" s="40"/>
      <c r="F253" s="232" t="s">
        <v>308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139</v>
      </c>
      <c r="AU253" s="17" t="s">
        <v>89</v>
      </c>
    </row>
    <row r="254" spans="1:51" s="13" customFormat="1" ht="12">
      <c r="A254" s="13"/>
      <c r="B254" s="236"/>
      <c r="C254" s="237"/>
      <c r="D254" s="231" t="s">
        <v>141</v>
      </c>
      <c r="E254" s="238" t="s">
        <v>1</v>
      </c>
      <c r="F254" s="239" t="s">
        <v>715</v>
      </c>
      <c r="G254" s="237"/>
      <c r="H254" s="240">
        <v>794.11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141</v>
      </c>
      <c r="AU254" s="246" t="s">
        <v>89</v>
      </c>
      <c r="AV254" s="13" t="s">
        <v>89</v>
      </c>
      <c r="AW254" s="13" t="s">
        <v>35</v>
      </c>
      <c r="AX254" s="13" t="s">
        <v>87</v>
      </c>
      <c r="AY254" s="246" t="s">
        <v>130</v>
      </c>
    </row>
    <row r="255" spans="1:65" s="2" customFormat="1" ht="16.5" customHeight="1">
      <c r="A255" s="38"/>
      <c r="B255" s="39"/>
      <c r="C255" s="218" t="s">
        <v>316</v>
      </c>
      <c r="D255" s="218" t="s">
        <v>132</v>
      </c>
      <c r="E255" s="219" t="s">
        <v>311</v>
      </c>
      <c r="F255" s="220" t="s">
        <v>312</v>
      </c>
      <c r="G255" s="221" t="s">
        <v>249</v>
      </c>
      <c r="H255" s="222">
        <v>14.11</v>
      </c>
      <c r="I255" s="223"/>
      <c r="J255" s="224">
        <f>ROUND(I255*H255,2)</f>
        <v>0</v>
      </c>
      <c r="K255" s="220" t="s">
        <v>136</v>
      </c>
      <c r="L255" s="44"/>
      <c r="M255" s="225" t="s">
        <v>1</v>
      </c>
      <c r="N255" s="226" t="s">
        <v>44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137</v>
      </c>
      <c r="AT255" s="229" t="s">
        <v>132</v>
      </c>
      <c r="AU255" s="229" t="s">
        <v>89</v>
      </c>
      <c r="AY255" s="17" t="s">
        <v>130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87</v>
      </c>
      <c r="BK255" s="230">
        <f>ROUND(I255*H255,2)</f>
        <v>0</v>
      </c>
      <c r="BL255" s="17" t="s">
        <v>137</v>
      </c>
      <c r="BM255" s="229" t="s">
        <v>716</v>
      </c>
    </row>
    <row r="256" spans="1:47" s="2" customFormat="1" ht="12">
      <c r="A256" s="38"/>
      <c r="B256" s="39"/>
      <c r="C256" s="40"/>
      <c r="D256" s="231" t="s">
        <v>139</v>
      </c>
      <c r="E256" s="40"/>
      <c r="F256" s="232" t="s">
        <v>314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139</v>
      </c>
      <c r="AU256" s="17" t="s">
        <v>89</v>
      </c>
    </row>
    <row r="257" spans="1:51" s="13" customFormat="1" ht="12">
      <c r="A257" s="13"/>
      <c r="B257" s="236"/>
      <c r="C257" s="237"/>
      <c r="D257" s="231" t="s">
        <v>141</v>
      </c>
      <c r="E257" s="238" t="s">
        <v>1</v>
      </c>
      <c r="F257" s="239" t="s">
        <v>717</v>
      </c>
      <c r="G257" s="237"/>
      <c r="H257" s="240">
        <v>14.11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141</v>
      </c>
      <c r="AU257" s="246" t="s">
        <v>89</v>
      </c>
      <c r="AV257" s="13" t="s">
        <v>89</v>
      </c>
      <c r="AW257" s="13" t="s">
        <v>35</v>
      </c>
      <c r="AX257" s="13" t="s">
        <v>87</v>
      </c>
      <c r="AY257" s="246" t="s">
        <v>130</v>
      </c>
    </row>
    <row r="258" spans="1:65" s="2" customFormat="1" ht="24.15" customHeight="1">
      <c r="A258" s="38"/>
      <c r="B258" s="39"/>
      <c r="C258" s="218" t="s">
        <v>322</v>
      </c>
      <c r="D258" s="218" t="s">
        <v>132</v>
      </c>
      <c r="E258" s="219" t="s">
        <v>317</v>
      </c>
      <c r="F258" s="220" t="s">
        <v>318</v>
      </c>
      <c r="G258" s="221" t="s">
        <v>249</v>
      </c>
      <c r="H258" s="222">
        <v>524.09</v>
      </c>
      <c r="I258" s="223"/>
      <c r="J258" s="224">
        <f>ROUND(I258*H258,2)</f>
        <v>0</v>
      </c>
      <c r="K258" s="220" t="s">
        <v>136</v>
      </c>
      <c r="L258" s="44"/>
      <c r="M258" s="225" t="s">
        <v>1</v>
      </c>
      <c r="N258" s="226" t="s">
        <v>44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137</v>
      </c>
      <c r="AT258" s="229" t="s">
        <v>132</v>
      </c>
      <c r="AU258" s="229" t="s">
        <v>89</v>
      </c>
      <c r="AY258" s="17" t="s">
        <v>130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87</v>
      </c>
      <c r="BK258" s="230">
        <f>ROUND(I258*H258,2)</f>
        <v>0</v>
      </c>
      <c r="BL258" s="17" t="s">
        <v>137</v>
      </c>
      <c r="BM258" s="229" t="s">
        <v>718</v>
      </c>
    </row>
    <row r="259" spans="1:47" s="2" customFormat="1" ht="12">
      <c r="A259" s="38"/>
      <c r="B259" s="39"/>
      <c r="C259" s="40"/>
      <c r="D259" s="231" t="s">
        <v>139</v>
      </c>
      <c r="E259" s="40"/>
      <c r="F259" s="232" t="s">
        <v>320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139</v>
      </c>
      <c r="AU259" s="17" t="s">
        <v>89</v>
      </c>
    </row>
    <row r="260" spans="1:51" s="13" customFormat="1" ht="12">
      <c r="A260" s="13"/>
      <c r="B260" s="236"/>
      <c r="C260" s="237"/>
      <c r="D260" s="231" t="s">
        <v>141</v>
      </c>
      <c r="E260" s="238" t="s">
        <v>1</v>
      </c>
      <c r="F260" s="239" t="s">
        <v>719</v>
      </c>
      <c r="G260" s="237"/>
      <c r="H260" s="240">
        <v>524.09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141</v>
      </c>
      <c r="AU260" s="246" t="s">
        <v>89</v>
      </c>
      <c r="AV260" s="13" t="s">
        <v>89</v>
      </c>
      <c r="AW260" s="13" t="s">
        <v>35</v>
      </c>
      <c r="AX260" s="13" t="s">
        <v>87</v>
      </c>
      <c r="AY260" s="246" t="s">
        <v>130</v>
      </c>
    </row>
    <row r="261" spans="1:65" s="2" customFormat="1" ht="24.15" customHeight="1">
      <c r="A261" s="38"/>
      <c r="B261" s="39"/>
      <c r="C261" s="218" t="s">
        <v>328</v>
      </c>
      <c r="D261" s="218" t="s">
        <v>132</v>
      </c>
      <c r="E261" s="219" t="s">
        <v>323</v>
      </c>
      <c r="F261" s="220" t="s">
        <v>324</v>
      </c>
      <c r="G261" s="221" t="s">
        <v>249</v>
      </c>
      <c r="H261" s="222">
        <v>238.93</v>
      </c>
      <c r="I261" s="223"/>
      <c r="J261" s="224">
        <f>ROUND(I261*H261,2)</f>
        <v>0</v>
      </c>
      <c r="K261" s="220" t="s">
        <v>136</v>
      </c>
      <c r="L261" s="44"/>
      <c r="M261" s="225" t="s">
        <v>1</v>
      </c>
      <c r="N261" s="226" t="s">
        <v>44</v>
      </c>
      <c r="O261" s="91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137</v>
      </c>
      <c r="AT261" s="229" t="s">
        <v>132</v>
      </c>
      <c r="AU261" s="229" t="s">
        <v>89</v>
      </c>
      <c r="AY261" s="17" t="s">
        <v>130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87</v>
      </c>
      <c r="BK261" s="230">
        <f>ROUND(I261*H261,2)</f>
        <v>0</v>
      </c>
      <c r="BL261" s="17" t="s">
        <v>137</v>
      </c>
      <c r="BM261" s="229" t="s">
        <v>720</v>
      </c>
    </row>
    <row r="262" spans="1:47" s="2" customFormat="1" ht="12">
      <c r="A262" s="38"/>
      <c r="B262" s="39"/>
      <c r="C262" s="40"/>
      <c r="D262" s="231" t="s">
        <v>139</v>
      </c>
      <c r="E262" s="40"/>
      <c r="F262" s="232" t="s">
        <v>326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139</v>
      </c>
      <c r="AU262" s="17" t="s">
        <v>89</v>
      </c>
    </row>
    <row r="263" spans="1:51" s="13" customFormat="1" ht="12">
      <c r="A263" s="13"/>
      <c r="B263" s="236"/>
      <c r="C263" s="237"/>
      <c r="D263" s="231" t="s">
        <v>141</v>
      </c>
      <c r="E263" s="238" t="s">
        <v>1</v>
      </c>
      <c r="F263" s="239" t="s">
        <v>721</v>
      </c>
      <c r="G263" s="237"/>
      <c r="H263" s="240">
        <v>238.93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141</v>
      </c>
      <c r="AU263" s="246" t="s">
        <v>89</v>
      </c>
      <c r="AV263" s="13" t="s">
        <v>89</v>
      </c>
      <c r="AW263" s="13" t="s">
        <v>35</v>
      </c>
      <c r="AX263" s="13" t="s">
        <v>87</v>
      </c>
      <c r="AY263" s="246" t="s">
        <v>130</v>
      </c>
    </row>
    <row r="264" spans="1:65" s="2" customFormat="1" ht="33" customHeight="1">
      <c r="A264" s="38"/>
      <c r="B264" s="39"/>
      <c r="C264" s="218" t="s">
        <v>334</v>
      </c>
      <c r="D264" s="218" t="s">
        <v>132</v>
      </c>
      <c r="E264" s="219" t="s">
        <v>329</v>
      </c>
      <c r="F264" s="220" t="s">
        <v>330</v>
      </c>
      <c r="G264" s="221" t="s">
        <v>249</v>
      </c>
      <c r="H264" s="222">
        <v>503.92</v>
      </c>
      <c r="I264" s="223"/>
      <c r="J264" s="224">
        <f>ROUND(I264*H264,2)</f>
        <v>0</v>
      </c>
      <c r="K264" s="220" t="s">
        <v>136</v>
      </c>
      <c r="L264" s="44"/>
      <c r="M264" s="225" t="s">
        <v>1</v>
      </c>
      <c r="N264" s="226" t="s">
        <v>44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137</v>
      </c>
      <c r="AT264" s="229" t="s">
        <v>132</v>
      </c>
      <c r="AU264" s="229" t="s">
        <v>89</v>
      </c>
      <c r="AY264" s="17" t="s">
        <v>130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87</v>
      </c>
      <c r="BK264" s="230">
        <f>ROUND(I264*H264,2)</f>
        <v>0</v>
      </c>
      <c r="BL264" s="17" t="s">
        <v>137</v>
      </c>
      <c r="BM264" s="229" t="s">
        <v>722</v>
      </c>
    </row>
    <row r="265" spans="1:47" s="2" customFormat="1" ht="12">
      <c r="A265" s="38"/>
      <c r="B265" s="39"/>
      <c r="C265" s="40"/>
      <c r="D265" s="231" t="s">
        <v>139</v>
      </c>
      <c r="E265" s="40"/>
      <c r="F265" s="232" t="s">
        <v>332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139</v>
      </c>
      <c r="AU265" s="17" t="s">
        <v>89</v>
      </c>
    </row>
    <row r="266" spans="1:51" s="13" customFormat="1" ht="12">
      <c r="A266" s="13"/>
      <c r="B266" s="236"/>
      <c r="C266" s="237"/>
      <c r="D266" s="231" t="s">
        <v>141</v>
      </c>
      <c r="E266" s="238" t="s">
        <v>1</v>
      </c>
      <c r="F266" s="239" t="s">
        <v>723</v>
      </c>
      <c r="G266" s="237"/>
      <c r="H266" s="240">
        <v>503.92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141</v>
      </c>
      <c r="AU266" s="246" t="s">
        <v>89</v>
      </c>
      <c r="AV266" s="13" t="s">
        <v>89</v>
      </c>
      <c r="AW266" s="13" t="s">
        <v>35</v>
      </c>
      <c r="AX266" s="13" t="s">
        <v>87</v>
      </c>
      <c r="AY266" s="246" t="s">
        <v>130</v>
      </c>
    </row>
    <row r="267" spans="1:65" s="2" customFormat="1" ht="21.75" customHeight="1">
      <c r="A267" s="38"/>
      <c r="B267" s="39"/>
      <c r="C267" s="218" t="s">
        <v>339</v>
      </c>
      <c r="D267" s="218" t="s">
        <v>132</v>
      </c>
      <c r="E267" s="219" t="s">
        <v>335</v>
      </c>
      <c r="F267" s="220" t="s">
        <v>336</v>
      </c>
      <c r="G267" s="221" t="s">
        <v>249</v>
      </c>
      <c r="H267" s="222">
        <v>503.92</v>
      </c>
      <c r="I267" s="223"/>
      <c r="J267" s="224">
        <f>ROUND(I267*H267,2)</f>
        <v>0</v>
      </c>
      <c r="K267" s="220" t="s">
        <v>136</v>
      </c>
      <c r="L267" s="44"/>
      <c r="M267" s="225" t="s">
        <v>1</v>
      </c>
      <c r="N267" s="226" t="s">
        <v>44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137</v>
      </c>
      <c r="AT267" s="229" t="s">
        <v>132</v>
      </c>
      <c r="AU267" s="229" t="s">
        <v>89</v>
      </c>
      <c r="AY267" s="17" t="s">
        <v>130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87</v>
      </c>
      <c r="BK267" s="230">
        <f>ROUND(I267*H267,2)</f>
        <v>0</v>
      </c>
      <c r="BL267" s="17" t="s">
        <v>137</v>
      </c>
      <c r="BM267" s="229" t="s">
        <v>724</v>
      </c>
    </row>
    <row r="268" spans="1:47" s="2" customFormat="1" ht="12">
      <c r="A268" s="38"/>
      <c r="B268" s="39"/>
      <c r="C268" s="40"/>
      <c r="D268" s="231" t="s">
        <v>139</v>
      </c>
      <c r="E268" s="40"/>
      <c r="F268" s="232" t="s">
        <v>338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139</v>
      </c>
      <c r="AU268" s="17" t="s">
        <v>89</v>
      </c>
    </row>
    <row r="269" spans="1:51" s="13" customFormat="1" ht="12">
      <c r="A269" s="13"/>
      <c r="B269" s="236"/>
      <c r="C269" s="237"/>
      <c r="D269" s="231" t="s">
        <v>141</v>
      </c>
      <c r="E269" s="238" t="s">
        <v>1</v>
      </c>
      <c r="F269" s="239" t="s">
        <v>723</v>
      </c>
      <c r="G269" s="237"/>
      <c r="H269" s="240">
        <v>503.92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141</v>
      </c>
      <c r="AU269" s="246" t="s">
        <v>89</v>
      </c>
      <c r="AV269" s="13" t="s">
        <v>89</v>
      </c>
      <c r="AW269" s="13" t="s">
        <v>35</v>
      </c>
      <c r="AX269" s="13" t="s">
        <v>87</v>
      </c>
      <c r="AY269" s="246" t="s">
        <v>130</v>
      </c>
    </row>
    <row r="270" spans="1:65" s="2" customFormat="1" ht="33" customHeight="1">
      <c r="A270" s="38"/>
      <c r="B270" s="39"/>
      <c r="C270" s="218" t="s">
        <v>344</v>
      </c>
      <c r="D270" s="218" t="s">
        <v>132</v>
      </c>
      <c r="E270" s="219" t="s">
        <v>340</v>
      </c>
      <c r="F270" s="220" t="s">
        <v>341</v>
      </c>
      <c r="G270" s="221" t="s">
        <v>249</v>
      </c>
      <c r="H270" s="222">
        <v>503.92</v>
      </c>
      <c r="I270" s="223"/>
      <c r="J270" s="224">
        <f>ROUND(I270*H270,2)</f>
        <v>0</v>
      </c>
      <c r="K270" s="220" t="s">
        <v>136</v>
      </c>
      <c r="L270" s="44"/>
      <c r="M270" s="225" t="s">
        <v>1</v>
      </c>
      <c r="N270" s="226" t="s">
        <v>44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137</v>
      </c>
      <c r="AT270" s="229" t="s">
        <v>132</v>
      </c>
      <c r="AU270" s="229" t="s">
        <v>89</v>
      </c>
      <c r="AY270" s="17" t="s">
        <v>130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87</v>
      </c>
      <c r="BK270" s="230">
        <f>ROUND(I270*H270,2)</f>
        <v>0</v>
      </c>
      <c r="BL270" s="17" t="s">
        <v>137</v>
      </c>
      <c r="BM270" s="229" t="s">
        <v>725</v>
      </c>
    </row>
    <row r="271" spans="1:47" s="2" customFormat="1" ht="12">
      <c r="A271" s="38"/>
      <c r="B271" s="39"/>
      <c r="C271" s="40"/>
      <c r="D271" s="231" t="s">
        <v>139</v>
      </c>
      <c r="E271" s="40"/>
      <c r="F271" s="232" t="s">
        <v>343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139</v>
      </c>
      <c r="AU271" s="17" t="s">
        <v>89</v>
      </c>
    </row>
    <row r="272" spans="1:51" s="13" customFormat="1" ht="12">
      <c r="A272" s="13"/>
      <c r="B272" s="236"/>
      <c r="C272" s="237"/>
      <c r="D272" s="231" t="s">
        <v>141</v>
      </c>
      <c r="E272" s="238" t="s">
        <v>1</v>
      </c>
      <c r="F272" s="239" t="s">
        <v>723</v>
      </c>
      <c r="G272" s="237"/>
      <c r="H272" s="240">
        <v>503.92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141</v>
      </c>
      <c r="AU272" s="246" t="s">
        <v>89</v>
      </c>
      <c r="AV272" s="13" t="s">
        <v>89</v>
      </c>
      <c r="AW272" s="13" t="s">
        <v>35</v>
      </c>
      <c r="AX272" s="13" t="s">
        <v>87</v>
      </c>
      <c r="AY272" s="246" t="s">
        <v>130</v>
      </c>
    </row>
    <row r="273" spans="1:65" s="2" customFormat="1" ht="24.15" customHeight="1">
      <c r="A273" s="38"/>
      <c r="B273" s="39"/>
      <c r="C273" s="218" t="s">
        <v>350</v>
      </c>
      <c r="D273" s="218" t="s">
        <v>132</v>
      </c>
      <c r="E273" s="219" t="s">
        <v>356</v>
      </c>
      <c r="F273" s="220" t="s">
        <v>357</v>
      </c>
      <c r="G273" s="221" t="s">
        <v>249</v>
      </c>
      <c r="H273" s="222">
        <v>12.75</v>
      </c>
      <c r="I273" s="223"/>
      <c r="J273" s="224">
        <f>ROUND(I273*H273,2)</f>
        <v>0</v>
      </c>
      <c r="K273" s="220" t="s">
        <v>136</v>
      </c>
      <c r="L273" s="44"/>
      <c r="M273" s="225" t="s">
        <v>1</v>
      </c>
      <c r="N273" s="226" t="s">
        <v>44</v>
      </c>
      <c r="O273" s="91"/>
      <c r="P273" s="227">
        <f>O273*H273</f>
        <v>0</v>
      </c>
      <c r="Q273" s="227">
        <v>0.08425</v>
      </c>
      <c r="R273" s="227">
        <f>Q273*H273</f>
        <v>1.0741875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137</v>
      </c>
      <c r="AT273" s="229" t="s">
        <v>132</v>
      </c>
      <c r="AU273" s="229" t="s">
        <v>89</v>
      </c>
      <c r="AY273" s="17" t="s">
        <v>130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87</v>
      </c>
      <c r="BK273" s="230">
        <f>ROUND(I273*H273,2)</f>
        <v>0</v>
      </c>
      <c r="BL273" s="17" t="s">
        <v>137</v>
      </c>
      <c r="BM273" s="229" t="s">
        <v>726</v>
      </c>
    </row>
    <row r="274" spans="1:47" s="2" customFormat="1" ht="12">
      <c r="A274" s="38"/>
      <c r="B274" s="39"/>
      <c r="C274" s="40"/>
      <c r="D274" s="231" t="s">
        <v>139</v>
      </c>
      <c r="E274" s="40"/>
      <c r="F274" s="232" t="s">
        <v>359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139</v>
      </c>
      <c r="AU274" s="17" t="s">
        <v>89</v>
      </c>
    </row>
    <row r="275" spans="1:51" s="13" customFormat="1" ht="12">
      <c r="A275" s="13"/>
      <c r="B275" s="236"/>
      <c r="C275" s="237"/>
      <c r="D275" s="231" t="s">
        <v>141</v>
      </c>
      <c r="E275" s="238" t="s">
        <v>1</v>
      </c>
      <c r="F275" s="239" t="s">
        <v>727</v>
      </c>
      <c r="G275" s="237"/>
      <c r="H275" s="240">
        <v>12.75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141</v>
      </c>
      <c r="AU275" s="246" t="s">
        <v>89</v>
      </c>
      <c r="AV275" s="13" t="s">
        <v>89</v>
      </c>
      <c r="AW275" s="13" t="s">
        <v>35</v>
      </c>
      <c r="AX275" s="13" t="s">
        <v>87</v>
      </c>
      <c r="AY275" s="246" t="s">
        <v>130</v>
      </c>
    </row>
    <row r="276" spans="1:65" s="2" customFormat="1" ht="21.75" customHeight="1">
      <c r="A276" s="38"/>
      <c r="B276" s="39"/>
      <c r="C276" s="269" t="s">
        <v>355</v>
      </c>
      <c r="D276" s="269" t="s">
        <v>198</v>
      </c>
      <c r="E276" s="270" t="s">
        <v>362</v>
      </c>
      <c r="F276" s="271" t="s">
        <v>363</v>
      </c>
      <c r="G276" s="272" t="s">
        <v>249</v>
      </c>
      <c r="H276" s="273">
        <v>13.133</v>
      </c>
      <c r="I276" s="274"/>
      <c r="J276" s="275">
        <f>ROUND(I276*H276,2)</f>
        <v>0</v>
      </c>
      <c r="K276" s="271" t="s">
        <v>136</v>
      </c>
      <c r="L276" s="276"/>
      <c r="M276" s="277" t="s">
        <v>1</v>
      </c>
      <c r="N276" s="278" t="s">
        <v>44</v>
      </c>
      <c r="O276" s="91"/>
      <c r="P276" s="227">
        <f>O276*H276</f>
        <v>0</v>
      </c>
      <c r="Q276" s="227">
        <v>0.131</v>
      </c>
      <c r="R276" s="227">
        <f>Q276*H276</f>
        <v>1.720423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188</v>
      </c>
      <c r="AT276" s="229" t="s">
        <v>198</v>
      </c>
      <c r="AU276" s="229" t="s">
        <v>89</v>
      </c>
      <c r="AY276" s="17" t="s">
        <v>130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87</v>
      </c>
      <c r="BK276" s="230">
        <f>ROUND(I276*H276,2)</f>
        <v>0</v>
      </c>
      <c r="BL276" s="17" t="s">
        <v>137</v>
      </c>
      <c r="BM276" s="229" t="s">
        <v>728</v>
      </c>
    </row>
    <row r="277" spans="1:47" s="2" customFormat="1" ht="12">
      <c r="A277" s="38"/>
      <c r="B277" s="39"/>
      <c r="C277" s="40"/>
      <c r="D277" s="231" t="s">
        <v>139</v>
      </c>
      <c r="E277" s="40"/>
      <c r="F277" s="232" t="s">
        <v>363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139</v>
      </c>
      <c r="AU277" s="17" t="s">
        <v>89</v>
      </c>
    </row>
    <row r="278" spans="1:51" s="13" customFormat="1" ht="12">
      <c r="A278" s="13"/>
      <c r="B278" s="236"/>
      <c r="C278" s="237"/>
      <c r="D278" s="231" t="s">
        <v>141</v>
      </c>
      <c r="E278" s="238" t="s">
        <v>1</v>
      </c>
      <c r="F278" s="239" t="s">
        <v>727</v>
      </c>
      <c r="G278" s="237"/>
      <c r="H278" s="240">
        <v>12.75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141</v>
      </c>
      <c r="AU278" s="246" t="s">
        <v>89</v>
      </c>
      <c r="AV278" s="13" t="s">
        <v>89</v>
      </c>
      <c r="AW278" s="13" t="s">
        <v>35</v>
      </c>
      <c r="AX278" s="13" t="s">
        <v>87</v>
      </c>
      <c r="AY278" s="246" t="s">
        <v>130</v>
      </c>
    </row>
    <row r="279" spans="1:51" s="13" customFormat="1" ht="12">
      <c r="A279" s="13"/>
      <c r="B279" s="236"/>
      <c r="C279" s="237"/>
      <c r="D279" s="231" t="s">
        <v>141</v>
      </c>
      <c r="E279" s="237"/>
      <c r="F279" s="239" t="s">
        <v>729</v>
      </c>
      <c r="G279" s="237"/>
      <c r="H279" s="240">
        <v>13.133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141</v>
      </c>
      <c r="AU279" s="246" t="s">
        <v>89</v>
      </c>
      <c r="AV279" s="13" t="s">
        <v>89</v>
      </c>
      <c r="AW279" s="13" t="s">
        <v>4</v>
      </c>
      <c r="AX279" s="13" t="s">
        <v>87</v>
      </c>
      <c r="AY279" s="246" t="s">
        <v>130</v>
      </c>
    </row>
    <row r="280" spans="1:65" s="2" customFormat="1" ht="24.15" customHeight="1">
      <c r="A280" s="38"/>
      <c r="B280" s="39"/>
      <c r="C280" s="218" t="s">
        <v>361</v>
      </c>
      <c r="D280" s="218" t="s">
        <v>132</v>
      </c>
      <c r="E280" s="219" t="s">
        <v>379</v>
      </c>
      <c r="F280" s="220" t="s">
        <v>380</v>
      </c>
      <c r="G280" s="221" t="s">
        <v>249</v>
      </c>
      <c r="H280" s="222">
        <v>84.74</v>
      </c>
      <c r="I280" s="223"/>
      <c r="J280" s="224">
        <f>ROUND(I280*H280,2)</f>
        <v>0</v>
      </c>
      <c r="K280" s="220" t="s">
        <v>136</v>
      </c>
      <c r="L280" s="44"/>
      <c r="M280" s="225" t="s">
        <v>1</v>
      </c>
      <c r="N280" s="226" t="s">
        <v>44</v>
      </c>
      <c r="O280" s="91"/>
      <c r="P280" s="227">
        <f>O280*H280</f>
        <v>0</v>
      </c>
      <c r="Q280" s="227">
        <v>0.10362</v>
      </c>
      <c r="R280" s="227">
        <f>Q280*H280</f>
        <v>8.7807588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137</v>
      </c>
      <c r="AT280" s="229" t="s">
        <v>132</v>
      </c>
      <c r="AU280" s="229" t="s">
        <v>89</v>
      </c>
      <c r="AY280" s="17" t="s">
        <v>130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87</v>
      </c>
      <c r="BK280" s="230">
        <f>ROUND(I280*H280,2)</f>
        <v>0</v>
      </c>
      <c r="BL280" s="17" t="s">
        <v>137</v>
      </c>
      <c r="BM280" s="229" t="s">
        <v>730</v>
      </c>
    </row>
    <row r="281" spans="1:47" s="2" customFormat="1" ht="12">
      <c r="A281" s="38"/>
      <c r="B281" s="39"/>
      <c r="C281" s="40"/>
      <c r="D281" s="231" t="s">
        <v>139</v>
      </c>
      <c r="E281" s="40"/>
      <c r="F281" s="232" t="s">
        <v>382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139</v>
      </c>
      <c r="AU281" s="17" t="s">
        <v>89</v>
      </c>
    </row>
    <row r="282" spans="1:51" s="13" customFormat="1" ht="12">
      <c r="A282" s="13"/>
      <c r="B282" s="236"/>
      <c r="C282" s="237"/>
      <c r="D282" s="231" t="s">
        <v>141</v>
      </c>
      <c r="E282" s="238" t="s">
        <v>1</v>
      </c>
      <c r="F282" s="239" t="s">
        <v>731</v>
      </c>
      <c r="G282" s="237"/>
      <c r="H282" s="240">
        <v>82.19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141</v>
      </c>
      <c r="AU282" s="246" t="s">
        <v>89</v>
      </c>
      <c r="AV282" s="13" t="s">
        <v>89</v>
      </c>
      <c r="AW282" s="13" t="s">
        <v>35</v>
      </c>
      <c r="AX282" s="13" t="s">
        <v>79</v>
      </c>
      <c r="AY282" s="246" t="s">
        <v>130</v>
      </c>
    </row>
    <row r="283" spans="1:51" s="15" customFormat="1" ht="12">
      <c r="A283" s="15"/>
      <c r="B283" s="258"/>
      <c r="C283" s="259"/>
      <c r="D283" s="231" t="s">
        <v>141</v>
      </c>
      <c r="E283" s="260" t="s">
        <v>1</v>
      </c>
      <c r="F283" s="261" t="s">
        <v>383</v>
      </c>
      <c r="G283" s="259"/>
      <c r="H283" s="260" t="s">
        <v>1</v>
      </c>
      <c r="I283" s="262"/>
      <c r="J283" s="259"/>
      <c r="K283" s="259"/>
      <c r="L283" s="263"/>
      <c r="M283" s="264"/>
      <c r="N283" s="265"/>
      <c r="O283" s="265"/>
      <c r="P283" s="265"/>
      <c r="Q283" s="265"/>
      <c r="R283" s="265"/>
      <c r="S283" s="265"/>
      <c r="T283" s="26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7" t="s">
        <v>141</v>
      </c>
      <c r="AU283" s="267" t="s">
        <v>89</v>
      </c>
      <c r="AV283" s="15" t="s">
        <v>87</v>
      </c>
      <c r="AW283" s="15" t="s">
        <v>35</v>
      </c>
      <c r="AX283" s="15" t="s">
        <v>79</v>
      </c>
      <c r="AY283" s="267" t="s">
        <v>130</v>
      </c>
    </row>
    <row r="284" spans="1:51" s="13" customFormat="1" ht="12">
      <c r="A284" s="13"/>
      <c r="B284" s="236"/>
      <c r="C284" s="237"/>
      <c r="D284" s="231" t="s">
        <v>141</v>
      </c>
      <c r="E284" s="238" t="s">
        <v>1</v>
      </c>
      <c r="F284" s="239" t="s">
        <v>732</v>
      </c>
      <c r="G284" s="237"/>
      <c r="H284" s="240">
        <v>2.55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141</v>
      </c>
      <c r="AU284" s="246" t="s">
        <v>89</v>
      </c>
      <c r="AV284" s="13" t="s">
        <v>89</v>
      </c>
      <c r="AW284" s="13" t="s">
        <v>35</v>
      </c>
      <c r="AX284" s="13" t="s">
        <v>79</v>
      </c>
      <c r="AY284" s="246" t="s">
        <v>130</v>
      </c>
    </row>
    <row r="285" spans="1:51" s="14" customFormat="1" ht="12">
      <c r="A285" s="14"/>
      <c r="B285" s="247"/>
      <c r="C285" s="248"/>
      <c r="D285" s="231" t="s">
        <v>141</v>
      </c>
      <c r="E285" s="249" t="s">
        <v>1</v>
      </c>
      <c r="F285" s="250" t="s">
        <v>151</v>
      </c>
      <c r="G285" s="248"/>
      <c r="H285" s="251">
        <v>84.74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141</v>
      </c>
      <c r="AU285" s="257" t="s">
        <v>89</v>
      </c>
      <c r="AV285" s="14" t="s">
        <v>137</v>
      </c>
      <c r="AW285" s="14" t="s">
        <v>35</v>
      </c>
      <c r="AX285" s="14" t="s">
        <v>87</v>
      </c>
      <c r="AY285" s="257" t="s">
        <v>130</v>
      </c>
    </row>
    <row r="286" spans="1:65" s="2" customFormat="1" ht="21.75" customHeight="1">
      <c r="A286" s="38"/>
      <c r="B286" s="39"/>
      <c r="C286" s="269" t="s">
        <v>366</v>
      </c>
      <c r="D286" s="269" t="s">
        <v>198</v>
      </c>
      <c r="E286" s="270" t="s">
        <v>386</v>
      </c>
      <c r="F286" s="271" t="s">
        <v>387</v>
      </c>
      <c r="G286" s="272" t="s">
        <v>249</v>
      </c>
      <c r="H286" s="273">
        <v>2.627</v>
      </c>
      <c r="I286" s="274"/>
      <c r="J286" s="275">
        <f>ROUND(I286*H286,2)</f>
        <v>0</v>
      </c>
      <c r="K286" s="271" t="s">
        <v>136</v>
      </c>
      <c r="L286" s="276"/>
      <c r="M286" s="277" t="s">
        <v>1</v>
      </c>
      <c r="N286" s="278" t="s">
        <v>44</v>
      </c>
      <c r="O286" s="91"/>
      <c r="P286" s="227">
        <f>O286*H286</f>
        <v>0</v>
      </c>
      <c r="Q286" s="227">
        <v>0.176</v>
      </c>
      <c r="R286" s="227">
        <f>Q286*H286</f>
        <v>0.46235199999999993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188</v>
      </c>
      <c r="AT286" s="229" t="s">
        <v>198</v>
      </c>
      <c r="AU286" s="229" t="s">
        <v>89</v>
      </c>
      <c r="AY286" s="17" t="s">
        <v>130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87</v>
      </c>
      <c r="BK286" s="230">
        <f>ROUND(I286*H286,2)</f>
        <v>0</v>
      </c>
      <c r="BL286" s="17" t="s">
        <v>137</v>
      </c>
      <c r="BM286" s="229" t="s">
        <v>733</v>
      </c>
    </row>
    <row r="287" spans="1:47" s="2" customFormat="1" ht="12">
      <c r="A287" s="38"/>
      <c r="B287" s="39"/>
      <c r="C287" s="40"/>
      <c r="D287" s="231" t="s">
        <v>139</v>
      </c>
      <c r="E287" s="40"/>
      <c r="F287" s="232" t="s">
        <v>389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139</v>
      </c>
      <c r="AU287" s="17" t="s">
        <v>89</v>
      </c>
    </row>
    <row r="288" spans="1:51" s="13" customFormat="1" ht="12">
      <c r="A288" s="13"/>
      <c r="B288" s="236"/>
      <c r="C288" s="237"/>
      <c r="D288" s="231" t="s">
        <v>141</v>
      </c>
      <c r="E288" s="238" t="s">
        <v>1</v>
      </c>
      <c r="F288" s="239" t="s">
        <v>734</v>
      </c>
      <c r="G288" s="237"/>
      <c r="H288" s="240">
        <v>2.55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141</v>
      </c>
      <c r="AU288" s="246" t="s">
        <v>89</v>
      </c>
      <c r="AV288" s="13" t="s">
        <v>89</v>
      </c>
      <c r="AW288" s="13" t="s">
        <v>35</v>
      </c>
      <c r="AX288" s="13" t="s">
        <v>87</v>
      </c>
      <c r="AY288" s="246" t="s">
        <v>130</v>
      </c>
    </row>
    <row r="289" spans="1:51" s="13" customFormat="1" ht="12">
      <c r="A289" s="13"/>
      <c r="B289" s="236"/>
      <c r="C289" s="237"/>
      <c r="D289" s="231" t="s">
        <v>141</v>
      </c>
      <c r="E289" s="237"/>
      <c r="F289" s="239" t="s">
        <v>735</v>
      </c>
      <c r="G289" s="237"/>
      <c r="H289" s="240">
        <v>2.627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141</v>
      </c>
      <c r="AU289" s="246" t="s">
        <v>89</v>
      </c>
      <c r="AV289" s="13" t="s">
        <v>89</v>
      </c>
      <c r="AW289" s="13" t="s">
        <v>4</v>
      </c>
      <c r="AX289" s="13" t="s">
        <v>87</v>
      </c>
      <c r="AY289" s="246" t="s">
        <v>130</v>
      </c>
    </row>
    <row r="290" spans="1:65" s="2" customFormat="1" ht="24.15" customHeight="1">
      <c r="A290" s="38"/>
      <c r="B290" s="39"/>
      <c r="C290" s="269" t="s">
        <v>372</v>
      </c>
      <c r="D290" s="269" t="s">
        <v>198</v>
      </c>
      <c r="E290" s="270" t="s">
        <v>736</v>
      </c>
      <c r="F290" s="271" t="s">
        <v>737</v>
      </c>
      <c r="G290" s="272" t="s">
        <v>249</v>
      </c>
      <c r="H290" s="273">
        <v>84.656</v>
      </c>
      <c r="I290" s="274"/>
      <c r="J290" s="275">
        <f>ROUND(I290*H290,2)</f>
        <v>0</v>
      </c>
      <c r="K290" s="271" t="s">
        <v>1</v>
      </c>
      <c r="L290" s="276"/>
      <c r="M290" s="277" t="s">
        <v>1</v>
      </c>
      <c r="N290" s="278" t="s">
        <v>44</v>
      </c>
      <c r="O290" s="91"/>
      <c r="P290" s="227">
        <f>O290*H290</f>
        <v>0</v>
      </c>
      <c r="Q290" s="227">
        <v>0.176</v>
      </c>
      <c r="R290" s="227">
        <f>Q290*H290</f>
        <v>14.899456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188</v>
      </c>
      <c r="AT290" s="229" t="s">
        <v>198</v>
      </c>
      <c r="AU290" s="229" t="s">
        <v>89</v>
      </c>
      <c r="AY290" s="17" t="s">
        <v>130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87</v>
      </c>
      <c r="BK290" s="230">
        <f>ROUND(I290*H290,2)</f>
        <v>0</v>
      </c>
      <c r="BL290" s="17" t="s">
        <v>137</v>
      </c>
      <c r="BM290" s="229" t="s">
        <v>738</v>
      </c>
    </row>
    <row r="291" spans="1:47" s="2" customFormat="1" ht="12">
      <c r="A291" s="38"/>
      <c r="B291" s="39"/>
      <c r="C291" s="40"/>
      <c r="D291" s="231" t="s">
        <v>139</v>
      </c>
      <c r="E291" s="40"/>
      <c r="F291" s="232" t="s">
        <v>737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139</v>
      </c>
      <c r="AU291" s="17" t="s">
        <v>89</v>
      </c>
    </row>
    <row r="292" spans="1:51" s="13" customFormat="1" ht="12">
      <c r="A292" s="13"/>
      <c r="B292" s="236"/>
      <c r="C292" s="237"/>
      <c r="D292" s="231" t="s">
        <v>141</v>
      </c>
      <c r="E292" s="238" t="s">
        <v>1</v>
      </c>
      <c r="F292" s="239" t="s">
        <v>731</v>
      </c>
      <c r="G292" s="237"/>
      <c r="H292" s="240">
        <v>82.19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141</v>
      </c>
      <c r="AU292" s="246" t="s">
        <v>89</v>
      </c>
      <c r="AV292" s="13" t="s">
        <v>89</v>
      </c>
      <c r="AW292" s="13" t="s">
        <v>35</v>
      </c>
      <c r="AX292" s="13" t="s">
        <v>87</v>
      </c>
      <c r="AY292" s="246" t="s">
        <v>130</v>
      </c>
    </row>
    <row r="293" spans="1:51" s="13" customFormat="1" ht="12">
      <c r="A293" s="13"/>
      <c r="B293" s="236"/>
      <c r="C293" s="237"/>
      <c r="D293" s="231" t="s">
        <v>141</v>
      </c>
      <c r="E293" s="237"/>
      <c r="F293" s="239" t="s">
        <v>739</v>
      </c>
      <c r="G293" s="237"/>
      <c r="H293" s="240">
        <v>84.656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141</v>
      </c>
      <c r="AU293" s="246" t="s">
        <v>89</v>
      </c>
      <c r="AV293" s="13" t="s">
        <v>89</v>
      </c>
      <c r="AW293" s="13" t="s">
        <v>4</v>
      </c>
      <c r="AX293" s="13" t="s">
        <v>87</v>
      </c>
      <c r="AY293" s="246" t="s">
        <v>130</v>
      </c>
    </row>
    <row r="294" spans="1:65" s="2" customFormat="1" ht="24.15" customHeight="1">
      <c r="A294" s="38"/>
      <c r="B294" s="39"/>
      <c r="C294" s="218" t="s">
        <v>378</v>
      </c>
      <c r="D294" s="218" t="s">
        <v>132</v>
      </c>
      <c r="E294" s="219" t="s">
        <v>740</v>
      </c>
      <c r="F294" s="220" t="s">
        <v>741</v>
      </c>
      <c r="G294" s="221" t="s">
        <v>249</v>
      </c>
      <c r="H294" s="222">
        <v>144.89</v>
      </c>
      <c r="I294" s="223"/>
      <c r="J294" s="224">
        <f>ROUND(I294*H294,2)</f>
        <v>0</v>
      </c>
      <c r="K294" s="220" t="s">
        <v>136</v>
      </c>
      <c r="L294" s="44"/>
      <c r="M294" s="225" t="s">
        <v>1</v>
      </c>
      <c r="N294" s="226" t="s">
        <v>44</v>
      </c>
      <c r="O294" s="91"/>
      <c r="P294" s="227">
        <f>O294*H294</f>
        <v>0</v>
      </c>
      <c r="Q294" s="227">
        <v>0.10362</v>
      </c>
      <c r="R294" s="227">
        <f>Q294*H294</f>
        <v>15.013501799999998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137</v>
      </c>
      <c r="AT294" s="229" t="s">
        <v>132</v>
      </c>
      <c r="AU294" s="229" t="s">
        <v>89</v>
      </c>
      <c r="AY294" s="17" t="s">
        <v>130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87</v>
      </c>
      <c r="BK294" s="230">
        <f>ROUND(I294*H294,2)</f>
        <v>0</v>
      </c>
      <c r="BL294" s="17" t="s">
        <v>137</v>
      </c>
      <c r="BM294" s="229" t="s">
        <v>742</v>
      </c>
    </row>
    <row r="295" spans="1:47" s="2" customFormat="1" ht="12">
      <c r="A295" s="38"/>
      <c r="B295" s="39"/>
      <c r="C295" s="40"/>
      <c r="D295" s="231" t="s">
        <v>139</v>
      </c>
      <c r="E295" s="40"/>
      <c r="F295" s="232" t="s">
        <v>743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139</v>
      </c>
      <c r="AU295" s="17" t="s">
        <v>89</v>
      </c>
    </row>
    <row r="296" spans="1:51" s="13" customFormat="1" ht="12">
      <c r="A296" s="13"/>
      <c r="B296" s="236"/>
      <c r="C296" s="237"/>
      <c r="D296" s="231" t="s">
        <v>141</v>
      </c>
      <c r="E296" s="238" t="s">
        <v>1</v>
      </c>
      <c r="F296" s="239" t="s">
        <v>744</v>
      </c>
      <c r="G296" s="237"/>
      <c r="H296" s="240">
        <v>144.89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141</v>
      </c>
      <c r="AU296" s="246" t="s">
        <v>89</v>
      </c>
      <c r="AV296" s="13" t="s">
        <v>89</v>
      </c>
      <c r="AW296" s="13" t="s">
        <v>35</v>
      </c>
      <c r="AX296" s="13" t="s">
        <v>87</v>
      </c>
      <c r="AY296" s="246" t="s">
        <v>130</v>
      </c>
    </row>
    <row r="297" spans="1:65" s="2" customFormat="1" ht="37.8" customHeight="1">
      <c r="A297" s="38"/>
      <c r="B297" s="39"/>
      <c r="C297" s="269" t="s">
        <v>385</v>
      </c>
      <c r="D297" s="269" t="s">
        <v>198</v>
      </c>
      <c r="E297" s="270" t="s">
        <v>399</v>
      </c>
      <c r="F297" s="271" t="s">
        <v>400</v>
      </c>
      <c r="G297" s="272" t="s">
        <v>249</v>
      </c>
      <c r="H297" s="273">
        <v>147.788</v>
      </c>
      <c r="I297" s="274"/>
      <c r="J297" s="275">
        <f>ROUND(I297*H297,2)</f>
        <v>0</v>
      </c>
      <c r="K297" s="271" t="s">
        <v>1</v>
      </c>
      <c r="L297" s="276"/>
      <c r="M297" s="277" t="s">
        <v>1</v>
      </c>
      <c r="N297" s="278" t="s">
        <v>44</v>
      </c>
      <c r="O297" s="91"/>
      <c r="P297" s="227">
        <f>O297*H297</f>
        <v>0</v>
      </c>
      <c r="Q297" s="227">
        <v>0.17</v>
      </c>
      <c r="R297" s="227">
        <f>Q297*H297</f>
        <v>25.123960000000004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188</v>
      </c>
      <c r="AT297" s="229" t="s">
        <v>198</v>
      </c>
      <c r="AU297" s="229" t="s">
        <v>89</v>
      </c>
      <c r="AY297" s="17" t="s">
        <v>130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87</v>
      </c>
      <c r="BK297" s="230">
        <f>ROUND(I297*H297,2)</f>
        <v>0</v>
      </c>
      <c r="BL297" s="17" t="s">
        <v>137</v>
      </c>
      <c r="BM297" s="229" t="s">
        <v>745</v>
      </c>
    </row>
    <row r="298" spans="1:47" s="2" customFormat="1" ht="12">
      <c r="A298" s="38"/>
      <c r="B298" s="39"/>
      <c r="C298" s="40"/>
      <c r="D298" s="231" t="s">
        <v>139</v>
      </c>
      <c r="E298" s="40"/>
      <c r="F298" s="232" t="s">
        <v>400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139</v>
      </c>
      <c r="AU298" s="17" t="s">
        <v>89</v>
      </c>
    </row>
    <row r="299" spans="1:47" s="2" customFormat="1" ht="12">
      <c r="A299" s="38"/>
      <c r="B299" s="39"/>
      <c r="C299" s="40"/>
      <c r="D299" s="231" t="s">
        <v>178</v>
      </c>
      <c r="E299" s="40"/>
      <c r="F299" s="268" t="s">
        <v>402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178</v>
      </c>
      <c r="AU299" s="17" t="s">
        <v>89</v>
      </c>
    </row>
    <row r="300" spans="1:51" s="13" customFormat="1" ht="12">
      <c r="A300" s="13"/>
      <c r="B300" s="236"/>
      <c r="C300" s="237"/>
      <c r="D300" s="231" t="s">
        <v>141</v>
      </c>
      <c r="E300" s="238" t="s">
        <v>1</v>
      </c>
      <c r="F300" s="239" t="s">
        <v>744</v>
      </c>
      <c r="G300" s="237"/>
      <c r="H300" s="240">
        <v>144.89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141</v>
      </c>
      <c r="AU300" s="246" t="s">
        <v>89</v>
      </c>
      <c r="AV300" s="13" t="s">
        <v>89</v>
      </c>
      <c r="AW300" s="13" t="s">
        <v>35</v>
      </c>
      <c r="AX300" s="13" t="s">
        <v>87</v>
      </c>
      <c r="AY300" s="246" t="s">
        <v>130</v>
      </c>
    </row>
    <row r="301" spans="1:51" s="13" customFormat="1" ht="12">
      <c r="A301" s="13"/>
      <c r="B301" s="236"/>
      <c r="C301" s="237"/>
      <c r="D301" s="231" t="s">
        <v>141</v>
      </c>
      <c r="E301" s="237"/>
      <c r="F301" s="239" t="s">
        <v>746</v>
      </c>
      <c r="G301" s="237"/>
      <c r="H301" s="240">
        <v>147.788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141</v>
      </c>
      <c r="AU301" s="246" t="s">
        <v>89</v>
      </c>
      <c r="AV301" s="13" t="s">
        <v>89</v>
      </c>
      <c r="AW301" s="13" t="s">
        <v>4</v>
      </c>
      <c r="AX301" s="13" t="s">
        <v>87</v>
      </c>
      <c r="AY301" s="246" t="s">
        <v>130</v>
      </c>
    </row>
    <row r="302" spans="1:63" s="12" customFormat="1" ht="22.8" customHeight="1">
      <c r="A302" s="12"/>
      <c r="B302" s="202"/>
      <c r="C302" s="203"/>
      <c r="D302" s="204" t="s">
        <v>78</v>
      </c>
      <c r="E302" s="216" t="s">
        <v>173</v>
      </c>
      <c r="F302" s="216" t="s">
        <v>747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SUM(P303:P305)</f>
        <v>0</v>
      </c>
      <c r="Q302" s="210"/>
      <c r="R302" s="211">
        <f>SUM(R303:R305)</f>
        <v>6.021686</v>
      </c>
      <c r="S302" s="210"/>
      <c r="T302" s="212">
        <f>SUM(T303:T305)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87</v>
      </c>
      <c r="AT302" s="214" t="s">
        <v>78</v>
      </c>
      <c r="AU302" s="214" t="s">
        <v>87</v>
      </c>
      <c r="AY302" s="213" t="s">
        <v>130</v>
      </c>
      <c r="BK302" s="215">
        <f>SUM(BK303:BK305)</f>
        <v>0</v>
      </c>
    </row>
    <row r="303" spans="1:65" s="2" customFormat="1" ht="21.75" customHeight="1">
      <c r="A303" s="38"/>
      <c r="B303" s="39"/>
      <c r="C303" s="218" t="s">
        <v>392</v>
      </c>
      <c r="D303" s="218" t="s">
        <v>132</v>
      </c>
      <c r="E303" s="219" t="s">
        <v>748</v>
      </c>
      <c r="F303" s="220" t="s">
        <v>749</v>
      </c>
      <c r="G303" s="221" t="s">
        <v>249</v>
      </c>
      <c r="H303" s="222">
        <v>32.78</v>
      </c>
      <c r="I303" s="223"/>
      <c r="J303" s="224">
        <f>ROUND(I303*H303,2)</f>
        <v>0</v>
      </c>
      <c r="K303" s="220" t="s">
        <v>136</v>
      </c>
      <c r="L303" s="44"/>
      <c r="M303" s="225" t="s">
        <v>1</v>
      </c>
      <c r="N303" s="226" t="s">
        <v>44</v>
      </c>
      <c r="O303" s="91"/>
      <c r="P303" s="227">
        <f>O303*H303</f>
        <v>0</v>
      </c>
      <c r="Q303" s="227">
        <v>0.1837</v>
      </c>
      <c r="R303" s="227">
        <f>Q303*H303</f>
        <v>6.021686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137</v>
      </c>
      <c r="AT303" s="229" t="s">
        <v>132</v>
      </c>
      <c r="AU303" s="229" t="s">
        <v>89</v>
      </c>
      <c r="AY303" s="17" t="s">
        <v>130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87</v>
      </c>
      <c r="BK303" s="230">
        <f>ROUND(I303*H303,2)</f>
        <v>0</v>
      </c>
      <c r="BL303" s="17" t="s">
        <v>137</v>
      </c>
      <c r="BM303" s="229" t="s">
        <v>750</v>
      </c>
    </row>
    <row r="304" spans="1:47" s="2" customFormat="1" ht="12">
      <c r="A304" s="38"/>
      <c r="B304" s="39"/>
      <c r="C304" s="40"/>
      <c r="D304" s="231" t="s">
        <v>139</v>
      </c>
      <c r="E304" s="40"/>
      <c r="F304" s="232" t="s">
        <v>751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139</v>
      </c>
      <c r="AU304" s="17" t="s">
        <v>89</v>
      </c>
    </row>
    <row r="305" spans="1:51" s="13" customFormat="1" ht="12">
      <c r="A305" s="13"/>
      <c r="B305" s="236"/>
      <c r="C305" s="237"/>
      <c r="D305" s="231" t="s">
        <v>141</v>
      </c>
      <c r="E305" s="238" t="s">
        <v>1</v>
      </c>
      <c r="F305" s="239" t="s">
        <v>752</v>
      </c>
      <c r="G305" s="237"/>
      <c r="H305" s="240">
        <v>32.78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141</v>
      </c>
      <c r="AU305" s="246" t="s">
        <v>89</v>
      </c>
      <c r="AV305" s="13" t="s">
        <v>89</v>
      </c>
      <c r="AW305" s="13" t="s">
        <v>35</v>
      </c>
      <c r="AX305" s="13" t="s">
        <v>87</v>
      </c>
      <c r="AY305" s="246" t="s">
        <v>130</v>
      </c>
    </row>
    <row r="306" spans="1:63" s="12" customFormat="1" ht="22.8" customHeight="1">
      <c r="A306" s="12"/>
      <c r="B306" s="202"/>
      <c r="C306" s="203"/>
      <c r="D306" s="204" t="s">
        <v>78</v>
      </c>
      <c r="E306" s="216" t="s">
        <v>188</v>
      </c>
      <c r="F306" s="216" t="s">
        <v>423</v>
      </c>
      <c r="G306" s="203"/>
      <c r="H306" s="203"/>
      <c r="I306" s="206"/>
      <c r="J306" s="217">
        <f>BK306</f>
        <v>0</v>
      </c>
      <c r="K306" s="203"/>
      <c r="L306" s="208"/>
      <c r="M306" s="209"/>
      <c r="N306" s="210"/>
      <c r="O306" s="210"/>
      <c r="P306" s="211">
        <f>SUM(P307:P347)</f>
        <v>0</v>
      </c>
      <c r="Q306" s="210"/>
      <c r="R306" s="211">
        <f>SUM(R307:R347)</f>
        <v>3.15188</v>
      </c>
      <c r="S306" s="210"/>
      <c r="T306" s="212">
        <f>SUM(T307:T347)</f>
        <v>1.3308799999999998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87</v>
      </c>
      <c r="AT306" s="214" t="s">
        <v>78</v>
      </c>
      <c r="AU306" s="214" t="s">
        <v>87</v>
      </c>
      <c r="AY306" s="213" t="s">
        <v>130</v>
      </c>
      <c r="BK306" s="215">
        <f>SUM(BK307:BK347)</f>
        <v>0</v>
      </c>
    </row>
    <row r="307" spans="1:65" s="2" customFormat="1" ht="24.15" customHeight="1">
      <c r="A307" s="38"/>
      <c r="B307" s="39"/>
      <c r="C307" s="218" t="s">
        <v>398</v>
      </c>
      <c r="D307" s="218" t="s">
        <v>132</v>
      </c>
      <c r="E307" s="219" t="s">
        <v>425</v>
      </c>
      <c r="F307" s="220" t="s">
        <v>426</v>
      </c>
      <c r="G307" s="221" t="s">
        <v>427</v>
      </c>
      <c r="H307" s="222">
        <v>6</v>
      </c>
      <c r="I307" s="223"/>
      <c r="J307" s="224">
        <f>ROUND(I307*H307,2)</f>
        <v>0</v>
      </c>
      <c r="K307" s="220" t="s">
        <v>155</v>
      </c>
      <c r="L307" s="44"/>
      <c r="M307" s="225" t="s">
        <v>1</v>
      </c>
      <c r="N307" s="226" t="s">
        <v>44</v>
      </c>
      <c r="O307" s="91"/>
      <c r="P307" s="227">
        <f>O307*H307</f>
        <v>0</v>
      </c>
      <c r="Q307" s="227">
        <v>0.00276</v>
      </c>
      <c r="R307" s="227">
        <f>Q307*H307</f>
        <v>0.01656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137</v>
      </c>
      <c r="AT307" s="229" t="s">
        <v>132</v>
      </c>
      <c r="AU307" s="229" t="s">
        <v>89</v>
      </c>
      <c r="AY307" s="17" t="s">
        <v>130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87</v>
      </c>
      <c r="BK307" s="230">
        <f>ROUND(I307*H307,2)</f>
        <v>0</v>
      </c>
      <c r="BL307" s="17" t="s">
        <v>137</v>
      </c>
      <c r="BM307" s="229" t="s">
        <v>753</v>
      </c>
    </row>
    <row r="308" spans="1:47" s="2" customFormat="1" ht="12">
      <c r="A308" s="38"/>
      <c r="B308" s="39"/>
      <c r="C308" s="40"/>
      <c r="D308" s="231" t="s">
        <v>139</v>
      </c>
      <c r="E308" s="40"/>
      <c r="F308" s="232" t="s">
        <v>429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139</v>
      </c>
      <c r="AU308" s="17" t="s">
        <v>89</v>
      </c>
    </row>
    <row r="309" spans="1:51" s="13" customFormat="1" ht="12">
      <c r="A309" s="13"/>
      <c r="B309" s="236"/>
      <c r="C309" s="237"/>
      <c r="D309" s="231" t="s">
        <v>141</v>
      </c>
      <c r="E309" s="238" t="s">
        <v>1</v>
      </c>
      <c r="F309" s="239" t="s">
        <v>173</v>
      </c>
      <c r="G309" s="237"/>
      <c r="H309" s="240">
        <v>6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141</v>
      </c>
      <c r="AU309" s="246" t="s">
        <v>89</v>
      </c>
      <c r="AV309" s="13" t="s">
        <v>89</v>
      </c>
      <c r="AW309" s="13" t="s">
        <v>35</v>
      </c>
      <c r="AX309" s="13" t="s">
        <v>87</v>
      </c>
      <c r="AY309" s="246" t="s">
        <v>130</v>
      </c>
    </row>
    <row r="310" spans="1:65" s="2" customFormat="1" ht="24.15" customHeight="1">
      <c r="A310" s="38"/>
      <c r="B310" s="39"/>
      <c r="C310" s="218" t="s">
        <v>404</v>
      </c>
      <c r="D310" s="218" t="s">
        <v>132</v>
      </c>
      <c r="E310" s="219" t="s">
        <v>431</v>
      </c>
      <c r="F310" s="220" t="s">
        <v>432</v>
      </c>
      <c r="G310" s="221" t="s">
        <v>135</v>
      </c>
      <c r="H310" s="222">
        <v>0.589</v>
      </c>
      <c r="I310" s="223"/>
      <c r="J310" s="224">
        <f>ROUND(I310*H310,2)</f>
        <v>0</v>
      </c>
      <c r="K310" s="220" t="s">
        <v>155</v>
      </c>
      <c r="L310" s="44"/>
      <c r="M310" s="225" t="s">
        <v>1</v>
      </c>
      <c r="N310" s="226" t="s">
        <v>44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1.92</v>
      </c>
      <c r="T310" s="228">
        <f>S310*H310</f>
        <v>1.1308799999999999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137</v>
      </c>
      <c r="AT310" s="229" t="s">
        <v>132</v>
      </c>
      <c r="AU310" s="229" t="s">
        <v>89</v>
      </c>
      <c r="AY310" s="17" t="s">
        <v>130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87</v>
      </c>
      <c r="BK310" s="230">
        <f>ROUND(I310*H310,2)</f>
        <v>0</v>
      </c>
      <c r="BL310" s="17" t="s">
        <v>137</v>
      </c>
      <c r="BM310" s="229" t="s">
        <v>754</v>
      </c>
    </row>
    <row r="311" spans="1:47" s="2" customFormat="1" ht="12">
      <c r="A311" s="38"/>
      <c r="B311" s="39"/>
      <c r="C311" s="40"/>
      <c r="D311" s="231" t="s">
        <v>139</v>
      </c>
      <c r="E311" s="40"/>
      <c r="F311" s="232" t="s">
        <v>434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139</v>
      </c>
      <c r="AU311" s="17" t="s">
        <v>89</v>
      </c>
    </row>
    <row r="312" spans="1:51" s="13" customFormat="1" ht="12">
      <c r="A312" s="13"/>
      <c r="B312" s="236"/>
      <c r="C312" s="237"/>
      <c r="D312" s="231" t="s">
        <v>141</v>
      </c>
      <c r="E312" s="238" t="s">
        <v>1</v>
      </c>
      <c r="F312" s="239" t="s">
        <v>681</v>
      </c>
      <c r="G312" s="237"/>
      <c r="H312" s="240">
        <v>0.589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141</v>
      </c>
      <c r="AU312" s="246" t="s">
        <v>89</v>
      </c>
      <c r="AV312" s="13" t="s">
        <v>89</v>
      </c>
      <c r="AW312" s="13" t="s">
        <v>35</v>
      </c>
      <c r="AX312" s="13" t="s">
        <v>87</v>
      </c>
      <c r="AY312" s="246" t="s">
        <v>130</v>
      </c>
    </row>
    <row r="313" spans="1:65" s="2" customFormat="1" ht="24.15" customHeight="1">
      <c r="A313" s="38"/>
      <c r="B313" s="39"/>
      <c r="C313" s="218" t="s">
        <v>410</v>
      </c>
      <c r="D313" s="218" t="s">
        <v>132</v>
      </c>
      <c r="E313" s="219" t="s">
        <v>436</v>
      </c>
      <c r="F313" s="220" t="s">
        <v>437</v>
      </c>
      <c r="G313" s="221" t="s">
        <v>438</v>
      </c>
      <c r="H313" s="222">
        <v>3</v>
      </c>
      <c r="I313" s="223"/>
      <c r="J313" s="224">
        <f>ROUND(I313*H313,2)</f>
        <v>0</v>
      </c>
      <c r="K313" s="220" t="s">
        <v>155</v>
      </c>
      <c r="L313" s="44"/>
      <c r="M313" s="225" t="s">
        <v>1</v>
      </c>
      <c r="N313" s="226" t="s">
        <v>44</v>
      </c>
      <c r="O313" s="91"/>
      <c r="P313" s="227">
        <f>O313*H313</f>
        <v>0</v>
      </c>
      <c r="Q313" s="227">
        <v>0.3409</v>
      </c>
      <c r="R313" s="227">
        <f>Q313*H313</f>
        <v>1.0227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137</v>
      </c>
      <c r="AT313" s="229" t="s">
        <v>132</v>
      </c>
      <c r="AU313" s="229" t="s">
        <v>89</v>
      </c>
      <c r="AY313" s="17" t="s">
        <v>130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87</v>
      </c>
      <c r="BK313" s="230">
        <f>ROUND(I313*H313,2)</f>
        <v>0</v>
      </c>
      <c r="BL313" s="17" t="s">
        <v>137</v>
      </c>
      <c r="BM313" s="229" t="s">
        <v>755</v>
      </c>
    </row>
    <row r="314" spans="1:47" s="2" customFormat="1" ht="12">
      <c r="A314" s="38"/>
      <c r="B314" s="39"/>
      <c r="C314" s="40"/>
      <c r="D314" s="231" t="s">
        <v>139</v>
      </c>
      <c r="E314" s="40"/>
      <c r="F314" s="232" t="s">
        <v>440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139</v>
      </c>
      <c r="AU314" s="17" t="s">
        <v>89</v>
      </c>
    </row>
    <row r="315" spans="1:47" s="2" customFormat="1" ht="12">
      <c r="A315" s="38"/>
      <c r="B315" s="39"/>
      <c r="C315" s="40"/>
      <c r="D315" s="231" t="s">
        <v>178</v>
      </c>
      <c r="E315" s="40"/>
      <c r="F315" s="268" t="s">
        <v>441</v>
      </c>
      <c r="G315" s="40"/>
      <c r="H315" s="40"/>
      <c r="I315" s="233"/>
      <c r="J315" s="40"/>
      <c r="K315" s="40"/>
      <c r="L315" s="44"/>
      <c r="M315" s="234"/>
      <c r="N315" s="23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178</v>
      </c>
      <c r="AU315" s="17" t="s">
        <v>89</v>
      </c>
    </row>
    <row r="316" spans="1:51" s="13" customFormat="1" ht="12">
      <c r="A316" s="13"/>
      <c r="B316" s="236"/>
      <c r="C316" s="237"/>
      <c r="D316" s="231" t="s">
        <v>141</v>
      </c>
      <c r="E316" s="238" t="s">
        <v>1</v>
      </c>
      <c r="F316" s="239" t="s">
        <v>152</v>
      </c>
      <c r="G316" s="237"/>
      <c r="H316" s="240">
        <v>3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141</v>
      </c>
      <c r="AU316" s="246" t="s">
        <v>89</v>
      </c>
      <c r="AV316" s="13" t="s">
        <v>89</v>
      </c>
      <c r="AW316" s="13" t="s">
        <v>35</v>
      </c>
      <c r="AX316" s="13" t="s">
        <v>87</v>
      </c>
      <c r="AY316" s="246" t="s">
        <v>130</v>
      </c>
    </row>
    <row r="317" spans="1:65" s="2" customFormat="1" ht="24.15" customHeight="1">
      <c r="A317" s="38"/>
      <c r="B317" s="39"/>
      <c r="C317" s="269" t="s">
        <v>417</v>
      </c>
      <c r="D317" s="269" t="s">
        <v>198</v>
      </c>
      <c r="E317" s="270" t="s">
        <v>443</v>
      </c>
      <c r="F317" s="271" t="s">
        <v>444</v>
      </c>
      <c r="G317" s="272" t="s">
        <v>438</v>
      </c>
      <c r="H317" s="273">
        <v>3</v>
      </c>
      <c r="I317" s="274"/>
      <c r="J317" s="275">
        <f>ROUND(I317*H317,2)</f>
        <v>0</v>
      </c>
      <c r="K317" s="271" t="s">
        <v>155</v>
      </c>
      <c r="L317" s="276"/>
      <c r="M317" s="277" t="s">
        <v>1</v>
      </c>
      <c r="N317" s="278" t="s">
        <v>44</v>
      </c>
      <c r="O317" s="91"/>
      <c r="P317" s="227">
        <f>O317*H317</f>
        <v>0</v>
      </c>
      <c r="Q317" s="227">
        <v>0.027</v>
      </c>
      <c r="R317" s="227">
        <f>Q317*H317</f>
        <v>0.081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188</v>
      </c>
      <c r="AT317" s="229" t="s">
        <v>198</v>
      </c>
      <c r="AU317" s="229" t="s">
        <v>89</v>
      </c>
      <c r="AY317" s="17" t="s">
        <v>130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87</v>
      </c>
      <c r="BK317" s="230">
        <f>ROUND(I317*H317,2)</f>
        <v>0</v>
      </c>
      <c r="BL317" s="17" t="s">
        <v>137</v>
      </c>
      <c r="BM317" s="229" t="s">
        <v>756</v>
      </c>
    </row>
    <row r="318" spans="1:47" s="2" customFormat="1" ht="12">
      <c r="A318" s="38"/>
      <c r="B318" s="39"/>
      <c r="C318" s="40"/>
      <c r="D318" s="231" t="s">
        <v>139</v>
      </c>
      <c r="E318" s="40"/>
      <c r="F318" s="232" t="s">
        <v>444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139</v>
      </c>
      <c r="AU318" s="17" t="s">
        <v>89</v>
      </c>
    </row>
    <row r="319" spans="1:51" s="13" customFormat="1" ht="12">
      <c r="A319" s="13"/>
      <c r="B319" s="236"/>
      <c r="C319" s="237"/>
      <c r="D319" s="231" t="s">
        <v>141</v>
      </c>
      <c r="E319" s="238" t="s">
        <v>1</v>
      </c>
      <c r="F319" s="239" t="s">
        <v>152</v>
      </c>
      <c r="G319" s="237"/>
      <c r="H319" s="240">
        <v>3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6" t="s">
        <v>141</v>
      </c>
      <c r="AU319" s="246" t="s">
        <v>89</v>
      </c>
      <c r="AV319" s="13" t="s">
        <v>89</v>
      </c>
      <c r="AW319" s="13" t="s">
        <v>35</v>
      </c>
      <c r="AX319" s="13" t="s">
        <v>87</v>
      </c>
      <c r="AY319" s="246" t="s">
        <v>130</v>
      </c>
    </row>
    <row r="320" spans="1:65" s="2" customFormat="1" ht="21.75" customHeight="1">
      <c r="A320" s="38"/>
      <c r="B320" s="39"/>
      <c r="C320" s="269" t="s">
        <v>424</v>
      </c>
      <c r="D320" s="269" t="s">
        <v>198</v>
      </c>
      <c r="E320" s="270" t="s">
        <v>447</v>
      </c>
      <c r="F320" s="271" t="s">
        <v>448</v>
      </c>
      <c r="G320" s="272" t="s">
        <v>438</v>
      </c>
      <c r="H320" s="273">
        <v>3</v>
      </c>
      <c r="I320" s="274"/>
      <c r="J320" s="275">
        <f>ROUND(I320*H320,2)</f>
        <v>0</v>
      </c>
      <c r="K320" s="271" t="s">
        <v>155</v>
      </c>
      <c r="L320" s="276"/>
      <c r="M320" s="277" t="s">
        <v>1</v>
      </c>
      <c r="N320" s="278" t="s">
        <v>44</v>
      </c>
      <c r="O320" s="91"/>
      <c r="P320" s="227">
        <f>O320*H320</f>
        <v>0</v>
      </c>
      <c r="Q320" s="227">
        <v>0.111</v>
      </c>
      <c r="R320" s="227">
        <f>Q320*H320</f>
        <v>0.333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188</v>
      </c>
      <c r="AT320" s="229" t="s">
        <v>198</v>
      </c>
      <c r="AU320" s="229" t="s">
        <v>89</v>
      </c>
      <c r="AY320" s="17" t="s">
        <v>130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87</v>
      </c>
      <c r="BK320" s="230">
        <f>ROUND(I320*H320,2)</f>
        <v>0</v>
      </c>
      <c r="BL320" s="17" t="s">
        <v>137</v>
      </c>
      <c r="BM320" s="229" t="s">
        <v>757</v>
      </c>
    </row>
    <row r="321" spans="1:47" s="2" customFormat="1" ht="12">
      <c r="A321" s="38"/>
      <c r="B321" s="39"/>
      <c r="C321" s="40"/>
      <c r="D321" s="231" t="s">
        <v>139</v>
      </c>
      <c r="E321" s="40"/>
      <c r="F321" s="232" t="s">
        <v>448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139</v>
      </c>
      <c r="AU321" s="17" t="s">
        <v>89</v>
      </c>
    </row>
    <row r="322" spans="1:51" s="13" customFormat="1" ht="12">
      <c r="A322" s="13"/>
      <c r="B322" s="236"/>
      <c r="C322" s="237"/>
      <c r="D322" s="231" t="s">
        <v>141</v>
      </c>
      <c r="E322" s="238" t="s">
        <v>1</v>
      </c>
      <c r="F322" s="239" t="s">
        <v>152</v>
      </c>
      <c r="G322" s="237"/>
      <c r="H322" s="240">
        <v>3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141</v>
      </c>
      <c r="AU322" s="246" t="s">
        <v>89</v>
      </c>
      <c r="AV322" s="13" t="s">
        <v>89</v>
      </c>
      <c r="AW322" s="13" t="s">
        <v>35</v>
      </c>
      <c r="AX322" s="13" t="s">
        <v>87</v>
      </c>
      <c r="AY322" s="246" t="s">
        <v>130</v>
      </c>
    </row>
    <row r="323" spans="1:65" s="2" customFormat="1" ht="24.15" customHeight="1">
      <c r="A323" s="38"/>
      <c r="B323" s="39"/>
      <c r="C323" s="269" t="s">
        <v>430</v>
      </c>
      <c r="D323" s="269" t="s">
        <v>198</v>
      </c>
      <c r="E323" s="270" t="s">
        <v>451</v>
      </c>
      <c r="F323" s="271" t="s">
        <v>452</v>
      </c>
      <c r="G323" s="272" t="s">
        <v>438</v>
      </c>
      <c r="H323" s="273">
        <v>3</v>
      </c>
      <c r="I323" s="274"/>
      <c r="J323" s="275">
        <f>ROUND(I323*H323,2)</f>
        <v>0</v>
      </c>
      <c r="K323" s="271" t="s">
        <v>155</v>
      </c>
      <c r="L323" s="276"/>
      <c r="M323" s="277" t="s">
        <v>1</v>
      </c>
      <c r="N323" s="278" t="s">
        <v>44</v>
      </c>
      <c r="O323" s="91"/>
      <c r="P323" s="227">
        <f>O323*H323</f>
        <v>0</v>
      </c>
      <c r="Q323" s="227">
        <v>0.057</v>
      </c>
      <c r="R323" s="227">
        <f>Q323*H323</f>
        <v>0.171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188</v>
      </c>
      <c r="AT323" s="229" t="s">
        <v>198</v>
      </c>
      <c r="AU323" s="229" t="s">
        <v>89</v>
      </c>
      <c r="AY323" s="17" t="s">
        <v>130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87</v>
      </c>
      <c r="BK323" s="230">
        <f>ROUND(I323*H323,2)</f>
        <v>0</v>
      </c>
      <c r="BL323" s="17" t="s">
        <v>137</v>
      </c>
      <c r="BM323" s="229" t="s">
        <v>758</v>
      </c>
    </row>
    <row r="324" spans="1:47" s="2" customFormat="1" ht="12">
      <c r="A324" s="38"/>
      <c r="B324" s="39"/>
      <c r="C324" s="40"/>
      <c r="D324" s="231" t="s">
        <v>139</v>
      </c>
      <c r="E324" s="40"/>
      <c r="F324" s="232" t="s">
        <v>452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139</v>
      </c>
      <c r="AU324" s="17" t="s">
        <v>89</v>
      </c>
    </row>
    <row r="325" spans="1:51" s="13" customFormat="1" ht="12">
      <c r="A325" s="13"/>
      <c r="B325" s="236"/>
      <c r="C325" s="237"/>
      <c r="D325" s="231" t="s">
        <v>141</v>
      </c>
      <c r="E325" s="238" t="s">
        <v>1</v>
      </c>
      <c r="F325" s="239" t="s">
        <v>152</v>
      </c>
      <c r="G325" s="237"/>
      <c r="H325" s="240">
        <v>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141</v>
      </c>
      <c r="AU325" s="246" t="s">
        <v>89</v>
      </c>
      <c r="AV325" s="13" t="s">
        <v>89</v>
      </c>
      <c r="AW325" s="13" t="s">
        <v>35</v>
      </c>
      <c r="AX325" s="13" t="s">
        <v>87</v>
      </c>
      <c r="AY325" s="246" t="s">
        <v>130</v>
      </c>
    </row>
    <row r="326" spans="1:65" s="2" customFormat="1" ht="24.15" customHeight="1">
      <c r="A326" s="38"/>
      <c r="B326" s="39"/>
      <c r="C326" s="269" t="s">
        <v>435</v>
      </c>
      <c r="D326" s="269" t="s">
        <v>198</v>
      </c>
      <c r="E326" s="270" t="s">
        <v>455</v>
      </c>
      <c r="F326" s="271" t="s">
        <v>456</v>
      </c>
      <c r="G326" s="272" t="s">
        <v>438</v>
      </c>
      <c r="H326" s="273">
        <v>3</v>
      </c>
      <c r="I326" s="274"/>
      <c r="J326" s="275">
        <f>ROUND(I326*H326,2)</f>
        <v>0</v>
      </c>
      <c r="K326" s="271" t="s">
        <v>155</v>
      </c>
      <c r="L326" s="276"/>
      <c r="M326" s="277" t="s">
        <v>1</v>
      </c>
      <c r="N326" s="278" t="s">
        <v>44</v>
      </c>
      <c r="O326" s="91"/>
      <c r="P326" s="227">
        <f>O326*H326</f>
        <v>0</v>
      </c>
      <c r="Q326" s="227">
        <v>0.097</v>
      </c>
      <c r="R326" s="227">
        <f>Q326*H326</f>
        <v>0.29100000000000004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188</v>
      </c>
      <c r="AT326" s="229" t="s">
        <v>198</v>
      </c>
      <c r="AU326" s="229" t="s">
        <v>89</v>
      </c>
      <c r="AY326" s="17" t="s">
        <v>130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87</v>
      </c>
      <c r="BK326" s="230">
        <f>ROUND(I326*H326,2)</f>
        <v>0</v>
      </c>
      <c r="BL326" s="17" t="s">
        <v>137</v>
      </c>
      <c r="BM326" s="229" t="s">
        <v>759</v>
      </c>
    </row>
    <row r="327" spans="1:47" s="2" customFormat="1" ht="12">
      <c r="A327" s="38"/>
      <c r="B327" s="39"/>
      <c r="C327" s="40"/>
      <c r="D327" s="231" t="s">
        <v>139</v>
      </c>
      <c r="E327" s="40"/>
      <c r="F327" s="232" t="s">
        <v>456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139</v>
      </c>
      <c r="AU327" s="17" t="s">
        <v>89</v>
      </c>
    </row>
    <row r="328" spans="1:51" s="13" customFormat="1" ht="12">
      <c r="A328" s="13"/>
      <c r="B328" s="236"/>
      <c r="C328" s="237"/>
      <c r="D328" s="231" t="s">
        <v>141</v>
      </c>
      <c r="E328" s="238" t="s">
        <v>1</v>
      </c>
      <c r="F328" s="239" t="s">
        <v>152</v>
      </c>
      <c r="G328" s="237"/>
      <c r="H328" s="240">
        <v>3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141</v>
      </c>
      <c r="AU328" s="246" t="s">
        <v>89</v>
      </c>
      <c r="AV328" s="13" t="s">
        <v>89</v>
      </c>
      <c r="AW328" s="13" t="s">
        <v>35</v>
      </c>
      <c r="AX328" s="13" t="s">
        <v>87</v>
      </c>
      <c r="AY328" s="246" t="s">
        <v>130</v>
      </c>
    </row>
    <row r="329" spans="1:65" s="2" customFormat="1" ht="24.15" customHeight="1">
      <c r="A329" s="38"/>
      <c r="B329" s="39"/>
      <c r="C329" s="269" t="s">
        <v>442</v>
      </c>
      <c r="D329" s="269" t="s">
        <v>198</v>
      </c>
      <c r="E329" s="270" t="s">
        <v>459</v>
      </c>
      <c r="F329" s="271" t="s">
        <v>460</v>
      </c>
      <c r="G329" s="272" t="s">
        <v>438</v>
      </c>
      <c r="H329" s="273">
        <v>3</v>
      </c>
      <c r="I329" s="274"/>
      <c r="J329" s="275">
        <f>ROUND(I329*H329,2)</f>
        <v>0</v>
      </c>
      <c r="K329" s="271" t="s">
        <v>155</v>
      </c>
      <c r="L329" s="276"/>
      <c r="M329" s="277" t="s">
        <v>1</v>
      </c>
      <c r="N329" s="278" t="s">
        <v>44</v>
      </c>
      <c r="O329" s="91"/>
      <c r="P329" s="227">
        <f>O329*H329</f>
        <v>0</v>
      </c>
      <c r="Q329" s="227">
        <v>0.004</v>
      </c>
      <c r="R329" s="227">
        <f>Q329*H329</f>
        <v>0.012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188</v>
      </c>
      <c r="AT329" s="229" t="s">
        <v>198</v>
      </c>
      <c r="AU329" s="229" t="s">
        <v>89</v>
      </c>
      <c r="AY329" s="17" t="s">
        <v>130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87</v>
      </c>
      <c r="BK329" s="230">
        <f>ROUND(I329*H329,2)</f>
        <v>0</v>
      </c>
      <c r="BL329" s="17" t="s">
        <v>137</v>
      </c>
      <c r="BM329" s="229" t="s">
        <v>760</v>
      </c>
    </row>
    <row r="330" spans="1:47" s="2" customFormat="1" ht="12">
      <c r="A330" s="38"/>
      <c r="B330" s="39"/>
      <c r="C330" s="40"/>
      <c r="D330" s="231" t="s">
        <v>139</v>
      </c>
      <c r="E330" s="40"/>
      <c r="F330" s="232" t="s">
        <v>460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139</v>
      </c>
      <c r="AU330" s="17" t="s">
        <v>89</v>
      </c>
    </row>
    <row r="331" spans="1:51" s="13" customFormat="1" ht="12">
      <c r="A331" s="13"/>
      <c r="B331" s="236"/>
      <c r="C331" s="237"/>
      <c r="D331" s="231" t="s">
        <v>141</v>
      </c>
      <c r="E331" s="238" t="s">
        <v>1</v>
      </c>
      <c r="F331" s="239" t="s">
        <v>152</v>
      </c>
      <c r="G331" s="237"/>
      <c r="H331" s="240">
        <v>3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6" t="s">
        <v>141</v>
      </c>
      <c r="AU331" s="246" t="s">
        <v>89</v>
      </c>
      <c r="AV331" s="13" t="s">
        <v>89</v>
      </c>
      <c r="AW331" s="13" t="s">
        <v>35</v>
      </c>
      <c r="AX331" s="13" t="s">
        <v>87</v>
      </c>
      <c r="AY331" s="246" t="s">
        <v>130</v>
      </c>
    </row>
    <row r="332" spans="1:65" s="2" customFormat="1" ht="24.15" customHeight="1">
      <c r="A332" s="38"/>
      <c r="B332" s="39"/>
      <c r="C332" s="218" t="s">
        <v>446</v>
      </c>
      <c r="D332" s="218" t="s">
        <v>132</v>
      </c>
      <c r="E332" s="219" t="s">
        <v>463</v>
      </c>
      <c r="F332" s="220" t="s">
        <v>464</v>
      </c>
      <c r="G332" s="221" t="s">
        <v>438</v>
      </c>
      <c r="H332" s="222">
        <v>2</v>
      </c>
      <c r="I332" s="223"/>
      <c r="J332" s="224">
        <f>ROUND(I332*H332,2)</f>
        <v>0</v>
      </c>
      <c r="K332" s="220" t="s">
        <v>155</v>
      </c>
      <c r="L332" s="44"/>
      <c r="M332" s="225" t="s">
        <v>1</v>
      </c>
      <c r="N332" s="226" t="s">
        <v>44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0.1</v>
      </c>
      <c r="T332" s="228">
        <f>S332*H332</f>
        <v>0.2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137</v>
      </c>
      <c r="AT332" s="229" t="s">
        <v>132</v>
      </c>
      <c r="AU332" s="229" t="s">
        <v>89</v>
      </c>
      <c r="AY332" s="17" t="s">
        <v>130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87</v>
      </c>
      <c r="BK332" s="230">
        <f>ROUND(I332*H332,2)</f>
        <v>0</v>
      </c>
      <c r="BL332" s="17" t="s">
        <v>137</v>
      </c>
      <c r="BM332" s="229" t="s">
        <v>761</v>
      </c>
    </row>
    <row r="333" spans="1:47" s="2" customFormat="1" ht="12">
      <c r="A333" s="38"/>
      <c r="B333" s="39"/>
      <c r="C333" s="40"/>
      <c r="D333" s="231" t="s">
        <v>139</v>
      </c>
      <c r="E333" s="40"/>
      <c r="F333" s="232" t="s">
        <v>466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139</v>
      </c>
      <c r="AU333" s="17" t="s">
        <v>89</v>
      </c>
    </row>
    <row r="334" spans="1:51" s="13" customFormat="1" ht="12">
      <c r="A334" s="13"/>
      <c r="B334" s="236"/>
      <c r="C334" s="237"/>
      <c r="D334" s="231" t="s">
        <v>141</v>
      </c>
      <c r="E334" s="238" t="s">
        <v>1</v>
      </c>
      <c r="F334" s="239" t="s">
        <v>89</v>
      </c>
      <c r="G334" s="237"/>
      <c r="H334" s="240">
        <v>2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141</v>
      </c>
      <c r="AU334" s="246" t="s">
        <v>89</v>
      </c>
      <c r="AV334" s="13" t="s">
        <v>89</v>
      </c>
      <c r="AW334" s="13" t="s">
        <v>35</v>
      </c>
      <c r="AX334" s="13" t="s">
        <v>87</v>
      </c>
      <c r="AY334" s="246" t="s">
        <v>130</v>
      </c>
    </row>
    <row r="335" spans="1:65" s="2" customFormat="1" ht="24.15" customHeight="1">
      <c r="A335" s="38"/>
      <c r="B335" s="39"/>
      <c r="C335" s="218" t="s">
        <v>450</v>
      </c>
      <c r="D335" s="218" t="s">
        <v>132</v>
      </c>
      <c r="E335" s="219" t="s">
        <v>468</v>
      </c>
      <c r="F335" s="220" t="s">
        <v>469</v>
      </c>
      <c r="G335" s="221" t="s">
        <v>438</v>
      </c>
      <c r="H335" s="222">
        <v>3</v>
      </c>
      <c r="I335" s="223"/>
      <c r="J335" s="224">
        <f>ROUND(I335*H335,2)</f>
        <v>0</v>
      </c>
      <c r="K335" s="220" t="s">
        <v>155</v>
      </c>
      <c r="L335" s="44"/>
      <c r="M335" s="225" t="s">
        <v>1</v>
      </c>
      <c r="N335" s="226" t="s">
        <v>44</v>
      </c>
      <c r="O335" s="91"/>
      <c r="P335" s="227">
        <f>O335*H335</f>
        <v>0</v>
      </c>
      <c r="Q335" s="227">
        <v>0.21734</v>
      </c>
      <c r="R335" s="227">
        <f>Q335*H335</f>
        <v>0.65202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137</v>
      </c>
      <c r="AT335" s="229" t="s">
        <v>132</v>
      </c>
      <c r="AU335" s="229" t="s">
        <v>89</v>
      </c>
      <c r="AY335" s="17" t="s">
        <v>130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87</v>
      </c>
      <c r="BK335" s="230">
        <f>ROUND(I335*H335,2)</f>
        <v>0</v>
      </c>
      <c r="BL335" s="17" t="s">
        <v>137</v>
      </c>
      <c r="BM335" s="229" t="s">
        <v>762</v>
      </c>
    </row>
    <row r="336" spans="1:47" s="2" customFormat="1" ht="12">
      <c r="A336" s="38"/>
      <c r="B336" s="39"/>
      <c r="C336" s="40"/>
      <c r="D336" s="231" t="s">
        <v>139</v>
      </c>
      <c r="E336" s="40"/>
      <c r="F336" s="232" t="s">
        <v>469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139</v>
      </c>
      <c r="AU336" s="17" t="s">
        <v>89</v>
      </c>
    </row>
    <row r="337" spans="1:51" s="13" customFormat="1" ht="12">
      <c r="A337" s="13"/>
      <c r="B337" s="236"/>
      <c r="C337" s="237"/>
      <c r="D337" s="231" t="s">
        <v>141</v>
      </c>
      <c r="E337" s="238" t="s">
        <v>1</v>
      </c>
      <c r="F337" s="239" t="s">
        <v>152</v>
      </c>
      <c r="G337" s="237"/>
      <c r="H337" s="240">
        <v>3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141</v>
      </c>
      <c r="AU337" s="246" t="s">
        <v>89</v>
      </c>
      <c r="AV337" s="13" t="s">
        <v>89</v>
      </c>
      <c r="AW337" s="13" t="s">
        <v>35</v>
      </c>
      <c r="AX337" s="13" t="s">
        <v>87</v>
      </c>
      <c r="AY337" s="246" t="s">
        <v>130</v>
      </c>
    </row>
    <row r="338" spans="1:65" s="2" customFormat="1" ht="16.5" customHeight="1">
      <c r="A338" s="38"/>
      <c r="B338" s="39"/>
      <c r="C338" s="269" t="s">
        <v>454</v>
      </c>
      <c r="D338" s="269" t="s">
        <v>198</v>
      </c>
      <c r="E338" s="270" t="s">
        <v>472</v>
      </c>
      <c r="F338" s="271" t="s">
        <v>473</v>
      </c>
      <c r="G338" s="272" t="s">
        <v>438</v>
      </c>
      <c r="H338" s="273">
        <v>3</v>
      </c>
      <c r="I338" s="274"/>
      <c r="J338" s="275">
        <f>ROUND(I338*H338,2)</f>
        <v>0</v>
      </c>
      <c r="K338" s="271" t="s">
        <v>155</v>
      </c>
      <c r="L338" s="276"/>
      <c r="M338" s="277" t="s">
        <v>1</v>
      </c>
      <c r="N338" s="278" t="s">
        <v>44</v>
      </c>
      <c r="O338" s="91"/>
      <c r="P338" s="227">
        <f>O338*H338</f>
        <v>0</v>
      </c>
      <c r="Q338" s="227">
        <v>0.0506</v>
      </c>
      <c r="R338" s="227">
        <f>Q338*H338</f>
        <v>0.1518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188</v>
      </c>
      <c r="AT338" s="229" t="s">
        <v>198</v>
      </c>
      <c r="AU338" s="229" t="s">
        <v>89</v>
      </c>
      <c r="AY338" s="17" t="s">
        <v>130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87</v>
      </c>
      <c r="BK338" s="230">
        <f>ROUND(I338*H338,2)</f>
        <v>0</v>
      </c>
      <c r="BL338" s="17" t="s">
        <v>137</v>
      </c>
      <c r="BM338" s="229" t="s">
        <v>763</v>
      </c>
    </row>
    <row r="339" spans="1:47" s="2" customFormat="1" ht="12">
      <c r="A339" s="38"/>
      <c r="B339" s="39"/>
      <c r="C339" s="40"/>
      <c r="D339" s="231" t="s">
        <v>139</v>
      </c>
      <c r="E339" s="40"/>
      <c r="F339" s="232" t="s">
        <v>475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139</v>
      </c>
      <c r="AU339" s="17" t="s">
        <v>89</v>
      </c>
    </row>
    <row r="340" spans="1:51" s="13" customFormat="1" ht="12">
      <c r="A340" s="13"/>
      <c r="B340" s="236"/>
      <c r="C340" s="237"/>
      <c r="D340" s="231" t="s">
        <v>141</v>
      </c>
      <c r="E340" s="238" t="s">
        <v>1</v>
      </c>
      <c r="F340" s="239" t="s">
        <v>152</v>
      </c>
      <c r="G340" s="237"/>
      <c r="H340" s="240">
        <v>3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141</v>
      </c>
      <c r="AU340" s="246" t="s">
        <v>89</v>
      </c>
      <c r="AV340" s="13" t="s">
        <v>89</v>
      </c>
      <c r="AW340" s="13" t="s">
        <v>35</v>
      </c>
      <c r="AX340" s="13" t="s">
        <v>87</v>
      </c>
      <c r="AY340" s="246" t="s">
        <v>130</v>
      </c>
    </row>
    <row r="341" spans="1:65" s="2" customFormat="1" ht="24.15" customHeight="1">
      <c r="A341" s="38"/>
      <c r="B341" s="39"/>
      <c r="C341" s="218" t="s">
        <v>458</v>
      </c>
      <c r="D341" s="218" t="s">
        <v>132</v>
      </c>
      <c r="E341" s="219" t="s">
        <v>764</v>
      </c>
      <c r="F341" s="220" t="s">
        <v>765</v>
      </c>
      <c r="G341" s="221" t="s">
        <v>438</v>
      </c>
      <c r="H341" s="222">
        <v>1</v>
      </c>
      <c r="I341" s="223"/>
      <c r="J341" s="224">
        <f>ROUND(I341*H341,2)</f>
        <v>0</v>
      </c>
      <c r="K341" s="220" t="s">
        <v>136</v>
      </c>
      <c r="L341" s="44"/>
      <c r="M341" s="225" t="s">
        <v>1</v>
      </c>
      <c r="N341" s="226" t="s">
        <v>44</v>
      </c>
      <c r="O341" s="91"/>
      <c r="P341" s="227">
        <f>O341*H341</f>
        <v>0</v>
      </c>
      <c r="Q341" s="227">
        <v>0.4208</v>
      </c>
      <c r="R341" s="227">
        <f>Q341*H341</f>
        <v>0.4208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137</v>
      </c>
      <c r="AT341" s="229" t="s">
        <v>132</v>
      </c>
      <c r="AU341" s="229" t="s">
        <v>89</v>
      </c>
      <c r="AY341" s="17" t="s">
        <v>130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87</v>
      </c>
      <c r="BK341" s="230">
        <f>ROUND(I341*H341,2)</f>
        <v>0</v>
      </c>
      <c r="BL341" s="17" t="s">
        <v>137</v>
      </c>
      <c r="BM341" s="229" t="s">
        <v>766</v>
      </c>
    </row>
    <row r="342" spans="1:47" s="2" customFormat="1" ht="12">
      <c r="A342" s="38"/>
      <c r="B342" s="39"/>
      <c r="C342" s="40"/>
      <c r="D342" s="231" t="s">
        <v>139</v>
      </c>
      <c r="E342" s="40"/>
      <c r="F342" s="232" t="s">
        <v>767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139</v>
      </c>
      <c r="AU342" s="17" t="s">
        <v>89</v>
      </c>
    </row>
    <row r="343" spans="1:51" s="13" customFormat="1" ht="12">
      <c r="A343" s="13"/>
      <c r="B343" s="236"/>
      <c r="C343" s="237"/>
      <c r="D343" s="231" t="s">
        <v>141</v>
      </c>
      <c r="E343" s="238" t="s">
        <v>1</v>
      </c>
      <c r="F343" s="239" t="s">
        <v>87</v>
      </c>
      <c r="G343" s="237"/>
      <c r="H343" s="240">
        <v>1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141</v>
      </c>
      <c r="AU343" s="246" t="s">
        <v>89</v>
      </c>
      <c r="AV343" s="13" t="s">
        <v>89</v>
      </c>
      <c r="AW343" s="13" t="s">
        <v>35</v>
      </c>
      <c r="AX343" s="13" t="s">
        <v>87</v>
      </c>
      <c r="AY343" s="246" t="s">
        <v>130</v>
      </c>
    </row>
    <row r="344" spans="1:65" s="2" customFormat="1" ht="24.15" customHeight="1">
      <c r="A344" s="38"/>
      <c r="B344" s="39"/>
      <c r="C344" s="218" t="s">
        <v>462</v>
      </c>
      <c r="D344" s="218" t="s">
        <v>132</v>
      </c>
      <c r="E344" s="219" t="s">
        <v>477</v>
      </c>
      <c r="F344" s="220" t="s">
        <v>478</v>
      </c>
      <c r="G344" s="221" t="s">
        <v>438</v>
      </c>
      <c r="H344" s="222">
        <v>2</v>
      </c>
      <c r="I344" s="223"/>
      <c r="J344" s="224">
        <f>ROUND(I344*H344,2)</f>
        <v>0</v>
      </c>
      <c r="K344" s="220" t="s">
        <v>1</v>
      </c>
      <c r="L344" s="44"/>
      <c r="M344" s="225" t="s">
        <v>1</v>
      </c>
      <c r="N344" s="226" t="s">
        <v>44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137</v>
      </c>
      <c r="AT344" s="229" t="s">
        <v>132</v>
      </c>
      <c r="AU344" s="229" t="s">
        <v>89</v>
      </c>
      <c r="AY344" s="17" t="s">
        <v>130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87</v>
      </c>
      <c r="BK344" s="230">
        <f>ROUND(I344*H344,2)</f>
        <v>0</v>
      </c>
      <c r="BL344" s="17" t="s">
        <v>137</v>
      </c>
      <c r="BM344" s="229" t="s">
        <v>768</v>
      </c>
    </row>
    <row r="345" spans="1:47" s="2" customFormat="1" ht="12">
      <c r="A345" s="38"/>
      <c r="B345" s="39"/>
      <c r="C345" s="40"/>
      <c r="D345" s="231" t="s">
        <v>139</v>
      </c>
      <c r="E345" s="40"/>
      <c r="F345" s="232" t="s">
        <v>480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139</v>
      </c>
      <c r="AU345" s="17" t="s">
        <v>89</v>
      </c>
    </row>
    <row r="346" spans="1:47" s="2" customFormat="1" ht="12">
      <c r="A346" s="38"/>
      <c r="B346" s="39"/>
      <c r="C346" s="40"/>
      <c r="D346" s="231" t="s">
        <v>178</v>
      </c>
      <c r="E346" s="40"/>
      <c r="F346" s="268" t="s">
        <v>481</v>
      </c>
      <c r="G346" s="40"/>
      <c r="H346" s="40"/>
      <c r="I346" s="233"/>
      <c r="J346" s="40"/>
      <c r="K346" s="40"/>
      <c r="L346" s="44"/>
      <c r="M346" s="234"/>
      <c r="N346" s="235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178</v>
      </c>
      <c r="AU346" s="17" t="s">
        <v>89</v>
      </c>
    </row>
    <row r="347" spans="1:51" s="13" customFormat="1" ht="12">
      <c r="A347" s="13"/>
      <c r="B347" s="236"/>
      <c r="C347" s="237"/>
      <c r="D347" s="231" t="s">
        <v>141</v>
      </c>
      <c r="E347" s="238" t="s">
        <v>1</v>
      </c>
      <c r="F347" s="239" t="s">
        <v>769</v>
      </c>
      <c r="G347" s="237"/>
      <c r="H347" s="240">
        <v>2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141</v>
      </c>
      <c r="AU347" s="246" t="s">
        <v>89</v>
      </c>
      <c r="AV347" s="13" t="s">
        <v>89</v>
      </c>
      <c r="AW347" s="13" t="s">
        <v>35</v>
      </c>
      <c r="AX347" s="13" t="s">
        <v>79</v>
      </c>
      <c r="AY347" s="246" t="s">
        <v>130</v>
      </c>
    </row>
    <row r="348" spans="1:63" s="12" customFormat="1" ht="22.8" customHeight="1">
      <c r="A348" s="12"/>
      <c r="B348" s="202"/>
      <c r="C348" s="203"/>
      <c r="D348" s="204" t="s">
        <v>78</v>
      </c>
      <c r="E348" s="216" t="s">
        <v>197</v>
      </c>
      <c r="F348" s="216" t="s">
        <v>482</v>
      </c>
      <c r="G348" s="203"/>
      <c r="H348" s="203"/>
      <c r="I348" s="206"/>
      <c r="J348" s="217">
        <f>BK348</f>
        <v>0</v>
      </c>
      <c r="K348" s="203"/>
      <c r="L348" s="208"/>
      <c r="M348" s="209"/>
      <c r="N348" s="210"/>
      <c r="O348" s="210"/>
      <c r="P348" s="211">
        <f>P349+SUM(P350:P383)</f>
        <v>0</v>
      </c>
      <c r="Q348" s="210"/>
      <c r="R348" s="211">
        <f>R349+SUM(R350:R383)</f>
        <v>37.3459306</v>
      </c>
      <c r="S348" s="210"/>
      <c r="T348" s="212">
        <f>T349+SUM(T350:T383)</f>
        <v>706.56855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3" t="s">
        <v>87</v>
      </c>
      <c r="AT348" s="214" t="s">
        <v>78</v>
      </c>
      <c r="AU348" s="214" t="s">
        <v>87</v>
      </c>
      <c r="AY348" s="213" t="s">
        <v>130</v>
      </c>
      <c r="BK348" s="215">
        <f>BK349+SUM(BK350:BK383)</f>
        <v>0</v>
      </c>
    </row>
    <row r="349" spans="1:65" s="2" customFormat="1" ht="24.15" customHeight="1">
      <c r="A349" s="38"/>
      <c r="B349" s="39"/>
      <c r="C349" s="218" t="s">
        <v>467</v>
      </c>
      <c r="D349" s="218" t="s">
        <v>132</v>
      </c>
      <c r="E349" s="219" t="s">
        <v>770</v>
      </c>
      <c r="F349" s="220" t="s">
        <v>771</v>
      </c>
      <c r="G349" s="221" t="s">
        <v>427</v>
      </c>
      <c r="H349" s="222">
        <v>15.55</v>
      </c>
      <c r="I349" s="223"/>
      <c r="J349" s="224">
        <f>ROUND(I349*H349,2)</f>
        <v>0</v>
      </c>
      <c r="K349" s="220" t="s">
        <v>136</v>
      </c>
      <c r="L349" s="44"/>
      <c r="M349" s="225" t="s">
        <v>1</v>
      </c>
      <c r="N349" s="226" t="s">
        <v>44</v>
      </c>
      <c r="O349" s="91"/>
      <c r="P349" s="227">
        <f>O349*H349</f>
        <v>0</v>
      </c>
      <c r="Q349" s="227">
        <v>0.00074</v>
      </c>
      <c r="R349" s="227">
        <f>Q349*H349</f>
        <v>0.011507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137</v>
      </c>
      <c r="AT349" s="229" t="s">
        <v>132</v>
      </c>
      <c r="AU349" s="229" t="s">
        <v>89</v>
      </c>
      <c r="AY349" s="17" t="s">
        <v>130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87</v>
      </c>
      <c r="BK349" s="230">
        <f>ROUND(I349*H349,2)</f>
        <v>0</v>
      </c>
      <c r="BL349" s="17" t="s">
        <v>137</v>
      </c>
      <c r="BM349" s="229" t="s">
        <v>772</v>
      </c>
    </row>
    <row r="350" spans="1:47" s="2" customFormat="1" ht="12">
      <c r="A350" s="38"/>
      <c r="B350" s="39"/>
      <c r="C350" s="40"/>
      <c r="D350" s="231" t="s">
        <v>139</v>
      </c>
      <c r="E350" s="40"/>
      <c r="F350" s="232" t="s">
        <v>773</v>
      </c>
      <c r="G350" s="40"/>
      <c r="H350" s="40"/>
      <c r="I350" s="233"/>
      <c r="J350" s="40"/>
      <c r="K350" s="40"/>
      <c r="L350" s="44"/>
      <c r="M350" s="234"/>
      <c r="N350" s="235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139</v>
      </c>
      <c r="AU350" s="17" t="s">
        <v>89</v>
      </c>
    </row>
    <row r="351" spans="1:51" s="13" customFormat="1" ht="12">
      <c r="A351" s="13"/>
      <c r="B351" s="236"/>
      <c r="C351" s="237"/>
      <c r="D351" s="231" t="s">
        <v>141</v>
      </c>
      <c r="E351" s="238" t="s">
        <v>1</v>
      </c>
      <c r="F351" s="239" t="s">
        <v>774</v>
      </c>
      <c r="G351" s="237"/>
      <c r="H351" s="240">
        <v>15.55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141</v>
      </c>
      <c r="AU351" s="246" t="s">
        <v>89</v>
      </c>
      <c r="AV351" s="13" t="s">
        <v>89</v>
      </c>
      <c r="AW351" s="13" t="s">
        <v>35</v>
      </c>
      <c r="AX351" s="13" t="s">
        <v>87</v>
      </c>
      <c r="AY351" s="246" t="s">
        <v>130</v>
      </c>
    </row>
    <row r="352" spans="1:65" s="2" customFormat="1" ht="16.5" customHeight="1">
      <c r="A352" s="38"/>
      <c r="B352" s="39"/>
      <c r="C352" s="218" t="s">
        <v>471</v>
      </c>
      <c r="D352" s="218" t="s">
        <v>132</v>
      </c>
      <c r="E352" s="219" t="s">
        <v>775</v>
      </c>
      <c r="F352" s="220" t="s">
        <v>776</v>
      </c>
      <c r="G352" s="221" t="s">
        <v>427</v>
      </c>
      <c r="H352" s="222">
        <v>10.98</v>
      </c>
      <c r="I352" s="223"/>
      <c r="J352" s="224">
        <f>ROUND(I352*H352,2)</f>
        <v>0</v>
      </c>
      <c r="K352" s="220" t="s">
        <v>1</v>
      </c>
      <c r="L352" s="44"/>
      <c r="M352" s="225" t="s">
        <v>1</v>
      </c>
      <c r="N352" s="226" t="s">
        <v>44</v>
      </c>
      <c r="O352" s="91"/>
      <c r="P352" s="227">
        <f>O352*H352</f>
        <v>0</v>
      </c>
      <c r="Q352" s="227">
        <v>0.0012</v>
      </c>
      <c r="R352" s="227">
        <f>Q352*H352</f>
        <v>0.013176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137</v>
      </c>
      <c r="AT352" s="229" t="s">
        <v>132</v>
      </c>
      <c r="AU352" s="229" t="s">
        <v>89</v>
      </c>
      <c r="AY352" s="17" t="s">
        <v>130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87</v>
      </c>
      <c r="BK352" s="230">
        <f>ROUND(I352*H352,2)</f>
        <v>0</v>
      </c>
      <c r="BL352" s="17" t="s">
        <v>137</v>
      </c>
      <c r="BM352" s="229" t="s">
        <v>777</v>
      </c>
    </row>
    <row r="353" spans="1:47" s="2" customFormat="1" ht="12">
      <c r="A353" s="38"/>
      <c r="B353" s="39"/>
      <c r="C353" s="40"/>
      <c r="D353" s="231" t="s">
        <v>139</v>
      </c>
      <c r="E353" s="40"/>
      <c r="F353" s="232" t="s">
        <v>776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139</v>
      </c>
      <c r="AU353" s="17" t="s">
        <v>89</v>
      </c>
    </row>
    <row r="354" spans="1:51" s="13" customFormat="1" ht="12">
      <c r="A354" s="13"/>
      <c r="B354" s="236"/>
      <c r="C354" s="237"/>
      <c r="D354" s="231" t="s">
        <v>141</v>
      </c>
      <c r="E354" s="238" t="s">
        <v>1</v>
      </c>
      <c r="F354" s="239" t="s">
        <v>778</v>
      </c>
      <c r="G354" s="237"/>
      <c r="H354" s="240">
        <v>10.98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141</v>
      </c>
      <c r="AU354" s="246" t="s">
        <v>89</v>
      </c>
      <c r="AV354" s="13" t="s">
        <v>89</v>
      </c>
      <c r="AW354" s="13" t="s">
        <v>35</v>
      </c>
      <c r="AX354" s="13" t="s">
        <v>87</v>
      </c>
      <c r="AY354" s="246" t="s">
        <v>130</v>
      </c>
    </row>
    <row r="355" spans="1:65" s="2" customFormat="1" ht="16.5" customHeight="1">
      <c r="A355" s="38"/>
      <c r="B355" s="39"/>
      <c r="C355" s="269" t="s">
        <v>476</v>
      </c>
      <c r="D355" s="269" t="s">
        <v>198</v>
      </c>
      <c r="E355" s="270" t="s">
        <v>779</v>
      </c>
      <c r="F355" s="271" t="s">
        <v>780</v>
      </c>
      <c r="G355" s="272" t="s">
        <v>438</v>
      </c>
      <c r="H355" s="273">
        <v>6</v>
      </c>
      <c r="I355" s="274"/>
      <c r="J355" s="275">
        <f>ROUND(I355*H355,2)</f>
        <v>0</v>
      </c>
      <c r="K355" s="271" t="s">
        <v>1</v>
      </c>
      <c r="L355" s="276"/>
      <c r="M355" s="277" t="s">
        <v>1</v>
      </c>
      <c r="N355" s="278" t="s">
        <v>44</v>
      </c>
      <c r="O355" s="91"/>
      <c r="P355" s="227">
        <f>O355*H355</f>
        <v>0</v>
      </c>
      <c r="Q355" s="227">
        <v>0.015</v>
      </c>
      <c r="R355" s="227">
        <f>Q355*H355</f>
        <v>0.09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188</v>
      </c>
      <c r="AT355" s="229" t="s">
        <v>198</v>
      </c>
      <c r="AU355" s="229" t="s">
        <v>89</v>
      </c>
      <c r="AY355" s="17" t="s">
        <v>130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87</v>
      </c>
      <c r="BK355" s="230">
        <f>ROUND(I355*H355,2)</f>
        <v>0</v>
      </c>
      <c r="BL355" s="17" t="s">
        <v>137</v>
      </c>
      <c r="BM355" s="229" t="s">
        <v>781</v>
      </c>
    </row>
    <row r="356" spans="1:47" s="2" customFormat="1" ht="12">
      <c r="A356" s="38"/>
      <c r="B356" s="39"/>
      <c r="C356" s="40"/>
      <c r="D356" s="231" t="s">
        <v>139</v>
      </c>
      <c r="E356" s="40"/>
      <c r="F356" s="232" t="s">
        <v>780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139</v>
      </c>
      <c r="AU356" s="17" t="s">
        <v>89</v>
      </c>
    </row>
    <row r="357" spans="1:51" s="13" customFormat="1" ht="12">
      <c r="A357" s="13"/>
      <c r="B357" s="236"/>
      <c r="C357" s="237"/>
      <c r="D357" s="231" t="s">
        <v>141</v>
      </c>
      <c r="E357" s="238" t="s">
        <v>1</v>
      </c>
      <c r="F357" s="239" t="s">
        <v>173</v>
      </c>
      <c r="G357" s="237"/>
      <c r="H357" s="240">
        <v>6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141</v>
      </c>
      <c r="AU357" s="246" t="s">
        <v>89</v>
      </c>
      <c r="AV357" s="13" t="s">
        <v>89</v>
      </c>
      <c r="AW357" s="13" t="s">
        <v>35</v>
      </c>
      <c r="AX357" s="13" t="s">
        <v>87</v>
      </c>
      <c r="AY357" s="246" t="s">
        <v>130</v>
      </c>
    </row>
    <row r="358" spans="1:65" s="2" customFormat="1" ht="33" customHeight="1">
      <c r="A358" s="38"/>
      <c r="B358" s="39"/>
      <c r="C358" s="218" t="s">
        <v>483</v>
      </c>
      <c r="D358" s="218" t="s">
        <v>132</v>
      </c>
      <c r="E358" s="219" t="s">
        <v>484</v>
      </c>
      <c r="F358" s="220" t="s">
        <v>485</v>
      </c>
      <c r="G358" s="221" t="s">
        <v>427</v>
      </c>
      <c r="H358" s="222">
        <v>147.25</v>
      </c>
      <c r="I358" s="223"/>
      <c r="J358" s="224">
        <f>ROUND(I358*H358,2)</f>
        <v>0</v>
      </c>
      <c r="K358" s="220" t="s">
        <v>155</v>
      </c>
      <c r="L358" s="44"/>
      <c r="M358" s="225" t="s">
        <v>1</v>
      </c>
      <c r="N358" s="226" t="s">
        <v>44</v>
      </c>
      <c r="O358" s="91"/>
      <c r="P358" s="227">
        <f>O358*H358</f>
        <v>0</v>
      </c>
      <c r="Q358" s="227">
        <v>0.1554</v>
      </c>
      <c r="R358" s="227">
        <f>Q358*H358</f>
        <v>22.88265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137</v>
      </c>
      <c r="AT358" s="229" t="s">
        <v>132</v>
      </c>
      <c r="AU358" s="229" t="s">
        <v>89</v>
      </c>
      <c r="AY358" s="17" t="s">
        <v>130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87</v>
      </c>
      <c r="BK358" s="230">
        <f>ROUND(I358*H358,2)</f>
        <v>0</v>
      </c>
      <c r="BL358" s="17" t="s">
        <v>137</v>
      </c>
      <c r="BM358" s="229" t="s">
        <v>782</v>
      </c>
    </row>
    <row r="359" spans="1:47" s="2" customFormat="1" ht="12">
      <c r="A359" s="38"/>
      <c r="B359" s="39"/>
      <c r="C359" s="40"/>
      <c r="D359" s="231" t="s">
        <v>139</v>
      </c>
      <c r="E359" s="40"/>
      <c r="F359" s="232" t="s">
        <v>487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139</v>
      </c>
      <c r="AU359" s="17" t="s">
        <v>89</v>
      </c>
    </row>
    <row r="360" spans="1:51" s="13" customFormat="1" ht="12">
      <c r="A360" s="13"/>
      <c r="B360" s="236"/>
      <c r="C360" s="237"/>
      <c r="D360" s="231" t="s">
        <v>141</v>
      </c>
      <c r="E360" s="238" t="s">
        <v>1</v>
      </c>
      <c r="F360" s="239" t="s">
        <v>783</v>
      </c>
      <c r="G360" s="237"/>
      <c r="H360" s="240">
        <v>138.75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141</v>
      </c>
      <c r="AU360" s="246" t="s">
        <v>89</v>
      </c>
      <c r="AV360" s="13" t="s">
        <v>89</v>
      </c>
      <c r="AW360" s="13" t="s">
        <v>35</v>
      </c>
      <c r="AX360" s="13" t="s">
        <v>79</v>
      </c>
      <c r="AY360" s="246" t="s">
        <v>130</v>
      </c>
    </row>
    <row r="361" spans="1:51" s="13" customFormat="1" ht="12">
      <c r="A361" s="13"/>
      <c r="B361" s="236"/>
      <c r="C361" s="237"/>
      <c r="D361" s="231" t="s">
        <v>141</v>
      </c>
      <c r="E361" s="238" t="s">
        <v>1</v>
      </c>
      <c r="F361" s="239" t="s">
        <v>784</v>
      </c>
      <c r="G361" s="237"/>
      <c r="H361" s="240">
        <v>8.5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141</v>
      </c>
      <c r="AU361" s="246" t="s">
        <v>89</v>
      </c>
      <c r="AV361" s="13" t="s">
        <v>89</v>
      </c>
      <c r="AW361" s="13" t="s">
        <v>35</v>
      </c>
      <c r="AX361" s="13" t="s">
        <v>79</v>
      </c>
      <c r="AY361" s="246" t="s">
        <v>130</v>
      </c>
    </row>
    <row r="362" spans="1:51" s="14" customFormat="1" ht="12">
      <c r="A362" s="14"/>
      <c r="B362" s="247"/>
      <c r="C362" s="248"/>
      <c r="D362" s="231" t="s">
        <v>141</v>
      </c>
      <c r="E362" s="249" t="s">
        <v>1</v>
      </c>
      <c r="F362" s="250" t="s">
        <v>151</v>
      </c>
      <c r="G362" s="248"/>
      <c r="H362" s="251">
        <v>147.25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7" t="s">
        <v>141</v>
      </c>
      <c r="AU362" s="257" t="s">
        <v>89</v>
      </c>
      <c r="AV362" s="14" t="s">
        <v>137</v>
      </c>
      <c r="AW362" s="14" t="s">
        <v>35</v>
      </c>
      <c r="AX362" s="14" t="s">
        <v>87</v>
      </c>
      <c r="AY362" s="257" t="s">
        <v>130</v>
      </c>
    </row>
    <row r="363" spans="1:65" s="2" customFormat="1" ht="16.5" customHeight="1">
      <c r="A363" s="38"/>
      <c r="B363" s="39"/>
      <c r="C363" s="269" t="s">
        <v>490</v>
      </c>
      <c r="D363" s="269" t="s">
        <v>198</v>
      </c>
      <c r="E363" s="270" t="s">
        <v>491</v>
      </c>
      <c r="F363" s="271" t="s">
        <v>492</v>
      </c>
      <c r="G363" s="272" t="s">
        <v>427</v>
      </c>
      <c r="H363" s="273">
        <v>141.525</v>
      </c>
      <c r="I363" s="274"/>
      <c r="J363" s="275">
        <f>ROUND(I363*H363,2)</f>
        <v>0</v>
      </c>
      <c r="K363" s="271" t="s">
        <v>155</v>
      </c>
      <c r="L363" s="276"/>
      <c r="M363" s="277" t="s">
        <v>1</v>
      </c>
      <c r="N363" s="278" t="s">
        <v>44</v>
      </c>
      <c r="O363" s="91"/>
      <c r="P363" s="227">
        <f>O363*H363</f>
        <v>0</v>
      </c>
      <c r="Q363" s="227">
        <v>0.08</v>
      </c>
      <c r="R363" s="227">
        <f>Q363*H363</f>
        <v>11.322000000000001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188</v>
      </c>
      <c r="AT363" s="229" t="s">
        <v>198</v>
      </c>
      <c r="AU363" s="229" t="s">
        <v>89</v>
      </c>
      <c r="AY363" s="17" t="s">
        <v>130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87</v>
      </c>
      <c r="BK363" s="230">
        <f>ROUND(I363*H363,2)</f>
        <v>0</v>
      </c>
      <c r="BL363" s="17" t="s">
        <v>137</v>
      </c>
      <c r="BM363" s="229" t="s">
        <v>785</v>
      </c>
    </row>
    <row r="364" spans="1:47" s="2" customFormat="1" ht="12">
      <c r="A364" s="38"/>
      <c r="B364" s="39"/>
      <c r="C364" s="40"/>
      <c r="D364" s="231" t="s">
        <v>139</v>
      </c>
      <c r="E364" s="40"/>
      <c r="F364" s="232" t="s">
        <v>492</v>
      </c>
      <c r="G364" s="40"/>
      <c r="H364" s="40"/>
      <c r="I364" s="233"/>
      <c r="J364" s="40"/>
      <c r="K364" s="40"/>
      <c r="L364" s="44"/>
      <c r="M364" s="234"/>
      <c r="N364" s="23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139</v>
      </c>
      <c r="AU364" s="17" t="s">
        <v>89</v>
      </c>
    </row>
    <row r="365" spans="1:51" s="13" customFormat="1" ht="12">
      <c r="A365" s="13"/>
      <c r="B365" s="236"/>
      <c r="C365" s="237"/>
      <c r="D365" s="231" t="s">
        <v>141</v>
      </c>
      <c r="E365" s="238" t="s">
        <v>1</v>
      </c>
      <c r="F365" s="239" t="s">
        <v>783</v>
      </c>
      <c r="G365" s="237"/>
      <c r="H365" s="240">
        <v>138.75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141</v>
      </c>
      <c r="AU365" s="246" t="s">
        <v>89</v>
      </c>
      <c r="AV365" s="13" t="s">
        <v>89</v>
      </c>
      <c r="AW365" s="13" t="s">
        <v>35</v>
      </c>
      <c r="AX365" s="13" t="s">
        <v>79</v>
      </c>
      <c r="AY365" s="246" t="s">
        <v>130</v>
      </c>
    </row>
    <row r="366" spans="1:51" s="14" customFormat="1" ht="12">
      <c r="A366" s="14"/>
      <c r="B366" s="247"/>
      <c r="C366" s="248"/>
      <c r="D366" s="231" t="s">
        <v>141</v>
      </c>
      <c r="E366" s="249" t="s">
        <v>1</v>
      </c>
      <c r="F366" s="250" t="s">
        <v>151</v>
      </c>
      <c r="G366" s="248"/>
      <c r="H366" s="251">
        <v>138.75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7" t="s">
        <v>141</v>
      </c>
      <c r="AU366" s="257" t="s">
        <v>89</v>
      </c>
      <c r="AV366" s="14" t="s">
        <v>137</v>
      </c>
      <c r="AW366" s="14" t="s">
        <v>35</v>
      </c>
      <c r="AX366" s="14" t="s">
        <v>87</v>
      </c>
      <c r="AY366" s="257" t="s">
        <v>130</v>
      </c>
    </row>
    <row r="367" spans="1:51" s="13" customFormat="1" ht="12">
      <c r="A367" s="13"/>
      <c r="B367" s="236"/>
      <c r="C367" s="237"/>
      <c r="D367" s="231" t="s">
        <v>141</v>
      </c>
      <c r="E367" s="237"/>
      <c r="F367" s="239" t="s">
        <v>786</v>
      </c>
      <c r="G367" s="237"/>
      <c r="H367" s="240">
        <v>141.525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141</v>
      </c>
      <c r="AU367" s="246" t="s">
        <v>89</v>
      </c>
      <c r="AV367" s="13" t="s">
        <v>89</v>
      </c>
      <c r="AW367" s="13" t="s">
        <v>4</v>
      </c>
      <c r="AX367" s="13" t="s">
        <v>87</v>
      </c>
      <c r="AY367" s="246" t="s">
        <v>130</v>
      </c>
    </row>
    <row r="368" spans="1:65" s="2" customFormat="1" ht="24.15" customHeight="1">
      <c r="A368" s="38"/>
      <c r="B368" s="39"/>
      <c r="C368" s="269" t="s">
        <v>495</v>
      </c>
      <c r="D368" s="269" t="s">
        <v>198</v>
      </c>
      <c r="E368" s="270" t="s">
        <v>496</v>
      </c>
      <c r="F368" s="271" t="s">
        <v>497</v>
      </c>
      <c r="G368" s="272" t="s">
        <v>427</v>
      </c>
      <c r="H368" s="273">
        <v>8.67</v>
      </c>
      <c r="I368" s="274"/>
      <c r="J368" s="275">
        <f>ROUND(I368*H368,2)</f>
        <v>0</v>
      </c>
      <c r="K368" s="271" t="s">
        <v>155</v>
      </c>
      <c r="L368" s="276"/>
      <c r="M368" s="277" t="s">
        <v>1</v>
      </c>
      <c r="N368" s="278" t="s">
        <v>44</v>
      </c>
      <c r="O368" s="91"/>
      <c r="P368" s="227">
        <f>O368*H368</f>
        <v>0</v>
      </c>
      <c r="Q368" s="227">
        <v>0.0483</v>
      </c>
      <c r="R368" s="227">
        <f>Q368*H368</f>
        <v>0.418761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188</v>
      </c>
      <c r="AT368" s="229" t="s">
        <v>198</v>
      </c>
      <c r="AU368" s="229" t="s">
        <v>89</v>
      </c>
      <c r="AY368" s="17" t="s">
        <v>130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87</v>
      </c>
      <c r="BK368" s="230">
        <f>ROUND(I368*H368,2)</f>
        <v>0</v>
      </c>
      <c r="BL368" s="17" t="s">
        <v>137</v>
      </c>
      <c r="BM368" s="229" t="s">
        <v>787</v>
      </c>
    </row>
    <row r="369" spans="1:47" s="2" customFormat="1" ht="12">
      <c r="A369" s="38"/>
      <c r="B369" s="39"/>
      <c r="C369" s="40"/>
      <c r="D369" s="231" t="s">
        <v>139</v>
      </c>
      <c r="E369" s="40"/>
      <c r="F369" s="232" t="s">
        <v>497</v>
      </c>
      <c r="G369" s="40"/>
      <c r="H369" s="40"/>
      <c r="I369" s="233"/>
      <c r="J369" s="40"/>
      <c r="K369" s="40"/>
      <c r="L369" s="44"/>
      <c r="M369" s="234"/>
      <c r="N369" s="235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139</v>
      </c>
      <c r="AU369" s="17" t="s">
        <v>89</v>
      </c>
    </row>
    <row r="370" spans="1:51" s="13" customFormat="1" ht="12">
      <c r="A370" s="13"/>
      <c r="B370" s="236"/>
      <c r="C370" s="237"/>
      <c r="D370" s="231" t="s">
        <v>141</v>
      </c>
      <c r="E370" s="238" t="s">
        <v>1</v>
      </c>
      <c r="F370" s="239" t="s">
        <v>784</v>
      </c>
      <c r="G370" s="237"/>
      <c r="H370" s="240">
        <v>8.5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141</v>
      </c>
      <c r="AU370" s="246" t="s">
        <v>89</v>
      </c>
      <c r="AV370" s="13" t="s">
        <v>89</v>
      </c>
      <c r="AW370" s="13" t="s">
        <v>35</v>
      </c>
      <c r="AX370" s="13" t="s">
        <v>79</v>
      </c>
      <c r="AY370" s="246" t="s">
        <v>130</v>
      </c>
    </row>
    <row r="371" spans="1:51" s="14" customFormat="1" ht="12">
      <c r="A371" s="14"/>
      <c r="B371" s="247"/>
      <c r="C371" s="248"/>
      <c r="D371" s="231" t="s">
        <v>141</v>
      </c>
      <c r="E371" s="249" t="s">
        <v>1</v>
      </c>
      <c r="F371" s="250" t="s">
        <v>151</v>
      </c>
      <c r="G371" s="248"/>
      <c r="H371" s="251">
        <v>8.5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141</v>
      </c>
      <c r="AU371" s="257" t="s">
        <v>89</v>
      </c>
      <c r="AV371" s="14" t="s">
        <v>137</v>
      </c>
      <c r="AW371" s="14" t="s">
        <v>35</v>
      </c>
      <c r="AX371" s="14" t="s">
        <v>87</v>
      </c>
      <c r="AY371" s="257" t="s">
        <v>130</v>
      </c>
    </row>
    <row r="372" spans="1:51" s="13" customFormat="1" ht="12">
      <c r="A372" s="13"/>
      <c r="B372" s="236"/>
      <c r="C372" s="237"/>
      <c r="D372" s="231" t="s">
        <v>141</v>
      </c>
      <c r="E372" s="237"/>
      <c r="F372" s="239" t="s">
        <v>788</v>
      </c>
      <c r="G372" s="237"/>
      <c r="H372" s="240">
        <v>8.67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141</v>
      </c>
      <c r="AU372" s="246" t="s">
        <v>89</v>
      </c>
      <c r="AV372" s="13" t="s">
        <v>89</v>
      </c>
      <c r="AW372" s="13" t="s">
        <v>4</v>
      </c>
      <c r="AX372" s="13" t="s">
        <v>87</v>
      </c>
      <c r="AY372" s="246" t="s">
        <v>130</v>
      </c>
    </row>
    <row r="373" spans="1:65" s="2" customFormat="1" ht="33" customHeight="1">
      <c r="A373" s="38"/>
      <c r="B373" s="39"/>
      <c r="C373" s="218" t="s">
        <v>500</v>
      </c>
      <c r="D373" s="218" t="s">
        <v>132</v>
      </c>
      <c r="E373" s="219" t="s">
        <v>501</v>
      </c>
      <c r="F373" s="220" t="s">
        <v>502</v>
      </c>
      <c r="G373" s="221" t="s">
        <v>427</v>
      </c>
      <c r="H373" s="222">
        <v>14.78</v>
      </c>
      <c r="I373" s="223"/>
      <c r="J373" s="224">
        <f>ROUND(I373*H373,2)</f>
        <v>0</v>
      </c>
      <c r="K373" s="220" t="s">
        <v>155</v>
      </c>
      <c r="L373" s="44"/>
      <c r="M373" s="225" t="s">
        <v>1</v>
      </c>
      <c r="N373" s="226" t="s">
        <v>44</v>
      </c>
      <c r="O373" s="91"/>
      <c r="P373" s="227">
        <f>O373*H373</f>
        <v>0</v>
      </c>
      <c r="Q373" s="227">
        <v>0.1295</v>
      </c>
      <c r="R373" s="227">
        <f>Q373*H373</f>
        <v>1.91401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137</v>
      </c>
      <c r="AT373" s="229" t="s">
        <v>132</v>
      </c>
      <c r="AU373" s="229" t="s">
        <v>89</v>
      </c>
      <c r="AY373" s="17" t="s">
        <v>130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87</v>
      </c>
      <c r="BK373" s="230">
        <f>ROUND(I373*H373,2)</f>
        <v>0</v>
      </c>
      <c r="BL373" s="17" t="s">
        <v>137</v>
      </c>
      <c r="BM373" s="229" t="s">
        <v>789</v>
      </c>
    </row>
    <row r="374" spans="1:47" s="2" customFormat="1" ht="12">
      <c r="A374" s="38"/>
      <c r="B374" s="39"/>
      <c r="C374" s="40"/>
      <c r="D374" s="231" t="s">
        <v>139</v>
      </c>
      <c r="E374" s="40"/>
      <c r="F374" s="232" t="s">
        <v>504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139</v>
      </c>
      <c r="AU374" s="17" t="s">
        <v>89</v>
      </c>
    </row>
    <row r="375" spans="1:51" s="13" customFormat="1" ht="12">
      <c r="A375" s="13"/>
      <c r="B375" s="236"/>
      <c r="C375" s="237"/>
      <c r="D375" s="231" t="s">
        <v>141</v>
      </c>
      <c r="E375" s="238" t="s">
        <v>1</v>
      </c>
      <c r="F375" s="239" t="s">
        <v>790</v>
      </c>
      <c r="G375" s="237"/>
      <c r="H375" s="240">
        <v>14.78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141</v>
      </c>
      <c r="AU375" s="246" t="s">
        <v>89</v>
      </c>
      <c r="AV375" s="13" t="s">
        <v>89</v>
      </c>
      <c r="AW375" s="13" t="s">
        <v>35</v>
      </c>
      <c r="AX375" s="13" t="s">
        <v>87</v>
      </c>
      <c r="AY375" s="246" t="s">
        <v>130</v>
      </c>
    </row>
    <row r="376" spans="1:65" s="2" customFormat="1" ht="16.5" customHeight="1">
      <c r="A376" s="38"/>
      <c r="B376" s="39"/>
      <c r="C376" s="269" t="s">
        <v>506</v>
      </c>
      <c r="D376" s="269" t="s">
        <v>198</v>
      </c>
      <c r="E376" s="270" t="s">
        <v>507</v>
      </c>
      <c r="F376" s="271" t="s">
        <v>508</v>
      </c>
      <c r="G376" s="272" t="s">
        <v>427</v>
      </c>
      <c r="H376" s="273">
        <v>15.076</v>
      </c>
      <c r="I376" s="274"/>
      <c r="J376" s="275">
        <f>ROUND(I376*H376,2)</f>
        <v>0</v>
      </c>
      <c r="K376" s="271" t="s">
        <v>155</v>
      </c>
      <c r="L376" s="276"/>
      <c r="M376" s="277" t="s">
        <v>1</v>
      </c>
      <c r="N376" s="278" t="s">
        <v>44</v>
      </c>
      <c r="O376" s="91"/>
      <c r="P376" s="227">
        <f>O376*H376</f>
        <v>0</v>
      </c>
      <c r="Q376" s="227">
        <v>0.045</v>
      </c>
      <c r="R376" s="227">
        <f>Q376*H376</f>
        <v>0.67842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188</v>
      </c>
      <c r="AT376" s="229" t="s">
        <v>198</v>
      </c>
      <c r="AU376" s="229" t="s">
        <v>89</v>
      </c>
      <c r="AY376" s="17" t="s">
        <v>130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87</v>
      </c>
      <c r="BK376" s="230">
        <f>ROUND(I376*H376,2)</f>
        <v>0</v>
      </c>
      <c r="BL376" s="17" t="s">
        <v>137</v>
      </c>
      <c r="BM376" s="229" t="s">
        <v>791</v>
      </c>
    </row>
    <row r="377" spans="1:47" s="2" customFormat="1" ht="12">
      <c r="A377" s="38"/>
      <c r="B377" s="39"/>
      <c r="C377" s="40"/>
      <c r="D377" s="231" t="s">
        <v>139</v>
      </c>
      <c r="E377" s="40"/>
      <c r="F377" s="232" t="s">
        <v>508</v>
      </c>
      <c r="G377" s="40"/>
      <c r="H377" s="40"/>
      <c r="I377" s="233"/>
      <c r="J377" s="40"/>
      <c r="K377" s="40"/>
      <c r="L377" s="44"/>
      <c r="M377" s="234"/>
      <c r="N377" s="235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139</v>
      </c>
      <c r="AU377" s="17" t="s">
        <v>89</v>
      </c>
    </row>
    <row r="378" spans="1:51" s="13" customFormat="1" ht="12">
      <c r="A378" s="13"/>
      <c r="B378" s="236"/>
      <c r="C378" s="237"/>
      <c r="D378" s="231" t="s">
        <v>141</v>
      </c>
      <c r="E378" s="238" t="s">
        <v>1</v>
      </c>
      <c r="F378" s="239" t="s">
        <v>790</v>
      </c>
      <c r="G378" s="237"/>
      <c r="H378" s="240">
        <v>14.78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141</v>
      </c>
      <c r="AU378" s="246" t="s">
        <v>89</v>
      </c>
      <c r="AV378" s="13" t="s">
        <v>89</v>
      </c>
      <c r="AW378" s="13" t="s">
        <v>35</v>
      </c>
      <c r="AX378" s="13" t="s">
        <v>87</v>
      </c>
      <c r="AY378" s="246" t="s">
        <v>130</v>
      </c>
    </row>
    <row r="379" spans="1:51" s="13" customFormat="1" ht="12">
      <c r="A379" s="13"/>
      <c r="B379" s="236"/>
      <c r="C379" s="237"/>
      <c r="D379" s="231" t="s">
        <v>141</v>
      </c>
      <c r="E379" s="237"/>
      <c r="F379" s="239" t="s">
        <v>792</v>
      </c>
      <c r="G379" s="237"/>
      <c r="H379" s="240">
        <v>15.076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141</v>
      </c>
      <c r="AU379" s="246" t="s">
        <v>89</v>
      </c>
      <c r="AV379" s="13" t="s">
        <v>89</v>
      </c>
      <c r="AW379" s="13" t="s">
        <v>4</v>
      </c>
      <c r="AX379" s="13" t="s">
        <v>87</v>
      </c>
      <c r="AY379" s="246" t="s">
        <v>130</v>
      </c>
    </row>
    <row r="380" spans="1:65" s="2" customFormat="1" ht="24.15" customHeight="1">
      <c r="A380" s="38"/>
      <c r="B380" s="39"/>
      <c r="C380" s="218" t="s">
        <v>511</v>
      </c>
      <c r="D380" s="218" t="s">
        <v>132</v>
      </c>
      <c r="E380" s="219" t="s">
        <v>793</v>
      </c>
      <c r="F380" s="220" t="s">
        <v>794</v>
      </c>
      <c r="G380" s="221" t="s">
        <v>249</v>
      </c>
      <c r="H380" s="222">
        <v>32.78</v>
      </c>
      <c r="I380" s="223"/>
      <c r="J380" s="224">
        <f>ROUND(I380*H380,2)</f>
        <v>0</v>
      </c>
      <c r="K380" s="220" t="s">
        <v>136</v>
      </c>
      <c r="L380" s="44"/>
      <c r="M380" s="225" t="s">
        <v>1</v>
      </c>
      <c r="N380" s="226" t="s">
        <v>44</v>
      </c>
      <c r="O380" s="91"/>
      <c r="P380" s="227">
        <f>O380*H380</f>
        <v>0</v>
      </c>
      <c r="Q380" s="227">
        <v>0.00047</v>
      </c>
      <c r="R380" s="227">
        <f>Q380*H380</f>
        <v>0.0154066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137</v>
      </c>
      <c r="AT380" s="229" t="s">
        <v>132</v>
      </c>
      <c r="AU380" s="229" t="s">
        <v>89</v>
      </c>
      <c r="AY380" s="17" t="s">
        <v>130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87</v>
      </c>
      <c r="BK380" s="230">
        <f>ROUND(I380*H380,2)</f>
        <v>0</v>
      </c>
      <c r="BL380" s="17" t="s">
        <v>137</v>
      </c>
      <c r="BM380" s="229" t="s">
        <v>795</v>
      </c>
    </row>
    <row r="381" spans="1:47" s="2" customFormat="1" ht="12">
      <c r="A381" s="38"/>
      <c r="B381" s="39"/>
      <c r="C381" s="40"/>
      <c r="D381" s="231" t="s">
        <v>139</v>
      </c>
      <c r="E381" s="40"/>
      <c r="F381" s="232" t="s">
        <v>796</v>
      </c>
      <c r="G381" s="40"/>
      <c r="H381" s="40"/>
      <c r="I381" s="233"/>
      <c r="J381" s="40"/>
      <c r="K381" s="40"/>
      <c r="L381" s="44"/>
      <c r="M381" s="234"/>
      <c r="N381" s="235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139</v>
      </c>
      <c r="AU381" s="17" t="s">
        <v>89</v>
      </c>
    </row>
    <row r="382" spans="1:51" s="13" customFormat="1" ht="12">
      <c r="A382" s="13"/>
      <c r="B382" s="236"/>
      <c r="C382" s="237"/>
      <c r="D382" s="231" t="s">
        <v>141</v>
      </c>
      <c r="E382" s="238" t="s">
        <v>1</v>
      </c>
      <c r="F382" s="239" t="s">
        <v>752</v>
      </c>
      <c r="G382" s="237"/>
      <c r="H382" s="240">
        <v>32.78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141</v>
      </c>
      <c r="AU382" s="246" t="s">
        <v>89</v>
      </c>
      <c r="AV382" s="13" t="s">
        <v>89</v>
      </c>
      <c r="AW382" s="13" t="s">
        <v>35</v>
      </c>
      <c r="AX382" s="13" t="s">
        <v>87</v>
      </c>
      <c r="AY382" s="246" t="s">
        <v>130</v>
      </c>
    </row>
    <row r="383" spans="1:63" s="12" customFormat="1" ht="20.85" customHeight="1">
      <c r="A383" s="12"/>
      <c r="B383" s="202"/>
      <c r="C383" s="203"/>
      <c r="D383" s="204" t="s">
        <v>78</v>
      </c>
      <c r="E383" s="216" t="s">
        <v>523</v>
      </c>
      <c r="F383" s="216" t="s">
        <v>524</v>
      </c>
      <c r="G383" s="203"/>
      <c r="H383" s="203"/>
      <c r="I383" s="206"/>
      <c r="J383" s="217">
        <f>BK383</f>
        <v>0</v>
      </c>
      <c r="K383" s="203"/>
      <c r="L383" s="208"/>
      <c r="M383" s="209"/>
      <c r="N383" s="210"/>
      <c r="O383" s="210"/>
      <c r="P383" s="211">
        <f>SUM(P384:P395)</f>
        <v>0</v>
      </c>
      <c r="Q383" s="210"/>
      <c r="R383" s="211">
        <f>SUM(R384:R395)</f>
        <v>0</v>
      </c>
      <c r="S383" s="210"/>
      <c r="T383" s="212">
        <f>SUM(T384:T395)</f>
        <v>706.56855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3" t="s">
        <v>87</v>
      </c>
      <c r="AT383" s="214" t="s">
        <v>78</v>
      </c>
      <c r="AU383" s="214" t="s">
        <v>89</v>
      </c>
      <c r="AY383" s="213" t="s">
        <v>130</v>
      </c>
      <c r="BK383" s="215">
        <f>SUM(BK384:BK395)</f>
        <v>0</v>
      </c>
    </row>
    <row r="384" spans="1:65" s="2" customFormat="1" ht="33" customHeight="1">
      <c r="A384" s="38"/>
      <c r="B384" s="39"/>
      <c r="C384" s="218" t="s">
        <v>518</v>
      </c>
      <c r="D384" s="218" t="s">
        <v>132</v>
      </c>
      <c r="E384" s="219" t="s">
        <v>526</v>
      </c>
      <c r="F384" s="220" t="s">
        <v>527</v>
      </c>
      <c r="G384" s="221" t="s">
        <v>249</v>
      </c>
      <c r="H384" s="222">
        <v>300.05</v>
      </c>
      <c r="I384" s="223"/>
      <c r="J384" s="224">
        <f>ROUND(I384*H384,2)</f>
        <v>0</v>
      </c>
      <c r="K384" s="220" t="s">
        <v>136</v>
      </c>
      <c r="L384" s="44"/>
      <c r="M384" s="225" t="s">
        <v>1</v>
      </c>
      <c r="N384" s="226" t="s">
        <v>44</v>
      </c>
      <c r="O384" s="91"/>
      <c r="P384" s="227">
        <f>O384*H384</f>
        <v>0</v>
      </c>
      <c r="Q384" s="227">
        <v>0</v>
      </c>
      <c r="R384" s="227">
        <f>Q384*H384</f>
        <v>0</v>
      </c>
      <c r="S384" s="227">
        <v>0.425</v>
      </c>
      <c r="T384" s="228">
        <f>S384*H384</f>
        <v>127.52125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137</v>
      </c>
      <c r="AT384" s="229" t="s">
        <v>132</v>
      </c>
      <c r="AU384" s="229" t="s">
        <v>152</v>
      </c>
      <c r="AY384" s="17" t="s">
        <v>130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87</v>
      </c>
      <c r="BK384" s="230">
        <f>ROUND(I384*H384,2)</f>
        <v>0</v>
      </c>
      <c r="BL384" s="17" t="s">
        <v>137</v>
      </c>
      <c r="BM384" s="229" t="s">
        <v>797</v>
      </c>
    </row>
    <row r="385" spans="1:47" s="2" customFormat="1" ht="12">
      <c r="A385" s="38"/>
      <c r="B385" s="39"/>
      <c r="C385" s="40"/>
      <c r="D385" s="231" t="s">
        <v>139</v>
      </c>
      <c r="E385" s="40"/>
      <c r="F385" s="232" t="s">
        <v>529</v>
      </c>
      <c r="G385" s="40"/>
      <c r="H385" s="40"/>
      <c r="I385" s="233"/>
      <c r="J385" s="40"/>
      <c r="K385" s="40"/>
      <c r="L385" s="44"/>
      <c r="M385" s="234"/>
      <c r="N385" s="235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139</v>
      </c>
      <c r="AU385" s="17" t="s">
        <v>152</v>
      </c>
    </row>
    <row r="386" spans="1:51" s="13" customFormat="1" ht="12">
      <c r="A386" s="13"/>
      <c r="B386" s="236"/>
      <c r="C386" s="237"/>
      <c r="D386" s="231" t="s">
        <v>141</v>
      </c>
      <c r="E386" s="238" t="s">
        <v>1</v>
      </c>
      <c r="F386" s="239" t="s">
        <v>798</v>
      </c>
      <c r="G386" s="237"/>
      <c r="H386" s="240">
        <v>300.05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141</v>
      </c>
      <c r="AU386" s="246" t="s">
        <v>152</v>
      </c>
      <c r="AV386" s="13" t="s">
        <v>89</v>
      </c>
      <c r="AW386" s="13" t="s">
        <v>35</v>
      </c>
      <c r="AX386" s="13" t="s">
        <v>87</v>
      </c>
      <c r="AY386" s="246" t="s">
        <v>130</v>
      </c>
    </row>
    <row r="387" spans="1:65" s="2" customFormat="1" ht="24.15" customHeight="1">
      <c r="A387" s="38"/>
      <c r="B387" s="39"/>
      <c r="C387" s="218" t="s">
        <v>525</v>
      </c>
      <c r="D387" s="218" t="s">
        <v>132</v>
      </c>
      <c r="E387" s="219" t="s">
        <v>543</v>
      </c>
      <c r="F387" s="220" t="s">
        <v>544</v>
      </c>
      <c r="G387" s="221" t="s">
        <v>249</v>
      </c>
      <c r="H387" s="222">
        <v>820.34</v>
      </c>
      <c r="I387" s="223"/>
      <c r="J387" s="224">
        <f>ROUND(I387*H387,2)</f>
        <v>0</v>
      </c>
      <c r="K387" s="220" t="s">
        <v>136</v>
      </c>
      <c r="L387" s="44"/>
      <c r="M387" s="225" t="s">
        <v>1</v>
      </c>
      <c r="N387" s="226" t="s">
        <v>44</v>
      </c>
      <c r="O387" s="91"/>
      <c r="P387" s="227">
        <f>O387*H387</f>
        <v>0</v>
      </c>
      <c r="Q387" s="227">
        <v>0</v>
      </c>
      <c r="R387" s="227">
        <f>Q387*H387</f>
        <v>0</v>
      </c>
      <c r="S387" s="227">
        <v>0.29</v>
      </c>
      <c r="T387" s="228">
        <f>S387*H387</f>
        <v>237.8986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137</v>
      </c>
      <c r="AT387" s="229" t="s">
        <v>132</v>
      </c>
      <c r="AU387" s="229" t="s">
        <v>152</v>
      </c>
      <c r="AY387" s="17" t="s">
        <v>130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87</v>
      </c>
      <c r="BK387" s="230">
        <f>ROUND(I387*H387,2)</f>
        <v>0</v>
      </c>
      <c r="BL387" s="17" t="s">
        <v>137</v>
      </c>
      <c r="BM387" s="229" t="s">
        <v>799</v>
      </c>
    </row>
    <row r="388" spans="1:47" s="2" customFormat="1" ht="12">
      <c r="A388" s="38"/>
      <c r="B388" s="39"/>
      <c r="C388" s="40"/>
      <c r="D388" s="231" t="s">
        <v>139</v>
      </c>
      <c r="E388" s="40"/>
      <c r="F388" s="232" t="s">
        <v>546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139</v>
      </c>
      <c r="AU388" s="17" t="s">
        <v>152</v>
      </c>
    </row>
    <row r="389" spans="1:51" s="13" customFormat="1" ht="12">
      <c r="A389" s="13"/>
      <c r="B389" s="236"/>
      <c r="C389" s="237"/>
      <c r="D389" s="231" t="s">
        <v>141</v>
      </c>
      <c r="E389" s="238" t="s">
        <v>1</v>
      </c>
      <c r="F389" s="239" t="s">
        <v>800</v>
      </c>
      <c r="G389" s="237"/>
      <c r="H389" s="240">
        <v>820.34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141</v>
      </c>
      <c r="AU389" s="246" t="s">
        <v>152</v>
      </c>
      <c r="AV389" s="13" t="s">
        <v>89</v>
      </c>
      <c r="AW389" s="13" t="s">
        <v>35</v>
      </c>
      <c r="AX389" s="13" t="s">
        <v>87</v>
      </c>
      <c r="AY389" s="246" t="s">
        <v>130</v>
      </c>
    </row>
    <row r="390" spans="1:65" s="2" customFormat="1" ht="24.15" customHeight="1">
      <c r="A390" s="38"/>
      <c r="B390" s="39"/>
      <c r="C390" s="218" t="s">
        <v>531</v>
      </c>
      <c r="D390" s="218" t="s">
        <v>132</v>
      </c>
      <c r="E390" s="219" t="s">
        <v>801</v>
      </c>
      <c r="F390" s="220" t="s">
        <v>802</v>
      </c>
      <c r="G390" s="221" t="s">
        <v>249</v>
      </c>
      <c r="H390" s="222">
        <v>520.29</v>
      </c>
      <c r="I390" s="223"/>
      <c r="J390" s="224">
        <f>ROUND(I390*H390,2)</f>
        <v>0</v>
      </c>
      <c r="K390" s="220" t="s">
        <v>136</v>
      </c>
      <c r="L390" s="44"/>
      <c r="M390" s="225" t="s">
        <v>1</v>
      </c>
      <c r="N390" s="226" t="s">
        <v>44</v>
      </c>
      <c r="O390" s="91"/>
      <c r="P390" s="227">
        <f>O390*H390</f>
        <v>0</v>
      </c>
      <c r="Q390" s="227">
        <v>0</v>
      </c>
      <c r="R390" s="227">
        <f>Q390*H390</f>
        <v>0</v>
      </c>
      <c r="S390" s="227">
        <v>0.625</v>
      </c>
      <c r="T390" s="228">
        <f>S390*H390</f>
        <v>325.18125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137</v>
      </c>
      <c r="AT390" s="229" t="s">
        <v>132</v>
      </c>
      <c r="AU390" s="229" t="s">
        <v>152</v>
      </c>
      <c r="AY390" s="17" t="s">
        <v>130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87</v>
      </c>
      <c r="BK390" s="230">
        <f>ROUND(I390*H390,2)</f>
        <v>0</v>
      </c>
      <c r="BL390" s="17" t="s">
        <v>137</v>
      </c>
      <c r="BM390" s="229" t="s">
        <v>803</v>
      </c>
    </row>
    <row r="391" spans="1:47" s="2" customFormat="1" ht="12">
      <c r="A391" s="38"/>
      <c r="B391" s="39"/>
      <c r="C391" s="40"/>
      <c r="D391" s="231" t="s">
        <v>139</v>
      </c>
      <c r="E391" s="40"/>
      <c r="F391" s="232" t="s">
        <v>804</v>
      </c>
      <c r="G391" s="40"/>
      <c r="H391" s="40"/>
      <c r="I391" s="233"/>
      <c r="J391" s="40"/>
      <c r="K391" s="40"/>
      <c r="L391" s="44"/>
      <c r="M391" s="234"/>
      <c r="N391" s="23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139</v>
      </c>
      <c r="AU391" s="17" t="s">
        <v>152</v>
      </c>
    </row>
    <row r="392" spans="1:51" s="13" customFormat="1" ht="12">
      <c r="A392" s="13"/>
      <c r="B392" s="236"/>
      <c r="C392" s="237"/>
      <c r="D392" s="231" t="s">
        <v>141</v>
      </c>
      <c r="E392" s="238" t="s">
        <v>1</v>
      </c>
      <c r="F392" s="239" t="s">
        <v>805</v>
      </c>
      <c r="G392" s="237"/>
      <c r="H392" s="240">
        <v>520.29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141</v>
      </c>
      <c r="AU392" s="246" t="s">
        <v>152</v>
      </c>
      <c r="AV392" s="13" t="s">
        <v>89</v>
      </c>
      <c r="AW392" s="13" t="s">
        <v>35</v>
      </c>
      <c r="AX392" s="13" t="s">
        <v>87</v>
      </c>
      <c r="AY392" s="246" t="s">
        <v>130</v>
      </c>
    </row>
    <row r="393" spans="1:65" s="2" customFormat="1" ht="16.5" customHeight="1">
      <c r="A393" s="38"/>
      <c r="B393" s="39"/>
      <c r="C393" s="218" t="s">
        <v>537</v>
      </c>
      <c r="D393" s="218" t="s">
        <v>132</v>
      </c>
      <c r="E393" s="219" t="s">
        <v>548</v>
      </c>
      <c r="F393" s="220" t="s">
        <v>549</v>
      </c>
      <c r="G393" s="221" t="s">
        <v>427</v>
      </c>
      <c r="H393" s="222">
        <v>77.89</v>
      </c>
      <c r="I393" s="223"/>
      <c r="J393" s="224">
        <f>ROUND(I393*H393,2)</f>
        <v>0</v>
      </c>
      <c r="K393" s="220" t="s">
        <v>136</v>
      </c>
      <c r="L393" s="44"/>
      <c r="M393" s="225" t="s">
        <v>1</v>
      </c>
      <c r="N393" s="226" t="s">
        <v>44</v>
      </c>
      <c r="O393" s="91"/>
      <c r="P393" s="227">
        <f>O393*H393</f>
        <v>0</v>
      </c>
      <c r="Q393" s="227">
        <v>0</v>
      </c>
      <c r="R393" s="227">
        <f>Q393*H393</f>
        <v>0</v>
      </c>
      <c r="S393" s="227">
        <v>0.205</v>
      </c>
      <c r="T393" s="228">
        <f>S393*H393</f>
        <v>15.96745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9" t="s">
        <v>137</v>
      </c>
      <c r="AT393" s="229" t="s">
        <v>132</v>
      </c>
      <c r="AU393" s="229" t="s">
        <v>152</v>
      </c>
      <c r="AY393" s="17" t="s">
        <v>130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7" t="s">
        <v>87</v>
      </c>
      <c r="BK393" s="230">
        <f>ROUND(I393*H393,2)</f>
        <v>0</v>
      </c>
      <c r="BL393" s="17" t="s">
        <v>137</v>
      </c>
      <c r="BM393" s="229" t="s">
        <v>806</v>
      </c>
    </row>
    <row r="394" spans="1:47" s="2" customFormat="1" ht="12">
      <c r="A394" s="38"/>
      <c r="B394" s="39"/>
      <c r="C394" s="40"/>
      <c r="D394" s="231" t="s">
        <v>139</v>
      </c>
      <c r="E394" s="40"/>
      <c r="F394" s="232" t="s">
        <v>551</v>
      </c>
      <c r="G394" s="40"/>
      <c r="H394" s="40"/>
      <c r="I394" s="233"/>
      <c r="J394" s="40"/>
      <c r="K394" s="40"/>
      <c r="L394" s="44"/>
      <c r="M394" s="234"/>
      <c r="N394" s="235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139</v>
      </c>
      <c r="AU394" s="17" t="s">
        <v>152</v>
      </c>
    </row>
    <row r="395" spans="1:51" s="13" customFormat="1" ht="12">
      <c r="A395" s="13"/>
      <c r="B395" s="236"/>
      <c r="C395" s="237"/>
      <c r="D395" s="231" t="s">
        <v>141</v>
      </c>
      <c r="E395" s="238" t="s">
        <v>1</v>
      </c>
      <c r="F395" s="239" t="s">
        <v>807</v>
      </c>
      <c r="G395" s="237"/>
      <c r="H395" s="240">
        <v>77.89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141</v>
      </c>
      <c r="AU395" s="246" t="s">
        <v>152</v>
      </c>
      <c r="AV395" s="13" t="s">
        <v>89</v>
      </c>
      <c r="AW395" s="13" t="s">
        <v>35</v>
      </c>
      <c r="AX395" s="13" t="s">
        <v>87</v>
      </c>
      <c r="AY395" s="246" t="s">
        <v>130</v>
      </c>
    </row>
    <row r="396" spans="1:63" s="12" customFormat="1" ht="22.8" customHeight="1">
      <c r="A396" s="12"/>
      <c r="B396" s="202"/>
      <c r="C396" s="203"/>
      <c r="D396" s="204" t="s">
        <v>78</v>
      </c>
      <c r="E396" s="216" t="s">
        <v>553</v>
      </c>
      <c r="F396" s="216" t="s">
        <v>554</v>
      </c>
      <c r="G396" s="203"/>
      <c r="H396" s="203"/>
      <c r="I396" s="206"/>
      <c r="J396" s="217">
        <f>BK396</f>
        <v>0</v>
      </c>
      <c r="K396" s="203"/>
      <c r="L396" s="208"/>
      <c r="M396" s="209"/>
      <c r="N396" s="210"/>
      <c r="O396" s="210"/>
      <c r="P396" s="211">
        <f>SUM(P397:P432)</f>
        <v>0</v>
      </c>
      <c r="Q396" s="210"/>
      <c r="R396" s="211">
        <f>SUM(R397:R432)</f>
        <v>0</v>
      </c>
      <c r="S396" s="210"/>
      <c r="T396" s="212">
        <f>SUM(T397:T432)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3" t="s">
        <v>87</v>
      </c>
      <c r="AT396" s="214" t="s">
        <v>78</v>
      </c>
      <c r="AU396" s="214" t="s">
        <v>87</v>
      </c>
      <c r="AY396" s="213" t="s">
        <v>130</v>
      </c>
      <c r="BK396" s="215">
        <f>SUM(BK397:BK432)</f>
        <v>0</v>
      </c>
    </row>
    <row r="397" spans="1:65" s="2" customFormat="1" ht="21.75" customHeight="1">
      <c r="A397" s="38"/>
      <c r="B397" s="39"/>
      <c r="C397" s="218" t="s">
        <v>542</v>
      </c>
      <c r="D397" s="218" t="s">
        <v>132</v>
      </c>
      <c r="E397" s="219" t="s">
        <v>556</v>
      </c>
      <c r="F397" s="220" t="s">
        <v>557</v>
      </c>
      <c r="G397" s="221" t="s">
        <v>201</v>
      </c>
      <c r="H397" s="222">
        <v>237.899</v>
      </c>
      <c r="I397" s="223"/>
      <c r="J397" s="224">
        <f>ROUND(I397*H397,2)</f>
        <v>0</v>
      </c>
      <c r="K397" s="220" t="s">
        <v>136</v>
      </c>
      <c r="L397" s="44"/>
      <c r="M397" s="225" t="s">
        <v>1</v>
      </c>
      <c r="N397" s="226" t="s">
        <v>44</v>
      </c>
      <c r="O397" s="91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137</v>
      </c>
      <c r="AT397" s="229" t="s">
        <v>132</v>
      </c>
      <c r="AU397" s="229" t="s">
        <v>89</v>
      </c>
      <c r="AY397" s="17" t="s">
        <v>130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87</v>
      </c>
      <c r="BK397" s="230">
        <f>ROUND(I397*H397,2)</f>
        <v>0</v>
      </c>
      <c r="BL397" s="17" t="s">
        <v>137</v>
      </c>
      <c r="BM397" s="229" t="s">
        <v>808</v>
      </c>
    </row>
    <row r="398" spans="1:47" s="2" customFormat="1" ht="12">
      <c r="A398" s="38"/>
      <c r="B398" s="39"/>
      <c r="C398" s="40"/>
      <c r="D398" s="231" t="s">
        <v>139</v>
      </c>
      <c r="E398" s="40"/>
      <c r="F398" s="232" t="s">
        <v>559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139</v>
      </c>
      <c r="AU398" s="17" t="s">
        <v>89</v>
      </c>
    </row>
    <row r="399" spans="1:51" s="13" customFormat="1" ht="12">
      <c r="A399" s="13"/>
      <c r="B399" s="236"/>
      <c r="C399" s="237"/>
      <c r="D399" s="231" t="s">
        <v>141</v>
      </c>
      <c r="E399" s="238" t="s">
        <v>1</v>
      </c>
      <c r="F399" s="239" t="s">
        <v>809</v>
      </c>
      <c r="G399" s="237"/>
      <c r="H399" s="240">
        <v>237.899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141</v>
      </c>
      <c r="AU399" s="246" t="s">
        <v>89</v>
      </c>
      <c r="AV399" s="13" t="s">
        <v>89</v>
      </c>
      <c r="AW399" s="13" t="s">
        <v>35</v>
      </c>
      <c r="AX399" s="13" t="s">
        <v>79</v>
      </c>
      <c r="AY399" s="246" t="s">
        <v>130</v>
      </c>
    </row>
    <row r="400" spans="1:51" s="14" customFormat="1" ht="12">
      <c r="A400" s="14"/>
      <c r="B400" s="247"/>
      <c r="C400" s="248"/>
      <c r="D400" s="231" t="s">
        <v>141</v>
      </c>
      <c r="E400" s="249" t="s">
        <v>1</v>
      </c>
      <c r="F400" s="250" t="s">
        <v>151</v>
      </c>
      <c r="G400" s="248"/>
      <c r="H400" s="251">
        <v>237.899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7" t="s">
        <v>141</v>
      </c>
      <c r="AU400" s="257" t="s">
        <v>89</v>
      </c>
      <c r="AV400" s="14" t="s">
        <v>137</v>
      </c>
      <c r="AW400" s="14" t="s">
        <v>35</v>
      </c>
      <c r="AX400" s="14" t="s">
        <v>87</v>
      </c>
      <c r="AY400" s="257" t="s">
        <v>130</v>
      </c>
    </row>
    <row r="401" spans="1:65" s="2" customFormat="1" ht="24.15" customHeight="1">
      <c r="A401" s="38"/>
      <c r="B401" s="39"/>
      <c r="C401" s="218" t="s">
        <v>547</v>
      </c>
      <c r="D401" s="218" t="s">
        <v>132</v>
      </c>
      <c r="E401" s="219" t="s">
        <v>562</v>
      </c>
      <c r="F401" s="220" t="s">
        <v>563</v>
      </c>
      <c r="G401" s="221" t="s">
        <v>201</v>
      </c>
      <c r="H401" s="222">
        <v>2141.091</v>
      </c>
      <c r="I401" s="223"/>
      <c r="J401" s="224">
        <f>ROUND(I401*H401,2)</f>
        <v>0</v>
      </c>
      <c r="K401" s="220" t="s">
        <v>136</v>
      </c>
      <c r="L401" s="44"/>
      <c r="M401" s="225" t="s">
        <v>1</v>
      </c>
      <c r="N401" s="226" t="s">
        <v>44</v>
      </c>
      <c r="O401" s="91"/>
      <c r="P401" s="227">
        <f>O401*H401</f>
        <v>0</v>
      </c>
      <c r="Q401" s="227">
        <v>0</v>
      </c>
      <c r="R401" s="227">
        <f>Q401*H401</f>
        <v>0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137</v>
      </c>
      <c r="AT401" s="229" t="s">
        <v>132</v>
      </c>
      <c r="AU401" s="229" t="s">
        <v>89</v>
      </c>
      <c r="AY401" s="17" t="s">
        <v>130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87</v>
      </c>
      <c r="BK401" s="230">
        <f>ROUND(I401*H401,2)</f>
        <v>0</v>
      </c>
      <c r="BL401" s="17" t="s">
        <v>137</v>
      </c>
      <c r="BM401" s="229" t="s">
        <v>810</v>
      </c>
    </row>
    <row r="402" spans="1:47" s="2" customFormat="1" ht="12">
      <c r="A402" s="38"/>
      <c r="B402" s="39"/>
      <c r="C402" s="40"/>
      <c r="D402" s="231" t="s">
        <v>139</v>
      </c>
      <c r="E402" s="40"/>
      <c r="F402" s="232" t="s">
        <v>565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139</v>
      </c>
      <c r="AU402" s="17" t="s">
        <v>89</v>
      </c>
    </row>
    <row r="403" spans="1:47" s="2" customFormat="1" ht="12">
      <c r="A403" s="38"/>
      <c r="B403" s="39"/>
      <c r="C403" s="40"/>
      <c r="D403" s="231" t="s">
        <v>178</v>
      </c>
      <c r="E403" s="40"/>
      <c r="F403" s="268" t="s">
        <v>179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178</v>
      </c>
      <c r="AU403" s="17" t="s">
        <v>89</v>
      </c>
    </row>
    <row r="404" spans="1:51" s="13" customFormat="1" ht="12">
      <c r="A404" s="13"/>
      <c r="B404" s="236"/>
      <c r="C404" s="237"/>
      <c r="D404" s="231" t="s">
        <v>141</v>
      </c>
      <c r="E404" s="238" t="s">
        <v>1</v>
      </c>
      <c r="F404" s="239" t="s">
        <v>811</v>
      </c>
      <c r="G404" s="237"/>
      <c r="H404" s="240">
        <v>2141.091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141</v>
      </c>
      <c r="AU404" s="246" t="s">
        <v>89</v>
      </c>
      <c r="AV404" s="13" t="s">
        <v>89</v>
      </c>
      <c r="AW404" s="13" t="s">
        <v>35</v>
      </c>
      <c r="AX404" s="13" t="s">
        <v>79</v>
      </c>
      <c r="AY404" s="246" t="s">
        <v>130</v>
      </c>
    </row>
    <row r="405" spans="1:51" s="14" customFormat="1" ht="12">
      <c r="A405" s="14"/>
      <c r="B405" s="247"/>
      <c r="C405" s="248"/>
      <c r="D405" s="231" t="s">
        <v>141</v>
      </c>
      <c r="E405" s="249" t="s">
        <v>1</v>
      </c>
      <c r="F405" s="250" t="s">
        <v>151</v>
      </c>
      <c r="G405" s="248"/>
      <c r="H405" s="251">
        <v>2141.091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7" t="s">
        <v>141</v>
      </c>
      <c r="AU405" s="257" t="s">
        <v>89</v>
      </c>
      <c r="AV405" s="14" t="s">
        <v>137</v>
      </c>
      <c r="AW405" s="14" t="s">
        <v>35</v>
      </c>
      <c r="AX405" s="14" t="s">
        <v>87</v>
      </c>
      <c r="AY405" s="257" t="s">
        <v>130</v>
      </c>
    </row>
    <row r="406" spans="1:65" s="2" customFormat="1" ht="21.75" customHeight="1">
      <c r="A406" s="38"/>
      <c r="B406" s="39"/>
      <c r="C406" s="218" t="s">
        <v>555</v>
      </c>
      <c r="D406" s="218" t="s">
        <v>132</v>
      </c>
      <c r="E406" s="219" t="s">
        <v>568</v>
      </c>
      <c r="F406" s="220" t="s">
        <v>569</v>
      </c>
      <c r="G406" s="221" t="s">
        <v>201</v>
      </c>
      <c r="H406" s="222">
        <v>342.279</v>
      </c>
      <c r="I406" s="223"/>
      <c r="J406" s="224">
        <f>ROUND(I406*H406,2)</f>
        <v>0</v>
      </c>
      <c r="K406" s="220" t="s">
        <v>136</v>
      </c>
      <c r="L406" s="44"/>
      <c r="M406" s="225" t="s">
        <v>1</v>
      </c>
      <c r="N406" s="226" t="s">
        <v>44</v>
      </c>
      <c r="O406" s="91"/>
      <c r="P406" s="227">
        <f>O406*H406</f>
        <v>0</v>
      </c>
      <c r="Q406" s="227">
        <v>0</v>
      </c>
      <c r="R406" s="227">
        <f>Q406*H406</f>
        <v>0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137</v>
      </c>
      <c r="AT406" s="229" t="s">
        <v>132</v>
      </c>
      <c r="AU406" s="229" t="s">
        <v>89</v>
      </c>
      <c r="AY406" s="17" t="s">
        <v>130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87</v>
      </c>
      <c r="BK406" s="230">
        <f>ROUND(I406*H406,2)</f>
        <v>0</v>
      </c>
      <c r="BL406" s="17" t="s">
        <v>137</v>
      </c>
      <c r="BM406" s="229" t="s">
        <v>812</v>
      </c>
    </row>
    <row r="407" spans="1:47" s="2" customFormat="1" ht="12">
      <c r="A407" s="38"/>
      <c r="B407" s="39"/>
      <c r="C407" s="40"/>
      <c r="D407" s="231" t="s">
        <v>139</v>
      </c>
      <c r="E407" s="40"/>
      <c r="F407" s="232" t="s">
        <v>571</v>
      </c>
      <c r="G407" s="40"/>
      <c r="H407" s="40"/>
      <c r="I407" s="233"/>
      <c r="J407" s="40"/>
      <c r="K407" s="40"/>
      <c r="L407" s="44"/>
      <c r="M407" s="234"/>
      <c r="N407" s="23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139</v>
      </c>
      <c r="AU407" s="17" t="s">
        <v>89</v>
      </c>
    </row>
    <row r="408" spans="1:47" s="2" customFormat="1" ht="12">
      <c r="A408" s="38"/>
      <c r="B408" s="39"/>
      <c r="C408" s="40"/>
      <c r="D408" s="231" t="s">
        <v>178</v>
      </c>
      <c r="E408" s="40"/>
      <c r="F408" s="268" t="s">
        <v>572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178</v>
      </c>
      <c r="AU408" s="17" t="s">
        <v>89</v>
      </c>
    </row>
    <row r="409" spans="1:51" s="13" customFormat="1" ht="12">
      <c r="A409" s="13"/>
      <c r="B409" s="236"/>
      <c r="C409" s="237"/>
      <c r="D409" s="231" t="s">
        <v>141</v>
      </c>
      <c r="E409" s="238" t="s">
        <v>1</v>
      </c>
      <c r="F409" s="239" t="s">
        <v>813</v>
      </c>
      <c r="G409" s="237"/>
      <c r="H409" s="240">
        <v>342.279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141</v>
      </c>
      <c r="AU409" s="246" t="s">
        <v>89</v>
      </c>
      <c r="AV409" s="13" t="s">
        <v>89</v>
      </c>
      <c r="AW409" s="13" t="s">
        <v>35</v>
      </c>
      <c r="AX409" s="13" t="s">
        <v>79</v>
      </c>
      <c r="AY409" s="246" t="s">
        <v>130</v>
      </c>
    </row>
    <row r="410" spans="1:51" s="14" customFormat="1" ht="12">
      <c r="A410" s="14"/>
      <c r="B410" s="247"/>
      <c r="C410" s="248"/>
      <c r="D410" s="231" t="s">
        <v>141</v>
      </c>
      <c r="E410" s="249" t="s">
        <v>1</v>
      </c>
      <c r="F410" s="250" t="s">
        <v>151</v>
      </c>
      <c r="G410" s="248"/>
      <c r="H410" s="251">
        <v>342.279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7" t="s">
        <v>141</v>
      </c>
      <c r="AU410" s="257" t="s">
        <v>89</v>
      </c>
      <c r="AV410" s="14" t="s">
        <v>137</v>
      </c>
      <c r="AW410" s="14" t="s">
        <v>35</v>
      </c>
      <c r="AX410" s="14" t="s">
        <v>87</v>
      </c>
      <c r="AY410" s="257" t="s">
        <v>130</v>
      </c>
    </row>
    <row r="411" spans="1:65" s="2" customFormat="1" ht="24.15" customHeight="1">
      <c r="A411" s="38"/>
      <c r="B411" s="39"/>
      <c r="C411" s="218" t="s">
        <v>561</v>
      </c>
      <c r="D411" s="218" t="s">
        <v>132</v>
      </c>
      <c r="E411" s="219" t="s">
        <v>575</v>
      </c>
      <c r="F411" s="220" t="s">
        <v>576</v>
      </c>
      <c r="G411" s="221" t="s">
        <v>201</v>
      </c>
      <c r="H411" s="222">
        <v>3080.511</v>
      </c>
      <c r="I411" s="223"/>
      <c r="J411" s="224">
        <f>ROUND(I411*H411,2)</f>
        <v>0</v>
      </c>
      <c r="K411" s="220" t="s">
        <v>136</v>
      </c>
      <c r="L411" s="44"/>
      <c r="M411" s="225" t="s">
        <v>1</v>
      </c>
      <c r="N411" s="226" t="s">
        <v>44</v>
      </c>
      <c r="O411" s="91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137</v>
      </c>
      <c r="AT411" s="229" t="s">
        <v>132</v>
      </c>
      <c r="AU411" s="229" t="s">
        <v>89</v>
      </c>
      <c r="AY411" s="17" t="s">
        <v>130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87</v>
      </c>
      <c r="BK411" s="230">
        <f>ROUND(I411*H411,2)</f>
        <v>0</v>
      </c>
      <c r="BL411" s="17" t="s">
        <v>137</v>
      </c>
      <c r="BM411" s="229" t="s">
        <v>814</v>
      </c>
    </row>
    <row r="412" spans="1:47" s="2" customFormat="1" ht="12">
      <c r="A412" s="38"/>
      <c r="B412" s="39"/>
      <c r="C412" s="40"/>
      <c r="D412" s="231" t="s">
        <v>139</v>
      </c>
      <c r="E412" s="40"/>
      <c r="F412" s="232" t="s">
        <v>565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139</v>
      </c>
      <c r="AU412" s="17" t="s">
        <v>89</v>
      </c>
    </row>
    <row r="413" spans="1:47" s="2" customFormat="1" ht="12">
      <c r="A413" s="38"/>
      <c r="B413" s="39"/>
      <c r="C413" s="40"/>
      <c r="D413" s="231" t="s">
        <v>178</v>
      </c>
      <c r="E413" s="40"/>
      <c r="F413" s="268" t="s">
        <v>179</v>
      </c>
      <c r="G413" s="40"/>
      <c r="H413" s="40"/>
      <c r="I413" s="233"/>
      <c r="J413" s="40"/>
      <c r="K413" s="40"/>
      <c r="L413" s="44"/>
      <c r="M413" s="234"/>
      <c r="N413" s="235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178</v>
      </c>
      <c r="AU413" s="17" t="s">
        <v>89</v>
      </c>
    </row>
    <row r="414" spans="1:51" s="13" customFormat="1" ht="12">
      <c r="A414" s="13"/>
      <c r="B414" s="236"/>
      <c r="C414" s="237"/>
      <c r="D414" s="231" t="s">
        <v>141</v>
      </c>
      <c r="E414" s="238" t="s">
        <v>1</v>
      </c>
      <c r="F414" s="239" t="s">
        <v>815</v>
      </c>
      <c r="G414" s="237"/>
      <c r="H414" s="240">
        <v>3080.511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141</v>
      </c>
      <c r="AU414" s="246" t="s">
        <v>89</v>
      </c>
      <c r="AV414" s="13" t="s">
        <v>89</v>
      </c>
      <c r="AW414" s="13" t="s">
        <v>35</v>
      </c>
      <c r="AX414" s="13" t="s">
        <v>79</v>
      </c>
      <c r="AY414" s="246" t="s">
        <v>130</v>
      </c>
    </row>
    <row r="415" spans="1:51" s="14" customFormat="1" ht="12">
      <c r="A415" s="14"/>
      <c r="B415" s="247"/>
      <c r="C415" s="248"/>
      <c r="D415" s="231" t="s">
        <v>141</v>
      </c>
      <c r="E415" s="249" t="s">
        <v>1</v>
      </c>
      <c r="F415" s="250" t="s">
        <v>151</v>
      </c>
      <c r="G415" s="248"/>
      <c r="H415" s="251">
        <v>3080.511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7" t="s">
        <v>141</v>
      </c>
      <c r="AU415" s="257" t="s">
        <v>89</v>
      </c>
      <c r="AV415" s="14" t="s">
        <v>137</v>
      </c>
      <c r="AW415" s="14" t="s">
        <v>35</v>
      </c>
      <c r="AX415" s="14" t="s">
        <v>87</v>
      </c>
      <c r="AY415" s="257" t="s">
        <v>130</v>
      </c>
    </row>
    <row r="416" spans="1:65" s="2" customFormat="1" ht="16.5" customHeight="1">
      <c r="A416" s="38"/>
      <c r="B416" s="39"/>
      <c r="C416" s="218" t="s">
        <v>567</v>
      </c>
      <c r="D416" s="218" t="s">
        <v>132</v>
      </c>
      <c r="E416" s="219" t="s">
        <v>580</v>
      </c>
      <c r="F416" s="220" t="s">
        <v>581</v>
      </c>
      <c r="G416" s="221" t="s">
        <v>201</v>
      </c>
      <c r="H416" s="222">
        <v>127.521</v>
      </c>
      <c r="I416" s="223"/>
      <c r="J416" s="224">
        <f>ROUND(I416*H416,2)</f>
        <v>0</v>
      </c>
      <c r="K416" s="220" t="s">
        <v>136</v>
      </c>
      <c r="L416" s="44"/>
      <c r="M416" s="225" t="s">
        <v>1</v>
      </c>
      <c r="N416" s="226" t="s">
        <v>44</v>
      </c>
      <c r="O416" s="91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9" t="s">
        <v>137</v>
      </c>
      <c r="AT416" s="229" t="s">
        <v>132</v>
      </c>
      <c r="AU416" s="229" t="s">
        <v>89</v>
      </c>
      <c r="AY416" s="17" t="s">
        <v>130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7" t="s">
        <v>87</v>
      </c>
      <c r="BK416" s="230">
        <f>ROUND(I416*H416,2)</f>
        <v>0</v>
      </c>
      <c r="BL416" s="17" t="s">
        <v>137</v>
      </c>
      <c r="BM416" s="229" t="s">
        <v>816</v>
      </c>
    </row>
    <row r="417" spans="1:47" s="2" customFormat="1" ht="12">
      <c r="A417" s="38"/>
      <c r="B417" s="39"/>
      <c r="C417" s="40"/>
      <c r="D417" s="231" t="s">
        <v>139</v>
      </c>
      <c r="E417" s="40"/>
      <c r="F417" s="232" t="s">
        <v>583</v>
      </c>
      <c r="G417" s="40"/>
      <c r="H417" s="40"/>
      <c r="I417" s="233"/>
      <c r="J417" s="40"/>
      <c r="K417" s="40"/>
      <c r="L417" s="44"/>
      <c r="M417" s="234"/>
      <c r="N417" s="235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139</v>
      </c>
      <c r="AU417" s="17" t="s">
        <v>89</v>
      </c>
    </row>
    <row r="418" spans="1:51" s="13" customFormat="1" ht="12">
      <c r="A418" s="13"/>
      <c r="B418" s="236"/>
      <c r="C418" s="237"/>
      <c r="D418" s="231" t="s">
        <v>141</v>
      </c>
      <c r="E418" s="238" t="s">
        <v>1</v>
      </c>
      <c r="F418" s="239" t="s">
        <v>817</v>
      </c>
      <c r="G418" s="237"/>
      <c r="H418" s="240">
        <v>127.521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141</v>
      </c>
      <c r="AU418" s="246" t="s">
        <v>89</v>
      </c>
      <c r="AV418" s="13" t="s">
        <v>89</v>
      </c>
      <c r="AW418" s="13" t="s">
        <v>35</v>
      </c>
      <c r="AX418" s="13" t="s">
        <v>87</v>
      </c>
      <c r="AY418" s="246" t="s">
        <v>130</v>
      </c>
    </row>
    <row r="419" spans="1:65" s="2" customFormat="1" ht="24.15" customHeight="1">
      <c r="A419" s="38"/>
      <c r="B419" s="39"/>
      <c r="C419" s="218" t="s">
        <v>574</v>
      </c>
      <c r="D419" s="218" t="s">
        <v>132</v>
      </c>
      <c r="E419" s="219" t="s">
        <v>586</v>
      </c>
      <c r="F419" s="220" t="s">
        <v>587</v>
      </c>
      <c r="G419" s="221" t="s">
        <v>201</v>
      </c>
      <c r="H419" s="222">
        <v>1147.689</v>
      </c>
      <c r="I419" s="223"/>
      <c r="J419" s="224">
        <f>ROUND(I419*H419,2)</f>
        <v>0</v>
      </c>
      <c r="K419" s="220" t="s">
        <v>136</v>
      </c>
      <c r="L419" s="44"/>
      <c r="M419" s="225" t="s">
        <v>1</v>
      </c>
      <c r="N419" s="226" t="s">
        <v>44</v>
      </c>
      <c r="O419" s="91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137</v>
      </c>
      <c r="AT419" s="229" t="s">
        <v>132</v>
      </c>
      <c r="AU419" s="229" t="s">
        <v>89</v>
      </c>
      <c r="AY419" s="17" t="s">
        <v>130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87</v>
      </c>
      <c r="BK419" s="230">
        <f>ROUND(I419*H419,2)</f>
        <v>0</v>
      </c>
      <c r="BL419" s="17" t="s">
        <v>137</v>
      </c>
      <c r="BM419" s="229" t="s">
        <v>818</v>
      </c>
    </row>
    <row r="420" spans="1:47" s="2" customFormat="1" ht="12">
      <c r="A420" s="38"/>
      <c r="B420" s="39"/>
      <c r="C420" s="40"/>
      <c r="D420" s="231" t="s">
        <v>139</v>
      </c>
      <c r="E420" s="40"/>
      <c r="F420" s="232" t="s">
        <v>589</v>
      </c>
      <c r="G420" s="40"/>
      <c r="H420" s="40"/>
      <c r="I420" s="233"/>
      <c r="J420" s="40"/>
      <c r="K420" s="40"/>
      <c r="L420" s="44"/>
      <c r="M420" s="234"/>
      <c r="N420" s="235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139</v>
      </c>
      <c r="AU420" s="17" t="s">
        <v>89</v>
      </c>
    </row>
    <row r="421" spans="1:47" s="2" customFormat="1" ht="12">
      <c r="A421" s="38"/>
      <c r="B421" s="39"/>
      <c r="C421" s="40"/>
      <c r="D421" s="231" t="s">
        <v>178</v>
      </c>
      <c r="E421" s="40"/>
      <c r="F421" s="268" t="s">
        <v>179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178</v>
      </c>
      <c r="AU421" s="17" t="s">
        <v>89</v>
      </c>
    </row>
    <row r="422" spans="1:51" s="13" customFormat="1" ht="12">
      <c r="A422" s="13"/>
      <c r="B422" s="236"/>
      <c r="C422" s="237"/>
      <c r="D422" s="231" t="s">
        <v>141</v>
      </c>
      <c r="E422" s="238" t="s">
        <v>1</v>
      </c>
      <c r="F422" s="239" t="s">
        <v>819</v>
      </c>
      <c r="G422" s="237"/>
      <c r="H422" s="240">
        <v>1147.689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141</v>
      </c>
      <c r="AU422" s="246" t="s">
        <v>89</v>
      </c>
      <c r="AV422" s="13" t="s">
        <v>89</v>
      </c>
      <c r="AW422" s="13" t="s">
        <v>35</v>
      </c>
      <c r="AX422" s="13" t="s">
        <v>87</v>
      </c>
      <c r="AY422" s="246" t="s">
        <v>130</v>
      </c>
    </row>
    <row r="423" spans="1:65" s="2" customFormat="1" ht="37.8" customHeight="1">
      <c r="A423" s="38"/>
      <c r="B423" s="39"/>
      <c r="C423" s="218" t="s">
        <v>579</v>
      </c>
      <c r="D423" s="218" t="s">
        <v>132</v>
      </c>
      <c r="E423" s="219" t="s">
        <v>592</v>
      </c>
      <c r="F423" s="220" t="s">
        <v>593</v>
      </c>
      <c r="G423" s="221" t="s">
        <v>201</v>
      </c>
      <c r="H423" s="222">
        <v>342.279</v>
      </c>
      <c r="I423" s="223"/>
      <c r="J423" s="224">
        <f>ROUND(I423*H423,2)</f>
        <v>0</v>
      </c>
      <c r="K423" s="220" t="s">
        <v>136</v>
      </c>
      <c r="L423" s="44"/>
      <c r="M423" s="225" t="s">
        <v>1</v>
      </c>
      <c r="N423" s="226" t="s">
        <v>44</v>
      </c>
      <c r="O423" s="91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9" t="s">
        <v>137</v>
      </c>
      <c r="AT423" s="229" t="s">
        <v>132</v>
      </c>
      <c r="AU423" s="229" t="s">
        <v>89</v>
      </c>
      <c r="AY423" s="17" t="s">
        <v>130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7" t="s">
        <v>87</v>
      </c>
      <c r="BK423" s="230">
        <f>ROUND(I423*H423,2)</f>
        <v>0</v>
      </c>
      <c r="BL423" s="17" t="s">
        <v>137</v>
      </c>
      <c r="BM423" s="229" t="s">
        <v>820</v>
      </c>
    </row>
    <row r="424" spans="1:47" s="2" customFormat="1" ht="12">
      <c r="A424" s="38"/>
      <c r="B424" s="39"/>
      <c r="C424" s="40"/>
      <c r="D424" s="231" t="s">
        <v>139</v>
      </c>
      <c r="E424" s="40"/>
      <c r="F424" s="232" t="s">
        <v>595</v>
      </c>
      <c r="G424" s="40"/>
      <c r="H424" s="40"/>
      <c r="I424" s="233"/>
      <c r="J424" s="40"/>
      <c r="K424" s="40"/>
      <c r="L424" s="44"/>
      <c r="M424" s="234"/>
      <c r="N424" s="235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139</v>
      </c>
      <c r="AU424" s="17" t="s">
        <v>89</v>
      </c>
    </row>
    <row r="425" spans="1:51" s="13" customFormat="1" ht="12">
      <c r="A425" s="13"/>
      <c r="B425" s="236"/>
      <c r="C425" s="237"/>
      <c r="D425" s="231" t="s">
        <v>141</v>
      </c>
      <c r="E425" s="238" t="s">
        <v>1</v>
      </c>
      <c r="F425" s="239" t="s">
        <v>821</v>
      </c>
      <c r="G425" s="237"/>
      <c r="H425" s="240">
        <v>342.279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141</v>
      </c>
      <c r="AU425" s="246" t="s">
        <v>89</v>
      </c>
      <c r="AV425" s="13" t="s">
        <v>89</v>
      </c>
      <c r="AW425" s="13" t="s">
        <v>35</v>
      </c>
      <c r="AX425" s="13" t="s">
        <v>79</v>
      </c>
      <c r="AY425" s="246" t="s">
        <v>130</v>
      </c>
    </row>
    <row r="426" spans="1:51" s="14" customFormat="1" ht="12">
      <c r="A426" s="14"/>
      <c r="B426" s="247"/>
      <c r="C426" s="248"/>
      <c r="D426" s="231" t="s">
        <v>141</v>
      </c>
      <c r="E426" s="249" t="s">
        <v>1</v>
      </c>
      <c r="F426" s="250" t="s">
        <v>151</v>
      </c>
      <c r="G426" s="248"/>
      <c r="H426" s="251">
        <v>342.279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7" t="s">
        <v>141</v>
      </c>
      <c r="AU426" s="257" t="s">
        <v>89</v>
      </c>
      <c r="AV426" s="14" t="s">
        <v>137</v>
      </c>
      <c r="AW426" s="14" t="s">
        <v>35</v>
      </c>
      <c r="AX426" s="14" t="s">
        <v>87</v>
      </c>
      <c r="AY426" s="257" t="s">
        <v>130</v>
      </c>
    </row>
    <row r="427" spans="1:65" s="2" customFormat="1" ht="37.8" customHeight="1">
      <c r="A427" s="38"/>
      <c r="B427" s="39"/>
      <c r="C427" s="218" t="s">
        <v>585</v>
      </c>
      <c r="D427" s="218" t="s">
        <v>132</v>
      </c>
      <c r="E427" s="219" t="s">
        <v>598</v>
      </c>
      <c r="F427" s="220" t="s">
        <v>599</v>
      </c>
      <c r="G427" s="221" t="s">
        <v>201</v>
      </c>
      <c r="H427" s="222">
        <v>127.521</v>
      </c>
      <c r="I427" s="223"/>
      <c r="J427" s="224">
        <f>ROUND(I427*H427,2)</f>
        <v>0</v>
      </c>
      <c r="K427" s="220" t="s">
        <v>136</v>
      </c>
      <c r="L427" s="44"/>
      <c r="M427" s="225" t="s">
        <v>1</v>
      </c>
      <c r="N427" s="226" t="s">
        <v>44</v>
      </c>
      <c r="O427" s="91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137</v>
      </c>
      <c r="AT427" s="229" t="s">
        <v>132</v>
      </c>
      <c r="AU427" s="229" t="s">
        <v>89</v>
      </c>
      <c r="AY427" s="17" t="s">
        <v>130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87</v>
      </c>
      <c r="BK427" s="230">
        <f>ROUND(I427*H427,2)</f>
        <v>0</v>
      </c>
      <c r="BL427" s="17" t="s">
        <v>137</v>
      </c>
      <c r="BM427" s="229" t="s">
        <v>822</v>
      </c>
    </row>
    <row r="428" spans="1:47" s="2" customFormat="1" ht="12">
      <c r="A428" s="38"/>
      <c r="B428" s="39"/>
      <c r="C428" s="40"/>
      <c r="D428" s="231" t="s">
        <v>139</v>
      </c>
      <c r="E428" s="40"/>
      <c r="F428" s="232" t="s">
        <v>601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139</v>
      </c>
      <c r="AU428" s="17" t="s">
        <v>89</v>
      </c>
    </row>
    <row r="429" spans="1:51" s="13" customFormat="1" ht="12">
      <c r="A429" s="13"/>
      <c r="B429" s="236"/>
      <c r="C429" s="237"/>
      <c r="D429" s="231" t="s">
        <v>141</v>
      </c>
      <c r="E429" s="238" t="s">
        <v>1</v>
      </c>
      <c r="F429" s="239" t="s">
        <v>817</v>
      </c>
      <c r="G429" s="237"/>
      <c r="H429" s="240">
        <v>127.521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141</v>
      </c>
      <c r="AU429" s="246" t="s">
        <v>89</v>
      </c>
      <c r="AV429" s="13" t="s">
        <v>89</v>
      </c>
      <c r="AW429" s="13" t="s">
        <v>35</v>
      </c>
      <c r="AX429" s="13" t="s">
        <v>87</v>
      </c>
      <c r="AY429" s="246" t="s">
        <v>130</v>
      </c>
    </row>
    <row r="430" spans="1:65" s="2" customFormat="1" ht="44.25" customHeight="1">
      <c r="A430" s="38"/>
      <c r="B430" s="39"/>
      <c r="C430" s="218" t="s">
        <v>591</v>
      </c>
      <c r="D430" s="218" t="s">
        <v>132</v>
      </c>
      <c r="E430" s="219" t="s">
        <v>603</v>
      </c>
      <c r="F430" s="220" t="s">
        <v>210</v>
      </c>
      <c r="G430" s="221" t="s">
        <v>201</v>
      </c>
      <c r="H430" s="222">
        <v>237.899</v>
      </c>
      <c r="I430" s="223"/>
      <c r="J430" s="224">
        <f>ROUND(I430*H430,2)</f>
        <v>0</v>
      </c>
      <c r="K430" s="220" t="s">
        <v>136</v>
      </c>
      <c r="L430" s="44"/>
      <c r="M430" s="225" t="s">
        <v>1</v>
      </c>
      <c r="N430" s="226" t="s">
        <v>44</v>
      </c>
      <c r="O430" s="91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137</v>
      </c>
      <c r="AT430" s="229" t="s">
        <v>132</v>
      </c>
      <c r="AU430" s="229" t="s">
        <v>89</v>
      </c>
      <c r="AY430" s="17" t="s">
        <v>130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87</v>
      </c>
      <c r="BK430" s="230">
        <f>ROUND(I430*H430,2)</f>
        <v>0</v>
      </c>
      <c r="BL430" s="17" t="s">
        <v>137</v>
      </c>
      <c r="BM430" s="229" t="s">
        <v>823</v>
      </c>
    </row>
    <row r="431" spans="1:47" s="2" customFormat="1" ht="12">
      <c r="A431" s="38"/>
      <c r="B431" s="39"/>
      <c r="C431" s="40"/>
      <c r="D431" s="231" t="s">
        <v>139</v>
      </c>
      <c r="E431" s="40"/>
      <c r="F431" s="232" t="s">
        <v>210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139</v>
      </c>
      <c r="AU431" s="17" t="s">
        <v>89</v>
      </c>
    </row>
    <row r="432" spans="1:51" s="13" customFormat="1" ht="12">
      <c r="A432" s="13"/>
      <c r="B432" s="236"/>
      <c r="C432" s="237"/>
      <c r="D432" s="231" t="s">
        <v>141</v>
      </c>
      <c r="E432" s="238" t="s">
        <v>1</v>
      </c>
      <c r="F432" s="239" t="s">
        <v>809</v>
      </c>
      <c r="G432" s="237"/>
      <c r="H432" s="240">
        <v>237.899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141</v>
      </c>
      <c r="AU432" s="246" t="s">
        <v>89</v>
      </c>
      <c r="AV432" s="13" t="s">
        <v>89</v>
      </c>
      <c r="AW432" s="13" t="s">
        <v>35</v>
      </c>
      <c r="AX432" s="13" t="s">
        <v>87</v>
      </c>
      <c r="AY432" s="246" t="s">
        <v>130</v>
      </c>
    </row>
    <row r="433" spans="1:63" s="12" customFormat="1" ht="22.8" customHeight="1">
      <c r="A433" s="12"/>
      <c r="B433" s="202"/>
      <c r="C433" s="203"/>
      <c r="D433" s="204" t="s">
        <v>78</v>
      </c>
      <c r="E433" s="216" t="s">
        <v>606</v>
      </c>
      <c r="F433" s="216" t="s">
        <v>607</v>
      </c>
      <c r="G433" s="203"/>
      <c r="H433" s="203"/>
      <c r="I433" s="206"/>
      <c r="J433" s="217">
        <f>BK433</f>
        <v>0</v>
      </c>
      <c r="K433" s="203"/>
      <c r="L433" s="208"/>
      <c r="M433" s="209"/>
      <c r="N433" s="210"/>
      <c r="O433" s="210"/>
      <c r="P433" s="211">
        <f>SUM(P434:P435)</f>
        <v>0</v>
      </c>
      <c r="Q433" s="210"/>
      <c r="R433" s="211">
        <f>SUM(R434:R435)</f>
        <v>0</v>
      </c>
      <c r="S433" s="210"/>
      <c r="T433" s="212">
        <f>SUM(T434:T435)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3" t="s">
        <v>87</v>
      </c>
      <c r="AT433" s="214" t="s">
        <v>78</v>
      </c>
      <c r="AU433" s="214" t="s">
        <v>87</v>
      </c>
      <c r="AY433" s="213" t="s">
        <v>130</v>
      </c>
      <c r="BK433" s="215">
        <f>SUM(BK434:BK435)</f>
        <v>0</v>
      </c>
    </row>
    <row r="434" spans="1:65" s="2" customFormat="1" ht="24.15" customHeight="1">
      <c r="A434" s="38"/>
      <c r="B434" s="39"/>
      <c r="C434" s="218" t="s">
        <v>597</v>
      </c>
      <c r="D434" s="218" t="s">
        <v>132</v>
      </c>
      <c r="E434" s="219" t="s">
        <v>609</v>
      </c>
      <c r="F434" s="220" t="s">
        <v>610</v>
      </c>
      <c r="G434" s="221" t="s">
        <v>201</v>
      </c>
      <c r="H434" s="222">
        <v>160.726</v>
      </c>
      <c r="I434" s="223"/>
      <c r="J434" s="224">
        <f>ROUND(I434*H434,2)</f>
        <v>0</v>
      </c>
      <c r="K434" s="220" t="s">
        <v>136</v>
      </c>
      <c r="L434" s="44"/>
      <c r="M434" s="225" t="s">
        <v>1</v>
      </c>
      <c r="N434" s="226" t="s">
        <v>44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137</v>
      </c>
      <c r="AT434" s="229" t="s">
        <v>132</v>
      </c>
      <c r="AU434" s="229" t="s">
        <v>89</v>
      </c>
      <c r="AY434" s="17" t="s">
        <v>130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87</v>
      </c>
      <c r="BK434" s="230">
        <f>ROUND(I434*H434,2)</f>
        <v>0</v>
      </c>
      <c r="BL434" s="17" t="s">
        <v>137</v>
      </c>
      <c r="BM434" s="229" t="s">
        <v>824</v>
      </c>
    </row>
    <row r="435" spans="1:47" s="2" customFormat="1" ht="12">
      <c r="A435" s="38"/>
      <c r="B435" s="39"/>
      <c r="C435" s="40"/>
      <c r="D435" s="231" t="s">
        <v>139</v>
      </c>
      <c r="E435" s="40"/>
      <c r="F435" s="232" t="s">
        <v>612</v>
      </c>
      <c r="G435" s="40"/>
      <c r="H435" s="40"/>
      <c r="I435" s="233"/>
      <c r="J435" s="40"/>
      <c r="K435" s="40"/>
      <c r="L435" s="44"/>
      <c r="M435" s="234"/>
      <c r="N435" s="235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139</v>
      </c>
      <c r="AU435" s="17" t="s">
        <v>89</v>
      </c>
    </row>
    <row r="436" spans="1:63" s="12" customFormat="1" ht="25.9" customHeight="1">
      <c r="A436" s="12"/>
      <c r="B436" s="202"/>
      <c r="C436" s="203"/>
      <c r="D436" s="204" t="s">
        <v>78</v>
      </c>
      <c r="E436" s="205" t="s">
        <v>825</v>
      </c>
      <c r="F436" s="205" t="s">
        <v>826</v>
      </c>
      <c r="G436" s="203"/>
      <c r="H436" s="203"/>
      <c r="I436" s="206"/>
      <c r="J436" s="207">
        <f>BK436</f>
        <v>0</v>
      </c>
      <c r="K436" s="203"/>
      <c r="L436" s="208"/>
      <c r="M436" s="209"/>
      <c r="N436" s="210"/>
      <c r="O436" s="210"/>
      <c r="P436" s="211">
        <f>P437</f>
        <v>0</v>
      </c>
      <c r="Q436" s="210"/>
      <c r="R436" s="211">
        <f>R437</f>
        <v>0.19735155000000001</v>
      </c>
      <c r="S436" s="210"/>
      <c r="T436" s="212">
        <f>T437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3" t="s">
        <v>89</v>
      </c>
      <c r="AT436" s="214" t="s">
        <v>78</v>
      </c>
      <c r="AU436" s="214" t="s">
        <v>79</v>
      </c>
      <c r="AY436" s="213" t="s">
        <v>130</v>
      </c>
      <c r="BK436" s="215">
        <f>BK437</f>
        <v>0</v>
      </c>
    </row>
    <row r="437" spans="1:63" s="12" customFormat="1" ht="22.8" customHeight="1">
      <c r="A437" s="12"/>
      <c r="B437" s="202"/>
      <c r="C437" s="203"/>
      <c r="D437" s="204" t="s">
        <v>78</v>
      </c>
      <c r="E437" s="216" t="s">
        <v>827</v>
      </c>
      <c r="F437" s="216" t="s">
        <v>828</v>
      </c>
      <c r="G437" s="203"/>
      <c r="H437" s="203"/>
      <c r="I437" s="206"/>
      <c r="J437" s="217">
        <f>BK437</f>
        <v>0</v>
      </c>
      <c r="K437" s="203"/>
      <c r="L437" s="208"/>
      <c r="M437" s="209"/>
      <c r="N437" s="210"/>
      <c r="O437" s="210"/>
      <c r="P437" s="211">
        <f>SUM(P438:P468)</f>
        <v>0</v>
      </c>
      <c r="Q437" s="210"/>
      <c r="R437" s="211">
        <f>SUM(R438:R468)</f>
        <v>0.19735155000000001</v>
      </c>
      <c r="S437" s="210"/>
      <c r="T437" s="212">
        <f>SUM(T438:T468)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3" t="s">
        <v>89</v>
      </c>
      <c r="AT437" s="214" t="s">
        <v>78</v>
      </c>
      <c r="AU437" s="214" t="s">
        <v>87</v>
      </c>
      <c r="AY437" s="213" t="s">
        <v>130</v>
      </c>
      <c r="BK437" s="215">
        <f>SUM(BK438:BK468)</f>
        <v>0</v>
      </c>
    </row>
    <row r="438" spans="1:65" s="2" customFormat="1" ht="24.15" customHeight="1">
      <c r="A438" s="38"/>
      <c r="B438" s="39"/>
      <c r="C438" s="218" t="s">
        <v>602</v>
      </c>
      <c r="D438" s="218" t="s">
        <v>132</v>
      </c>
      <c r="E438" s="219" t="s">
        <v>829</v>
      </c>
      <c r="F438" s="220" t="s">
        <v>830</v>
      </c>
      <c r="G438" s="221" t="s">
        <v>266</v>
      </c>
      <c r="H438" s="222">
        <v>158.93</v>
      </c>
      <c r="I438" s="223"/>
      <c r="J438" s="224">
        <f>ROUND(I438*H438,2)</f>
        <v>0</v>
      </c>
      <c r="K438" s="220" t="s">
        <v>155</v>
      </c>
      <c r="L438" s="44"/>
      <c r="M438" s="225" t="s">
        <v>1</v>
      </c>
      <c r="N438" s="226" t="s">
        <v>44</v>
      </c>
      <c r="O438" s="91"/>
      <c r="P438" s="227">
        <f>O438*H438</f>
        <v>0</v>
      </c>
      <c r="Q438" s="227">
        <v>7E-05</v>
      </c>
      <c r="R438" s="227">
        <f>Q438*H438</f>
        <v>0.011125099999999999</v>
      </c>
      <c r="S438" s="227">
        <v>0</v>
      </c>
      <c r="T438" s="22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9" t="s">
        <v>246</v>
      </c>
      <c r="AT438" s="229" t="s">
        <v>132</v>
      </c>
      <c r="AU438" s="229" t="s">
        <v>89</v>
      </c>
      <c r="AY438" s="17" t="s">
        <v>130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7" t="s">
        <v>87</v>
      </c>
      <c r="BK438" s="230">
        <f>ROUND(I438*H438,2)</f>
        <v>0</v>
      </c>
      <c r="BL438" s="17" t="s">
        <v>246</v>
      </c>
      <c r="BM438" s="229" t="s">
        <v>831</v>
      </c>
    </row>
    <row r="439" spans="1:47" s="2" customFormat="1" ht="12">
      <c r="A439" s="38"/>
      <c r="B439" s="39"/>
      <c r="C439" s="40"/>
      <c r="D439" s="231" t="s">
        <v>139</v>
      </c>
      <c r="E439" s="40"/>
      <c r="F439" s="232" t="s">
        <v>832</v>
      </c>
      <c r="G439" s="40"/>
      <c r="H439" s="40"/>
      <c r="I439" s="233"/>
      <c r="J439" s="40"/>
      <c r="K439" s="40"/>
      <c r="L439" s="44"/>
      <c r="M439" s="234"/>
      <c r="N439" s="235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139</v>
      </c>
      <c r="AU439" s="17" t="s">
        <v>89</v>
      </c>
    </row>
    <row r="440" spans="1:47" s="2" customFormat="1" ht="12">
      <c r="A440" s="38"/>
      <c r="B440" s="39"/>
      <c r="C440" s="40"/>
      <c r="D440" s="231" t="s">
        <v>178</v>
      </c>
      <c r="E440" s="40"/>
      <c r="F440" s="268" t="s">
        <v>833</v>
      </c>
      <c r="G440" s="40"/>
      <c r="H440" s="40"/>
      <c r="I440" s="233"/>
      <c r="J440" s="40"/>
      <c r="K440" s="40"/>
      <c r="L440" s="44"/>
      <c r="M440" s="234"/>
      <c r="N440" s="235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178</v>
      </c>
      <c r="AU440" s="17" t="s">
        <v>89</v>
      </c>
    </row>
    <row r="441" spans="1:51" s="15" customFormat="1" ht="12">
      <c r="A441" s="15"/>
      <c r="B441" s="258"/>
      <c r="C441" s="259"/>
      <c r="D441" s="231" t="s">
        <v>141</v>
      </c>
      <c r="E441" s="260" t="s">
        <v>1</v>
      </c>
      <c r="F441" s="261" t="s">
        <v>834</v>
      </c>
      <c r="G441" s="259"/>
      <c r="H441" s="260" t="s">
        <v>1</v>
      </c>
      <c r="I441" s="262"/>
      <c r="J441" s="259"/>
      <c r="K441" s="259"/>
      <c r="L441" s="263"/>
      <c r="M441" s="264"/>
      <c r="N441" s="265"/>
      <c r="O441" s="265"/>
      <c r="P441" s="265"/>
      <c r="Q441" s="265"/>
      <c r="R441" s="265"/>
      <c r="S441" s="265"/>
      <c r="T441" s="26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7" t="s">
        <v>141</v>
      </c>
      <c r="AU441" s="267" t="s">
        <v>89</v>
      </c>
      <c r="AV441" s="15" t="s">
        <v>87</v>
      </c>
      <c r="AW441" s="15" t="s">
        <v>35</v>
      </c>
      <c r="AX441" s="15" t="s">
        <v>79</v>
      </c>
      <c r="AY441" s="267" t="s">
        <v>130</v>
      </c>
    </row>
    <row r="442" spans="1:51" s="13" customFormat="1" ht="12">
      <c r="A442" s="13"/>
      <c r="B442" s="236"/>
      <c r="C442" s="237"/>
      <c r="D442" s="231" t="s">
        <v>141</v>
      </c>
      <c r="E442" s="238" t="s">
        <v>1</v>
      </c>
      <c r="F442" s="239" t="s">
        <v>835</v>
      </c>
      <c r="G442" s="237"/>
      <c r="H442" s="240">
        <v>153.655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141</v>
      </c>
      <c r="AU442" s="246" t="s">
        <v>89</v>
      </c>
      <c r="AV442" s="13" t="s">
        <v>89</v>
      </c>
      <c r="AW442" s="13" t="s">
        <v>35</v>
      </c>
      <c r="AX442" s="13" t="s">
        <v>79</v>
      </c>
      <c r="AY442" s="246" t="s">
        <v>130</v>
      </c>
    </row>
    <row r="443" spans="1:51" s="13" customFormat="1" ht="12">
      <c r="A443" s="13"/>
      <c r="B443" s="236"/>
      <c r="C443" s="237"/>
      <c r="D443" s="231" t="s">
        <v>141</v>
      </c>
      <c r="E443" s="238" t="s">
        <v>1</v>
      </c>
      <c r="F443" s="239" t="s">
        <v>836</v>
      </c>
      <c r="G443" s="237"/>
      <c r="H443" s="240">
        <v>5.275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141</v>
      </c>
      <c r="AU443" s="246" t="s">
        <v>89</v>
      </c>
      <c r="AV443" s="13" t="s">
        <v>89</v>
      </c>
      <c r="AW443" s="13" t="s">
        <v>35</v>
      </c>
      <c r="AX443" s="13" t="s">
        <v>79</v>
      </c>
      <c r="AY443" s="246" t="s">
        <v>130</v>
      </c>
    </row>
    <row r="444" spans="1:51" s="14" customFormat="1" ht="12">
      <c r="A444" s="14"/>
      <c r="B444" s="247"/>
      <c r="C444" s="248"/>
      <c r="D444" s="231" t="s">
        <v>141</v>
      </c>
      <c r="E444" s="249" t="s">
        <v>1</v>
      </c>
      <c r="F444" s="250" t="s">
        <v>151</v>
      </c>
      <c r="G444" s="248"/>
      <c r="H444" s="251">
        <v>158.93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7" t="s">
        <v>141</v>
      </c>
      <c r="AU444" s="257" t="s">
        <v>89</v>
      </c>
      <c r="AV444" s="14" t="s">
        <v>137</v>
      </c>
      <c r="AW444" s="14" t="s">
        <v>35</v>
      </c>
      <c r="AX444" s="14" t="s">
        <v>87</v>
      </c>
      <c r="AY444" s="257" t="s">
        <v>130</v>
      </c>
    </row>
    <row r="445" spans="1:65" s="2" customFormat="1" ht="24.15" customHeight="1">
      <c r="A445" s="38"/>
      <c r="B445" s="39"/>
      <c r="C445" s="269" t="s">
        <v>608</v>
      </c>
      <c r="D445" s="269" t="s">
        <v>198</v>
      </c>
      <c r="E445" s="270" t="s">
        <v>837</v>
      </c>
      <c r="F445" s="271" t="s">
        <v>838</v>
      </c>
      <c r="G445" s="272" t="s">
        <v>427</v>
      </c>
      <c r="H445" s="273">
        <v>40.845</v>
      </c>
      <c r="I445" s="274"/>
      <c r="J445" s="275">
        <f>ROUND(I445*H445,2)</f>
        <v>0</v>
      </c>
      <c r="K445" s="271" t="s">
        <v>136</v>
      </c>
      <c r="L445" s="276"/>
      <c r="M445" s="277" t="s">
        <v>1</v>
      </c>
      <c r="N445" s="278" t="s">
        <v>44</v>
      </c>
      <c r="O445" s="91"/>
      <c r="P445" s="227">
        <f>O445*H445</f>
        <v>0</v>
      </c>
      <c r="Q445" s="227">
        <v>0.00395</v>
      </c>
      <c r="R445" s="227">
        <f>Q445*H445</f>
        <v>0.16133775</v>
      </c>
      <c r="S445" s="227">
        <v>0</v>
      </c>
      <c r="T445" s="228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339</v>
      </c>
      <c r="AT445" s="229" t="s">
        <v>198</v>
      </c>
      <c r="AU445" s="229" t="s">
        <v>89</v>
      </c>
      <c r="AY445" s="17" t="s">
        <v>130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87</v>
      </c>
      <c r="BK445" s="230">
        <f>ROUND(I445*H445,2)</f>
        <v>0</v>
      </c>
      <c r="BL445" s="17" t="s">
        <v>246</v>
      </c>
      <c r="BM445" s="229" t="s">
        <v>839</v>
      </c>
    </row>
    <row r="446" spans="1:47" s="2" customFormat="1" ht="12">
      <c r="A446" s="38"/>
      <c r="B446" s="39"/>
      <c r="C446" s="40"/>
      <c r="D446" s="231" t="s">
        <v>139</v>
      </c>
      <c r="E446" s="40"/>
      <c r="F446" s="232" t="s">
        <v>838</v>
      </c>
      <c r="G446" s="40"/>
      <c r="H446" s="40"/>
      <c r="I446" s="233"/>
      <c r="J446" s="40"/>
      <c r="K446" s="40"/>
      <c r="L446" s="44"/>
      <c r="M446" s="234"/>
      <c r="N446" s="235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139</v>
      </c>
      <c r="AU446" s="17" t="s">
        <v>89</v>
      </c>
    </row>
    <row r="447" spans="1:47" s="2" customFormat="1" ht="12">
      <c r="A447" s="38"/>
      <c r="B447" s="39"/>
      <c r="C447" s="40"/>
      <c r="D447" s="231" t="s">
        <v>178</v>
      </c>
      <c r="E447" s="40"/>
      <c r="F447" s="268" t="s">
        <v>840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178</v>
      </c>
      <c r="AU447" s="17" t="s">
        <v>89</v>
      </c>
    </row>
    <row r="448" spans="1:51" s="13" customFormat="1" ht="12">
      <c r="A448" s="13"/>
      <c r="B448" s="236"/>
      <c r="C448" s="237"/>
      <c r="D448" s="231" t="s">
        <v>141</v>
      </c>
      <c r="E448" s="238" t="s">
        <v>1</v>
      </c>
      <c r="F448" s="239" t="s">
        <v>841</v>
      </c>
      <c r="G448" s="237"/>
      <c r="H448" s="240">
        <v>31.2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141</v>
      </c>
      <c r="AU448" s="246" t="s">
        <v>89</v>
      </c>
      <c r="AV448" s="13" t="s">
        <v>89</v>
      </c>
      <c r="AW448" s="13" t="s">
        <v>35</v>
      </c>
      <c r="AX448" s="13" t="s">
        <v>79</v>
      </c>
      <c r="AY448" s="246" t="s">
        <v>130</v>
      </c>
    </row>
    <row r="449" spans="1:51" s="13" customFormat="1" ht="12">
      <c r="A449" s="13"/>
      <c r="B449" s="236"/>
      <c r="C449" s="237"/>
      <c r="D449" s="231" t="s">
        <v>141</v>
      </c>
      <c r="E449" s="238" t="s">
        <v>1</v>
      </c>
      <c r="F449" s="239" t="s">
        <v>842</v>
      </c>
      <c r="G449" s="237"/>
      <c r="H449" s="240">
        <v>7.7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141</v>
      </c>
      <c r="AU449" s="246" t="s">
        <v>89</v>
      </c>
      <c r="AV449" s="13" t="s">
        <v>89</v>
      </c>
      <c r="AW449" s="13" t="s">
        <v>35</v>
      </c>
      <c r="AX449" s="13" t="s">
        <v>79</v>
      </c>
      <c r="AY449" s="246" t="s">
        <v>130</v>
      </c>
    </row>
    <row r="450" spans="1:51" s="14" customFormat="1" ht="12">
      <c r="A450" s="14"/>
      <c r="B450" s="247"/>
      <c r="C450" s="248"/>
      <c r="D450" s="231" t="s">
        <v>141</v>
      </c>
      <c r="E450" s="249" t="s">
        <v>1</v>
      </c>
      <c r="F450" s="250" t="s">
        <v>151</v>
      </c>
      <c r="G450" s="248"/>
      <c r="H450" s="251">
        <v>38.9</v>
      </c>
      <c r="I450" s="252"/>
      <c r="J450" s="248"/>
      <c r="K450" s="248"/>
      <c r="L450" s="253"/>
      <c r="M450" s="254"/>
      <c r="N450" s="255"/>
      <c r="O450" s="255"/>
      <c r="P450" s="255"/>
      <c r="Q450" s="255"/>
      <c r="R450" s="255"/>
      <c r="S450" s="255"/>
      <c r="T450" s="25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7" t="s">
        <v>141</v>
      </c>
      <c r="AU450" s="257" t="s">
        <v>89</v>
      </c>
      <c r="AV450" s="14" t="s">
        <v>137</v>
      </c>
      <c r="AW450" s="14" t="s">
        <v>35</v>
      </c>
      <c r="AX450" s="14" t="s">
        <v>87</v>
      </c>
      <c r="AY450" s="257" t="s">
        <v>130</v>
      </c>
    </row>
    <row r="451" spans="1:51" s="13" customFormat="1" ht="12">
      <c r="A451" s="13"/>
      <c r="B451" s="236"/>
      <c r="C451" s="237"/>
      <c r="D451" s="231" t="s">
        <v>141</v>
      </c>
      <c r="E451" s="237"/>
      <c r="F451" s="239" t="s">
        <v>843</v>
      </c>
      <c r="G451" s="237"/>
      <c r="H451" s="240">
        <v>40.845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141</v>
      </c>
      <c r="AU451" s="246" t="s">
        <v>89</v>
      </c>
      <c r="AV451" s="13" t="s">
        <v>89</v>
      </c>
      <c r="AW451" s="13" t="s">
        <v>4</v>
      </c>
      <c r="AX451" s="13" t="s">
        <v>87</v>
      </c>
      <c r="AY451" s="246" t="s">
        <v>130</v>
      </c>
    </row>
    <row r="452" spans="1:65" s="2" customFormat="1" ht="16.5" customHeight="1">
      <c r="A452" s="38"/>
      <c r="B452" s="39"/>
      <c r="C452" s="269" t="s">
        <v>617</v>
      </c>
      <c r="D452" s="269" t="s">
        <v>198</v>
      </c>
      <c r="E452" s="270" t="s">
        <v>844</v>
      </c>
      <c r="F452" s="271" t="s">
        <v>845</v>
      </c>
      <c r="G452" s="272" t="s">
        <v>201</v>
      </c>
      <c r="H452" s="273">
        <v>0.005</v>
      </c>
      <c r="I452" s="274"/>
      <c r="J452" s="275">
        <f>ROUND(I452*H452,2)</f>
        <v>0</v>
      </c>
      <c r="K452" s="271" t="s">
        <v>155</v>
      </c>
      <c r="L452" s="276"/>
      <c r="M452" s="277" t="s">
        <v>1</v>
      </c>
      <c r="N452" s="278" t="s">
        <v>44</v>
      </c>
      <c r="O452" s="91"/>
      <c r="P452" s="227">
        <f>O452*H452</f>
        <v>0</v>
      </c>
      <c r="Q452" s="227">
        <v>1</v>
      </c>
      <c r="R452" s="227">
        <f>Q452*H452</f>
        <v>0.005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339</v>
      </c>
      <c r="AT452" s="229" t="s">
        <v>198</v>
      </c>
      <c r="AU452" s="229" t="s">
        <v>89</v>
      </c>
      <c r="AY452" s="17" t="s">
        <v>130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87</v>
      </c>
      <c r="BK452" s="230">
        <f>ROUND(I452*H452,2)</f>
        <v>0</v>
      </c>
      <c r="BL452" s="17" t="s">
        <v>246</v>
      </c>
      <c r="BM452" s="229" t="s">
        <v>846</v>
      </c>
    </row>
    <row r="453" spans="1:47" s="2" customFormat="1" ht="12">
      <c r="A453" s="38"/>
      <c r="B453" s="39"/>
      <c r="C453" s="40"/>
      <c r="D453" s="231" t="s">
        <v>139</v>
      </c>
      <c r="E453" s="40"/>
      <c r="F453" s="232" t="s">
        <v>845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139</v>
      </c>
      <c r="AU453" s="17" t="s">
        <v>89</v>
      </c>
    </row>
    <row r="454" spans="1:47" s="2" customFormat="1" ht="12">
      <c r="A454" s="38"/>
      <c r="B454" s="39"/>
      <c r="C454" s="40"/>
      <c r="D454" s="231" t="s">
        <v>178</v>
      </c>
      <c r="E454" s="40"/>
      <c r="F454" s="268" t="s">
        <v>847</v>
      </c>
      <c r="G454" s="40"/>
      <c r="H454" s="40"/>
      <c r="I454" s="233"/>
      <c r="J454" s="40"/>
      <c r="K454" s="40"/>
      <c r="L454" s="44"/>
      <c r="M454" s="234"/>
      <c r="N454" s="235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178</v>
      </c>
      <c r="AU454" s="17" t="s">
        <v>89</v>
      </c>
    </row>
    <row r="455" spans="1:51" s="15" customFormat="1" ht="12">
      <c r="A455" s="15"/>
      <c r="B455" s="258"/>
      <c r="C455" s="259"/>
      <c r="D455" s="231" t="s">
        <v>141</v>
      </c>
      <c r="E455" s="260" t="s">
        <v>1</v>
      </c>
      <c r="F455" s="261" t="s">
        <v>848</v>
      </c>
      <c r="G455" s="259"/>
      <c r="H455" s="260" t="s">
        <v>1</v>
      </c>
      <c r="I455" s="262"/>
      <c r="J455" s="259"/>
      <c r="K455" s="259"/>
      <c r="L455" s="263"/>
      <c r="M455" s="264"/>
      <c r="N455" s="265"/>
      <c r="O455" s="265"/>
      <c r="P455" s="265"/>
      <c r="Q455" s="265"/>
      <c r="R455" s="265"/>
      <c r="S455" s="265"/>
      <c r="T455" s="26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7" t="s">
        <v>141</v>
      </c>
      <c r="AU455" s="267" t="s">
        <v>89</v>
      </c>
      <c r="AV455" s="15" t="s">
        <v>87</v>
      </c>
      <c r="AW455" s="15" t="s">
        <v>35</v>
      </c>
      <c r="AX455" s="15" t="s">
        <v>79</v>
      </c>
      <c r="AY455" s="267" t="s">
        <v>130</v>
      </c>
    </row>
    <row r="456" spans="1:51" s="13" customFormat="1" ht="12">
      <c r="A456" s="13"/>
      <c r="B456" s="236"/>
      <c r="C456" s="237"/>
      <c r="D456" s="231" t="s">
        <v>141</v>
      </c>
      <c r="E456" s="238" t="s">
        <v>1</v>
      </c>
      <c r="F456" s="239" t="s">
        <v>849</v>
      </c>
      <c r="G456" s="237"/>
      <c r="H456" s="240">
        <v>0.005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141</v>
      </c>
      <c r="AU456" s="246" t="s">
        <v>89</v>
      </c>
      <c r="AV456" s="13" t="s">
        <v>89</v>
      </c>
      <c r="AW456" s="13" t="s">
        <v>35</v>
      </c>
      <c r="AX456" s="13" t="s">
        <v>79</v>
      </c>
      <c r="AY456" s="246" t="s">
        <v>130</v>
      </c>
    </row>
    <row r="457" spans="1:51" s="14" customFormat="1" ht="12">
      <c r="A457" s="14"/>
      <c r="B457" s="247"/>
      <c r="C457" s="248"/>
      <c r="D457" s="231" t="s">
        <v>141</v>
      </c>
      <c r="E457" s="249" t="s">
        <v>1</v>
      </c>
      <c r="F457" s="250" t="s">
        <v>151</v>
      </c>
      <c r="G457" s="248"/>
      <c r="H457" s="251">
        <v>0.005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7" t="s">
        <v>141</v>
      </c>
      <c r="AU457" s="257" t="s">
        <v>89</v>
      </c>
      <c r="AV457" s="14" t="s">
        <v>137</v>
      </c>
      <c r="AW457" s="14" t="s">
        <v>35</v>
      </c>
      <c r="AX457" s="14" t="s">
        <v>87</v>
      </c>
      <c r="AY457" s="257" t="s">
        <v>130</v>
      </c>
    </row>
    <row r="458" spans="1:65" s="2" customFormat="1" ht="24.15" customHeight="1">
      <c r="A458" s="38"/>
      <c r="B458" s="39"/>
      <c r="C458" s="218" t="s">
        <v>624</v>
      </c>
      <c r="D458" s="218" t="s">
        <v>132</v>
      </c>
      <c r="E458" s="219" t="s">
        <v>850</v>
      </c>
      <c r="F458" s="220" t="s">
        <v>851</v>
      </c>
      <c r="G458" s="221" t="s">
        <v>249</v>
      </c>
      <c r="H458" s="222">
        <v>6.395</v>
      </c>
      <c r="I458" s="223"/>
      <c r="J458" s="224">
        <f>ROUND(I458*H458,2)</f>
        <v>0</v>
      </c>
      <c r="K458" s="220" t="s">
        <v>136</v>
      </c>
      <c r="L458" s="44"/>
      <c r="M458" s="225" t="s">
        <v>1</v>
      </c>
      <c r="N458" s="226" t="s">
        <v>44</v>
      </c>
      <c r="O458" s="91"/>
      <c r="P458" s="227">
        <f>O458*H458</f>
        <v>0</v>
      </c>
      <c r="Q458" s="227">
        <v>0.00126</v>
      </c>
      <c r="R458" s="227">
        <f>Q458*H458</f>
        <v>0.0080577</v>
      </c>
      <c r="S458" s="227">
        <v>0</v>
      </c>
      <c r="T458" s="228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9" t="s">
        <v>246</v>
      </c>
      <c r="AT458" s="229" t="s">
        <v>132</v>
      </c>
      <c r="AU458" s="229" t="s">
        <v>89</v>
      </c>
      <c r="AY458" s="17" t="s">
        <v>130</v>
      </c>
      <c r="BE458" s="230">
        <f>IF(N458="základní",J458,0)</f>
        <v>0</v>
      </c>
      <c r="BF458" s="230">
        <f>IF(N458="snížená",J458,0)</f>
        <v>0</v>
      </c>
      <c r="BG458" s="230">
        <f>IF(N458="zákl. přenesená",J458,0)</f>
        <v>0</v>
      </c>
      <c r="BH458" s="230">
        <f>IF(N458="sníž. přenesená",J458,0)</f>
        <v>0</v>
      </c>
      <c r="BI458" s="230">
        <f>IF(N458="nulová",J458,0)</f>
        <v>0</v>
      </c>
      <c r="BJ458" s="17" t="s">
        <v>87</v>
      </c>
      <c r="BK458" s="230">
        <f>ROUND(I458*H458,2)</f>
        <v>0</v>
      </c>
      <c r="BL458" s="17" t="s">
        <v>246</v>
      </c>
      <c r="BM458" s="229" t="s">
        <v>852</v>
      </c>
    </row>
    <row r="459" spans="1:47" s="2" customFormat="1" ht="12">
      <c r="A459" s="38"/>
      <c r="B459" s="39"/>
      <c r="C459" s="40"/>
      <c r="D459" s="231" t="s">
        <v>139</v>
      </c>
      <c r="E459" s="40"/>
      <c r="F459" s="232" t="s">
        <v>853</v>
      </c>
      <c r="G459" s="40"/>
      <c r="H459" s="40"/>
      <c r="I459" s="233"/>
      <c r="J459" s="40"/>
      <c r="K459" s="40"/>
      <c r="L459" s="44"/>
      <c r="M459" s="234"/>
      <c r="N459" s="235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139</v>
      </c>
      <c r="AU459" s="17" t="s">
        <v>89</v>
      </c>
    </row>
    <row r="460" spans="1:51" s="15" customFormat="1" ht="12">
      <c r="A460" s="15"/>
      <c r="B460" s="258"/>
      <c r="C460" s="259"/>
      <c r="D460" s="231" t="s">
        <v>141</v>
      </c>
      <c r="E460" s="260" t="s">
        <v>1</v>
      </c>
      <c r="F460" s="261" t="s">
        <v>834</v>
      </c>
      <c r="G460" s="259"/>
      <c r="H460" s="260" t="s">
        <v>1</v>
      </c>
      <c r="I460" s="262"/>
      <c r="J460" s="259"/>
      <c r="K460" s="259"/>
      <c r="L460" s="263"/>
      <c r="M460" s="264"/>
      <c r="N460" s="265"/>
      <c r="O460" s="265"/>
      <c r="P460" s="265"/>
      <c r="Q460" s="265"/>
      <c r="R460" s="265"/>
      <c r="S460" s="265"/>
      <c r="T460" s="26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7" t="s">
        <v>141</v>
      </c>
      <c r="AU460" s="267" t="s">
        <v>89</v>
      </c>
      <c r="AV460" s="15" t="s">
        <v>87</v>
      </c>
      <c r="AW460" s="15" t="s">
        <v>35</v>
      </c>
      <c r="AX460" s="15" t="s">
        <v>79</v>
      </c>
      <c r="AY460" s="267" t="s">
        <v>130</v>
      </c>
    </row>
    <row r="461" spans="1:51" s="13" customFormat="1" ht="12">
      <c r="A461" s="13"/>
      <c r="B461" s="236"/>
      <c r="C461" s="237"/>
      <c r="D461" s="231" t="s">
        <v>141</v>
      </c>
      <c r="E461" s="238" t="s">
        <v>1</v>
      </c>
      <c r="F461" s="239" t="s">
        <v>854</v>
      </c>
      <c r="G461" s="237"/>
      <c r="H461" s="240">
        <v>6.233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6" t="s">
        <v>141</v>
      </c>
      <c r="AU461" s="246" t="s">
        <v>89</v>
      </c>
      <c r="AV461" s="13" t="s">
        <v>89</v>
      </c>
      <c r="AW461" s="13" t="s">
        <v>35</v>
      </c>
      <c r="AX461" s="13" t="s">
        <v>79</v>
      </c>
      <c r="AY461" s="246" t="s">
        <v>130</v>
      </c>
    </row>
    <row r="462" spans="1:51" s="13" customFormat="1" ht="12">
      <c r="A462" s="13"/>
      <c r="B462" s="236"/>
      <c r="C462" s="237"/>
      <c r="D462" s="231" t="s">
        <v>141</v>
      </c>
      <c r="E462" s="238" t="s">
        <v>1</v>
      </c>
      <c r="F462" s="239" t="s">
        <v>855</v>
      </c>
      <c r="G462" s="237"/>
      <c r="H462" s="240">
        <v>0.162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141</v>
      </c>
      <c r="AU462" s="246" t="s">
        <v>89</v>
      </c>
      <c r="AV462" s="13" t="s">
        <v>89</v>
      </c>
      <c r="AW462" s="13" t="s">
        <v>35</v>
      </c>
      <c r="AX462" s="13" t="s">
        <v>79</v>
      </c>
      <c r="AY462" s="246" t="s">
        <v>130</v>
      </c>
    </row>
    <row r="463" spans="1:51" s="14" customFormat="1" ht="12">
      <c r="A463" s="14"/>
      <c r="B463" s="247"/>
      <c r="C463" s="248"/>
      <c r="D463" s="231" t="s">
        <v>141</v>
      </c>
      <c r="E463" s="249" t="s">
        <v>1</v>
      </c>
      <c r="F463" s="250" t="s">
        <v>151</v>
      </c>
      <c r="G463" s="248"/>
      <c r="H463" s="251">
        <v>6.395</v>
      </c>
      <c r="I463" s="252"/>
      <c r="J463" s="248"/>
      <c r="K463" s="248"/>
      <c r="L463" s="253"/>
      <c r="M463" s="254"/>
      <c r="N463" s="255"/>
      <c r="O463" s="255"/>
      <c r="P463" s="255"/>
      <c r="Q463" s="255"/>
      <c r="R463" s="255"/>
      <c r="S463" s="255"/>
      <c r="T463" s="25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7" t="s">
        <v>141</v>
      </c>
      <c r="AU463" s="257" t="s">
        <v>89</v>
      </c>
      <c r="AV463" s="14" t="s">
        <v>137</v>
      </c>
      <c r="AW463" s="14" t="s">
        <v>35</v>
      </c>
      <c r="AX463" s="14" t="s">
        <v>87</v>
      </c>
      <c r="AY463" s="257" t="s">
        <v>130</v>
      </c>
    </row>
    <row r="464" spans="1:65" s="2" customFormat="1" ht="16.5" customHeight="1">
      <c r="A464" s="38"/>
      <c r="B464" s="39"/>
      <c r="C464" s="269" t="s">
        <v>628</v>
      </c>
      <c r="D464" s="269" t="s">
        <v>198</v>
      </c>
      <c r="E464" s="270" t="s">
        <v>856</v>
      </c>
      <c r="F464" s="271" t="s">
        <v>857</v>
      </c>
      <c r="G464" s="272" t="s">
        <v>266</v>
      </c>
      <c r="H464" s="273">
        <v>11.831</v>
      </c>
      <c r="I464" s="274"/>
      <c r="J464" s="275">
        <f>ROUND(I464*H464,2)</f>
        <v>0</v>
      </c>
      <c r="K464" s="271" t="s">
        <v>136</v>
      </c>
      <c r="L464" s="276"/>
      <c r="M464" s="277" t="s">
        <v>1</v>
      </c>
      <c r="N464" s="278" t="s">
        <v>44</v>
      </c>
      <c r="O464" s="91"/>
      <c r="P464" s="227">
        <f>O464*H464</f>
        <v>0</v>
      </c>
      <c r="Q464" s="227">
        <v>0.001</v>
      </c>
      <c r="R464" s="227">
        <f>Q464*H464</f>
        <v>0.011831</v>
      </c>
      <c r="S464" s="227">
        <v>0</v>
      </c>
      <c r="T464" s="228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9" t="s">
        <v>339</v>
      </c>
      <c r="AT464" s="229" t="s">
        <v>198</v>
      </c>
      <c r="AU464" s="229" t="s">
        <v>89</v>
      </c>
      <c r="AY464" s="17" t="s">
        <v>130</v>
      </c>
      <c r="BE464" s="230">
        <f>IF(N464="základní",J464,0)</f>
        <v>0</v>
      </c>
      <c r="BF464" s="230">
        <f>IF(N464="snížená",J464,0)</f>
        <v>0</v>
      </c>
      <c r="BG464" s="230">
        <f>IF(N464="zákl. přenesená",J464,0)</f>
        <v>0</v>
      </c>
      <c r="BH464" s="230">
        <f>IF(N464="sníž. přenesená",J464,0)</f>
        <v>0</v>
      </c>
      <c r="BI464" s="230">
        <f>IF(N464="nulová",J464,0)</f>
        <v>0</v>
      </c>
      <c r="BJ464" s="17" t="s">
        <v>87</v>
      </c>
      <c r="BK464" s="230">
        <f>ROUND(I464*H464,2)</f>
        <v>0</v>
      </c>
      <c r="BL464" s="17" t="s">
        <v>246</v>
      </c>
      <c r="BM464" s="229" t="s">
        <v>858</v>
      </c>
    </row>
    <row r="465" spans="1:47" s="2" customFormat="1" ht="12">
      <c r="A465" s="38"/>
      <c r="B465" s="39"/>
      <c r="C465" s="40"/>
      <c r="D465" s="231" t="s">
        <v>139</v>
      </c>
      <c r="E465" s="40"/>
      <c r="F465" s="232" t="s">
        <v>857</v>
      </c>
      <c r="G465" s="40"/>
      <c r="H465" s="40"/>
      <c r="I465" s="233"/>
      <c r="J465" s="40"/>
      <c r="K465" s="40"/>
      <c r="L465" s="44"/>
      <c r="M465" s="234"/>
      <c r="N465" s="235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139</v>
      </c>
      <c r="AU465" s="17" t="s">
        <v>89</v>
      </c>
    </row>
    <row r="466" spans="1:51" s="13" customFormat="1" ht="12">
      <c r="A466" s="13"/>
      <c r="B466" s="236"/>
      <c r="C466" s="237"/>
      <c r="D466" s="231" t="s">
        <v>141</v>
      </c>
      <c r="E466" s="238" t="s">
        <v>1</v>
      </c>
      <c r="F466" s="239" t="s">
        <v>859</v>
      </c>
      <c r="G466" s="237"/>
      <c r="H466" s="240">
        <v>11.831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141</v>
      </c>
      <c r="AU466" s="246" t="s">
        <v>89</v>
      </c>
      <c r="AV466" s="13" t="s">
        <v>89</v>
      </c>
      <c r="AW466" s="13" t="s">
        <v>35</v>
      </c>
      <c r="AX466" s="13" t="s">
        <v>87</v>
      </c>
      <c r="AY466" s="246" t="s">
        <v>130</v>
      </c>
    </row>
    <row r="467" spans="1:65" s="2" customFormat="1" ht="24.15" customHeight="1">
      <c r="A467" s="38"/>
      <c r="B467" s="39"/>
      <c r="C467" s="218" t="s">
        <v>633</v>
      </c>
      <c r="D467" s="218" t="s">
        <v>132</v>
      </c>
      <c r="E467" s="219" t="s">
        <v>860</v>
      </c>
      <c r="F467" s="220" t="s">
        <v>861</v>
      </c>
      <c r="G467" s="221" t="s">
        <v>201</v>
      </c>
      <c r="H467" s="222">
        <v>0.197</v>
      </c>
      <c r="I467" s="223"/>
      <c r="J467" s="224">
        <f>ROUND(I467*H467,2)</f>
        <v>0</v>
      </c>
      <c r="K467" s="220" t="s">
        <v>155</v>
      </c>
      <c r="L467" s="44"/>
      <c r="M467" s="225" t="s">
        <v>1</v>
      </c>
      <c r="N467" s="226" t="s">
        <v>44</v>
      </c>
      <c r="O467" s="91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9" t="s">
        <v>246</v>
      </c>
      <c r="AT467" s="229" t="s">
        <v>132</v>
      </c>
      <c r="AU467" s="229" t="s">
        <v>89</v>
      </c>
      <c r="AY467" s="17" t="s">
        <v>130</v>
      </c>
      <c r="BE467" s="230">
        <f>IF(N467="základní",J467,0)</f>
        <v>0</v>
      </c>
      <c r="BF467" s="230">
        <f>IF(N467="snížená",J467,0)</f>
        <v>0</v>
      </c>
      <c r="BG467" s="230">
        <f>IF(N467="zákl. přenesená",J467,0)</f>
        <v>0</v>
      </c>
      <c r="BH467" s="230">
        <f>IF(N467="sníž. přenesená",J467,0)</f>
        <v>0</v>
      </c>
      <c r="BI467" s="230">
        <f>IF(N467="nulová",J467,0)</f>
        <v>0</v>
      </c>
      <c r="BJ467" s="17" t="s">
        <v>87</v>
      </c>
      <c r="BK467" s="230">
        <f>ROUND(I467*H467,2)</f>
        <v>0</v>
      </c>
      <c r="BL467" s="17" t="s">
        <v>246</v>
      </c>
      <c r="BM467" s="229" t="s">
        <v>862</v>
      </c>
    </row>
    <row r="468" spans="1:47" s="2" customFormat="1" ht="12">
      <c r="A468" s="38"/>
      <c r="B468" s="39"/>
      <c r="C468" s="40"/>
      <c r="D468" s="231" t="s">
        <v>139</v>
      </c>
      <c r="E468" s="40"/>
      <c r="F468" s="232" t="s">
        <v>863</v>
      </c>
      <c r="G468" s="40"/>
      <c r="H468" s="40"/>
      <c r="I468" s="233"/>
      <c r="J468" s="40"/>
      <c r="K468" s="40"/>
      <c r="L468" s="44"/>
      <c r="M468" s="234"/>
      <c r="N468" s="235"/>
      <c r="O468" s="91"/>
      <c r="P468" s="91"/>
      <c r="Q468" s="91"/>
      <c r="R468" s="91"/>
      <c r="S468" s="91"/>
      <c r="T468" s="92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139</v>
      </c>
      <c r="AU468" s="17" t="s">
        <v>89</v>
      </c>
    </row>
    <row r="469" spans="1:63" s="12" customFormat="1" ht="25.9" customHeight="1">
      <c r="A469" s="12"/>
      <c r="B469" s="202"/>
      <c r="C469" s="203"/>
      <c r="D469" s="204" t="s">
        <v>78</v>
      </c>
      <c r="E469" s="205" t="s">
        <v>613</v>
      </c>
      <c r="F469" s="205" t="s">
        <v>614</v>
      </c>
      <c r="G469" s="203"/>
      <c r="H469" s="203"/>
      <c r="I469" s="206"/>
      <c r="J469" s="207">
        <f>BK469</f>
        <v>0</v>
      </c>
      <c r="K469" s="203"/>
      <c r="L469" s="208"/>
      <c r="M469" s="209"/>
      <c r="N469" s="210"/>
      <c r="O469" s="210"/>
      <c r="P469" s="211">
        <f>P470</f>
        <v>0</v>
      </c>
      <c r="Q469" s="210"/>
      <c r="R469" s="211">
        <f>R470</f>
        <v>0</v>
      </c>
      <c r="S469" s="210"/>
      <c r="T469" s="212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3" t="s">
        <v>166</v>
      </c>
      <c r="AT469" s="214" t="s">
        <v>78</v>
      </c>
      <c r="AU469" s="214" t="s">
        <v>79</v>
      </c>
      <c r="AY469" s="213" t="s">
        <v>130</v>
      </c>
      <c r="BK469" s="215">
        <f>BK470</f>
        <v>0</v>
      </c>
    </row>
    <row r="470" spans="1:63" s="12" customFormat="1" ht="22.8" customHeight="1">
      <c r="A470" s="12"/>
      <c r="B470" s="202"/>
      <c r="C470" s="203"/>
      <c r="D470" s="204" t="s">
        <v>78</v>
      </c>
      <c r="E470" s="216" t="s">
        <v>615</v>
      </c>
      <c r="F470" s="216" t="s">
        <v>616</v>
      </c>
      <c r="G470" s="203"/>
      <c r="H470" s="203"/>
      <c r="I470" s="206"/>
      <c r="J470" s="217">
        <f>BK470</f>
        <v>0</v>
      </c>
      <c r="K470" s="203"/>
      <c r="L470" s="208"/>
      <c r="M470" s="209"/>
      <c r="N470" s="210"/>
      <c r="O470" s="210"/>
      <c r="P470" s="211">
        <f>SUM(P471:P482)</f>
        <v>0</v>
      </c>
      <c r="Q470" s="210"/>
      <c r="R470" s="211">
        <f>SUM(R471:R482)</f>
        <v>0</v>
      </c>
      <c r="S470" s="210"/>
      <c r="T470" s="212">
        <f>SUM(T471:T482)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3" t="s">
        <v>166</v>
      </c>
      <c r="AT470" s="214" t="s">
        <v>78</v>
      </c>
      <c r="AU470" s="214" t="s">
        <v>87</v>
      </c>
      <c r="AY470" s="213" t="s">
        <v>130</v>
      </c>
      <c r="BK470" s="215">
        <f>SUM(BK471:BK482)</f>
        <v>0</v>
      </c>
    </row>
    <row r="471" spans="1:65" s="2" customFormat="1" ht="16.5" customHeight="1">
      <c r="A471" s="38"/>
      <c r="B471" s="39"/>
      <c r="C471" s="218" t="s">
        <v>637</v>
      </c>
      <c r="D471" s="218" t="s">
        <v>132</v>
      </c>
      <c r="E471" s="219" t="s">
        <v>618</v>
      </c>
      <c r="F471" s="220" t="s">
        <v>619</v>
      </c>
      <c r="G471" s="221" t="s">
        <v>620</v>
      </c>
      <c r="H471" s="222">
        <v>1</v>
      </c>
      <c r="I471" s="223"/>
      <c r="J471" s="224">
        <f>ROUND(I471*H471,2)</f>
        <v>0</v>
      </c>
      <c r="K471" s="220" t="s">
        <v>136</v>
      </c>
      <c r="L471" s="44"/>
      <c r="M471" s="225" t="s">
        <v>1</v>
      </c>
      <c r="N471" s="226" t="s">
        <v>44</v>
      </c>
      <c r="O471" s="91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621</v>
      </c>
      <c r="AT471" s="229" t="s">
        <v>132</v>
      </c>
      <c r="AU471" s="229" t="s">
        <v>89</v>
      </c>
      <c r="AY471" s="17" t="s">
        <v>130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87</v>
      </c>
      <c r="BK471" s="230">
        <f>ROUND(I471*H471,2)</f>
        <v>0</v>
      </c>
      <c r="BL471" s="17" t="s">
        <v>621</v>
      </c>
      <c r="BM471" s="229" t="s">
        <v>864</v>
      </c>
    </row>
    <row r="472" spans="1:47" s="2" customFormat="1" ht="12">
      <c r="A472" s="38"/>
      <c r="B472" s="39"/>
      <c r="C472" s="40"/>
      <c r="D472" s="231" t="s">
        <v>139</v>
      </c>
      <c r="E472" s="40"/>
      <c r="F472" s="232" t="s">
        <v>623</v>
      </c>
      <c r="G472" s="40"/>
      <c r="H472" s="40"/>
      <c r="I472" s="233"/>
      <c r="J472" s="40"/>
      <c r="K472" s="40"/>
      <c r="L472" s="44"/>
      <c r="M472" s="234"/>
      <c r="N472" s="235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139</v>
      </c>
      <c r="AU472" s="17" t="s">
        <v>89</v>
      </c>
    </row>
    <row r="473" spans="1:65" s="2" customFormat="1" ht="16.5" customHeight="1">
      <c r="A473" s="38"/>
      <c r="B473" s="39"/>
      <c r="C473" s="218" t="s">
        <v>641</v>
      </c>
      <c r="D473" s="218" t="s">
        <v>132</v>
      </c>
      <c r="E473" s="219" t="s">
        <v>625</v>
      </c>
      <c r="F473" s="220" t="s">
        <v>626</v>
      </c>
      <c r="G473" s="221" t="s">
        <v>620</v>
      </c>
      <c r="H473" s="222">
        <v>1</v>
      </c>
      <c r="I473" s="223"/>
      <c r="J473" s="224">
        <f>ROUND(I473*H473,2)</f>
        <v>0</v>
      </c>
      <c r="K473" s="220" t="s">
        <v>136</v>
      </c>
      <c r="L473" s="44"/>
      <c r="M473" s="225" t="s">
        <v>1</v>
      </c>
      <c r="N473" s="226" t="s">
        <v>44</v>
      </c>
      <c r="O473" s="91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9" t="s">
        <v>621</v>
      </c>
      <c r="AT473" s="229" t="s">
        <v>132</v>
      </c>
      <c r="AU473" s="229" t="s">
        <v>89</v>
      </c>
      <c r="AY473" s="17" t="s">
        <v>130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17" t="s">
        <v>87</v>
      </c>
      <c r="BK473" s="230">
        <f>ROUND(I473*H473,2)</f>
        <v>0</v>
      </c>
      <c r="BL473" s="17" t="s">
        <v>621</v>
      </c>
      <c r="BM473" s="229" t="s">
        <v>865</v>
      </c>
    </row>
    <row r="474" spans="1:47" s="2" customFormat="1" ht="12">
      <c r="A474" s="38"/>
      <c r="B474" s="39"/>
      <c r="C474" s="40"/>
      <c r="D474" s="231" t="s">
        <v>139</v>
      </c>
      <c r="E474" s="40"/>
      <c r="F474" s="232" t="s">
        <v>626</v>
      </c>
      <c r="G474" s="40"/>
      <c r="H474" s="40"/>
      <c r="I474" s="233"/>
      <c r="J474" s="40"/>
      <c r="K474" s="40"/>
      <c r="L474" s="44"/>
      <c r="M474" s="234"/>
      <c r="N474" s="235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139</v>
      </c>
      <c r="AU474" s="17" t="s">
        <v>89</v>
      </c>
    </row>
    <row r="475" spans="1:65" s="2" customFormat="1" ht="24.15" customHeight="1">
      <c r="A475" s="38"/>
      <c r="B475" s="39"/>
      <c r="C475" s="218" t="s">
        <v>866</v>
      </c>
      <c r="D475" s="218" t="s">
        <v>132</v>
      </c>
      <c r="E475" s="219" t="s">
        <v>629</v>
      </c>
      <c r="F475" s="220" t="s">
        <v>630</v>
      </c>
      <c r="G475" s="221" t="s">
        <v>438</v>
      </c>
      <c r="H475" s="222">
        <v>1</v>
      </c>
      <c r="I475" s="223"/>
      <c r="J475" s="224">
        <f>ROUND(I475*H475,2)</f>
        <v>0</v>
      </c>
      <c r="K475" s="220" t="s">
        <v>136</v>
      </c>
      <c r="L475" s="44"/>
      <c r="M475" s="225" t="s">
        <v>1</v>
      </c>
      <c r="N475" s="226" t="s">
        <v>44</v>
      </c>
      <c r="O475" s="91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621</v>
      </c>
      <c r="AT475" s="229" t="s">
        <v>132</v>
      </c>
      <c r="AU475" s="229" t="s">
        <v>89</v>
      </c>
      <c r="AY475" s="17" t="s">
        <v>130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87</v>
      </c>
      <c r="BK475" s="230">
        <f>ROUND(I475*H475,2)</f>
        <v>0</v>
      </c>
      <c r="BL475" s="17" t="s">
        <v>621</v>
      </c>
      <c r="BM475" s="229" t="s">
        <v>867</v>
      </c>
    </row>
    <row r="476" spans="1:47" s="2" customFormat="1" ht="12">
      <c r="A476" s="38"/>
      <c r="B476" s="39"/>
      <c r="C476" s="40"/>
      <c r="D476" s="231" t="s">
        <v>139</v>
      </c>
      <c r="E476" s="40"/>
      <c r="F476" s="232" t="s">
        <v>632</v>
      </c>
      <c r="G476" s="40"/>
      <c r="H476" s="40"/>
      <c r="I476" s="233"/>
      <c r="J476" s="40"/>
      <c r="K476" s="40"/>
      <c r="L476" s="44"/>
      <c r="M476" s="234"/>
      <c r="N476" s="235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139</v>
      </c>
      <c r="AU476" s="17" t="s">
        <v>89</v>
      </c>
    </row>
    <row r="477" spans="1:65" s="2" customFormat="1" ht="16.5" customHeight="1">
      <c r="A477" s="38"/>
      <c r="B477" s="39"/>
      <c r="C477" s="218" t="s">
        <v>868</v>
      </c>
      <c r="D477" s="218" t="s">
        <v>132</v>
      </c>
      <c r="E477" s="219" t="s">
        <v>634</v>
      </c>
      <c r="F477" s="220" t="s">
        <v>635</v>
      </c>
      <c r="G477" s="221" t="s">
        <v>620</v>
      </c>
      <c r="H477" s="222">
        <v>1</v>
      </c>
      <c r="I477" s="223"/>
      <c r="J477" s="224">
        <f>ROUND(I477*H477,2)</f>
        <v>0</v>
      </c>
      <c r="K477" s="220" t="s">
        <v>136</v>
      </c>
      <c r="L477" s="44"/>
      <c r="M477" s="225" t="s">
        <v>1</v>
      </c>
      <c r="N477" s="226" t="s">
        <v>44</v>
      </c>
      <c r="O477" s="91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29" t="s">
        <v>621</v>
      </c>
      <c r="AT477" s="229" t="s">
        <v>132</v>
      </c>
      <c r="AU477" s="229" t="s">
        <v>89</v>
      </c>
      <c r="AY477" s="17" t="s">
        <v>130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17" t="s">
        <v>87</v>
      </c>
      <c r="BK477" s="230">
        <f>ROUND(I477*H477,2)</f>
        <v>0</v>
      </c>
      <c r="BL477" s="17" t="s">
        <v>621</v>
      </c>
      <c r="BM477" s="229" t="s">
        <v>869</v>
      </c>
    </row>
    <row r="478" spans="1:47" s="2" customFormat="1" ht="12">
      <c r="A478" s="38"/>
      <c r="B478" s="39"/>
      <c r="C478" s="40"/>
      <c r="D478" s="231" t="s">
        <v>139</v>
      </c>
      <c r="E478" s="40"/>
      <c r="F478" s="232" t="s">
        <v>635</v>
      </c>
      <c r="G478" s="40"/>
      <c r="H478" s="40"/>
      <c r="I478" s="233"/>
      <c r="J478" s="40"/>
      <c r="K478" s="40"/>
      <c r="L478" s="44"/>
      <c r="M478" s="234"/>
      <c r="N478" s="235"/>
      <c r="O478" s="91"/>
      <c r="P478" s="91"/>
      <c r="Q478" s="91"/>
      <c r="R478" s="91"/>
      <c r="S478" s="91"/>
      <c r="T478" s="92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139</v>
      </c>
      <c r="AU478" s="17" t="s">
        <v>89</v>
      </c>
    </row>
    <row r="479" spans="1:65" s="2" customFormat="1" ht="16.5" customHeight="1">
      <c r="A479" s="38"/>
      <c r="B479" s="39"/>
      <c r="C479" s="218" t="s">
        <v>870</v>
      </c>
      <c r="D479" s="218" t="s">
        <v>132</v>
      </c>
      <c r="E479" s="219" t="s">
        <v>638</v>
      </c>
      <c r="F479" s="220" t="s">
        <v>639</v>
      </c>
      <c r="G479" s="221" t="s">
        <v>620</v>
      </c>
      <c r="H479" s="222">
        <v>1</v>
      </c>
      <c r="I479" s="223"/>
      <c r="J479" s="224">
        <f>ROUND(I479*H479,2)</f>
        <v>0</v>
      </c>
      <c r="K479" s="220" t="s">
        <v>136</v>
      </c>
      <c r="L479" s="44"/>
      <c r="M479" s="225" t="s">
        <v>1</v>
      </c>
      <c r="N479" s="226" t="s">
        <v>44</v>
      </c>
      <c r="O479" s="91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9" t="s">
        <v>621</v>
      </c>
      <c r="AT479" s="229" t="s">
        <v>132</v>
      </c>
      <c r="AU479" s="229" t="s">
        <v>89</v>
      </c>
      <c r="AY479" s="17" t="s">
        <v>130</v>
      </c>
      <c r="BE479" s="230">
        <f>IF(N479="základní",J479,0)</f>
        <v>0</v>
      </c>
      <c r="BF479" s="230">
        <f>IF(N479="snížená",J479,0)</f>
        <v>0</v>
      </c>
      <c r="BG479" s="230">
        <f>IF(N479="zákl. přenesená",J479,0)</f>
        <v>0</v>
      </c>
      <c r="BH479" s="230">
        <f>IF(N479="sníž. přenesená",J479,0)</f>
        <v>0</v>
      </c>
      <c r="BI479" s="230">
        <f>IF(N479="nulová",J479,0)</f>
        <v>0</v>
      </c>
      <c r="BJ479" s="17" t="s">
        <v>87</v>
      </c>
      <c r="BK479" s="230">
        <f>ROUND(I479*H479,2)</f>
        <v>0</v>
      </c>
      <c r="BL479" s="17" t="s">
        <v>621</v>
      </c>
      <c r="BM479" s="229" t="s">
        <v>871</v>
      </c>
    </row>
    <row r="480" spans="1:47" s="2" customFormat="1" ht="12">
      <c r="A480" s="38"/>
      <c r="B480" s="39"/>
      <c r="C480" s="40"/>
      <c r="D480" s="231" t="s">
        <v>139</v>
      </c>
      <c r="E480" s="40"/>
      <c r="F480" s="232" t="s">
        <v>639</v>
      </c>
      <c r="G480" s="40"/>
      <c r="H480" s="40"/>
      <c r="I480" s="233"/>
      <c r="J480" s="40"/>
      <c r="K480" s="40"/>
      <c r="L480" s="44"/>
      <c r="M480" s="234"/>
      <c r="N480" s="235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139</v>
      </c>
      <c r="AU480" s="17" t="s">
        <v>89</v>
      </c>
    </row>
    <row r="481" spans="1:65" s="2" customFormat="1" ht="16.5" customHeight="1">
      <c r="A481" s="38"/>
      <c r="B481" s="39"/>
      <c r="C481" s="218" t="s">
        <v>872</v>
      </c>
      <c r="D481" s="218" t="s">
        <v>132</v>
      </c>
      <c r="E481" s="219" t="s">
        <v>642</v>
      </c>
      <c r="F481" s="220" t="s">
        <v>643</v>
      </c>
      <c r="G481" s="221" t="s">
        <v>620</v>
      </c>
      <c r="H481" s="222">
        <v>1</v>
      </c>
      <c r="I481" s="223"/>
      <c r="J481" s="224">
        <f>ROUND(I481*H481,2)</f>
        <v>0</v>
      </c>
      <c r="K481" s="220" t="s">
        <v>136</v>
      </c>
      <c r="L481" s="44"/>
      <c r="M481" s="225" t="s">
        <v>1</v>
      </c>
      <c r="N481" s="226" t="s">
        <v>44</v>
      </c>
      <c r="O481" s="91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621</v>
      </c>
      <c r="AT481" s="229" t="s">
        <v>132</v>
      </c>
      <c r="AU481" s="229" t="s">
        <v>89</v>
      </c>
      <c r="AY481" s="17" t="s">
        <v>130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87</v>
      </c>
      <c r="BK481" s="230">
        <f>ROUND(I481*H481,2)</f>
        <v>0</v>
      </c>
      <c r="BL481" s="17" t="s">
        <v>621</v>
      </c>
      <c r="BM481" s="229" t="s">
        <v>873</v>
      </c>
    </row>
    <row r="482" spans="1:47" s="2" customFormat="1" ht="12">
      <c r="A482" s="38"/>
      <c r="B482" s="39"/>
      <c r="C482" s="40"/>
      <c r="D482" s="231" t="s">
        <v>139</v>
      </c>
      <c r="E482" s="40"/>
      <c r="F482" s="232" t="s">
        <v>643</v>
      </c>
      <c r="G482" s="40"/>
      <c r="H482" s="40"/>
      <c r="I482" s="233"/>
      <c r="J482" s="40"/>
      <c r="K482" s="40"/>
      <c r="L482" s="44"/>
      <c r="M482" s="279"/>
      <c r="N482" s="280"/>
      <c r="O482" s="281"/>
      <c r="P482" s="281"/>
      <c r="Q482" s="281"/>
      <c r="R482" s="281"/>
      <c r="S482" s="281"/>
      <c r="T482" s="28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139</v>
      </c>
      <c r="AU482" s="17" t="s">
        <v>89</v>
      </c>
    </row>
    <row r="483" spans="1:31" s="2" customFormat="1" ht="6.95" customHeight="1">
      <c r="A483" s="38"/>
      <c r="B483" s="66"/>
      <c r="C483" s="67"/>
      <c r="D483" s="67"/>
      <c r="E483" s="67"/>
      <c r="F483" s="67"/>
      <c r="G483" s="67"/>
      <c r="H483" s="67"/>
      <c r="I483" s="67"/>
      <c r="J483" s="67"/>
      <c r="K483" s="67"/>
      <c r="L483" s="44"/>
      <c r="M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</row>
  </sheetData>
  <sheetProtection password="CC35" sheet="1" objects="1" scenarios="1" formatColumns="0" formatRows="0" autoFilter="0"/>
  <autoFilter ref="C129:K48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Vypracování projektu oprav komunikací u objektu domova pro seniory - II. část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21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26</v>
      </c>
      <c r="E14" s="38"/>
      <c r="F14" s="38"/>
      <c r="G14" s="38"/>
      <c r="H14" s="38"/>
      <c r="I14" s="140" t="s">
        <v>27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29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27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29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27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29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ROUND((SUM(BE127:BE355)),2)</f>
        <v>0</v>
      </c>
      <c r="G33" s="38"/>
      <c r="H33" s="38"/>
      <c r="I33" s="155">
        <v>0.21</v>
      </c>
      <c r="J33" s="154">
        <f>ROUND(((SUM(BE127:BE355))*I33),2)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ROUND((SUM(BF127:BF355)),2)</f>
        <v>0</v>
      </c>
      <c r="G34" s="38"/>
      <c r="H34" s="38"/>
      <c r="I34" s="155">
        <v>0.15</v>
      </c>
      <c r="J34" s="154">
        <f>ROUND(((SUM(BF127:BF355))*I34),2)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ROUND((SUM(BG127:BG355)),2)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ROUND((SUM(BH127:BH355)),2)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ROUND((SUM(BI127:BI355)),2)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Vypracování projektu oprav komunikací u objektu domova pro seniory - 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III - Manipulační plocha P2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22</v>
      </c>
      <c r="D89" s="40"/>
      <c r="E89" s="40"/>
      <c r="F89" s="27" t="str">
        <f>F12</f>
        <v>Smečno</v>
      </c>
      <c r="G89" s="40"/>
      <c r="H89" s="40"/>
      <c r="I89" s="32" t="s">
        <v>24</v>
      </c>
      <c r="J89" s="79" t="str">
        <f>IF(J12="","",J12)</f>
        <v>15. 12. 2021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26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>Dprojekty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 hidden="1">
      <c r="A97" s="9"/>
      <c r="B97" s="179"/>
      <c r="C97" s="180"/>
      <c r="D97" s="181" t="s">
        <v>104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105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J225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J234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J250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J292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 hidden="1">
      <c r="A103" s="10"/>
      <c r="B103" s="185"/>
      <c r="C103" s="186"/>
      <c r="D103" s="187" t="s">
        <v>110</v>
      </c>
      <c r="E103" s="188"/>
      <c r="F103" s="188"/>
      <c r="G103" s="188"/>
      <c r="H103" s="188"/>
      <c r="I103" s="188"/>
      <c r="J103" s="189">
        <f>J302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J312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J339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79"/>
      <c r="C106" s="180"/>
      <c r="D106" s="181" t="s">
        <v>113</v>
      </c>
      <c r="E106" s="182"/>
      <c r="F106" s="182"/>
      <c r="G106" s="182"/>
      <c r="H106" s="182"/>
      <c r="I106" s="182"/>
      <c r="J106" s="183">
        <f>J342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85"/>
      <c r="C107" s="186"/>
      <c r="D107" s="187" t="s">
        <v>114</v>
      </c>
      <c r="E107" s="188"/>
      <c r="F107" s="188"/>
      <c r="G107" s="188"/>
      <c r="H107" s="188"/>
      <c r="I107" s="188"/>
      <c r="J107" s="189">
        <f>J343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74" t="str">
        <f>E7</f>
        <v>Vypracování projektu oprav komunikací u objektu domova pro seniory - 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III - Manipulační plocha P2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F12</f>
        <v>Smečno</v>
      </c>
      <c r="G121" s="40"/>
      <c r="H121" s="40"/>
      <c r="I121" s="32" t="s">
        <v>24</v>
      </c>
      <c r="J121" s="79" t="str">
        <f>IF(J12="","",J12)</f>
        <v>15. 12. 2021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26</v>
      </c>
      <c r="D123" s="40"/>
      <c r="E123" s="40"/>
      <c r="F123" s="27" t="str">
        <f>E15</f>
        <v xml:space="preserve"> </v>
      </c>
      <c r="G123" s="40"/>
      <c r="H123" s="40"/>
      <c r="I123" s="32" t="s">
        <v>32</v>
      </c>
      <c r="J123" s="36" t="str">
        <f>E21</f>
        <v>Dprojekty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32" t="s">
        <v>36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116</v>
      </c>
      <c r="D126" s="194" t="s">
        <v>64</v>
      </c>
      <c r="E126" s="194" t="s">
        <v>60</v>
      </c>
      <c r="F126" s="194" t="s">
        <v>61</v>
      </c>
      <c r="G126" s="194" t="s">
        <v>117</v>
      </c>
      <c r="H126" s="194" t="s">
        <v>118</v>
      </c>
      <c r="I126" s="194" t="s">
        <v>119</v>
      </c>
      <c r="J126" s="194" t="s">
        <v>101</v>
      </c>
      <c r="K126" s="195" t="s">
        <v>120</v>
      </c>
      <c r="L126" s="196"/>
      <c r="M126" s="100" t="s">
        <v>1</v>
      </c>
      <c r="N126" s="101" t="s">
        <v>43</v>
      </c>
      <c r="O126" s="101" t="s">
        <v>121</v>
      </c>
      <c r="P126" s="101" t="s">
        <v>122</v>
      </c>
      <c r="Q126" s="101" t="s">
        <v>123</v>
      </c>
      <c r="R126" s="101" t="s">
        <v>124</v>
      </c>
      <c r="S126" s="101" t="s">
        <v>125</v>
      </c>
      <c r="T126" s="102" t="s">
        <v>126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127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P128+P342</f>
        <v>0</v>
      </c>
      <c r="Q127" s="104"/>
      <c r="R127" s="199">
        <f>R128+R342</f>
        <v>12.532379</v>
      </c>
      <c r="S127" s="104"/>
      <c r="T127" s="200">
        <f>T128+T342</f>
        <v>274.58945000000006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103</v>
      </c>
      <c r="BK127" s="201">
        <f>BK128+BK342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128</v>
      </c>
      <c r="F128" s="205" t="s">
        <v>129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P129+P225+P234+P250+P292+P312+P339</f>
        <v>0</v>
      </c>
      <c r="Q128" s="210"/>
      <c r="R128" s="211">
        <f>R129+R225+R234+R250+R292+R312+R339</f>
        <v>12.532379</v>
      </c>
      <c r="S128" s="210"/>
      <c r="T128" s="212">
        <f>T129+T225+T234+T250+T292+T312+T339</f>
        <v>274.58945000000006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130</v>
      </c>
      <c r="BK128" s="215">
        <f>BK129+BK225+BK234+BK250+BK292+BK312+BK339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131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SUM(P130:P224)</f>
        <v>0</v>
      </c>
      <c r="Q129" s="210"/>
      <c r="R129" s="211">
        <f>SUM(R130:R224)</f>
        <v>4.244333</v>
      </c>
      <c r="S129" s="210"/>
      <c r="T129" s="212">
        <f>SUM(T130:T224)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130</v>
      </c>
      <c r="BK129" s="215">
        <f>SUM(BK130:BK224)</f>
        <v>0</v>
      </c>
    </row>
    <row r="130" spans="1:65" s="2" customFormat="1" ht="33" customHeight="1">
      <c r="A130" s="38"/>
      <c r="B130" s="39"/>
      <c r="C130" s="218" t="s">
        <v>87</v>
      </c>
      <c r="D130" s="218" t="s">
        <v>132</v>
      </c>
      <c r="E130" s="219" t="s">
        <v>649</v>
      </c>
      <c r="F130" s="220" t="s">
        <v>650</v>
      </c>
      <c r="G130" s="221" t="s">
        <v>135</v>
      </c>
      <c r="H130" s="222">
        <v>1.11</v>
      </c>
      <c r="I130" s="223"/>
      <c r="J130" s="224">
        <f>ROUND(I130*H130,2)</f>
        <v>0</v>
      </c>
      <c r="K130" s="220" t="s">
        <v>136</v>
      </c>
      <c r="L130" s="44"/>
      <c r="M130" s="225" t="s">
        <v>1</v>
      </c>
      <c r="N130" s="226" t="s">
        <v>44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137</v>
      </c>
      <c r="AT130" s="229" t="s">
        <v>132</v>
      </c>
      <c r="AU130" s="229" t="s">
        <v>89</v>
      </c>
      <c r="AY130" s="17" t="s">
        <v>130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87</v>
      </c>
      <c r="BK130" s="230">
        <f>ROUND(I130*H130,2)</f>
        <v>0</v>
      </c>
      <c r="BL130" s="17" t="s">
        <v>137</v>
      </c>
      <c r="BM130" s="229" t="s">
        <v>875</v>
      </c>
    </row>
    <row r="131" spans="1:47" s="2" customFormat="1" ht="12">
      <c r="A131" s="38"/>
      <c r="B131" s="39"/>
      <c r="C131" s="40"/>
      <c r="D131" s="231" t="s">
        <v>139</v>
      </c>
      <c r="E131" s="40"/>
      <c r="F131" s="232" t="s">
        <v>652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139</v>
      </c>
      <c r="AU131" s="17" t="s">
        <v>89</v>
      </c>
    </row>
    <row r="132" spans="1:51" s="13" customFormat="1" ht="12">
      <c r="A132" s="13"/>
      <c r="B132" s="236"/>
      <c r="C132" s="237"/>
      <c r="D132" s="231" t="s">
        <v>141</v>
      </c>
      <c r="E132" s="238" t="s">
        <v>1</v>
      </c>
      <c r="F132" s="239" t="s">
        <v>876</v>
      </c>
      <c r="G132" s="237"/>
      <c r="H132" s="240">
        <v>1.11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141</v>
      </c>
      <c r="AU132" s="246" t="s">
        <v>89</v>
      </c>
      <c r="AV132" s="13" t="s">
        <v>89</v>
      </c>
      <c r="AW132" s="13" t="s">
        <v>35</v>
      </c>
      <c r="AX132" s="13" t="s">
        <v>87</v>
      </c>
      <c r="AY132" s="246" t="s">
        <v>130</v>
      </c>
    </row>
    <row r="133" spans="1:65" s="2" customFormat="1" ht="33" customHeight="1">
      <c r="A133" s="38"/>
      <c r="B133" s="39"/>
      <c r="C133" s="218" t="s">
        <v>89</v>
      </c>
      <c r="D133" s="218" t="s">
        <v>132</v>
      </c>
      <c r="E133" s="219" t="s">
        <v>877</v>
      </c>
      <c r="F133" s="220" t="s">
        <v>878</v>
      </c>
      <c r="G133" s="221" t="s">
        <v>135</v>
      </c>
      <c r="H133" s="222">
        <v>13.87</v>
      </c>
      <c r="I133" s="223"/>
      <c r="J133" s="224">
        <f>ROUND(I133*H133,2)</f>
        <v>0</v>
      </c>
      <c r="K133" s="220" t="s">
        <v>136</v>
      </c>
      <c r="L133" s="44"/>
      <c r="M133" s="225" t="s">
        <v>1</v>
      </c>
      <c r="N133" s="226" t="s">
        <v>44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137</v>
      </c>
      <c r="AT133" s="229" t="s">
        <v>132</v>
      </c>
      <c r="AU133" s="229" t="s">
        <v>89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87</v>
      </c>
      <c r="BK133" s="230">
        <f>ROUND(I133*H133,2)</f>
        <v>0</v>
      </c>
      <c r="BL133" s="17" t="s">
        <v>137</v>
      </c>
      <c r="BM133" s="229" t="s">
        <v>879</v>
      </c>
    </row>
    <row r="134" spans="1:47" s="2" customFormat="1" ht="12">
      <c r="A134" s="38"/>
      <c r="B134" s="39"/>
      <c r="C134" s="40"/>
      <c r="D134" s="231" t="s">
        <v>139</v>
      </c>
      <c r="E134" s="40"/>
      <c r="F134" s="232" t="s">
        <v>880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139</v>
      </c>
      <c r="AU134" s="17" t="s">
        <v>89</v>
      </c>
    </row>
    <row r="135" spans="1:51" s="13" customFormat="1" ht="12">
      <c r="A135" s="13"/>
      <c r="B135" s="236"/>
      <c r="C135" s="237"/>
      <c r="D135" s="231" t="s">
        <v>141</v>
      </c>
      <c r="E135" s="238" t="s">
        <v>1</v>
      </c>
      <c r="F135" s="239" t="s">
        <v>881</v>
      </c>
      <c r="G135" s="237"/>
      <c r="H135" s="240">
        <v>13.87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141</v>
      </c>
      <c r="AU135" s="246" t="s">
        <v>89</v>
      </c>
      <c r="AV135" s="13" t="s">
        <v>89</v>
      </c>
      <c r="AW135" s="13" t="s">
        <v>35</v>
      </c>
      <c r="AX135" s="13" t="s">
        <v>87</v>
      </c>
      <c r="AY135" s="246" t="s">
        <v>130</v>
      </c>
    </row>
    <row r="136" spans="1:65" s="2" customFormat="1" ht="33" customHeight="1">
      <c r="A136" s="38"/>
      <c r="B136" s="39"/>
      <c r="C136" s="218" t="s">
        <v>152</v>
      </c>
      <c r="D136" s="218" t="s">
        <v>132</v>
      </c>
      <c r="E136" s="219" t="s">
        <v>153</v>
      </c>
      <c r="F136" s="220" t="s">
        <v>154</v>
      </c>
      <c r="G136" s="221" t="s">
        <v>135</v>
      </c>
      <c r="H136" s="222">
        <v>0.72</v>
      </c>
      <c r="I136" s="223"/>
      <c r="J136" s="224">
        <f>ROUND(I136*H136,2)</f>
        <v>0</v>
      </c>
      <c r="K136" s="220" t="s">
        <v>155</v>
      </c>
      <c r="L136" s="44"/>
      <c r="M136" s="225" t="s">
        <v>1</v>
      </c>
      <c r="N136" s="226" t="s">
        <v>44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137</v>
      </c>
      <c r="AT136" s="229" t="s">
        <v>132</v>
      </c>
      <c r="AU136" s="229" t="s">
        <v>89</v>
      </c>
      <c r="AY136" s="17" t="s">
        <v>130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87</v>
      </c>
      <c r="BK136" s="230">
        <f>ROUND(I136*H136,2)</f>
        <v>0</v>
      </c>
      <c r="BL136" s="17" t="s">
        <v>137</v>
      </c>
      <c r="BM136" s="229" t="s">
        <v>882</v>
      </c>
    </row>
    <row r="137" spans="1:47" s="2" customFormat="1" ht="12">
      <c r="A137" s="38"/>
      <c r="B137" s="39"/>
      <c r="C137" s="40"/>
      <c r="D137" s="231" t="s">
        <v>139</v>
      </c>
      <c r="E137" s="40"/>
      <c r="F137" s="232" t="s">
        <v>157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139</v>
      </c>
      <c r="AU137" s="17" t="s">
        <v>89</v>
      </c>
    </row>
    <row r="138" spans="1:51" s="15" customFormat="1" ht="12">
      <c r="A138" s="15"/>
      <c r="B138" s="258"/>
      <c r="C138" s="259"/>
      <c r="D138" s="231" t="s">
        <v>141</v>
      </c>
      <c r="E138" s="260" t="s">
        <v>1</v>
      </c>
      <c r="F138" s="261" t="s">
        <v>158</v>
      </c>
      <c r="G138" s="259"/>
      <c r="H138" s="260" t="s">
        <v>1</v>
      </c>
      <c r="I138" s="262"/>
      <c r="J138" s="259"/>
      <c r="K138" s="259"/>
      <c r="L138" s="263"/>
      <c r="M138" s="264"/>
      <c r="N138" s="265"/>
      <c r="O138" s="265"/>
      <c r="P138" s="265"/>
      <c r="Q138" s="265"/>
      <c r="R138" s="265"/>
      <c r="S138" s="265"/>
      <c r="T138" s="26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7" t="s">
        <v>141</v>
      </c>
      <c r="AU138" s="267" t="s">
        <v>89</v>
      </c>
      <c r="AV138" s="15" t="s">
        <v>87</v>
      </c>
      <c r="AW138" s="15" t="s">
        <v>35</v>
      </c>
      <c r="AX138" s="15" t="s">
        <v>79</v>
      </c>
      <c r="AY138" s="267" t="s">
        <v>130</v>
      </c>
    </row>
    <row r="139" spans="1:51" s="13" customFormat="1" ht="12">
      <c r="A139" s="13"/>
      <c r="B139" s="236"/>
      <c r="C139" s="237"/>
      <c r="D139" s="231" t="s">
        <v>141</v>
      </c>
      <c r="E139" s="238" t="s">
        <v>1</v>
      </c>
      <c r="F139" s="239" t="s">
        <v>883</v>
      </c>
      <c r="G139" s="237"/>
      <c r="H139" s="240">
        <v>0.72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141</v>
      </c>
      <c r="AU139" s="246" t="s">
        <v>89</v>
      </c>
      <c r="AV139" s="13" t="s">
        <v>89</v>
      </c>
      <c r="AW139" s="13" t="s">
        <v>35</v>
      </c>
      <c r="AX139" s="13" t="s">
        <v>79</v>
      </c>
      <c r="AY139" s="246" t="s">
        <v>130</v>
      </c>
    </row>
    <row r="140" spans="1:51" s="14" customFormat="1" ht="12">
      <c r="A140" s="14"/>
      <c r="B140" s="247"/>
      <c r="C140" s="248"/>
      <c r="D140" s="231" t="s">
        <v>141</v>
      </c>
      <c r="E140" s="249" t="s">
        <v>1</v>
      </c>
      <c r="F140" s="250" t="s">
        <v>151</v>
      </c>
      <c r="G140" s="248"/>
      <c r="H140" s="251">
        <v>0.72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141</v>
      </c>
      <c r="AU140" s="257" t="s">
        <v>89</v>
      </c>
      <c r="AV140" s="14" t="s">
        <v>137</v>
      </c>
      <c r="AW140" s="14" t="s">
        <v>35</v>
      </c>
      <c r="AX140" s="14" t="s">
        <v>87</v>
      </c>
      <c r="AY140" s="257" t="s">
        <v>130</v>
      </c>
    </row>
    <row r="141" spans="1:65" s="2" customFormat="1" ht="24.15" customHeight="1">
      <c r="A141" s="38"/>
      <c r="B141" s="39"/>
      <c r="C141" s="218" t="s">
        <v>137</v>
      </c>
      <c r="D141" s="218" t="s">
        <v>132</v>
      </c>
      <c r="E141" s="219" t="s">
        <v>160</v>
      </c>
      <c r="F141" s="220" t="s">
        <v>161</v>
      </c>
      <c r="G141" s="221" t="s">
        <v>135</v>
      </c>
      <c r="H141" s="222">
        <v>1</v>
      </c>
      <c r="I141" s="223"/>
      <c r="J141" s="224">
        <f>ROUND(I141*H141,2)</f>
        <v>0</v>
      </c>
      <c r="K141" s="220" t="s">
        <v>155</v>
      </c>
      <c r="L141" s="44"/>
      <c r="M141" s="225" t="s">
        <v>1</v>
      </c>
      <c r="N141" s="226" t="s">
        <v>44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137</v>
      </c>
      <c r="AT141" s="229" t="s">
        <v>132</v>
      </c>
      <c r="AU141" s="229" t="s">
        <v>89</v>
      </c>
      <c r="AY141" s="17" t="s">
        <v>130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87</v>
      </c>
      <c r="BK141" s="230">
        <f>ROUND(I141*H141,2)</f>
        <v>0</v>
      </c>
      <c r="BL141" s="17" t="s">
        <v>137</v>
      </c>
      <c r="BM141" s="229" t="s">
        <v>884</v>
      </c>
    </row>
    <row r="142" spans="1:47" s="2" customFormat="1" ht="12">
      <c r="A142" s="38"/>
      <c r="B142" s="39"/>
      <c r="C142" s="40"/>
      <c r="D142" s="231" t="s">
        <v>139</v>
      </c>
      <c r="E142" s="40"/>
      <c r="F142" s="232" t="s">
        <v>163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139</v>
      </c>
      <c r="AU142" s="17" t="s">
        <v>89</v>
      </c>
    </row>
    <row r="143" spans="1:51" s="15" customFormat="1" ht="12">
      <c r="A143" s="15"/>
      <c r="B143" s="258"/>
      <c r="C143" s="259"/>
      <c r="D143" s="231" t="s">
        <v>141</v>
      </c>
      <c r="E143" s="260" t="s">
        <v>1</v>
      </c>
      <c r="F143" s="261" t="s">
        <v>164</v>
      </c>
      <c r="G143" s="259"/>
      <c r="H143" s="260" t="s">
        <v>1</v>
      </c>
      <c r="I143" s="262"/>
      <c r="J143" s="259"/>
      <c r="K143" s="259"/>
      <c r="L143" s="263"/>
      <c r="M143" s="264"/>
      <c r="N143" s="265"/>
      <c r="O143" s="265"/>
      <c r="P143" s="265"/>
      <c r="Q143" s="265"/>
      <c r="R143" s="265"/>
      <c r="S143" s="265"/>
      <c r="T143" s="26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7" t="s">
        <v>141</v>
      </c>
      <c r="AU143" s="267" t="s">
        <v>89</v>
      </c>
      <c r="AV143" s="15" t="s">
        <v>87</v>
      </c>
      <c r="AW143" s="15" t="s">
        <v>35</v>
      </c>
      <c r="AX143" s="15" t="s">
        <v>79</v>
      </c>
      <c r="AY143" s="267" t="s">
        <v>130</v>
      </c>
    </row>
    <row r="144" spans="1:51" s="13" customFormat="1" ht="12">
      <c r="A144" s="13"/>
      <c r="B144" s="236"/>
      <c r="C144" s="237"/>
      <c r="D144" s="231" t="s">
        <v>141</v>
      </c>
      <c r="E144" s="238" t="s">
        <v>1</v>
      </c>
      <c r="F144" s="239" t="s">
        <v>885</v>
      </c>
      <c r="G144" s="237"/>
      <c r="H144" s="240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141</v>
      </c>
      <c r="AU144" s="246" t="s">
        <v>89</v>
      </c>
      <c r="AV144" s="13" t="s">
        <v>89</v>
      </c>
      <c r="AW144" s="13" t="s">
        <v>35</v>
      </c>
      <c r="AX144" s="13" t="s">
        <v>87</v>
      </c>
      <c r="AY144" s="246" t="s">
        <v>130</v>
      </c>
    </row>
    <row r="145" spans="1:65" s="2" customFormat="1" ht="37.8" customHeight="1">
      <c r="A145" s="38"/>
      <c r="B145" s="39"/>
      <c r="C145" s="218" t="s">
        <v>166</v>
      </c>
      <c r="D145" s="218" t="s">
        <v>132</v>
      </c>
      <c r="E145" s="219" t="s">
        <v>167</v>
      </c>
      <c r="F145" s="220" t="s">
        <v>168</v>
      </c>
      <c r="G145" s="221" t="s">
        <v>135</v>
      </c>
      <c r="H145" s="222">
        <v>2.22</v>
      </c>
      <c r="I145" s="223"/>
      <c r="J145" s="224">
        <f>ROUND(I145*H145,2)</f>
        <v>0</v>
      </c>
      <c r="K145" s="220" t="s">
        <v>136</v>
      </c>
      <c r="L145" s="44"/>
      <c r="M145" s="225" t="s">
        <v>1</v>
      </c>
      <c r="N145" s="226" t="s">
        <v>44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137</v>
      </c>
      <c r="AT145" s="229" t="s">
        <v>132</v>
      </c>
      <c r="AU145" s="229" t="s">
        <v>89</v>
      </c>
      <c r="AY145" s="17" t="s">
        <v>130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87</v>
      </c>
      <c r="BK145" s="230">
        <f>ROUND(I145*H145,2)</f>
        <v>0</v>
      </c>
      <c r="BL145" s="17" t="s">
        <v>137</v>
      </c>
      <c r="BM145" s="229" t="s">
        <v>886</v>
      </c>
    </row>
    <row r="146" spans="1:47" s="2" customFormat="1" ht="12">
      <c r="A146" s="38"/>
      <c r="B146" s="39"/>
      <c r="C146" s="40"/>
      <c r="D146" s="231" t="s">
        <v>139</v>
      </c>
      <c r="E146" s="40"/>
      <c r="F146" s="232" t="s">
        <v>170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139</v>
      </c>
      <c r="AU146" s="17" t="s">
        <v>89</v>
      </c>
    </row>
    <row r="147" spans="1:51" s="13" customFormat="1" ht="12">
      <c r="A147" s="13"/>
      <c r="B147" s="236"/>
      <c r="C147" s="237"/>
      <c r="D147" s="231" t="s">
        <v>141</v>
      </c>
      <c r="E147" s="238" t="s">
        <v>1</v>
      </c>
      <c r="F147" s="239" t="s">
        <v>887</v>
      </c>
      <c r="G147" s="237"/>
      <c r="H147" s="240">
        <v>1.11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141</v>
      </c>
      <c r="AU147" s="246" t="s">
        <v>89</v>
      </c>
      <c r="AV147" s="13" t="s">
        <v>89</v>
      </c>
      <c r="AW147" s="13" t="s">
        <v>35</v>
      </c>
      <c r="AX147" s="13" t="s">
        <v>79</v>
      </c>
      <c r="AY147" s="246" t="s">
        <v>130</v>
      </c>
    </row>
    <row r="148" spans="1:51" s="13" customFormat="1" ht="12">
      <c r="A148" s="13"/>
      <c r="B148" s="236"/>
      <c r="C148" s="237"/>
      <c r="D148" s="231" t="s">
        <v>141</v>
      </c>
      <c r="E148" s="238" t="s">
        <v>1</v>
      </c>
      <c r="F148" s="239" t="s">
        <v>888</v>
      </c>
      <c r="G148" s="237"/>
      <c r="H148" s="240">
        <v>1.11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141</v>
      </c>
      <c r="AU148" s="246" t="s">
        <v>89</v>
      </c>
      <c r="AV148" s="13" t="s">
        <v>89</v>
      </c>
      <c r="AW148" s="13" t="s">
        <v>35</v>
      </c>
      <c r="AX148" s="13" t="s">
        <v>79</v>
      </c>
      <c r="AY148" s="246" t="s">
        <v>130</v>
      </c>
    </row>
    <row r="149" spans="1:51" s="14" customFormat="1" ht="12">
      <c r="A149" s="14"/>
      <c r="B149" s="247"/>
      <c r="C149" s="248"/>
      <c r="D149" s="231" t="s">
        <v>141</v>
      </c>
      <c r="E149" s="249" t="s">
        <v>1</v>
      </c>
      <c r="F149" s="250" t="s">
        <v>151</v>
      </c>
      <c r="G149" s="248"/>
      <c r="H149" s="251">
        <v>2.22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141</v>
      </c>
      <c r="AU149" s="257" t="s">
        <v>89</v>
      </c>
      <c r="AV149" s="14" t="s">
        <v>137</v>
      </c>
      <c r="AW149" s="14" t="s">
        <v>35</v>
      </c>
      <c r="AX149" s="14" t="s">
        <v>87</v>
      </c>
      <c r="AY149" s="257" t="s">
        <v>130</v>
      </c>
    </row>
    <row r="150" spans="1:65" s="2" customFormat="1" ht="33" customHeight="1">
      <c r="A150" s="38"/>
      <c r="B150" s="39"/>
      <c r="C150" s="218" t="s">
        <v>173</v>
      </c>
      <c r="D150" s="218" t="s">
        <v>132</v>
      </c>
      <c r="E150" s="219" t="s">
        <v>174</v>
      </c>
      <c r="F150" s="220" t="s">
        <v>175</v>
      </c>
      <c r="G150" s="221" t="s">
        <v>135</v>
      </c>
      <c r="H150" s="222">
        <v>14.905</v>
      </c>
      <c r="I150" s="223"/>
      <c r="J150" s="224">
        <f>ROUND(I150*H150,2)</f>
        <v>0</v>
      </c>
      <c r="K150" s="220" t="s">
        <v>155</v>
      </c>
      <c r="L150" s="44"/>
      <c r="M150" s="225" t="s">
        <v>1</v>
      </c>
      <c r="N150" s="226" t="s">
        <v>44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137</v>
      </c>
      <c r="AT150" s="229" t="s">
        <v>132</v>
      </c>
      <c r="AU150" s="229" t="s">
        <v>89</v>
      </c>
      <c r="AY150" s="17" t="s">
        <v>130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87</v>
      </c>
      <c r="BK150" s="230">
        <f>ROUND(I150*H150,2)</f>
        <v>0</v>
      </c>
      <c r="BL150" s="17" t="s">
        <v>137</v>
      </c>
      <c r="BM150" s="229" t="s">
        <v>889</v>
      </c>
    </row>
    <row r="151" spans="1:47" s="2" customFormat="1" ht="12">
      <c r="A151" s="38"/>
      <c r="B151" s="39"/>
      <c r="C151" s="40"/>
      <c r="D151" s="231" t="s">
        <v>139</v>
      </c>
      <c r="E151" s="40"/>
      <c r="F151" s="232" t="s">
        <v>177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139</v>
      </c>
      <c r="AU151" s="17" t="s">
        <v>89</v>
      </c>
    </row>
    <row r="152" spans="1:47" s="2" customFormat="1" ht="12">
      <c r="A152" s="38"/>
      <c r="B152" s="39"/>
      <c r="C152" s="40"/>
      <c r="D152" s="231" t="s">
        <v>178</v>
      </c>
      <c r="E152" s="40"/>
      <c r="F152" s="268" t="s">
        <v>179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178</v>
      </c>
      <c r="AU152" s="17" t="s">
        <v>89</v>
      </c>
    </row>
    <row r="153" spans="1:51" s="13" customFormat="1" ht="12">
      <c r="A153" s="13"/>
      <c r="B153" s="236"/>
      <c r="C153" s="237"/>
      <c r="D153" s="231" t="s">
        <v>141</v>
      </c>
      <c r="E153" s="238" t="s">
        <v>1</v>
      </c>
      <c r="F153" s="239" t="s">
        <v>890</v>
      </c>
      <c r="G153" s="237"/>
      <c r="H153" s="240">
        <v>15.59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141</v>
      </c>
      <c r="AU153" s="246" t="s">
        <v>89</v>
      </c>
      <c r="AV153" s="13" t="s">
        <v>89</v>
      </c>
      <c r="AW153" s="13" t="s">
        <v>35</v>
      </c>
      <c r="AX153" s="13" t="s">
        <v>79</v>
      </c>
      <c r="AY153" s="246" t="s">
        <v>130</v>
      </c>
    </row>
    <row r="154" spans="1:51" s="13" customFormat="1" ht="12">
      <c r="A154" s="13"/>
      <c r="B154" s="236"/>
      <c r="C154" s="237"/>
      <c r="D154" s="231" t="s">
        <v>141</v>
      </c>
      <c r="E154" s="238" t="s">
        <v>1</v>
      </c>
      <c r="F154" s="239" t="s">
        <v>891</v>
      </c>
      <c r="G154" s="237"/>
      <c r="H154" s="240">
        <v>-0.685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141</v>
      </c>
      <c r="AU154" s="246" t="s">
        <v>89</v>
      </c>
      <c r="AV154" s="13" t="s">
        <v>89</v>
      </c>
      <c r="AW154" s="13" t="s">
        <v>35</v>
      </c>
      <c r="AX154" s="13" t="s">
        <v>79</v>
      </c>
      <c r="AY154" s="246" t="s">
        <v>130</v>
      </c>
    </row>
    <row r="155" spans="1:51" s="14" customFormat="1" ht="12">
      <c r="A155" s="14"/>
      <c r="B155" s="247"/>
      <c r="C155" s="248"/>
      <c r="D155" s="231" t="s">
        <v>141</v>
      </c>
      <c r="E155" s="249" t="s">
        <v>1</v>
      </c>
      <c r="F155" s="250" t="s">
        <v>151</v>
      </c>
      <c r="G155" s="248"/>
      <c r="H155" s="251">
        <v>14.905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141</v>
      </c>
      <c r="AU155" s="257" t="s">
        <v>89</v>
      </c>
      <c r="AV155" s="14" t="s">
        <v>137</v>
      </c>
      <c r="AW155" s="14" t="s">
        <v>35</v>
      </c>
      <c r="AX155" s="14" t="s">
        <v>87</v>
      </c>
      <c r="AY155" s="257" t="s">
        <v>130</v>
      </c>
    </row>
    <row r="156" spans="1:65" s="2" customFormat="1" ht="24.15" customHeight="1">
      <c r="A156" s="38"/>
      <c r="B156" s="39"/>
      <c r="C156" s="218" t="s">
        <v>182</v>
      </c>
      <c r="D156" s="218" t="s">
        <v>132</v>
      </c>
      <c r="E156" s="219" t="s">
        <v>183</v>
      </c>
      <c r="F156" s="220" t="s">
        <v>184</v>
      </c>
      <c r="G156" s="221" t="s">
        <v>135</v>
      </c>
      <c r="H156" s="222">
        <v>1.11</v>
      </c>
      <c r="I156" s="223"/>
      <c r="J156" s="224">
        <f>ROUND(I156*H156,2)</f>
        <v>0</v>
      </c>
      <c r="K156" s="220" t="s">
        <v>136</v>
      </c>
      <c r="L156" s="44"/>
      <c r="M156" s="225" t="s">
        <v>1</v>
      </c>
      <c r="N156" s="226" t="s">
        <v>44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137</v>
      </c>
      <c r="AT156" s="229" t="s">
        <v>132</v>
      </c>
      <c r="AU156" s="229" t="s">
        <v>89</v>
      </c>
      <c r="AY156" s="17" t="s">
        <v>130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87</v>
      </c>
      <c r="BK156" s="230">
        <f>ROUND(I156*H156,2)</f>
        <v>0</v>
      </c>
      <c r="BL156" s="17" t="s">
        <v>137</v>
      </c>
      <c r="BM156" s="229" t="s">
        <v>892</v>
      </c>
    </row>
    <row r="157" spans="1:47" s="2" customFormat="1" ht="12">
      <c r="A157" s="38"/>
      <c r="B157" s="39"/>
      <c r="C157" s="40"/>
      <c r="D157" s="231" t="s">
        <v>139</v>
      </c>
      <c r="E157" s="40"/>
      <c r="F157" s="232" t="s">
        <v>186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139</v>
      </c>
      <c r="AU157" s="17" t="s">
        <v>89</v>
      </c>
    </row>
    <row r="158" spans="1:51" s="13" customFormat="1" ht="12">
      <c r="A158" s="13"/>
      <c r="B158" s="236"/>
      <c r="C158" s="237"/>
      <c r="D158" s="231" t="s">
        <v>141</v>
      </c>
      <c r="E158" s="238" t="s">
        <v>1</v>
      </c>
      <c r="F158" s="239" t="s">
        <v>893</v>
      </c>
      <c r="G158" s="237"/>
      <c r="H158" s="240">
        <v>1.11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141</v>
      </c>
      <c r="AU158" s="246" t="s">
        <v>89</v>
      </c>
      <c r="AV158" s="13" t="s">
        <v>89</v>
      </c>
      <c r="AW158" s="13" t="s">
        <v>35</v>
      </c>
      <c r="AX158" s="13" t="s">
        <v>79</v>
      </c>
      <c r="AY158" s="246" t="s">
        <v>130</v>
      </c>
    </row>
    <row r="159" spans="1:51" s="14" customFormat="1" ht="12">
      <c r="A159" s="14"/>
      <c r="B159" s="247"/>
      <c r="C159" s="248"/>
      <c r="D159" s="231" t="s">
        <v>141</v>
      </c>
      <c r="E159" s="249" t="s">
        <v>1</v>
      </c>
      <c r="F159" s="250" t="s">
        <v>151</v>
      </c>
      <c r="G159" s="248"/>
      <c r="H159" s="251">
        <v>1.11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141</v>
      </c>
      <c r="AU159" s="257" t="s">
        <v>89</v>
      </c>
      <c r="AV159" s="14" t="s">
        <v>137</v>
      </c>
      <c r="AW159" s="14" t="s">
        <v>35</v>
      </c>
      <c r="AX159" s="14" t="s">
        <v>87</v>
      </c>
      <c r="AY159" s="257" t="s">
        <v>130</v>
      </c>
    </row>
    <row r="160" spans="1:65" s="2" customFormat="1" ht="24.15" customHeight="1">
      <c r="A160" s="38"/>
      <c r="B160" s="39"/>
      <c r="C160" s="218" t="s">
        <v>188</v>
      </c>
      <c r="D160" s="218" t="s">
        <v>132</v>
      </c>
      <c r="E160" s="219" t="s">
        <v>189</v>
      </c>
      <c r="F160" s="220" t="s">
        <v>190</v>
      </c>
      <c r="G160" s="221" t="s">
        <v>135</v>
      </c>
      <c r="H160" s="222">
        <v>1.3</v>
      </c>
      <c r="I160" s="223"/>
      <c r="J160" s="224">
        <f>ROUND(I160*H160,2)</f>
        <v>0</v>
      </c>
      <c r="K160" s="220" t="s">
        <v>136</v>
      </c>
      <c r="L160" s="44"/>
      <c r="M160" s="225" t="s">
        <v>1</v>
      </c>
      <c r="N160" s="226" t="s">
        <v>44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137</v>
      </c>
      <c r="AT160" s="229" t="s">
        <v>132</v>
      </c>
      <c r="AU160" s="229" t="s">
        <v>89</v>
      </c>
      <c r="AY160" s="17" t="s">
        <v>130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87</v>
      </c>
      <c r="BK160" s="230">
        <f>ROUND(I160*H160,2)</f>
        <v>0</v>
      </c>
      <c r="BL160" s="17" t="s">
        <v>137</v>
      </c>
      <c r="BM160" s="229" t="s">
        <v>894</v>
      </c>
    </row>
    <row r="161" spans="1:47" s="2" customFormat="1" ht="12">
      <c r="A161" s="38"/>
      <c r="B161" s="39"/>
      <c r="C161" s="40"/>
      <c r="D161" s="231" t="s">
        <v>139</v>
      </c>
      <c r="E161" s="40"/>
      <c r="F161" s="232" t="s">
        <v>192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139</v>
      </c>
      <c r="AU161" s="17" t="s">
        <v>89</v>
      </c>
    </row>
    <row r="162" spans="1:51" s="13" customFormat="1" ht="12">
      <c r="A162" s="13"/>
      <c r="B162" s="236"/>
      <c r="C162" s="237"/>
      <c r="D162" s="231" t="s">
        <v>141</v>
      </c>
      <c r="E162" s="238" t="s">
        <v>1</v>
      </c>
      <c r="F162" s="239" t="s">
        <v>895</v>
      </c>
      <c r="G162" s="237"/>
      <c r="H162" s="240">
        <v>1.3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141</v>
      </c>
      <c r="AU162" s="246" t="s">
        <v>89</v>
      </c>
      <c r="AV162" s="13" t="s">
        <v>89</v>
      </c>
      <c r="AW162" s="13" t="s">
        <v>35</v>
      </c>
      <c r="AX162" s="13" t="s">
        <v>79</v>
      </c>
      <c r="AY162" s="246" t="s">
        <v>130</v>
      </c>
    </row>
    <row r="163" spans="1:51" s="14" customFormat="1" ht="12">
      <c r="A163" s="14"/>
      <c r="B163" s="247"/>
      <c r="C163" s="248"/>
      <c r="D163" s="231" t="s">
        <v>141</v>
      </c>
      <c r="E163" s="249" t="s">
        <v>1</v>
      </c>
      <c r="F163" s="250" t="s">
        <v>151</v>
      </c>
      <c r="G163" s="248"/>
      <c r="H163" s="251">
        <v>1.3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141</v>
      </c>
      <c r="AU163" s="257" t="s">
        <v>89</v>
      </c>
      <c r="AV163" s="14" t="s">
        <v>137</v>
      </c>
      <c r="AW163" s="14" t="s">
        <v>35</v>
      </c>
      <c r="AX163" s="14" t="s">
        <v>87</v>
      </c>
      <c r="AY163" s="257" t="s">
        <v>130</v>
      </c>
    </row>
    <row r="164" spans="1:65" s="2" customFormat="1" ht="16.5" customHeight="1">
      <c r="A164" s="38"/>
      <c r="B164" s="39"/>
      <c r="C164" s="269" t="s">
        <v>197</v>
      </c>
      <c r="D164" s="269" t="s">
        <v>198</v>
      </c>
      <c r="E164" s="270" t="s">
        <v>199</v>
      </c>
      <c r="F164" s="271" t="s">
        <v>200</v>
      </c>
      <c r="G164" s="272" t="s">
        <v>201</v>
      </c>
      <c r="H164" s="273">
        <v>2.34</v>
      </c>
      <c r="I164" s="274"/>
      <c r="J164" s="275">
        <f>ROUND(I164*H164,2)</f>
        <v>0</v>
      </c>
      <c r="K164" s="271" t="s">
        <v>136</v>
      </c>
      <c r="L164" s="276"/>
      <c r="M164" s="277" t="s">
        <v>1</v>
      </c>
      <c r="N164" s="278" t="s">
        <v>44</v>
      </c>
      <c r="O164" s="91"/>
      <c r="P164" s="227">
        <f>O164*H164</f>
        <v>0</v>
      </c>
      <c r="Q164" s="227">
        <v>1</v>
      </c>
      <c r="R164" s="227">
        <f>Q164*H164</f>
        <v>2.34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188</v>
      </c>
      <c r="AT164" s="229" t="s">
        <v>198</v>
      </c>
      <c r="AU164" s="229" t="s">
        <v>89</v>
      </c>
      <c r="AY164" s="17" t="s">
        <v>130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87</v>
      </c>
      <c r="BK164" s="230">
        <f>ROUND(I164*H164,2)</f>
        <v>0</v>
      </c>
      <c r="BL164" s="17" t="s">
        <v>137</v>
      </c>
      <c r="BM164" s="229" t="s">
        <v>896</v>
      </c>
    </row>
    <row r="165" spans="1:47" s="2" customFormat="1" ht="12">
      <c r="A165" s="38"/>
      <c r="B165" s="39"/>
      <c r="C165" s="40"/>
      <c r="D165" s="231" t="s">
        <v>139</v>
      </c>
      <c r="E165" s="40"/>
      <c r="F165" s="232" t="s">
        <v>200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139</v>
      </c>
      <c r="AU165" s="17" t="s">
        <v>89</v>
      </c>
    </row>
    <row r="166" spans="1:47" s="2" customFormat="1" ht="12">
      <c r="A166" s="38"/>
      <c r="B166" s="39"/>
      <c r="C166" s="40"/>
      <c r="D166" s="231" t="s">
        <v>178</v>
      </c>
      <c r="E166" s="40"/>
      <c r="F166" s="268" t="s">
        <v>203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178</v>
      </c>
      <c r="AU166" s="17" t="s">
        <v>89</v>
      </c>
    </row>
    <row r="167" spans="1:51" s="13" customFormat="1" ht="12">
      <c r="A167" s="13"/>
      <c r="B167" s="236"/>
      <c r="C167" s="237"/>
      <c r="D167" s="231" t="s">
        <v>141</v>
      </c>
      <c r="E167" s="238" t="s">
        <v>1</v>
      </c>
      <c r="F167" s="239" t="s">
        <v>897</v>
      </c>
      <c r="G167" s="237"/>
      <c r="H167" s="240">
        <v>1.3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141</v>
      </c>
      <c r="AU167" s="246" t="s">
        <v>89</v>
      </c>
      <c r="AV167" s="13" t="s">
        <v>89</v>
      </c>
      <c r="AW167" s="13" t="s">
        <v>35</v>
      </c>
      <c r="AX167" s="13" t="s">
        <v>87</v>
      </c>
      <c r="AY167" s="246" t="s">
        <v>130</v>
      </c>
    </row>
    <row r="168" spans="1:51" s="13" customFormat="1" ht="12">
      <c r="A168" s="13"/>
      <c r="B168" s="236"/>
      <c r="C168" s="237"/>
      <c r="D168" s="231" t="s">
        <v>141</v>
      </c>
      <c r="E168" s="237"/>
      <c r="F168" s="239" t="s">
        <v>898</v>
      </c>
      <c r="G168" s="237"/>
      <c r="H168" s="240">
        <v>2.34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141</v>
      </c>
      <c r="AU168" s="246" t="s">
        <v>89</v>
      </c>
      <c r="AV168" s="13" t="s">
        <v>89</v>
      </c>
      <c r="AW168" s="13" t="s">
        <v>4</v>
      </c>
      <c r="AX168" s="13" t="s">
        <v>87</v>
      </c>
      <c r="AY168" s="246" t="s">
        <v>130</v>
      </c>
    </row>
    <row r="169" spans="1:65" s="2" customFormat="1" ht="33" customHeight="1">
      <c r="A169" s="38"/>
      <c r="B169" s="39"/>
      <c r="C169" s="218" t="s">
        <v>206</v>
      </c>
      <c r="D169" s="218" t="s">
        <v>132</v>
      </c>
      <c r="E169" s="219" t="s">
        <v>207</v>
      </c>
      <c r="F169" s="220" t="s">
        <v>208</v>
      </c>
      <c r="G169" s="221" t="s">
        <v>201</v>
      </c>
      <c r="H169" s="222">
        <v>26.829</v>
      </c>
      <c r="I169" s="223"/>
      <c r="J169" s="224">
        <f>ROUND(I169*H169,2)</f>
        <v>0</v>
      </c>
      <c r="K169" s="220" t="s">
        <v>155</v>
      </c>
      <c r="L169" s="44"/>
      <c r="M169" s="225" t="s">
        <v>1</v>
      </c>
      <c r="N169" s="226" t="s">
        <v>44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137</v>
      </c>
      <c r="AT169" s="229" t="s">
        <v>132</v>
      </c>
      <c r="AU169" s="229" t="s">
        <v>89</v>
      </c>
      <c r="AY169" s="17" t="s">
        <v>130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87</v>
      </c>
      <c r="BK169" s="230">
        <f>ROUND(I169*H169,2)</f>
        <v>0</v>
      </c>
      <c r="BL169" s="17" t="s">
        <v>137</v>
      </c>
      <c r="BM169" s="229" t="s">
        <v>899</v>
      </c>
    </row>
    <row r="170" spans="1:47" s="2" customFormat="1" ht="12">
      <c r="A170" s="38"/>
      <c r="B170" s="39"/>
      <c r="C170" s="40"/>
      <c r="D170" s="231" t="s">
        <v>139</v>
      </c>
      <c r="E170" s="40"/>
      <c r="F170" s="232" t="s">
        <v>210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139</v>
      </c>
      <c r="AU170" s="17" t="s">
        <v>89</v>
      </c>
    </row>
    <row r="171" spans="1:51" s="13" customFormat="1" ht="12">
      <c r="A171" s="13"/>
      <c r="B171" s="236"/>
      <c r="C171" s="237"/>
      <c r="D171" s="231" t="s">
        <v>141</v>
      </c>
      <c r="E171" s="238" t="s">
        <v>1</v>
      </c>
      <c r="F171" s="239" t="s">
        <v>900</v>
      </c>
      <c r="G171" s="237"/>
      <c r="H171" s="240">
        <v>14.905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141</v>
      </c>
      <c r="AU171" s="246" t="s">
        <v>89</v>
      </c>
      <c r="AV171" s="13" t="s">
        <v>89</v>
      </c>
      <c r="AW171" s="13" t="s">
        <v>35</v>
      </c>
      <c r="AX171" s="13" t="s">
        <v>87</v>
      </c>
      <c r="AY171" s="246" t="s">
        <v>130</v>
      </c>
    </row>
    <row r="172" spans="1:51" s="13" customFormat="1" ht="12">
      <c r="A172" s="13"/>
      <c r="B172" s="236"/>
      <c r="C172" s="237"/>
      <c r="D172" s="231" t="s">
        <v>141</v>
      </c>
      <c r="E172" s="237"/>
      <c r="F172" s="239" t="s">
        <v>901</v>
      </c>
      <c r="G172" s="237"/>
      <c r="H172" s="240">
        <v>26.829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141</v>
      </c>
      <c r="AU172" s="246" t="s">
        <v>89</v>
      </c>
      <c r="AV172" s="13" t="s">
        <v>89</v>
      </c>
      <c r="AW172" s="13" t="s">
        <v>4</v>
      </c>
      <c r="AX172" s="13" t="s">
        <v>87</v>
      </c>
      <c r="AY172" s="246" t="s">
        <v>130</v>
      </c>
    </row>
    <row r="173" spans="1:65" s="2" customFormat="1" ht="16.5" customHeight="1">
      <c r="A173" s="38"/>
      <c r="B173" s="39"/>
      <c r="C173" s="218" t="s">
        <v>213</v>
      </c>
      <c r="D173" s="218" t="s">
        <v>132</v>
      </c>
      <c r="E173" s="219" t="s">
        <v>214</v>
      </c>
      <c r="F173" s="220" t="s">
        <v>215</v>
      </c>
      <c r="G173" s="221" t="s">
        <v>135</v>
      </c>
      <c r="H173" s="222">
        <v>1.11</v>
      </c>
      <c r="I173" s="223"/>
      <c r="J173" s="224">
        <f>ROUND(I173*H173,2)</f>
        <v>0</v>
      </c>
      <c r="K173" s="220" t="s">
        <v>136</v>
      </c>
      <c r="L173" s="44"/>
      <c r="M173" s="225" t="s">
        <v>1</v>
      </c>
      <c r="N173" s="226" t="s">
        <v>44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137</v>
      </c>
      <c r="AT173" s="229" t="s">
        <v>132</v>
      </c>
      <c r="AU173" s="229" t="s">
        <v>89</v>
      </c>
      <c r="AY173" s="17" t="s">
        <v>130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87</v>
      </c>
      <c r="BK173" s="230">
        <f>ROUND(I173*H173,2)</f>
        <v>0</v>
      </c>
      <c r="BL173" s="17" t="s">
        <v>137</v>
      </c>
      <c r="BM173" s="229" t="s">
        <v>902</v>
      </c>
    </row>
    <row r="174" spans="1:47" s="2" customFormat="1" ht="12">
      <c r="A174" s="38"/>
      <c r="B174" s="39"/>
      <c r="C174" s="40"/>
      <c r="D174" s="231" t="s">
        <v>139</v>
      </c>
      <c r="E174" s="40"/>
      <c r="F174" s="232" t="s">
        <v>217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139</v>
      </c>
      <c r="AU174" s="17" t="s">
        <v>89</v>
      </c>
    </row>
    <row r="175" spans="1:51" s="13" customFormat="1" ht="12">
      <c r="A175" s="13"/>
      <c r="B175" s="236"/>
      <c r="C175" s="237"/>
      <c r="D175" s="231" t="s">
        <v>141</v>
      </c>
      <c r="E175" s="238" t="s">
        <v>1</v>
      </c>
      <c r="F175" s="239" t="s">
        <v>893</v>
      </c>
      <c r="G175" s="237"/>
      <c r="H175" s="240">
        <v>1.11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141</v>
      </c>
      <c r="AU175" s="246" t="s">
        <v>89</v>
      </c>
      <c r="AV175" s="13" t="s">
        <v>89</v>
      </c>
      <c r="AW175" s="13" t="s">
        <v>35</v>
      </c>
      <c r="AX175" s="13" t="s">
        <v>87</v>
      </c>
      <c r="AY175" s="246" t="s">
        <v>130</v>
      </c>
    </row>
    <row r="176" spans="1:65" s="2" customFormat="1" ht="24.15" customHeight="1">
      <c r="A176" s="38"/>
      <c r="B176" s="39"/>
      <c r="C176" s="218" t="s">
        <v>218</v>
      </c>
      <c r="D176" s="218" t="s">
        <v>132</v>
      </c>
      <c r="E176" s="219" t="s">
        <v>219</v>
      </c>
      <c r="F176" s="220" t="s">
        <v>220</v>
      </c>
      <c r="G176" s="221" t="s">
        <v>135</v>
      </c>
      <c r="H176" s="222">
        <v>1.505</v>
      </c>
      <c r="I176" s="223"/>
      <c r="J176" s="224">
        <f>ROUND(I176*H176,2)</f>
        <v>0</v>
      </c>
      <c r="K176" s="220" t="s">
        <v>155</v>
      </c>
      <c r="L176" s="44"/>
      <c r="M176" s="225" t="s">
        <v>1</v>
      </c>
      <c r="N176" s="226" t="s">
        <v>44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137</v>
      </c>
      <c r="AT176" s="229" t="s">
        <v>132</v>
      </c>
      <c r="AU176" s="229" t="s">
        <v>89</v>
      </c>
      <c r="AY176" s="17" t="s">
        <v>130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87</v>
      </c>
      <c r="BK176" s="230">
        <f>ROUND(I176*H176,2)</f>
        <v>0</v>
      </c>
      <c r="BL176" s="17" t="s">
        <v>137</v>
      </c>
      <c r="BM176" s="229" t="s">
        <v>903</v>
      </c>
    </row>
    <row r="177" spans="1:47" s="2" customFormat="1" ht="12">
      <c r="A177" s="38"/>
      <c r="B177" s="39"/>
      <c r="C177" s="40"/>
      <c r="D177" s="231" t="s">
        <v>139</v>
      </c>
      <c r="E177" s="40"/>
      <c r="F177" s="232" t="s">
        <v>222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139</v>
      </c>
      <c r="AU177" s="17" t="s">
        <v>89</v>
      </c>
    </row>
    <row r="178" spans="1:51" s="15" customFormat="1" ht="12">
      <c r="A178" s="15"/>
      <c r="B178" s="258"/>
      <c r="C178" s="259"/>
      <c r="D178" s="231" t="s">
        <v>141</v>
      </c>
      <c r="E178" s="260" t="s">
        <v>1</v>
      </c>
      <c r="F178" s="261" t="s">
        <v>223</v>
      </c>
      <c r="G178" s="259"/>
      <c r="H178" s="260" t="s">
        <v>1</v>
      </c>
      <c r="I178" s="262"/>
      <c r="J178" s="259"/>
      <c r="K178" s="259"/>
      <c r="L178" s="263"/>
      <c r="M178" s="264"/>
      <c r="N178" s="265"/>
      <c r="O178" s="265"/>
      <c r="P178" s="265"/>
      <c r="Q178" s="265"/>
      <c r="R178" s="265"/>
      <c r="S178" s="265"/>
      <c r="T178" s="26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7" t="s">
        <v>141</v>
      </c>
      <c r="AU178" s="267" t="s">
        <v>89</v>
      </c>
      <c r="AV178" s="15" t="s">
        <v>87</v>
      </c>
      <c r="AW178" s="15" t="s">
        <v>35</v>
      </c>
      <c r="AX178" s="15" t="s">
        <v>79</v>
      </c>
      <c r="AY178" s="267" t="s">
        <v>130</v>
      </c>
    </row>
    <row r="179" spans="1:51" s="13" customFormat="1" ht="12">
      <c r="A179" s="13"/>
      <c r="B179" s="236"/>
      <c r="C179" s="237"/>
      <c r="D179" s="231" t="s">
        <v>141</v>
      </c>
      <c r="E179" s="238" t="s">
        <v>1</v>
      </c>
      <c r="F179" s="239" t="s">
        <v>224</v>
      </c>
      <c r="G179" s="237"/>
      <c r="H179" s="240">
        <v>0.295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141</v>
      </c>
      <c r="AU179" s="246" t="s">
        <v>89</v>
      </c>
      <c r="AV179" s="13" t="s">
        <v>89</v>
      </c>
      <c r="AW179" s="13" t="s">
        <v>35</v>
      </c>
      <c r="AX179" s="13" t="s">
        <v>79</v>
      </c>
      <c r="AY179" s="246" t="s">
        <v>130</v>
      </c>
    </row>
    <row r="180" spans="1:51" s="15" customFormat="1" ht="12">
      <c r="A180" s="15"/>
      <c r="B180" s="258"/>
      <c r="C180" s="259"/>
      <c r="D180" s="231" t="s">
        <v>141</v>
      </c>
      <c r="E180" s="260" t="s">
        <v>1</v>
      </c>
      <c r="F180" s="261" t="s">
        <v>225</v>
      </c>
      <c r="G180" s="259"/>
      <c r="H180" s="260" t="s">
        <v>1</v>
      </c>
      <c r="I180" s="262"/>
      <c r="J180" s="259"/>
      <c r="K180" s="259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141</v>
      </c>
      <c r="AU180" s="267" t="s">
        <v>89</v>
      </c>
      <c r="AV180" s="15" t="s">
        <v>87</v>
      </c>
      <c r="AW180" s="15" t="s">
        <v>35</v>
      </c>
      <c r="AX180" s="15" t="s">
        <v>79</v>
      </c>
      <c r="AY180" s="267" t="s">
        <v>130</v>
      </c>
    </row>
    <row r="181" spans="1:51" s="13" customFormat="1" ht="12">
      <c r="A181" s="13"/>
      <c r="B181" s="236"/>
      <c r="C181" s="237"/>
      <c r="D181" s="231" t="s">
        <v>141</v>
      </c>
      <c r="E181" s="238" t="s">
        <v>1</v>
      </c>
      <c r="F181" s="239" t="s">
        <v>904</v>
      </c>
      <c r="G181" s="237"/>
      <c r="H181" s="240">
        <v>0.12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141</v>
      </c>
      <c r="AU181" s="246" t="s">
        <v>89</v>
      </c>
      <c r="AV181" s="13" t="s">
        <v>89</v>
      </c>
      <c r="AW181" s="13" t="s">
        <v>35</v>
      </c>
      <c r="AX181" s="13" t="s">
        <v>79</v>
      </c>
      <c r="AY181" s="246" t="s">
        <v>130</v>
      </c>
    </row>
    <row r="182" spans="1:51" s="13" customFormat="1" ht="12">
      <c r="A182" s="13"/>
      <c r="B182" s="236"/>
      <c r="C182" s="237"/>
      <c r="D182" s="231" t="s">
        <v>141</v>
      </c>
      <c r="E182" s="238" t="s">
        <v>1</v>
      </c>
      <c r="F182" s="239" t="s">
        <v>905</v>
      </c>
      <c r="G182" s="237"/>
      <c r="H182" s="240">
        <v>0.39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141</v>
      </c>
      <c r="AU182" s="246" t="s">
        <v>89</v>
      </c>
      <c r="AV182" s="13" t="s">
        <v>89</v>
      </c>
      <c r="AW182" s="13" t="s">
        <v>35</v>
      </c>
      <c r="AX182" s="13" t="s">
        <v>79</v>
      </c>
      <c r="AY182" s="246" t="s">
        <v>130</v>
      </c>
    </row>
    <row r="183" spans="1:51" s="13" customFormat="1" ht="12">
      <c r="A183" s="13"/>
      <c r="B183" s="236"/>
      <c r="C183" s="237"/>
      <c r="D183" s="231" t="s">
        <v>141</v>
      </c>
      <c r="E183" s="238" t="s">
        <v>1</v>
      </c>
      <c r="F183" s="239" t="s">
        <v>906</v>
      </c>
      <c r="G183" s="237"/>
      <c r="H183" s="240">
        <v>0.7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141</v>
      </c>
      <c r="AU183" s="246" t="s">
        <v>89</v>
      </c>
      <c r="AV183" s="13" t="s">
        <v>89</v>
      </c>
      <c r="AW183" s="13" t="s">
        <v>35</v>
      </c>
      <c r="AX183" s="13" t="s">
        <v>79</v>
      </c>
      <c r="AY183" s="246" t="s">
        <v>130</v>
      </c>
    </row>
    <row r="184" spans="1:51" s="14" customFormat="1" ht="12">
      <c r="A184" s="14"/>
      <c r="B184" s="247"/>
      <c r="C184" s="248"/>
      <c r="D184" s="231" t="s">
        <v>141</v>
      </c>
      <c r="E184" s="249" t="s">
        <v>1</v>
      </c>
      <c r="F184" s="250" t="s">
        <v>151</v>
      </c>
      <c r="G184" s="248"/>
      <c r="H184" s="251">
        <v>1.505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7" t="s">
        <v>141</v>
      </c>
      <c r="AU184" s="257" t="s">
        <v>89</v>
      </c>
      <c r="AV184" s="14" t="s">
        <v>137</v>
      </c>
      <c r="AW184" s="14" t="s">
        <v>35</v>
      </c>
      <c r="AX184" s="14" t="s">
        <v>87</v>
      </c>
      <c r="AY184" s="257" t="s">
        <v>130</v>
      </c>
    </row>
    <row r="185" spans="1:65" s="2" customFormat="1" ht="16.5" customHeight="1">
      <c r="A185" s="38"/>
      <c r="B185" s="39"/>
      <c r="C185" s="269" t="s">
        <v>229</v>
      </c>
      <c r="D185" s="269" t="s">
        <v>198</v>
      </c>
      <c r="E185" s="270" t="s">
        <v>230</v>
      </c>
      <c r="F185" s="271" t="s">
        <v>231</v>
      </c>
      <c r="G185" s="272" t="s">
        <v>201</v>
      </c>
      <c r="H185" s="273">
        <v>0.24</v>
      </c>
      <c r="I185" s="274"/>
      <c r="J185" s="275">
        <f>ROUND(I185*H185,2)</f>
        <v>0</v>
      </c>
      <c r="K185" s="271" t="s">
        <v>155</v>
      </c>
      <c r="L185" s="276"/>
      <c r="M185" s="277" t="s">
        <v>1</v>
      </c>
      <c r="N185" s="278" t="s">
        <v>44</v>
      </c>
      <c r="O185" s="91"/>
      <c r="P185" s="227">
        <f>O185*H185</f>
        <v>0</v>
      </c>
      <c r="Q185" s="227">
        <v>1</v>
      </c>
      <c r="R185" s="227">
        <f>Q185*H185</f>
        <v>0.24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188</v>
      </c>
      <c r="AT185" s="229" t="s">
        <v>198</v>
      </c>
      <c r="AU185" s="229" t="s">
        <v>89</v>
      </c>
      <c r="AY185" s="17" t="s">
        <v>130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87</v>
      </c>
      <c r="BK185" s="230">
        <f>ROUND(I185*H185,2)</f>
        <v>0</v>
      </c>
      <c r="BL185" s="17" t="s">
        <v>137</v>
      </c>
      <c r="BM185" s="229" t="s">
        <v>907</v>
      </c>
    </row>
    <row r="186" spans="1:47" s="2" customFormat="1" ht="12">
      <c r="A186" s="38"/>
      <c r="B186" s="39"/>
      <c r="C186" s="40"/>
      <c r="D186" s="231" t="s">
        <v>139</v>
      </c>
      <c r="E186" s="40"/>
      <c r="F186" s="232" t="s">
        <v>231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139</v>
      </c>
      <c r="AU186" s="17" t="s">
        <v>89</v>
      </c>
    </row>
    <row r="187" spans="1:51" s="13" customFormat="1" ht="12">
      <c r="A187" s="13"/>
      <c r="B187" s="236"/>
      <c r="C187" s="237"/>
      <c r="D187" s="231" t="s">
        <v>141</v>
      </c>
      <c r="E187" s="238" t="s">
        <v>1</v>
      </c>
      <c r="F187" s="239" t="s">
        <v>904</v>
      </c>
      <c r="G187" s="237"/>
      <c r="H187" s="240">
        <v>0.12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141</v>
      </c>
      <c r="AU187" s="246" t="s">
        <v>89</v>
      </c>
      <c r="AV187" s="13" t="s">
        <v>89</v>
      </c>
      <c r="AW187" s="13" t="s">
        <v>35</v>
      </c>
      <c r="AX187" s="13" t="s">
        <v>79</v>
      </c>
      <c r="AY187" s="246" t="s">
        <v>130</v>
      </c>
    </row>
    <row r="188" spans="1:51" s="14" customFormat="1" ht="12">
      <c r="A188" s="14"/>
      <c r="B188" s="247"/>
      <c r="C188" s="248"/>
      <c r="D188" s="231" t="s">
        <v>141</v>
      </c>
      <c r="E188" s="249" t="s">
        <v>1</v>
      </c>
      <c r="F188" s="250" t="s">
        <v>151</v>
      </c>
      <c r="G188" s="248"/>
      <c r="H188" s="251">
        <v>0.12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141</v>
      </c>
      <c r="AU188" s="257" t="s">
        <v>89</v>
      </c>
      <c r="AV188" s="14" t="s">
        <v>137</v>
      </c>
      <c r="AW188" s="14" t="s">
        <v>35</v>
      </c>
      <c r="AX188" s="14" t="s">
        <v>87</v>
      </c>
      <c r="AY188" s="257" t="s">
        <v>130</v>
      </c>
    </row>
    <row r="189" spans="1:51" s="13" customFormat="1" ht="12">
      <c r="A189" s="13"/>
      <c r="B189" s="236"/>
      <c r="C189" s="237"/>
      <c r="D189" s="231" t="s">
        <v>141</v>
      </c>
      <c r="E189" s="237"/>
      <c r="F189" s="239" t="s">
        <v>908</v>
      </c>
      <c r="G189" s="237"/>
      <c r="H189" s="240">
        <v>0.24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141</v>
      </c>
      <c r="AU189" s="246" t="s">
        <v>89</v>
      </c>
      <c r="AV189" s="13" t="s">
        <v>89</v>
      </c>
      <c r="AW189" s="13" t="s">
        <v>4</v>
      </c>
      <c r="AX189" s="13" t="s">
        <v>87</v>
      </c>
      <c r="AY189" s="246" t="s">
        <v>130</v>
      </c>
    </row>
    <row r="190" spans="1:65" s="2" customFormat="1" ht="24.15" customHeight="1">
      <c r="A190" s="38"/>
      <c r="B190" s="39"/>
      <c r="C190" s="218" t="s">
        <v>234</v>
      </c>
      <c r="D190" s="218" t="s">
        <v>132</v>
      </c>
      <c r="E190" s="219" t="s">
        <v>235</v>
      </c>
      <c r="F190" s="220" t="s">
        <v>236</v>
      </c>
      <c r="G190" s="221" t="s">
        <v>135</v>
      </c>
      <c r="H190" s="222">
        <v>0.132</v>
      </c>
      <c r="I190" s="223"/>
      <c r="J190" s="224">
        <f>ROUND(I190*H190,2)</f>
        <v>0</v>
      </c>
      <c r="K190" s="220" t="s">
        <v>155</v>
      </c>
      <c r="L190" s="44"/>
      <c r="M190" s="225" t="s">
        <v>1</v>
      </c>
      <c r="N190" s="226" t="s">
        <v>44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137</v>
      </c>
      <c r="AT190" s="229" t="s">
        <v>132</v>
      </c>
      <c r="AU190" s="229" t="s">
        <v>89</v>
      </c>
      <c r="AY190" s="17" t="s">
        <v>130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87</v>
      </c>
      <c r="BK190" s="230">
        <f>ROUND(I190*H190,2)</f>
        <v>0</v>
      </c>
      <c r="BL190" s="17" t="s">
        <v>137</v>
      </c>
      <c r="BM190" s="229" t="s">
        <v>909</v>
      </c>
    </row>
    <row r="191" spans="1:47" s="2" customFormat="1" ht="12">
      <c r="A191" s="38"/>
      <c r="B191" s="39"/>
      <c r="C191" s="40"/>
      <c r="D191" s="231" t="s">
        <v>139</v>
      </c>
      <c r="E191" s="40"/>
      <c r="F191" s="232" t="s">
        <v>238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139</v>
      </c>
      <c r="AU191" s="17" t="s">
        <v>89</v>
      </c>
    </row>
    <row r="192" spans="1:51" s="15" customFormat="1" ht="12">
      <c r="A192" s="15"/>
      <c r="B192" s="258"/>
      <c r="C192" s="259"/>
      <c r="D192" s="231" t="s">
        <v>141</v>
      </c>
      <c r="E192" s="260" t="s">
        <v>1</v>
      </c>
      <c r="F192" s="261" t="s">
        <v>239</v>
      </c>
      <c r="G192" s="259"/>
      <c r="H192" s="260" t="s">
        <v>1</v>
      </c>
      <c r="I192" s="262"/>
      <c r="J192" s="259"/>
      <c r="K192" s="259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141</v>
      </c>
      <c r="AU192" s="267" t="s">
        <v>89</v>
      </c>
      <c r="AV192" s="15" t="s">
        <v>87</v>
      </c>
      <c r="AW192" s="15" t="s">
        <v>35</v>
      </c>
      <c r="AX192" s="15" t="s">
        <v>79</v>
      </c>
      <c r="AY192" s="267" t="s">
        <v>130</v>
      </c>
    </row>
    <row r="193" spans="1:51" s="13" customFormat="1" ht="12">
      <c r="A193" s="13"/>
      <c r="B193" s="236"/>
      <c r="C193" s="237"/>
      <c r="D193" s="231" t="s">
        <v>141</v>
      </c>
      <c r="E193" s="238" t="s">
        <v>1</v>
      </c>
      <c r="F193" s="239" t="s">
        <v>910</v>
      </c>
      <c r="G193" s="237"/>
      <c r="H193" s="240">
        <v>0.132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141</v>
      </c>
      <c r="AU193" s="246" t="s">
        <v>89</v>
      </c>
      <c r="AV193" s="13" t="s">
        <v>89</v>
      </c>
      <c r="AW193" s="13" t="s">
        <v>35</v>
      </c>
      <c r="AX193" s="13" t="s">
        <v>79</v>
      </c>
      <c r="AY193" s="246" t="s">
        <v>130</v>
      </c>
    </row>
    <row r="194" spans="1:51" s="14" customFormat="1" ht="12">
      <c r="A194" s="14"/>
      <c r="B194" s="247"/>
      <c r="C194" s="248"/>
      <c r="D194" s="231" t="s">
        <v>141</v>
      </c>
      <c r="E194" s="249" t="s">
        <v>1</v>
      </c>
      <c r="F194" s="250" t="s">
        <v>151</v>
      </c>
      <c r="G194" s="248"/>
      <c r="H194" s="251">
        <v>0.132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141</v>
      </c>
      <c r="AU194" s="257" t="s">
        <v>89</v>
      </c>
      <c r="AV194" s="14" t="s">
        <v>137</v>
      </c>
      <c r="AW194" s="14" t="s">
        <v>35</v>
      </c>
      <c r="AX194" s="14" t="s">
        <v>87</v>
      </c>
      <c r="AY194" s="257" t="s">
        <v>130</v>
      </c>
    </row>
    <row r="195" spans="1:65" s="2" customFormat="1" ht="16.5" customHeight="1">
      <c r="A195" s="38"/>
      <c r="B195" s="39"/>
      <c r="C195" s="269" t="s">
        <v>8</v>
      </c>
      <c r="D195" s="269" t="s">
        <v>198</v>
      </c>
      <c r="E195" s="270" t="s">
        <v>241</v>
      </c>
      <c r="F195" s="271" t="s">
        <v>242</v>
      </c>
      <c r="G195" s="272" t="s">
        <v>201</v>
      </c>
      <c r="H195" s="273">
        <v>1.664</v>
      </c>
      <c r="I195" s="274"/>
      <c r="J195" s="275">
        <f>ROUND(I195*H195,2)</f>
        <v>0</v>
      </c>
      <c r="K195" s="271" t="s">
        <v>155</v>
      </c>
      <c r="L195" s="276"/>
      <c r="M195" s="277" t="s">
        <v>1</v>
      </c>
      <c r="N195" s="278" t="s">
        <v>44</v>
      </c>
      <c r="O195" s="91"/>
      <c r="P195" s="227">
        <f>O195*H195</f>
        <v>0</v>
      </c>
      <c r="Q195" s="227">
        <v>1</v>
      </c>
      <c r="R195" s="227">
        <f>Q195*H195</f>
        <v>1.664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188</v>
      </c>
      <c r="AT195" s="229" t="s">
        <v>198</v>
      </c>
      <c r="AU195" s="229" t="s">
        <v>89</v>
      </c>
      <c r="AY195" s="17" t="s">
        <v>130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87</v>
      </c>
      <c r="BK195" s="230">
        <f>ROUND(I195*H195,2)</f>
        <v>0</v>
      </c>
      <c r="BL195" s="17" t="s">
        <v>137</v>
      </c>
      <c r="BM195" s="229" t="s">
        <v>911</v>
      </c>
    </row>
    <row r="196" spans="1:47" s="2" customFormat="1" ht="12">
      <c r="A196" s="38"/>
      <c r="B196" s="39"/>
      <c r="C196" s="40"/>
      <c r="D196" s="231" t="s">
        <v>139</v>
      </c>
      <c r="E196" s="40"/>
      <c r="F196" s="232" t="s">
        <v>242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139</v>
      </c>
      <c r="AU196" s="17" t="s">
        <v>89</v>
      </c>
    </row>
    <row r="197" spans="1:51" s="13" customFormat="1" ht="12">
      <c r="A197" s="13"/>
      <c r="B197" s="236"/>
      <c r="C197" s="237"/>
      <c r="D197" s="231" t="s">
        <v>141</v>
      </c>
      <c r="E197" s="238" t="s">
        <v>1</v>
      </c>
      <c r="F197" s="239" t="s">
        <v>912</v>
      </c>
      <c r="G197" s="237"/>
      <c r="H197" s="240">
        <v>0.832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141</v>
      </c>
      <c r="AU197" s="246" t="s">
        <v>89</v>
      </c>
      <c r="AV197" s="13" t="s">
        <v>89</v>
      </c>
      <c r="AW197" s="13" t="s">
        <v>35</v>
      </c>
      <c r="AX197" s="13" t="s">
        <v>87</v>
      </c>
      <c r="AY197" s="246" t="s">
        <v>130</v>
      </c>
    </row>
    <row r="198" spans="1:51" s="13" customFormat="1" ht="12">
      <c r="A198" s="13"/>
      <c r="B198" s="236"/>
      <c r="C198" s="237"/>
      <c r="D198" s="231" t="s">
        <v>141</v>
      </c>
      <c r="E198" s="237"/>
      <c r="F198" s="239" t="s">
        <v>913</v>
      </c>
      <c r="G198" s="237"/>
      <c r="H198" s="240">
        <v>1.664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141</v>
      </c>
      <c r="AU198" s="246" t="s">
        <v>89</v>
      </c>
      <c r="AV198" s="13" t="s">
        <v>89</v>
      </c>
      <c r="AW198" s="13" t="s">
        <v>4</v>
      </c>
      <c r="AX198" s="13" t="s">
        <v>87</v>
      </c>
      <c r="AY198" s="246" t="s">
        <v>130</v>
      </c>
    </row>
    <row r="199" spans="1:65" s="2" customFormat="1" ht="33" customHeight="1">
      <c r="A199" s="38"/>
      <c r="B199" s="39"/>
      <c r="C199" s="218" t="s">
        <v>246</v>
      </c>
      <c r="D199" s="218" t="s">
        <v>132</v>
      </c>
      <c r="E199" s="219" t="s">
        <v>247</v>
      </c>
      <c r="F199" s="220" t="s">
        <v>248</v>
      </c>
      <c r="G199" s="221" t="s">
        <v>249</v>
      </c>
      <c r="H199" s="222">
        <v>11.1</v>
      </c>
      <c r="I199" s="223"/>
      <c r="J199" s="224">
        <f>ROUND(I199*H199,2)</f>
        <v>0</v>
      </c>
      <c r="K199" s="220" t="s">
        <v>155</v>
      </c>
      <c r="L199" s="44"/>
      <c r="M199" s="225" t="s">
        <v>1</v>
      </c>
      <c r="N199" s="226" t="s">
        <v>44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137</v>
      </c>
      <c r="AT199" s="229" t="s">
        <v>132</v>
      </c>
      <c r="AU199" s="229" t="s">
        <v>89</v>
      </c>
      <c r="AY199" s="17" t="s">
        <v>130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87</v>
      </c>
      <c r="BK199" s="230">
        <f>ROUND(I199*H199,2)</f>
        <v>0</v>
      </c>
      <c r="BL199" s="17" t="s">
        <v>137</v>
      </c>
      <c r="BM199" s="229" t="s">
        <v>914</v>
      </c>
    </row>
    <row r="200" spans="1:47" s="2" customFormat="1" ht="12">
      <c r="A200" s="38"/>
      <c r="B200" s="39"/>
      <c r="C200" s="40"/>
      <c r="D200" s="231" t="s">
        <v>139</v>
      </c>
      <c r="E200" s="40"/>
      <c r="F200" s="232" t="s">
        <v>251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139</v>
      </c>
      <c r="AU200" s="17" t="s">
        <v>89</v>
      </c>
    </row>
    <row r="201" spans="1:51" s="13" customFormat="1" ht="12">
      <c r="A201" s="13"/>
      <c r="B201" s="236"/>
      <c r="C201" s="237"/>
      <c r="D201" s="231" t="s">
        <v>141</v>
      </c>
      <c r="E201" s="238" t="s">
        <v>1</v>
      </c>
      <c r="F201" s="239" t="s">
        <v>915</v>
      </c>
      <c r="G201" s="237"/>
      <c r="H201" s="240">
        <v>11.1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141</v>
      </c>
      <c r="AU201" s="246" t="s">
        <v>89</v>
      </c>
      <c r="AV201" s="13" t="s">
        <v>89</v>
      </c>
      <c r="AW201" s="13" t="s">
        <v>35</v>
      </c>
      <c r="AX201" s="13" t="s">
        <v>87</v>
      </c>
      <c r="AY201" s="246" t="s">
        <v>130</v>
      </c>
    </row>
    <row r="202" spans="1:65" s="2" customFormat="1" ht="24.15" customHeight="1">
      <c r="A202" s="38"/>
      <c r="B202" s="39"/>
      <c r="C202" s="218" t="s">
        <v>253</v>
      </c>
      <c r="D202" s="218" t="s">
        <v>132</v>
      </c>
      <c r="E202" s="219" t="s">
        <v>254</v>
      </c>
      <c r="F202" s="220" t="s">
        <v>255</v>
      </c>
      <c r="G202" s="221" t="s">
        <v>249</v>
      </c>
      <c r="H202" s="222">
        <v>11.1</v>
      </c>
      <c r="I202" s="223"/>
      <c r="J202" s="224">
        <f>ROUND(I202*H202,2)</f>
        <v>0</v>
      </c>
      <c r="K202" s="220" t="s">
        <v>155</v>
      </c>
      <c r="L202" s="44"/>
      <c r="M202" s="225" t="s">
        <v>1</v>
      </c>
      <c r="N202" s="226" t="s">
        <v>44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137</v>
      </c>
      <c r="AT202" s="229" t="s">
        <v>132</v>
      </c>
      <c r="AU202" s="229" t="s">
        <v>89</v>
      </c>
      <c r="AY202" s="17" t="s">
        <v>130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87</v>
      </c>
      <c r="BK202" s="230">
        <f>ROUND(I202*H202,2)</f>
        <v>0</v>
      </c>
      <c r="BL202" s="17" t="s">
        <v>137</v>
      </c>
      <c r="BM202" s="229" t="s">
        <v>916</v>
      </c>
    </row>
    <row r="203" spans="1:47" s="2" customFormat="1" ht="12">
      <c r="A203" s="38"/>
      <c r="B203" s="39"/>
      <c r="C203" s="40"/>
      <c r="D203" s="231" t="s">
        <v>139</v>
      </c>
      <c r="E203" s="40"/>
      <c r="F203" s="232" t="s">
        <v>257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139</v>
      </c>
      <c r="AU203" s="17" t="s">
        <v>89</v>
      </c>
    </row>
    <row r="204" spans="1:51" s="13" customFormat="1" ht="12">
      <c r="A204" s="13"/>
      <c r="B204" s="236"/>
      <c r="C204" s="237"/>
      <c r="D204" s="231" t="s">
        <v>141</v>
      </c>
      <c r="E204" s="238" t="s">
        <v>1</v>
      </c>
      <c r="F204" s="239" t="s">
        <v>915</v>
      </c>
      <c r="G204" s="237"/>
      <c r="H204" s="240">
        <v>11.1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141</v>
      </c>
      <c r="AU204" s="246" t="s">
        <v>89</v>
      </c>
      <c r="AV204" s="13" t="s">
        <v>89</v>
      </c>
      <c r="AW204" s="13" t="s">
        <v>35</v>
      </c>
      <c r="AX204" s="13" t="s">
        <v>87</v>
      </c>
      <c r="AY204" s="246" t="s">
        <v>130</v>
      </c>
    </row>
    <row r="205" spans="1:65" s="2" customFormat="1" ht="24.15" customHeight="1">
      <c r="A205" s="38"/>
      <c r="B205" s="39"/>
      <c r="C205" s="218" t="s">
        <v>258</v>
      </c>
      <c r="D205" s="218" t="s">
        <v>132</v>
      </c>
      <c r="E205" s="219" t="s">
        <v>259</v>
      </c>
      <c r="F205" s="220" t="s">
        <v>260</v>
      </c>
      <c r="G205" s="221" t="s">
        <v>249</v>
      </c>
      <c r="H205" s="222">
        <v>11.1</v>
      </c>
      <c r="I205" s="223"/>
      <c r="J205" s="224">
        <f>ROUND(I205*H205,2)</f>
        <v>0</v>
      </c>
      <c r="K205" s="220" t="s">
        <v>155</v>
      </c>
      <c r="L205" s="44"/>
      <c r="M205" s="225" t="s">
        <v>1</v>
      </c>
      <c r="N205" s="226" t="s">
        <v>44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137</v>
      </c>
      <c r="AT205" s="229" t="s">
        <v>132</v>
      </c>
      <c r="AU205" s="229" t="s">
        <v>89</v>
      </c>
      <c r="AY205" s="17" t="s">
        <v>130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87</v>
      </c>
      <c r="BK205" s="230">
        <f>ROUND(I205*H205,2)</f>
        <v>0</v>
      </c>
      <c r="BL205" s="17" t="s">
        <v>137</v>
      </c>
      <c r="BM205" s="229" t="s">
        <v>917</v>
      </c>
    </row>
    <row r="206" spans="1:47" s="2" customFormat="1" ht="12">
      <c r="A206" s="38"/>
      <c r="B206" s="39"/>
      <c r="C206" s="40"/>
      <c r="D206" s="231" t="s">
        <v>139</v>
      </c>
      <c r="E206" s="40"/>
      <c r="F206" s="232" t="s">
        <v>262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139</v>
      </c>
      <c r="AU206" s="17" t="s">
        <v>89</v>
      </c>
    </row>
    <row r="207" spans="1:51" s="13" customFormat="1" ht="12">
      <c r="A207" s="13"/>
      <c r="B207" s="236"/>
      <c r="C207" s="237"/>
      <c r="D207" s="231" t="s">
        <v>141</v>
      </c>
      <c r="E207" s="238" t="s">
        <v>1</v>
      </c>
      <c r="F207" s="239" t="s">
        <v>915</v>
      </c>
      <c r="G207" s="237"/>
      <c r="H207" s="240">
        <v>11.1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141</v>
      </c>
      <c r="AU207" s="246" t="s">
        <v>89</v>
      </c>
      <c r="AV207" s="13" t="s">
        <v>89</v>
      </c>
      <c r="AW207" s="13" t="s">
        <v>35</v>
      </c>
      <c r="AX207" s="13" t="s">
        <v>87</v>
      </c>
      <c r="AY207" s="246" t="s">
        <v>130</v>
      </c>
    </row>
    <row r="208" spans="1:65" s="2" customFormat="1" ht="16.5" customHeight="1">
      <c r="A208" s="38"/>
      <c r="B208" s="39"/>
      <c r="C208" s="269" t="s">
        <v>263</v>
      </c>
      <c r="D208" s="269" t="s">
        <v>198</v>
      </c>
      <c r="E208" s="270" t="s">
        <v>264</v>
      </c>
      <c r="F208" s="271" t="s">
        <v>265</v>
      </c>
      <c r="G208" s="272" t="s">
        <v>266</v>
      </c>
      <c r="H208" s="273">
        <v>0.333</v>
      </c>
      <c r="I208" s="274"/>
      <c r="J208" s="275">
        <f>ROUND(I208*H208,2)</f>
        <v>0</v>
      </c>
      <c r="K208" s="271" t="s">
        <v>155</v>
      </c>
      <c r="L208" s="276"/>
      <c r="M208" s="277" t="s">
        <v>1</v>
      </c>
      <c r="N208" s="278" t="s">
        <v>44</v>
      </c>
      <c r="O208" s="91"/>
      <c r="P208" s="227">
        <f>O208*H208</f>
        <v>0</v>
      </c>
      <c r="Q208" s="227">
        <v>0.001</v>
      </c>
      <c r="R208" s="227">
        <f>Q208*H208</f>
        <v>0.000333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188</v>
      </c>
      <c r="AT208" s="229" t="s">
        <v>198</v>
      </c>
      <c r="AU208" s="229" t="s">
        <v>89</v>
      </c>
      <c r="AY208" s="17" t="s">
        <v>130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87</v>
      </c>
      <c r="BK208" s="230">
        <f>ROUND(I208*H208,2)</f>
        <v>0</v>
      </c>
      <c r="BL208" s="17" t="s">
        <v>137</v>
      </c>
      <c r="BM208" s="229" t="s">
        <v>918</v>
      </c>
    </row>
    <row r="209" spans="1:47" s="2" customFormat="1" ht="12">
      <c r="A209" s="38"/>
      <c r="B209" s="39"/>
      <c r="C209" s="40"/>
      <c r="D209" s="231" t="s">
        <v>139</v>
      </c>
      <c r="E209" s="40"/>
      <c r="F209" s="232" t="s">
        <v>265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139</v>
      </c>
      <c r="AU209" s="17" t="s">
        <v>89</v>
      </c>
    </row>
    <row r="210" spans="1:51" s="13" customFormat="1" ht="12">
      <c r="A210" s="13"/>
      <c r="B210" s="236"/>
      <c r="C210" s="237"/>
      <c r="D210" s="231" t="s">
        <v>141</v>
      </c>
      <c r="E210" s="238" t="s">
        <v>1</v>
      </c>
      <c r="F210" s="239" t="s">
        <v>919</v>
      </c>
      <c r="G210" s="237"/>
      <c r="H210" s="240">
        <v>0.333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141</v>
      </c>
      <c r="AU210" s="246" t="s">
        <v>89</v>
      </c>
      <c r="AV210" s="13" t="s">
        <v>89</v>
      </c>
      <c r="AW210" s="13" t="s">
        <v>35</v>
      </c>
      <c r="AX210" s="13" t="s">
        <v>87</v>
      </c>
      <c r="AY210" s="246" t="s">
        <v>130</v>
      </c>
    </row>
    <row r="211" spans="1:65" s="2" customFormat="1" ht="24.15" customHeight="1">
      <c r="A211" s="38"/>
      <c r="B211" s="39"/>
      <c r="C211" s="218" t="s">
        <v>269</v>
      </c>
      <c r="D211" s="218" t="s">
        <v>132</v>
      </c>
      <c r="E211" s="219" t="s">
        <v>270</v>
      </c>
      <c r="F211" s="220" t="s">
        <v>271</v>
      </c>
      <c r="G211" s="221" t="s">
        <v>249</v>
      </c>
      <c r="H211" s="222">
        <v>307.71</v>
      </c>
      <c r="I211" s="223"/>
      <c r="J211" s="224">
        <f>ROUND(I211*H211,2)</f>
        <v>0</v>
      </c>
      <c r="K211" s="220" t="s">
        <v>155</v>
      </c>
      <c r="L211" s="44"/>
      <c r="M211" s="225" t="s">
        <v>1</v>
      </c>
      <c r="N211" s="226" t="s">
        <v>44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137</v>
      </c>
      <c r="AT211" s="229" t="s">
        <v>132</v>
      </c>
      <c r="AU211" s="229" t="s">
        <v>89</v>
      </c>
      <c r="AY211" s="17" t="s">
        <v>130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87</v>
      </c>
      <c r="BK211" s="230">
        <f>ROUND(I211*H211,2)</f>
        <v>0</v>
      </c>
      <c r="BL211" s="17" t="s">
        <v>137</v>
      </c>
      <c r="BM211" s="229" t="s">
        <v>920</v>
      </c>
    </row>
    <row r="212" spans="1:47" s="2" customFormat="1" ht="12">
      <c r="A212" s="38"/>
      <c r="B212" s="39"/>
      <c r="C212" s="40"/>
      <c r="D212" s="231" t="s">
        <v>139</v>
      </c>
      <c r="E212" s="40"/>
      <c r="F212" s="232" t="s">
        <v>273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139</v>
      </c>
      <c r="AU212" s="17" t="s">
        <v>89</v>
      </c>
    </row>
    <row r="213" spans="1:51" s="13" customFormat="1" ht="12">
      <c r="A213" s="13"/>
      <c r="B213" s="236"/>
      <c r="C213" s="237"/>
      <c r="D213" s="231" t="s">
        <v>141</v>
      </c>
      <c r="E213" s="238" t="s">
        <v>1</v>
      </c>
      <c r="F213" s="239" t="s">
        <v>921</v>
      </c>
      <c r="G213" s="237"/>
      <c r="H213" s="240">
        <v>307.71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141</v>
      </c>
      <c r="AU213" s="246" t="s">
        <v>89</v>
      </c>
      <c r="AV213" s="13" t="s">
        <v>89</v>
      </c>
      <c r="AW213" s="13" t="s">
        <v>35</v>
      </c>
      <c r="AX213" s="13" t="s">
        <v>79</v>
      </c>
      <c r="AY213" s="246" t="s">
        <v>130</v>
      </c>
    </row>
    <row r="214" spans="1:51" s="14" customFormat="1" ht="12">
      <c r="A214" s="14"/>
      <c r="B214" s="247"/>
      <c r="C214" s="248"/>
      <c r="D214" s="231" t="s">
        <v>141</v>
      </c>
      <c r="E214" s="249" t="s">
        <v>1</v>
      </c>
      <c r="F214" s="250" t="s">
        <v>151</v>
      </c>
      <c r="G214" s="248"/>
      <c r="H214" s="251">
        <v>307.71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7" t="s">
        <v>141</v>
      </c>
      <c r="AU214" s="257" t="s">
        <v>89</v>
      </c>
      <c r="AV214" s="14" t="s">
        <v>137</v>
      </c>
      <c r="AW214" s="14" t="s">
        <v>35</v>
      </c>
      <c r="AX214" s="14" t="s">
        <v>87</v>
      </c>
      <c r="AY214" s="257" t="s">
        <v>130</v>
      </c>
    </row>
    <row r="215" spans="1:65" s="2" customFormat="1" ht="24.15" customHeight="1">
      <c r="A215" s="38"/>
      <c r="B215" s="39"/>
      <c r="C215" s="218" t="s">
        <v>7</v>
      </c>
      <c r="D215" s="218" t="s">
        <v>132</v>
      </c>
      <c r="E215" s="219" t="s">
        <v>275</v>
      </c>
      <c r="F215" s="220" t="s">
        <v>276</v>
      </c>
      <c r="G215" s="221" t="s">
        <v>249</v>
      </c>
      <c r="H215" s="222">
        <v>11.1</v>
      </c>
      <c r="I215" s="223"/>
      <c r="J215" s="224">
        <f>ROUND(I215*H215,2)</f>
        <v>0</v>
      </c>
      <c r="K215" s="220" t="s">
        <v>155</v>
      </c>
      <c r="L215" s="44"/>
      <c r="M215" s="225" t="s">
        <v>1</v>
      </c>
      <c r="N215" s="226" t="s">
        <v>44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137</v>
      </c>
      <c r="AT215" s="229" t="s">
        <v>132</v>
      </c>
      <c r="AU215" s="229" t="s">
        <v>89</v>
      </c>
      <c r="AY215" s="17" t="s">
        <v>130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87</v>
      </c>
      <c r="BK215" s="230">
        <f>ROUND(I215*H215,2)</f>
        <v>0</v>
      </c>
      <c r="BL215" s="17" t="s">
        <v>137</v>
      </c>
      <c r="BM215" s="229" t="s">
        <v>922</v>
      </c>
    </row>
    <row r="216" spans="1:47" s="2" customFormat="1" ht="12">
      <c r="A216" s="38"/>
      <c r="B216" s="39"/>
      <c r="C216" s="40"/>
      <c r="D216" s="231" t="s">
        <v>139</v>
      </c>
      <c r="E216" s="40"/>
      <c r="F216" s="232" t="s">
        <v>278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139</v>
      </c>
      <c r="AU216" s="17" t="s">
        <v>89</v>
      </c>
    </row>
    <row r="217" spans="1:51" s="13" customFormat="1" ht="12">
      <c r="A217" s="13"/>
      <c r="B217" s="236"/>
      <c r="C217" s="237"/>
      <c r="D217" s="231" t="s">
        <v>141</v>
      </c>
      <c r="E217" s="238" t="s">
        <v>1</v>
      </c>
      <c r="F217" s="239" t="s">
        <v>915</v>
      </c>
      <c r="G217" s="237"/>
      <c r="H217" s="240">
        <v>11.1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141</v>
      </c>
      <c r="AU217" s="246" t="s">
        <v>89</v>
      </c>
      <c r="AV217" s="13" t="s">
        <v>89</v>
      </c>
      <c r="AW217" s="13" t="s">
        <v>35</v>
      </c>
      <c r="AX217" s="13" t="s">
        <v>87</v>
      </c>
      <c r="AY217" s="246" t="s">
        <v>130</v>
      </c>
    </row>
    <row r="218" spans="1:65" s="2" customFormat="1" ht="33" customHeight="1">
      <c r="A218" s="38"/>
      <c r="B218" s="39"/>
      <c r="C218" s="218" t="s">
        <v>279</v>
      </c>
      <c r="D218" s="218" t="s">
        <v>132</v>
      </c>
      <c r="E218" s="219" t="s">
        <v>280</v>
      </c>
      <c r="F218" s="220" t="s">
        <v>281</v>
      </c>
      <c r="G218" s="221" t="s">
        <v>249</v>
      </c>
      <c r="H218" s="222">
        <v>11.1</v>
      </c>
      <c r="I218" s="223"/>
      <c r="J218" s="224">
        <f>ROUND(I218*H218,2)</f>
        <v>0</v>
      </c>
      <c r="K218" s="220" t="s">
        <v>155</v>
      </c>
      <c r="L218" s="44"/>
      <c r="M218" s="225" t="s">
        <v>1</v>
      </c>
      <c r="N218" s="226" t="s">
        <v>44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137</v>
      </c>
      <c r="AT218" s="229" t="s">
        <v>132</v>
      </c>
      <c r="AU218" s="229" t="s">
        <v>89</v>
      </c>
      <c r="AY218" s="17" t="s">
        <v>130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87</v>
      </c>
      <c r="BK218" s="230">
        <f>ROUND(I218*H218,2)</f>
        <v>0</v>
      </c>
      <c r="BL218" s="17" t="s">
        <v>137</v>
      </c>
      <c r="BM218" s="229" t="s">
        <v>923</v>
      </c>
    </row>
    <row r="219" spans="1:47" s="2" customFormat="1" ht="12">
      <c r="A219" s="38"/>
      <c r="B219" s="39"/>
      <c r="C219" s="40"/>
      <c r="D219" s="231" t="s">
        <v>139</v>
      </c>
      <c r="E219" s="40"/>
      <c r="F219" s="232" t="s">
        <v>283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139</v>
      </c>
      <c r="AU219" s="17" t="s">
        <v>89</v>
      </c>
    </row>
    <row r="220" spans="1:51" s="13" customFormat="1" ht="12">
      <c r="A220" s="13"/>
      <c r="B220" s="236"/>
      <c r="C220" s="237"/>
      <c r="D220" s="231" t="s">
        <v>141</v>
      </c>
      <c r="E220" s="238" t="s">
        <v>1</v>
      </c>
      <c r="F220" s="239" t="s">
        <v>915</v>
      </c>
      <c r="G220" s="237"/>
      <c r="H220" s="240">
        <v>11.1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141</v>
      </c>
      <c r="AU220" s="246" t="s">
        <v>89</v>
      </c>
      <c r="AV220" s="13" t="s">
        <v>89</v>
      </c>
      <c r="AW220" s="13" t="s">
        <v>35</v>
      </c>
      <c r="AX220" s="13" t="s">
        <v>87</v>
      </c>
      <c r="AY220" s="246" t="s">
        <v>130</v>
      </c>
    </row>
    <row r="221" spans="1:65" s="2" customFormat="1" ht="16.5" customHeight="1">
      <c r="A221" s="38"/>
      <c r="B221" s="39"/>
      <c r="C221" s="218" t="s">
        <v>284</v>
      </c>
      <c r="D221" s="218" t="s">
        <v>132</v>
      </c>
      <c r="E221" s="219" t="s">
        <v>285</v>
      </c>
      <c r="F221" s="220" t="s">
        <v>286</v>
      </c>
      <c r="G221" s="221" t="s">
        <v>135</v>
      </c>
      <c r="H221" s="222">
        <v>0.278</v>
      </c>
      <c r="I221" s="223"/>
      <c r="J221" s="224">
        <f>ROUND(I221*H221,2)</f>
        <v>0</v>
      </c>
      <c r="K221" s="220" t="s">
        <v>155</v>
      </c>
      <c r="L221" s="44"/>
      <c r="M221" s="225" t="s">
        <v>1</v>
      </c>
      <c r="N221" s="226" t="s">
        <v>44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137</v>
      </c>
      <c r="AT221" s="229" t="s">
        <v>132</v>
      </c>
      <c r="AU221" s="229" t="s">
        <v>89</v>
      </c>
      <c r="AY221" s="17" t="s">
        <v>130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87</v>
      </c>
      <c r="BK221" s="230">
        <f>ROUND(I221*H221,2)</f>
        <v>0</v>
      </c>
      <c r="BL221" s="17" t="s">
        <v>137</v>
      </c>
      <c r="BM221" s="229" t="s">
        <v>924</v>
      </c>
    </row>
    <row r="222" spans="1:47" s="2" customFormat="1" ht="12">
      <c r="A222" s="38"/>
      <c r="B222" s="39"/>
      <c r="C222" s="40"/>
      <c r="D222" s="231" t="s">
        <v>139</v>
      </c>
      <c r="E222" s="40"/>
      <c r="F222" s="232" t="s">
        <v>288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139</v>
      </c>
      <c r="AU222" s="17" t="s">
        <v>89</v>
      </c>
    </row>
    <row r="223" spans="1:51" s="13" customFormat="1" ht="12">
      <c r="A223" s="13"/>
      <c r="B223" s="236"/>
      <c r="C223" s="237"/>
      <c r="D223" s="231" t="s">
        <v>141</v>
      </c>
      <c r="E223" s="238" t="s">
        <v>1</v>
      </c>
      <c r="F223" s="239" t="s">
        <v>925</v>
      </c>
      <c r="G223" s="237"/>
      <c r="H223" s="240">
        <v>0.278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141</v>
      </c>
      <c r="AU223" s="246" t="s">
        <v>89</v>
      </c>
      <c r="AV223" s="13" t="s">
        <v>89</v>
      </c>
      <c r="AW223" s="13" t="s">
        <v>35</v>
      </c>
      <c r="AX223" s="13" t="s">
        <v>79</v>
      </c>
      <c r="AY223" s="246" t="s">
        <v>130</v>
      </c>
    </row>
    <row r="224" spans="1:51" s="14" customFormat="1" ht="12">
      <c r="A224" s="14"/>
      <c r="B224" s="247"/>
      <c r="C224" s="248"/>
      <c r="D224" s="231" t="s">
        <v>141</v>
      </c>
      <c r="E224" s="249" t="s">
        <v>1</v>
      </c>
      <c r="F224" s="250" t="s">
        <v>151</v>
      </c>
      <c r="G224" s="248"/>
      <c r="H224" s="251">
        <v>0.278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141</v>
      </c>
      <c r="AU224" s="257" t="s">
        <v>89</v>
      </c>
      <c r="AV224" s="14" t="s">
        <v>137</v>
      </c>
      <c r="AW224" s="14" t="s">
        <v>35</v>
      </c>
      <c r="AX224" s="14" t="s">
        <v>87</v>
      </c>
      <c r="AY224" s="257" t="s">
        <v>130</v>
      </c>
    </row>
    <row r="225" spans="1:63" s="12" customFormat="1" ht="22.8" customHeight="1">
      <c r="A225" s="12"/>
      <c r="B225" s="202"/>
      <c r="C225" s="203"/>
      <c r="D225" s="204" t="s">
        <v>78</v>
      </c>
      <c r="E225" s="216" t="s">
        <v>137</v>
      </c>
      <c r="F225" s="216" t="s">
        <v>290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SUM(P226:P233)</f>
        <v>0</v>
      </c>
      <c r="Q225" s="210"/>
      <c r="R225" s="211">
        <f>SUM(R226:R233)</f>
        <v>0</v>
      </c>
      <c r="S225" s="210"/>
      <c r="T225" s="212">
        <f>SUM(T226:T233)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87</v>
      </c>
      <c r="AT225" s="214" t="s">
        <v>78</v>
      </c>
      <c r="AU225" s="214" t="s">
        <v>87</v>
      </c>
      <c r="AY225" s="213" t="s">
        <v>130</v>
      </c>
      <c r="BK225" s="215">
        <f>SUM(BK226:BK233)</f>
        <v>0</v>
      </c>
    </row>
    <row r="226" spans="1:65" s="2" customFormat="1" ht="16.5" customHeight="1">
      <c r="A226" s="38"/>
      <c r="B226" s="39"/>
      <c r="C226" s="218" t="s">
        <v>291</v>
      </c>
      <c r="D226" s="218" t="s">
        <v>132</v>
      </c>
      <c r="E226" s="219" t="s">
        <v>292</v>
      </c>
      <c r="F226" s="220" t="s">
        <v>293</v>
      </c>
      <c r="G226" s="221" t="s">
        <v>135</v>
      </c>
      <c r="H226" s="222">
        <v>0.06</v>
      </c>
      <c r="I226" s="223"/>
      <c r="J226" s="224">
        <f>ROUND(I226*H226,2)</f>
        <v>0</v>
      </c>
      <c r="K226" s="220" t="s">
        <v>155</v>
      </c>
      <c r="L226" s="44"/>
      <c r="M226" s="225" t="s">
        <v>1</v>
      </c>
      <c r="N226" s="226" t="s">
        <v>44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137</v>
      </c>
      <c r="AT226" s="229" t="s">
        <v>132</v>
      </c>
      <c r="AU226" s="229" t="s">
        <v>89</v>
      </c>
      <c r="AY226" s="17" t="s">
        <v>130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87</v>
      </c>
      <c r="BK226" s="230">
        <f>ROUND(I226*H226,2)</f>
        <v>0</v>
      </c>
      <c r="BL226" s="17" t="s">
        <v>137</v>
      </c>
      <c r="BM226" s="229" t="s">
        <v>926</v>
      </c>
    </row>
    <row r="227" spans="1:47" s="2" customFormat="1" ht="12">
      <c r="A227" s="38"/>
      <c r="B227" s="39"/>
      <c r="C227" s="40"/>
      <c r="D227" s="231" t="s">
        <v>139</v>
      </c>
      <c r="E227" s="40"/>
      <c r="F227" s="232" t="s">
        <v>295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139</v>
      </c>
      <c r="AU227" s="17" t="s">
        <v>89</v>
      </c>
    </row>
    <row r="228" spans="1:51" s="13" customFormat="1" ht="12">
      <c r="A228" s="13"/>
      <c r="B228" s="236"/>
      <c r="C228" s="237"/>
      <c r="D228" s="231" t="s">
        <v>141</v>
      </c>
      <c r="E228" s="238" t="s">
        <v>1</v>
      </c>
      <c r="F228" s="239" t="s">
        <v>927</v>
      </c>
      <c r="G228" s="237"/>
      <c r="H228" s="240">
        <v>0.06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141</v>
      </c>
      <c r="AU228" s="246" t="s">
        <v>89</v>
      </c>
      <c r="AV228" s="13" t="s">
        <v>89</v>
      </c>
      <c r="AW228" s="13" t="s">
        <v>35</v>
      </c>
      <c r="AX228" s="13" t="s">
        <v>79</v>
      </c>
      <c r="AY228" s="246" t="s">
        <v>130</v>
      </c>
    </row>
    <row r="229" spans="1:51" s="14" customFormat="1" ht="12">
      <c r="A229" s="14"/>
      <c r="B229" s="247"/>
      <c r="C229" s="248"/>
      <c r="D229" s="231" t="s">
        <v>141</v>
      </c>
      <c r="E229" s="249" t="s">
        <v>1</v>
      </c>
      <c r="F229" s="250" t="s">
        <v>151</v>
      </c>
      <c r="G229" s="248"/>
      <c r="H229" s="251">
        <v>0.06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7" t="s">
        <v>141</v>
      </c>
      <c r="AU229" s="257" t="s">
        <v>89</v>
      </c>
      <c r="AV229" s="14" t="s">
        <v>137</v>
      </c>
      <c r="AW229" s="14" t="s">
        <v>35</v>
      </c>
      <c r="AX229" s="14" t="s">
        <v>87</v>
      </c>
      <c r="AY229" s="257" t="s">
        <v>130</v>
      </c>
    </row>
    <row r="230" spans="1:65" s="2" customFormat="1" ht="24.15" customHeight="1">
      <c r="A230" s="38"/>
      <c r="B230" s="39"/>
      <c r="C230" s="218" t="s">
        <v>297</v>
      </c>
      <c r="D230" s="218" t="s">
        <v>132</v>
      </c>
      <c r="E230" s="219" t="s">
        <v>298</v>
      </c>
      <c r="F230" s="220" t="s">
        <v>299</v>
      </c>
      <c r="G230" s="221" t="s">
        <v>135</v>
      </c>
      <c r="H230" s="222">
        <v>0.049</v>
      </c>
      <c r="I230" s="223"/>
      <c r="J230" s="224">
        <f>ROUND(I230*H230,2)</f>
        <v>0</v>
      </c>
      <c r="K230" s="220" t="s">
        <v>155</v>
      </c>
      <c r="L230" s="44"/>
      <c r="M230" s="225" t="s">
        <v>1</v>
      </c>
      <c r="N230" s="226" t="s">
        <v>44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137</v>
      </c>
      <c r="AT230" s="229" t="s">
        <v>132</v>
      </c>
      <c r="AU230" s="229" t="s">
        <v>89</v>
      </c>
      <c r="AY230" s="17" t="s">
        <v>130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87</v>
      </c>
      <c r="BK230" s="230">
        <f>ROUND(I230*H230,2)</f>
        <v>0</v>
      </c>
      <c r="BL230" s="17" t="s">
        <v>137</v>
      </c>
      <c r="BM230" s="229" t="s">
        <v>928</v>
      </c>
    </row>
    <row r="231" spans="1:47" s="2" customFormat="1" ht="12">
      <c r="A231" s="38"/>
      <c r="B231" s="39"/>
      <c r="C231" s="40"/>
      <c r="D231" s="231" t="s">
        <v>139</v>
      </c>
      <c r="E231" s="40"/>
      <c r="F231" s="232" t="s">
        <v>301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139</v>
      </c>
      <c r="AU231" s="17" t="s">
        <v>89</v>
      </c>
    </row>
    <row r="232" spans="1:51" s="13" customFormat="1" ht="12">
      <c r="A232" s="13"/>
      <c r="B232" s="236"/>
      <c r="C232" s="237"/>
      <c r="D232" s="231" t="s">
        <v>141</v>
      </c>
      <c r="E232" s="238" t="s">
        <v>1</v>
      </c>
      <c r="F232" s="239" t="s">
        <v>929</v>
      </c>
      <c r="G232" s="237"/>
      <c r="H232" s="240">
        <v>0.049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141</v>
      </c>
      <c r="AU232" s="246" t="s">
        <v>89</v>
      </c>
      <c r="AV232" s="13" t="s">
        <v>89</v>
      </c>
      <c r="AW232" s="13" t="s">
        <v>35</v>
      </c>
      <c r="AX232" s="13" t="s">
        <v>79</v>
      </c>
      <c r="AY232" s="246" t="s">
        <v>130</v>
      </c>
    </row>
    <row r="233" spans="1:51" s="14" customFormat="1" ht="12">
      <c r="A233" s="14"/>
      <c r="B233" s="247"/>
      <c r="C233" s="248"/>
      <c r="D233" s="231" t="s">
        <v>141</v>
      </c>
      <c r="E233" s="249" t="s">
        <v>1</v>
      </c>
      <c r="F233" s="250" t="s">
        <v>151</v>
      </c>
      <c r="G233" s="248"/>
      <c r="H233" s="251">
        <v>0.049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7" t="s">
        <v>141</v>
      </c>
      <c r="AU233" s="257" t="s">
        <v>89</v>
      </c>
      <c r="AV233" s="14" t="s">
        <v>137</v>
      </c>
      <c r="AW233" s="14" t="s">
        <v>35</v>
      </c>
      <c r="AX233" s="14" t="s">
        <v>87</v>
      </c>
      <c r="AY233" s="257" t="s">
        <v>130</v>
      </c>
    </row>
    <row r="234" spans="1:63" s="12" customFormat="1" ht="22.8" customHeight="1">
      <c r="A234" s="12"/>
      <c r="B234" s="202"/>
      <c r="C234" s="203"/>
      <c r="D234" s="204" t="s">
        <v>78</v>
      </c>
      <c r="E234" s="216" t="s">
        <v>166</v>
      </c>
      <c r="F234" s="216" t="s">
        <v>303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SUM(P235:P249)</f>
        <v>0</v>
      </c>
      <c r="Q234" s="210"/>
      <c r="R234" s="211">
        <f>SUM(R235:R249)</f>
        <v>0</v>
      </c>
      <c r="S234" s="210"/>
      <c r="T234" s="212">
        <f>SUM(T235:T249)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87</v>
      </c>
      <c r="AT234" s="214" t="s">
        <v>78</v>
      </c>
      <c r="AU234" s="214" t="s">
        <v>87</v>
      </c>
      <c r="AY234" s="213" t="s">
        <v>130</v>
      </c>
      <c r="BK234" s="215">
        <f>SUM(BK235:BK249)</f>
        <v>0</v>
      </c>
    </row>
    <row r="235" spans="1:65" s="2" customFormat="1" ht="16.5" customHeight="1">
      <c r="A235" s="38"/>
      <c r="B235" s="39"/>
      <c r="C235" s="218" t="s">
        <v>304</v>
      </c>
      <c r="D235" s="218" t="s">
        <v>132</v>
      </c>
      <c r="E235" s="219" t="s">
        <v>305</v>
      </c>
      <c r="F235" s="220" t="s">
        <v>306</v>
      </c>
      <c r="G235" s="221" t="s">
        <v>249</v>
      </c>
      <c r="H235" s="222">
        <v>307.72</v>
      </c>
      <c r="I235" s="223"/>
      <c r="J235" s="224">
        <f>ROUND(I235*H235,2)</f>
        <v>0</v>
      </c>
      <c r="K235" s="220" t="s">
        <v>136</v>
      </c>
      <c r="L235" s="44"/>
      <c r="M235" s="225" t="s">
        <v>1</v>
      </c>
      <c r="N235" s="226" t="s">
        <v>44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137</v>
      </c>
      <c r="AT235" s="229" t="s">
        <v>132</v>
      </c>
      <c r="AU235" s="229" t="s">
        <v>89</v>
      </c>
      <c r="AY235" s="17" t="s">
        <v>130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87</v>
      </c>
      <c r="BK235" s="230">
        <f>ROUND(I235*H235,2)</f>
        <v>0</v>
      </c>
      <c r="BL235" s="17" t="s">
        <v>137</v>
      </c>
      <c r="BM235" s="229" t="s">
        <v>930</v>
      </c>
    </row>
    <row r="236" spans="1:47" s="2" customFormat="1" ht="12">
      <c r="A236" s="38"/>
      <c r="B236" s="39"/>
      <c r="C236" s="40"/>
      <c r="D236" s="231" t="s">
        <v>139</v>
      </c>
      <c r="E236" s="40"/>
      <c r="F236" s="232" t="s">
        <v>308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139</v>
      </c>
      <c r="AU236" s="17" t="s">
        <v>89</v>
      </c>
    </row>
    <row r="237" spans="1:51" s="13" customFormat="1" ht="12">
      <c r="A237" s="13"/>
      <c r="B237" s="236"/>
      <c r="C237" s="237"/>
      <c r="D237" s="231" t="s">
        <v>141</v>
      </c>
      <c r="E237" s="238" t="s">
        <v>1</v>
      </c>
      <c r="F237" s="239" t="s">
        <v>931</v>
      </c>
      <c r="G237" s="237"/>
      <c r="H237" s="240">
        <v>307.72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141</v>
      </c>
      <c r="AU237" s="246" t="s">
        <v>89</v>
      </c>
      <c r="AV237" s="13" t="s">
        <v>89</v>
      </c>
      <c r="AW237" s="13" t="s">
        <v>35</v>
      </c>
      <c r="AX237" s="13" t="s">
        <v>87</v>
      </c>
      <c r="AY237" s="246" t="s">
        <v>130</v>
      </c>
    </row>
    <row r="238" spans="1:65" s="2" customFormat="1" ht="24.15" customHeight="1">
      <c r="A238" s="38"/>
      <c r="B238" s="39"/>
      <c r="C238" s="218" t="s">
        <v>310</v>
      </c>
      <c r="D238" s="218" t="s">
        <v>132</v>
      </c>
      <c r="E238" s="219" t="s">
        <v>317</v>
      </c>
      <c r="F238" s="220" t="s">
        <v>318</v>
      </c>
      <c r="G238" s="221" t="s">
        <v>249</v>
      </c>
      <c r="H238" s="222">
        <v>299.12</v>
      </c>
      <c r="I238" s="223"/>
      <c r="J238" s="224">
        <f>ROUND(I238*H238,2)</f>
        <v>0</v>
      </c>
      <c r="K238" s="220" t="s">
        <v>136</v>
      </c>
      <c r="L238" s="44"/>
      <c r="M238" s="225" t="s">
        <v>1</v>
      </c>
      <c r="N238" s="226" t="s">
        <v>44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137</v>
      </c>
      <c r="AT238" s="229" t="s">
        <v>132</v>
      </c>
      <c r="AU238" s="229" t="s">
        <v>89</v>
      </c>
      <c r="AY238" s="17" t="s">
        <v>130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87</v>
      </c>
      <c r="BK238" s="230">
        <f>ROUND(I238*H238,2)</f>
        <v>0</v>
      </c>
      <c r="BL238" s="17" t="s">
        <v>137</v>
      </c>
      <c r="BM238" s="229" t="s">
        <v>932</v>
      </c>
    </row>
    <row r="239" spans="1:47" s="2" customFormat="1" ht="12">
      <c r="A239" s="38"/>
      <c r="B239" s="39"/>
      <c r="C239" s="40"/>
      <c r="D239" s="231" t="s">
        <v>139</v>
      </c>
      <c r="E239" s="40"/>
      <c r="F239" s="232" t="s">
        <v>320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139</v>
      </c>
      <c r="AU239" s="17" t="s">
        <v>89</v>
      </c>
    </row>
    <row r="240" spans="1:51" s="13" customFormat="1" ht="12">
      <c r="A240" s="13"/>
      <c r="B240" s="236"/>
      <c r="C240" s="237"/>
      <c r="D240" s="231" t="s">
        <v>141</v>
      </c>
      <c r="E240" s="238" t="s">
        <v>1</v>
      </c>
      <c r="F240" s="239" t="s">
        <v>933</v>
      </c>
      <c r="G240" s="237"/>
      <c r="H240" s="240">
        <v>299.12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141</v>
      </c>
      <c r="AU240" s="246" t="s">
        <v>89</v>
      </c>
      <c r="AV240" s="13" t="s">
        <v>89</v>
      </c>
      <c r="AW240" s="13" t="s">
        <v>35</v>
      </c>
      <c r="AX240" s="13" t="s">
        <v>87</v>
      </c>
      <c r="AY240" s="246" t="s">
        <v>130</v>
      </c>
    </row>
    <row r="241" spans="1:65" s="2" customFormat="1" ht="33" customHeight="1">
      <c r="A241" s="38"/>
      <c r="B241" s="39"/>
      <c r="C241" s="218" t="s">
        <v>316</v>
      </c>
      <c r="D241" s="218" t="s">
        <v>132</v>
      </c>
      <c r="E241" s="219" t="s">
        <v>329</v>
      </c>
      <c r="F241" s="220" t="s">
        <v>330</v>
      </c>
      <c r="G241" s="221" t="s">
        <v>249</v>
      </c>
      <c r="H241" s="222">
        <v>292.75</v>
      </c>
      <c r="I241" s="223"/>
      <c r="J241" s="224">
        <f>ROUND(I241*H241,2)</f>
        <v>0</v>
      </c>
      <c r="K241" s="220" t="s">
        <v>136</v>
      </c>
      <c r="L241" s="44"/>
      <c r="M241" s="225" t="s">
        <v>1</v>
      </c>
      <c r="N241" s="226" t="s">
        <v>44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137</v>
      </c>
      <c r="AT241" s="229" t="s">
        <v>132</v>
      </c>
      <c r="AU241" s="229" t="s">
        <v>89</v>
      </c>
      <c r="AY241" s="17" t="s">
        <v>130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87</v>
      </c>
      <c r="BK241" s="230">
        <f>ROUND(I241*H241,2)</f>
        <v>0</v>
      </c>
      <c r="BL241" s="17" t="s">
        <v>137</v>
      </c>
      <c r="BM241" s="229" t="s">
        <v>934</v>
      </c>
    </row>
    <row r="242" spans="1:47" s="2" customFormat="1" ht="12">
      <c r="A242" s="38"/>
      <c r="B242" s="39"/>
      <c r="C242" s="40"/>
      <c r="D242" s="231" t="s">
        <v>139</v>
      </c>
      <c r="E242" s="40"/>
      <c r="F242" s="232" t="s">
        <v>332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139</v>
      </c>
      <c r="AU242" s="17" t="s">
        <v>89</v>
      </c>
    </row>
    <row r="243" spans="1:51" s="13" customFormat="1" ht="12">
      <c r="A243" s="13"/>
      <c r="B243" s="236"/>
      <c r="C243" s="237"/>
      <c r="D243" s="231" t="s">
        <v>141</v>
      </c>
      <c r="E243" s="238" t="s">
        <v>1</v>
      </c>
      <c r="F243" s="239" t="s">
        <v>935</v>
      </c>
      <c r="G243" s="237"/>
      <c r="H243" s="240">
        <v>292.75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141</v>
      </c>
      <c r="AU243" s="246" t="s">
        <v>89</v>
      </c>
      <c r="AV243" s="13" t="s">
        <v>89</v>
      </c>
      <c r="AW243" s="13" t="s">
        <v>35</v>
      </c>
      <c r="AX243" s="13" t="s">
        <v>87</v>
      </c>
      <c r="AY243" s="246" t="s">
        <v>130</v>
      </c>
    </row>
    <row r="244" spans="1:65" s="2" customFormat="1" ht="21.75" customHeight="1">
      <c r="A244" s="38"/>
      <c r="B244" s="39"/>
      <c r="C244" s="218" t="s">
        <v>322</v>
      </c>
      <c r="D244" s="218" t="s">
        <v>132</v>
      </c>
      <c r="E244" s="219" t="s">
        <v>335</v>
      </c>
      <c r="F244" s="220" t="s">
        <v>336</v>
      </c>
      <c r="G244" s="221" t="s">
        <v>249</v>
      </c>
      <c r="H244" s="222">
        <v>292.75</v>
      </c>
      <c r="I244" s="223"/>
      <c r="J244" s="224">
        <f>ROUND(I244*H244,2)</f>
        <v>0</v>
      </c>
      <c r="K244" s="220" t="s">
        <v>136</v>
      </c>
      <c r="L244" s="44"/>
      <c r="M244" s="225" t="s">
        <v>1</v>
      </c>
      <c r="N244" s="226" t="s">
        <v>44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137</v>
      </c>
      <c r="AT244" s="229" t="s">
        <v>132</v>
      </c>
      <c r="AU244" s="229" t="s">
        <v>89</v>
      </c>
      <c r="AY244" s="17" t="s">
        <v>130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87</v>
      </c>
      <c r="BK244" s="230">
        <f>ROUND(I244*H244,2)</f>
        <v>0</v>
      </c>
      <c r="BL244" s="17" t="s">
        <v>137</v>
      </c>
      <c r="BM244" s="229" t="s">
        <v>936</v>
      </c>
    </row>
    <row r="245" spans="1:47" s="2" customFormat="1" ht="12">
      <c r="A245" s="38"/>
      <c r="B245" s="39"/>
      <c r="C245" s="40"/>
      <c r="D245" s="231" t="s">
        <v>139</v>
      </c>
      <c r="E245" s="40"/>
      <c r="F245" s="232" t="s">
        <v>338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139</v>
      </c>
      <c r="AU245" s="17" t="s">
        <v>89</v>
      </c>
    </row>
    <row r="246" spans="1:51" s="13" customFormat="1" ht="12">
      <c r="A246" s="13"/>
      <c r="B246" s="236"/>
      <c r="C246" s="237"/>
      <c r="D246" s="231" t="s">
        <v>141</v>
      </c>
      <c r="E246" s="238" t="s">
        <v>1</v>
      </c>
      <c r="F246" s="239" t="s">
        <v>935</v>
      </c>
      <c r="G246" s="237"/>
      <c r="H246" s="240">
        <v>292.75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141</v>
      </c>
      <c r="AU246" s="246" t="s">
        <v>89</v>
      </c>
      <c r="AV246" s="13" t="s">
        <v>89</v>
      </c>
      <c r="AW246" s="13" t="s">
        <v>35</v>
      </c>
      <c r="AX246" s="13" t="s">
        <v>87</v>
      </c>
      <c r="AY246" s="246" t="s">
        <v>130</v>
      </c>
    </row>
    <row r="247" spans="1:65" s="2" customFormat="1" ht="33" customHeight="1">
      <c r="A247" s="38"/>
      <c r="B247" s="39"/>
      <c r="C247" s="218" t="s">
        <v>328</v>
      </c>
      <c r="D247" s="218" t="s">
        <v>132</v>
      </c>
      <c r="E247" s="219" t="s">
        <v>340</v>
      </c>
      <c r="F247" s="220" t="s">
        <v>341</v>
      </c>
      <c r="G247" s="221" t="s">
        <v>249</v>
      </c>
      <c r="H247" s="222">
        <v>292.75</v>
      </c>
      <c r="I247" s="223"/>
      <c r="J247" s="224">
        <f>ROUND(I247*H247,2)</f>
        <v>0</v>
      </c>
      <c r="K247" s="220" t="s">
        <v>136</v>
      </c>
      <c r="L247" s="44"/>
      <c r="M247" s="225" t="s">
        <v>1</v>
      </c>
      <c r="N247" s="226" t="s">
        <v>44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137</v>
      </c>
      <c r="AT247" s="229" t="s">
        <v>132</v>
      </c>
      <c r="AU247" s="229" t="s">
        <v>89</v>
      </c>
      <c r="AY247" s="17" t="s">
        <v>130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87</v>
      </c>
      <c r="BK247" s="230">
        <f>ROUND(I247*H247,2)</f>
        <v>0</v>
      </c>
      <c r="BL247" s="17" t="s">
        <v>137</v>
      </c>
      <c r="BM247" s="229" t="s">
        <v>937</v>
      </c>
    </row>
    <row r="248" spans="1:47" s="2" customFormat="1" ht="12">
      <c r="A248" s="38"/>
      <c r="B248" s="39"/>
      <c r="C248" s="40"/>
      <c r="D248" s="231" t="s">
        <v>139</v>
      </c>
      <c r="E248" s="40"/>
      <c r="F248" s="232" t="s">
        <v>343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139</v>
      </c>
      <c r="AU248" s="17" t="s">
        <v>89</v>
      </c>
    </row>
    <row r="249" spans="1:51" s="13" customFormat="1" ht="12">
      <c r="A249" s="13"/>
      <c r="B249" s="236"/>
      <c r="C249" s="237"/>
      <c r="D249" s="231" t="s">
        <v>141</v>
      </c>
      <c r="E249" s="238" t="s">
        <v>1</v>
      </c>
      <c r="F249" s="239" t="s">
        <v>935</v>
      </c>
      <c r="G249" s="237"/>
      <c r="H249" s="240">
        <v>292.75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141</v>
      </c>
      <c r="AU249" s="246" t="s">
        <v>89</v>
      </c>
      <c r="AV249" s="13" t="s">
        <v>89</v>
      </c>
      <c r="AW249" s="13" t="s">
        <v>35</v>
      </c>
      <c r="AX249" s="13" t="s">
        <v>87</v>
      </c>
      <c r="AY249" s="246" t="s">
        <v>130</v>
      </c>
    </row>
    <row r="250" spans="1:63" s="12" customFormat="1" ht="22.8" customHeight="1">
      <c r="A250" s="12"/>
      <c r="B250" s="202"/>
      <c r="C250" s="203"/>
      <c r="D250" s="204" t="s">
        <v>78</v>
      </c>
      <c r="E250" s="216" t="s">
        <v>188</v>
      </c>
      <c r="F250" s="216" t="s">
        <v>423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SUM(P251:P291)</f>
        <v>0</v>
      </c>
      <c r="Q250" s="210"/>
      <c r="R250" s="211">
        <f>SUM(R251:R291)</f>
        <v>1.7492</v>
      </c>
      <c r="S250" s="210"/>
      <c r="T250" s="212">
        <f>SUM(T251:T291)</f>
        <v>0.6663999999999999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87</v>
      </c>
      <c r="AT250" s="214" t="s">
        <v>78</v>
      </c>
      <c r="AU250" s="214" t="s">
        <v>87</v>
      </c>
      <c r="AY250" s="213" t="s">
        <v>130</v>
      </c>
      <c r="BK250" s="215">
        <f>SUM(BK251:BK291)</f>
        <v>0</v>
      </c>
    </row>
    <row r="251" spans="1:65" s="2" customFormat="1" ht="24.15" customHeight="1">
      <c r="A251" s="38"/>
      <c r="B251" s="39"/>
      <c r="C251" s="218" t="s">
        <v>334</v>
      </c>
      <c r="D251" s="218" t="s">
        <v>132</v>
      </c>
      <c r="E251" s="219" t="s">
        <v>425</v>
      </c>
      <c r="F251" s="220" t="s">
        <v>426</v>
      </c>
      <c r="G251" s="221" t="s">
        <v>427</v>
      </c>
      <c r="H251" s="222">
        <v>1</v>
      </c>
      <c r="I251" s="223"/>
      <c r="J251" s="224">
        <f>ROUND(I251*H251,2)</f>
        <v>0</v>
      </c>
      <c r="K251" s="220" t="s">
        <v>155</v>
      </c>
      <c r="L251" s="44"/>
      <c r="M251" s="225" t="s">
        <v>1</v>
      </c>
      <c r="N251" s="226" t="s">
        <v>44</v>
      </c>
      <c r="O251" s="91"/>
      <c r="P251" s="227">
        <f>O251*H251</f>
        <v>0</v>
      </c>
      <c r="Q251" s="227">
        <v>0.00276</v>
      </c>
      <c r="R251" s="227">
        <f>Q251*H251</f>
        <v>0.00276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137</v>
      </c>
      <c r="AT251" s="229" t="s">
        <v>132</v>
      </c>
      <c r="AU251" s="229" t="s">
        <v>89</v>
      </c>
      <c r="AY251" s="17" t="s">
        <v>130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87</v>
      </c>
      <c r="BK251" s="230">
        <f>ROUND(I251*H251,2)</f>
        <v>0</v>
      </c>
      <c r="BL251" s="17" t="s">
        <v>137</v>
      </c>
      <c r="BM251" s="229" t="s">
        <v>938</v>
      </c>
    </row>
    <row r="252" spans="1:47" s="2" customFormat="1" ht="12">
      <c r="A252" s="38"/>
      <c r="B252" s="39"/>
      <c r="C252" s="40"/>
      <c r="D252" s="231" t="s">
        <v>139</v>
      </c>
      <c r="E252" s="40"/>
      <c r="F252" s="232" t="s">
        <v>429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139</v>
      </c>
      <c r="AU252" s="17" t="s">
        <v>89</v>
      </c>
    </row>
    <row r="253" spans="1:51" s="13" customFormat="1" ht="12">
      <c r="A253" s="13"/>
      <c r="B253" s="236"/>
      <c r="C253" s="237"/>
      <c r="D253" s="231" t="s">
        <v>141</v>
      </c>
      <c r="E253" s="238" t="s">
        <v>1</v>
      </c>
      <c r="F253" s="239" t="s">
        <v>87</v>
      </c>
      <c r="G253" s="237"/>
      <c r="H253" s="240">
        <v>1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141</v>
      </c>
      <c r="AU253" s="246" t="s">
        <v>89</v>
      </c>
      <c r="AV253" s="13" t="s">
        <v>89</v>
      </c>
      <c r="AW253" s="13" t="s">
        <v>35</v>
      </c>
      <c r="AX253" s="13" t="s">
        <v>87</v>
      </c>
      <c r="AY253" s="246" t="s">
        <v>130</v>
      </c>
    </row>
    <row r="254" spans="1:65" s="2" customFormat="1" ht="24.15" customHeight="1">
      <c r="A254" s="38"/>
      <c r="B254" s="39"/>
      <c r="C254" s="218" t="s">
        <v>339</v>
      </c>
      <c r="D254" s="218" t="s">
        <v>132</v>
      </c>
      <c r="E254" s="219" t="s">
        <v>431</v>
      </c>
      <c r="F254" s="220" t="s">
        <v>432</v>
      </c>
      <c r="G254" s="221" t="s">
        <v>135</v>
      </c>
      <c r="H254" s="222">
        <v>0.295</v>
      </c>
      <c r="I254" s="223"/>
      <c r="J254" s="224">
        <f>ROUND(I254*H254,2)</f>
        <v>0</v>
      </c>
      <c r="K254" s="220" t="s">
        <v>155</v>
      </c>
      <c r="L254" s="44"/>
      <c r="M254" s="225" t="s">
        <v>1</v>
      </c>
      <c r="N254" s="226" t="s">
        <v>44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1.92</v>
      </c>
      <c r="T254" s="228">
        <f>S254*H254</f>
        <v>0.5663999999999999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137</v>
      </c>
      <c r="AT254" s="229" t="s">
        <v>132</v>
      </c>
      <c r="AU254" s="229" t="s">
        <v>89</v>
      </c>
      <c r="AY254" s="17" t="s">
        <v>130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87</v>
      </c>
      <c r="BK254" s="230">
        <f>ROUND(I254*H254,2)</f>
        <v>0</v>
      </c>
      <c r="BL254" s="17" t="s">
        <v>137</v>
      </c>
      <c r="BM254" s="229" t="s">
        <v>939</v>
      </c>
    </row>
    <row r="255" spans="1:47" s="2" customFormat="1" ht="12">
      <c r="A255" s="38"/>
      <c r="B255" s="39"/>
      <c r="C255" s="40"/>
      <c r="D255" s="231" t="s">
        <v>139</v>
      </c>
      <c r="E255" s="40"/>
      <c r="F255" s="232" t="s">
        <v>434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139</v>
      </c>
      <c r="AU255" s="17" t="s">
        <v>89</v>
      </c>
    </row>
    <row r="256" spans="1:51" s="13" customFormat="1" ht="12">
      <c r="A256" s="13"/>
      <c r="B256" s="236"/>
      <c r="C256" s="237"/>
      <c r="D256" s="231" t="s">
        <v>141</v>
      </c>
      <c r="E256" s="238" t="s">
        <v>1</v>
      </c>
      <c r="F256" s="239" t="s">
        <v>224</v>
      </c>
      <c r="G256" s="237"/>
      <c r="H256" s="240">
        <v>0.295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141</v>
      </c>
      <c r="AU256" s="246" t="s">
        <v>89</v>
      </c>
      <c r="AV256" s="13" t="s">
        <v>89</v>
      </c>
      <c r="AW256" s="13" t="s">
        <v>35</v>
      </c>
      <c r="AX256" s="13" t="s">
        <v>87</v>
      </c>
      <c r="AY256" s="246" t="s">
        <v>130</v>
      </c>
    </row>
    <row r="257" spans="1:65" s="2" customFormat="1" ht="24.15" customHeight="1">
      <c r="A257" s="38"/>
      <c r="B257" s="39"/>
      <c r="C257" s="218" t="s">
        <v>344</v>
      </c>
      <c r="D257" s="218" t="s">
        <v>132</v>
      </c>
      <c r="E257" s="219" t="s">
        <v>436</v>
      </c>
      <c r="F257" s="220" t="s">
        <v>437</v>
      </c>
      <c r="G257" s="221" t="s">
        <v>438</v>
      </c>
      <c r="H257" s="222">
        <v>1</v>
      </c>
      <c r="I257" s="223"/>
      <c r="J257" s="224">
        <f>ROUND(I257*H257,2)</f>
        <v>0</v>
      </c>
      <c r="K257" s="220" t="s">
        <v>155</v>
      </c>
      <c r="L257" s="44"/>
      <c r="M257" s="225" t="s">
        <v>1</v>
      </c>
      <c r="N257" s="226" t="s">
        <v>44</v>
      </c>
      <c r="O257" s="91"/>
      <c r="P257" s="227">
        <f>O257*H257</f>
        <v>0</v>
      </c>
      <c r="Q257" s="227">
        <v>0.3409</v>
      </c>
      <c r="R257" s="227">
        <f>Q257*H257</f>
        <v>0.3409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137</v>
      </c>
      <c r="AT257" s="229" t="s">
        <v>132</v>
      </c>
      <c r="AU257" s="229" t="s">
        <v>89</v>
      </c>
      <c r="AY257" s="17" t="s">
        <v>130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87</v>
      </c>
      <c r="BK257" s="230">
        <f>ROUND(I257*H257,2)</f>
        <v>0</v>
      </c>
      <c r="BL257" s="17" t="s">
        <v>137</v>
      </c>
      <c r="BM257" s="229" t="s">
        <v>940</v>
      </c>
    </row>
    <row r="258" spans="1:47" s="2" customFormat="1" ht="12">
      <c r="A258" s="38"/>
      <c r="B258" s="39"/>
      <c r="C258" s="40"/>
      <c r="D258" s="231" t="s">
        <v>139</v>
      </c>
      <c r="E258" s="40"/>
      <c r="F258" s="232" t="s">
        <v>440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139</v>
      </c>
      <c r="AU258" s="17" t="s">
        <v>89</v>
      </c>
    </row>
    <row r="259" spans="1:47" s="2" customFormat="1" ht="12">
      <c r="A259" s="38"/>
      <c r="B259" s="39"/>
      <c r="C259" s="40"/>
      <c r="D259" s="231" t="s">
        <v>178</v>
      </c>
      <c r="E259" s="40"/>
      <c r="F259" s="268" t="s">
        <v>441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178</v>
      </c>
      <c r="AU259" s="17" t="s">
        <v>89</v>
      </c>
    </row>
    <row r="260" spans="1:51" s="13" customFormat="1" ht="12">
      <c r="A260" s="13"/>
      <c r="B260" s="236"/>
      <c r="C260" s="237"/>
      <c r="D260" s="231" t="s">
        <v>141</v>
      </c>
      <c r="E260" s="238" t="s">
        <v>1</v>
      </c>
      <c r="F260" s="239" t="s">
        <v>87</v>
      </c>
      <c r="G260" s="237"/>
      <c r="H260" s="240">
        <v>1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141</v>
      </c>
      <c r="AU260" s="246" t="s">
        <v>89</v>
      </c>
      <c r="AV260" s="13" t="s">
        <v>89</v>
      </c>
      <c r="AW260" s="13" t="s">
        <v>35</v>
      </c>
      <c r="AX260" s="13" t="s">
        <v>87</v>
      </c>
      <c r="AY260" s="246" t="s">
        <v>130</v>
      </c>
    </row>
    <row r="261" spans="1:65" s="2" customFormat="1" ht="24.15" customHeight="1">
      <c r="A261" s="38"/>
      <c r="B261" s="39"/>
      <c r="C261" s="269" t="s">
        <v>350</v>
      </c>
      <c r="D261" s="269" t="s">
        <v>198</v>
      </c>
      <c r="E261" s="270" t="s">
        <v>443</v>
      </c>
      <c r="F261" s="271" t="s">
        <v>444</v>
      </c>
      <c r="G261" s="272" t="s">
        <v>438</v>
      </c>
      <c r="H261" s="273">
        <v>1</v>
      </c>
      <c r="I261" s="274"/>
      <c r="J261" s="275">
        <f>ROUND(I261*H261,2)</f>
        <v>0</v>
      </c>
      <c r="K261" s="271" t="s">
        <v>155</v>
      </c>
      <c r="L261" s="276"/>
      <c r="M261" s="277" t="s">
        <v>1</v>
      </c>
      <c r="N261" s="278" t="s">
        <v>44</v>
      </c>
      <c r="O261" s="91"/>
      <c r="P261" s="227">
        <f>O261*H261</f>
        <v>0</v>
      </c>
      <c r="Q261" s="227">
        <v>0.027</v>
      </c>
      <c r="R261" s="227">
        <f>Q261*H261</f>
        <v>0.027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188</v>
      </c>
      <c r="AT261" s="229" t="s">
        <v>198</v>
      </c>
      <c r="AU261" s="229" t="s">
        <v>89</v>
      </c>
      <c r="AY261" s="17" t="s">
        <v>130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87</v>
      </c>
      <c r="BK261" s="230">
        <f>ROUND(I261*H261,2)</f>
        <v>0</v>
      </c>
      <c r="BL261" s="17" t="s">
        <v>137</v>
      </c>
      <c r="BM261" s="229" t="s">
        <v>941</v>
      </c>
    </row>
    <row r="262" spans="1:47" s="2" customFormat="1" ht="12">
      <c r="A262" s="38"/>
      <c r="B262" s="39"/>
      <c r="C262" s="40"/>
      <c r="D262" s="231" t="s">
        <v>139</v>
      </c>
      <c r="E262" s="40"/>
      <c r="F262" s="232" t="s">
        <v>444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139</v>
      </c>
      <c r="AU262" s="17" t="s">
        <v>89</v>
      </c>
    </row>
    <row r="263" spans="1:51" s="13" customFormat="1" ht="12">
      <c r="A263" s="13"/>
      <c r="B263" s="236"/>
      <c r="C263" s="237"/>
      <c r="D263" s="231" t="s">
        <v>141</v>
      </c>
      <c r="E263" s="238" t="s">
        <v>1</v>
      </c>
      <c r="F263" s="239" t="s">
        <v>87</v>
      </c>
      <c r="G263" s="237"/>
      <c r="H263" s="240">
        <v>1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141</v>
      </c>
      <c r="AU263" s="246" t="s">
        <v>89</v>
      </c>
      <c r="AV263" s="13" t="s">
        <v>89</v>
      </c>
      <c r="AW263" s="13" t="s">
        <v>35</v>
      </c>
      <c r="AX263" s="13" t="s">
        <v>87</v>
      </c>
      <c r="AY263" s="246" t="s">
        <v>130</v>
      </c>
    </row>
    <row r="264" spans="1:65" s="2" customFormat="1" ht="21.75" customHeight="1">
      <c r="A264" s="38"/>
      <c r="B264" s="39"/>
      <c r="C264" s="269" t="s">
        <v>355</v>
      </c>
      <c r="D264" s="269" t="s">
        <v>198</v>
      </c>
      <c r="E264" s="270" t="s">
        <v>447</v>
      </c>
      <c r="F264" s="271" t="s">
        <v>448</v>
      </c>
      <c r="G264" s="272" t="s">
        <v>438</v>
      </c>
      <c r="H264" s="273">
        <v>1</v>
      </c>
      <c r="I264" s="274"/>
      <c r="J264" s="275">
        <f>ROUND(I264*H264,2)</f>
        <v>0</v>
      </c>
      <c r="K264" s="271" t="s">
        <v>155</v>
      </c>
      <c r="L264" s="276"/>
      <c r="M264" s="277" t="s">
        <v>1</v>
      </c>
      <c r="N264" s="278" t="s">
        <v>44</v>
      </c>
      <c r="O264" s="91"/>
      <c r="P264" s="227">
        <f>O264*H264</f>
        <v>0</v>
      </c>
      <c r="Q264" s="227">
        <v>0.111</v>
      </c>
      <c r="R264" s="227">
        <f>Q264*H264</f>
        <v>0.111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188</v>
      </c>
      <c r="AT264" s="229" t="s">
        <v>198</v>
      </c>
      <c r="AU264" s="229" t="s">
        <v>89</v>
      </c>
      <c r="AY264" s="17" t="s">
        <v>130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87</v>
      </c>
      <c r="BK264" s="230">
        <f>ROUND(I264*H264,2)</f>
        <v>0</v>
      </c>
      <c r="BL264" s="17" t="s">
        <v>137</v>
      </c>
      <c r="BM264" s="229" t="s">
        <v>942</v>
      </c>
    </row>
    <row r="265" spans="1:47" s="2" customFormat="1" ht="12">
      <c r="A265" s="38"/>
      <c r="B265" s="39"/>
      <c r="C265" s="40"/>
      <c r="D265" s="231" t="s">
        <v>139</v>
      </c>
      <c r="E265" s="40"/>
      <c r="F265" s="232" t="s">
        <v>448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139</v>
      </c>
      <c r="AU265" s="17" t="s">
        <v>89</v>
      </c>
    </row>
    <row r="266" spans="1:51" s="13" customFormat="1" ht="12">
      <c r="A266" s="13"/>
      <c r="B266" s="236"/>
      <c r="C266" s="237"/>
      <c r="D266" s="231" t="s">
        <v>141</v>
      </c>
      <c r="E266" s="238" t="s">
        <v>1</v>
      </c>
      <c r="F266" s="239" t="s">
        <v>87</v>
      </c>
      <c r="G266" s="237"/>
      <c r="H266" s="240">
        <v>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141</v>
      </c>
      <c r="AU266" s="246" t="s">
        <v>89</v>
      </c>
      <c r="AV266" s="13" t="s">
        <v>89</v>
      </c>
      <c r="AW266" s="13" t="s">
        <v>35</v>
      </c>
      <c r="AX266" s="13" t="s">
        <v>87</v>
      </c>
      <c r="AY266" s="246" t="s">
        <v>130</v>
      </c>
    </row>
    <row r="267" spans="1:65" s="2" customFormat="1" ht="24.15" customHeight="1">
      <c r="A267" s="38"/>
      <c r="B267" s="39"/>
      <c r="C267" s="269" t="s">
        <v>361</v>
      </c>
      <c r="D267" s="269" t="s">
        <v>198</v>
      </c>
      <c r="E267" s="270" t="s">
        <v>451</v>
      </c>
      <c r="F267" s="271" t="s">
        <v>452</v>
      </c>
      <c r="G267" s="272" t="s">
        <v>438</v>
      </c>
      <c r="H267" s="273">
        <v>1</v>
      </c>
      <c r="I267" s="274"/>
      <c r="J267" s="275">
        <f>ROUND(I267*H267,2)</f>
        <v>0</v>
      </c>
      <c r="K267" s="271" t="s">
        <v>155</v>
      </c>
      <c r="L267" s="276"/>
      <c r="M267" s="277" t="s">
        <v>1</v>
      </c>
      <c r="N267" s="278" t="s">
        <v>44</v>
      </c>
      <c r="O267" s="91"/>
      <c r="P267" s="227">
        <f>O267*H267</f>
        <v>0</v>
      </c>
      <c r="Q267" s="227">
        <v>0.057</v>
      </c>
      <c r="R267" s="227">
        <f>Q267*H267</f>
        <v>0.057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188</v>
      </c>
      <c r="AT267" s="229" t="s">
        <v>198</v>
      </c>
      <c r="AU267" s="229" t="s">
        <v>89</v>
      </c>
      <c r="AY267" s="17" t="s">
        <v>130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87</v>
      </c>
      <c r="BK267" s="230">
        <f>ROUND(I267*H267,2)</f>
        <v>0</v>
      </c>
      <c r="BL267" s="17" t="s">
        <v>137</v>
      </c>
      <c r="BM267" s="229" t="s">
        <v>943</v>
      </c>
    </row>
    <row r="268" spans="1:47" s="2" customFormat="1" ht="12">
      <c r="A268" s="38"/>
      <c r="B268" s="39"/>
      <c r="C268" s="40"/>
      <c r="D268" s="231" t="s">
        <v>139</v>
      </c>
      <c r="E268" s="40"/>
      <c r="F268" s="232" t="s">
        <v>452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139</v>
      </c>
      <c r="AU268" s="17" t="s">
        <v>89</v>
      </c>
    </row>
    <row r="269" spans="1:51" s="13" customFormat="1" ht="12">
      <c r="A269" s="13"/>
      <c r="B269" s="236"/>
      <c r="C269" s="237"/>
      <c r="D269" s="231" t="s">
        <v>141</v>
      </c>
      <c r="E269" s="238" t="s">
        <v>1</v>
      </c>
      <c r="F269" s="239" t="s">
        <v>87</v>
      </c>
      <c r="G269" s="237"/>
      <c r="H269" s="240">
        <v>1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141</v>
      </c>
      <c r="AU269" s="246" t="s">
        <v>89</v>
      </c>
      <c r="AV269" s="13" t="s">
        <v>89</v>
      </c>
      <c r="AW269" s="13" t="s">
        <v>35</v>
      </c>
      <c r="AX269" s="13" t="s">
        <v>87</v>
      </c>
      <c r="AY269" s="246" t="s">
        <v>130</v>
      </c>
    </row>
    <row r="270" spans="1:65" s="2" customFormat="1" ht="24.15" customHeight="1">
      <c r="A270" s="38"/>
      <c r="B270" s="39"/>
      <c r="C270" s="269" t="s">
        <v>366</v>
      </c>
      <c r="D270" s="269" t="s">
        <v>198</v>
      </c>
      <c r="E270" s="270" t="s">
        <v>455</v>
      </c>
      <c r="F270" s="271" t="s">
        <v>456</v>
      </c>
      <c r="G270" s="272" t="s">
        <v>438</v>
      </c>
      <c r="H270" s="273">
        <v>1</v>
      </c>
      <c r="I270" s="274"/>
      <c r="J270" s="275">
        <f>ROUND(I270*H270,2)</f>
        <v>0</v>
      </c>
      <c r="K270" s="271" t="s">
        <v>155</v>
      </c>
      <c r="L270" s="276"/>
      <c r="M270" s="277" t="s">
        <v>1</v>
      </c>
      <c r="N270" s="278" t="s">
        <v>44</v>
      </c>
      <c r="O270" s="91"/>
      <c r="P270" s="227">
        <f>O270*H270</f>
        <v>0</v>
      </c>
      <c r="Q270" s="227">
        <v>0.097</v>
      </c>
      <c r="R270" s="227">
        <f>Q270*H270</f>
        <v>0.097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188</v>
      </c>
      <c r="AT270" s="229" t="s">
        <v>198</v>
      </c>
      <c r="AU270" s="229" t="s">
        <v>89</v>
      </c>
      <c r="AY270" s="17" t="s">
        <v>130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87</v>
      </c>
      <c r="BK270" s="230">
        <f>ROUND(I270*H270,2)</f>
        <v>0</v>
      </c>
      <c r="BL270" s="17" t="s">
        <v>137</v>
      </c>
      <c r="BM270" s="229" t="s">
        <v>944</v>
      </c>
    </row>
    <row r="271" spans="1:47" s="2" customFormat="1" ht="12">
      <c r="A271" s="38"/>
      <c r="B271" s="39"/>
      <c r="C271" s="40"/>
      <c r="D271" s="231" t="s">
        <v>139</v>
      </c>
      <c r="E271" s="40"/>
      <c r="F271" s="232" t="s">
        <v>456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139</v>
      </c>
      <c r="AU271" s="17" t="s">
        <v>89</v>
      </c>
    </row>
    <row r="272" spans="1:51" s="13" customFormat="1" ht="12">
      <c r="A272" s="13"/>
      <c r="B272" s="236"/>
      <c r="C272" s="237"/>
      <c r="D272" s="231" t="s">
        <v>141</v>
      </c>
      <c r="E272" s="238" t="s">
        <v>1</v>
      </c>
      <c r="F272" s="239" t="s">
        <v>87</v>
      </c>
      <c r="G272" s="237"/>
      <c r="H272" s="240">
        <v>1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141</v>
      </c>
      <c r="AU272" s="246" t="s">
        <v>89</v>
      </c>
      <c r="AV272" s="13" t="s">
        <v>89</v>
      </c>
      <c r="AW272" s="13" t="s">
        <v>35</v>
      </c>
      <c r="AX272" s="13" t="s">
        <v>87</v>
      </c>
      <c r="AY272" s="246" t="s">
        <v>130</v>
      </c>
    </row>
    <row r="273" spans="1:65" s="2" customFormat="1" ht="24.15" customHeight="1">
      <c r="A273" s="38"/>
      <c r="B273" s="39"/>
      <c r="C273" s="269" t="s">
        <v>372</v>
      </c>
      <c r="D273" s="269" t="s">
        <v>198</v>
      </c>
      <c r="E273" s="270" t="s">
        <v>459</v>
      </c>
      <c r="F273" s="271" t="s">
        <v>460</v>
      </c>
      <c r="G273" s="272" t="s">
        <v>438</v>
      </c>
      <c r="H273" s="273">
        <v>1</v>
      </c>
      <c r="I273" s="274"/>
      <c r="J273" s="275">
        <f>ROUND(I273*H273,2)</f>
        <v>0</v>
      </c>
      <c r="K273" s="271" t="s">
        <v>155</v>
      </c>
      <c r="L273" s="276"/>
      <c r="M273" s="277" t="s">
        <v>1</v>
      </c>
      <c r="N273" s="278" t="s">
        <v>44</v>
      </c>
      <c r="O273" s="91"/>
      <c r="P273" s="227">
        <f>O273*H273</f>
        <v>0</v>
      </c>
      <c r="Q273" s="227">
        <v>0.004</v>
      </c>
      <c r="R273" s="227">
        <f>Q273*H273</f>
        <v>0.004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188</v>
      </c>
      <c r="AT273" s="229" t="s">
        <v>198</v>
      </c>
      <c r="AU273" s="229" t="s">
        <v>89</v>
      </c>
      <c r="AY273" s="17" t="s">
        <v>130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87</v>
      </c>
      <c r="BK273" s="230">
        <f>ROUND(I273*H273,2)</f>
        <v>0</v>
      </c>
      <c r="BL273" s="17" t="s">
        <v>137</v>
      </c>
      <c r="BM273" s="229" t="s">
        <v>945</v>
      </c>
    </row>
    <row r="274" spans="1:47" s="2" customFormat="1" ht="12">
      <c r="A274" s="38"/>
      <c r="B274" s="39"/>
      <c r="C274" s="40"/>
      <c r="D274" s="231" t="s">
        <v>139</v>
      </c>
      <c r="E274" s="40"/>
      <c r="F274" s="232" t="s">
        <v>460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139</v>
      </c>
      <c r="AU274" s="17" t="s">
        <v>89</v>
      </c>
    </row>
    <row r="275" spans="1:51" s="13" customFormat="1" ht="12">
      <c r="A275" s="13"/>
      <c r="B275" s="236"/>
      <c r="C275" s="237"/>
      <c r="D275" s="231" t="s">
        <v>141</v>
      </c>
      <c r="E275" s="238" t="s">
        <v>1</v>
      </c>
      <c r="F275" s="239" t="s">
        <v>87</v>
      </c>
      <c r="G275" s="237"/>
      <c r="H275" s="240">
        <v>1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141</v>
      </c>
      <c r="AU275" s="246" t="s">
        <v>89</v>
      </c>
      <c r="AV275" s="13" t="s">
        <v>89</v>
      </c>
      <c r="AW275" s="13" t="s">
        <v>35</v>
      </c>
      <c r="AX275" s="13" t="s">
        <v>87</v>
      </c>
      <c r="AY275" s="246" t="s">
        <v>130</v>
      </c>
    </row>
    <row r="276" spans="1:65" s="2" customFormat="1" ht="24.15" customHeight="1">
      <c r="A276" s="38"/>
      <c r="B276" s="39"/>
      <c r="C276" s="218" t="s">
        <v>378</v>
      </c>
      <c r="D276" s="218" t="s">
        <v>132</v>
      </c>
      <c r="E276" s="219" t="s">
        <v>463</v>
      </c>
      <c r="F276" s="220" t="s">
        <v>464</v>
      </c>
      <c r="G276" s="221" t="s">
        <v>438</v>
      </c>
      <c r="H276" s="222">
        <v>1</v>
      </c>
      <c r="I276" s="223"/>
      <c r="J276" s="224">
        <f>ROUND(I276*H276,2)</f>
        <v>0</v>
      </c>
      <c r="K276" s="220" t="s">
        <v>155</v>
      </c>
      <c r="L276" s="44"/>
      <c r="M276" s="225" t="s">
        <v>1</v>
      </c>
      <c r="N276" s="226" t="s">
        <v>44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0.1</v>
      </c>
      <c r="T276" s="228">
        <f>S276*H276</f>
        <v>0.1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137</v>
      </c>
      <c r="AT276" s="229" t="s">
        <v>132</v>
      </c>
      <c r="AU276" s="229" t="s">
        <v>89</v>
      </c>
      <c r="AY276" s="17" t="s">
        <v>130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87</v>
      </c>
      <c r="BK276" s="230">
        <f>ROUND(I276*H276,2)</f>
        <v>0</v>
      </c>
      <c r="BL276" s="17" t="s">
        <v>137</v>
      </c>
      <c r="BM276" s="229" t="s">
        <v>946</v>
      </c>
    </row>
    <row r="277" spans="1:47" s="2" customFormat="1" ht="12">
      <c r="A277" s="38"/>
      <c r="B277" s="39"/>
      <c r="C277" s="40"/>
      <c r="D277" s="231" t="s">
        <v>139</v>
      </c>
      <c r="E277" s="40"/>
      <c r="F277" s="232" t="s">
        <v>466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139</v>
      </c>
      <c r="AU277" s="17" t="s">
        <v>89</v>
      </c>
    </row>
    <row r="278" spans="1:51" s="13" customFormat="1" ht="12">
      <c r="A278" s="13"/>
      <c r="B278" s="236"/>
      <c r="C278" s="237"/>
      <c r="D278" s="231" t="s">
        <v>141</v>
      </c>
      <c r="E278" s="238" t="s">
        <v>1</v>
      </c>
      <c r="F278" s="239" t="s">
        <v>87</v>
      </c>
      <c r="G278" s="237"/>
      <c r="H278" s="240">
        <v>1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141</v>
      </c>
      <c r="AU278" s="246" t="s">
        <v>89</v>
      </c>
      <c r="AV278" s="13" t="s">
        <v>89</v>
      </c>
      <c r="AW278" s="13" t="s">
        <v>35</v>
      </c>
      <c r="AX278" s="13" t="s">
        <v>87</v>
      </c>
      <c r="AY278" s="246" t="s">
        <v>130</v>
      </c>
    </row>
    <row r="279" spans="1:65" s="2" customFormat="1" ht="24.15" customHeight="1">
      <c r="A279" s="38"/>
      <c r="B279" s="39"/>
      <c r="C279" s="218" t="s">
        <v>385</v>
      </c>
      <c r="D279" s="218" t="s">
        <v>132</v>
      </c>
      <c r="E279" s="219" t="s">
        <v>468</v>
      </c>
      <c r="F279" s="220" t="s">
        <v>469</v>
      </c>
      <c r="G279" s="221" t="s">
        <v>438</v>
      </c>
      <c r="H279" s="222">
        <v>1</v>
      </c>
      <c r="I279" s="223"/>
      <c r="J279" s="224">
        <f>ROUND(I279*H279,2)</f>
        <v>0</v>
      </c>
      <c r="K279" s="220" t="s">
        <v>155</v>
      </c>
      <c r="L279" s="44"/>
      <c r="M279" s="225" t="s">
        <v>1</v>
      </c>
      <c r="N279" s="226" t="s">
        <v>44</v>
      </c>
      <c r="O279" s="91"/>
      <c r="P279" s="227">
        <f>O279*H279</f>
        <v>0</v>
      </c>
      <c r="Q279" s="227">
        <v>0.21734</v>
      </c>
      <c r="R279" s="227">
        <f>Q279*H279</f>
        <v>0.21734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137</v>
      </c>
      <c r="AT279" s="229" t="s">
        <v>132</v>
      </c>
      <c r="AU279" s="229" t="s">
        <v>89</v>
      </c>
      <c r="AY279" s="17" t="s">
        <v>130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87</v>
      </c>
      <c r="BK279" s="230">
        <f>ROUND(I279*H279,2)</f>
        <v>0</v>
      </c>
      <c r="BL279" s="17" t="s">
        <v>137</v>
      </c>
      <c r="BM279" s="229" t="s">
        <v>947</v>
      </c>
    </row>
    <row r="280" spans="1:47" s="2" customFormat="1" ht="12">
      <c r="A280" s="38"/>
      <c r="B280" s="39"/>
      <c r="C280" s="40"/>
      <c r="D280" s="231" t="s">
        <v>139</v>
      </c>
      <c r="E280" s="40"/>
      <c r="F280" s="232" t="s">
        <v>469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139</v>
      </c>
      <c r="AU280" s="17" t="s">
        <v>89</v>
      </c>
    </row>
    <row r="281" spans="1:51" s="13" customFormat="1" ht="12">
      <c r="A281" s="13"/>
      <c r="B281" s="236"/>
      <c r="C281" s="237"/>
      <c r="D281" s="231" t="s">
        <v>141</v>
      </c>
      <c r="E281" s="238" t="s">
        <v>1</v>
      </c>
      <c r="F281" s="239" t="s">
        <v>87</v>
      </c>
      <c r="G281" s="237"/>
      <c r="H281" s="240">
        <v>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141</v>
      </c>
      <c r="AU281" s="246" t="s">
        <v>89</v>
      </c>
      <c r="AV281" s="13" t="s">
        <v>89</v>
      </c>
      <c r="AW281" s="13" t="s">
        <v>35</v>
      </c>
      <c r="AX281" s="13" t="s">
        <v>87</v>
      </c>
      <c r="AY281" s="246" t="s">
        <v>130</v>
      </c>
    </row>
    <row r="282" spans="1:65" s="2" customFormat="1" ht="16.5" customHeight="1">
      <c r="A282" s="38"/>
      <c r="B282" s="39"/>
      <c r="C282" s="269" t="s">
        <v>392</v>
      </c>
      <c r="D282" s="269" t="s">
        <v>198</v>
      </c>
      <c r="E282" s="270" t="s">
        <v>472</v>
      </c>
      <c r="F282" s="271" t="s">
        <v>473</v>
      </c>
      <c r="G282" s="272" t="s">
        <v>438</v>
      </c>
      <c r="H282" s="273">
        <v>1</v>
      </c>
      <c r="I282" s="274"/>
      <c r="J282" s="275">
        <f>ROUND(I282*H282,2)</f>
        <v>0</v>
      </c>
      <c r="K282" s="271" t="s">
        <v>155</v>
      </c>
      <c r="L282" s="276"/>
      <c r="M282" s="277" t="s">
        <v>1</v>
      </c>
      <c r="N282" s="278" t="s">
        <v>44</v>
      </c>
      <c r="O282" s="91"/>
      <c r="P282" s="227">
        <f>O282*H282</f>
        <v>0</v>
      </c>
      <c r="Q282" s="227">
        <v>0.0506</v>
      </c>
      <c r="R282" s="227">
        <f>Q282*H282</f>
        <v>0.0506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188</v>
      </c>
      <c r="AT282" s="229" t="s">
        <v>198</v>
      </c>
      <c r="AU282" s="229" t="s">
        <v>89</v>
      </c>
      <c r="AY282" s="17" t="s">
        <v>130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87</v>
      </c>
      <c r="BK282" s="230">
        <f>ROUND(I282*H282,2)</f>
        <v>0</v>
      </c>
      <c r="BL282" s="17" t="s">
        <v>137</v>
      </c>
      <c r="BM282" s="229" t="s">
        <v>948</v>
      </c>
    </row>
    <row r="283" spans="1:47" s="2" customFormat="1" ht="12">
      <c r="A283" s="38"/>
      <c r="B283" s="39"/>
      <c r="C283" s="40"/>
      <c r="D283" s="231" t="s">
        <v>139</v>
      </c>
      <c r="E283" s="40"/>
      <c r="F283" s="232" t="s">
        <v>475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139</v>
      </c>
      <c r="AU283" s="17" t="s">
        <v>89</v>
      </c>
    </row>
    <row r="284" spans="1:51" s="13" customFormat="1" ht="12">
      <c r="A284" s="13"/>
      <c r="B284" s="236"/>
      <c r="C284" s="237"/>
      <c r="D284" s="231" t="s">
        <v>141</v>
      </c>
      <c r="E284" s="238" t="s">
        <v>1</v>
      </c>
      <c r="F284" s="239" t="s">
        <v>87</v>
      </c>
      <c r="G284" s="237"/>
      <c r="H284" s="240">
        <v>1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141</v>
      </c>
      <c r="AU284" s="246" t="s">
        <v>89</v>
      </c>
      <c r="AV284" s="13" t="s">
        <v>89</v>
      </c>
      <c r="AW284" s="13" t="s">
        <v>35</v>
      </c>
      <c r="AX284" s="13" t="s">
        <v>87</v>
      </c>
      <c r="AY284" s="246" t="s">
        <v>130</v>
      </c>
    </row>
    <row r="285" spans="1:65" s="2" customFormat="1" ht="24.15" customHeight="1">
      <c r="A285" s="38"/>
      <c r="B285" s="39"/>
      <c r="C285" s="218" t="s">
        <v>398</v>
      </c>
      <c r="D285" s="218" t="s">
        <v>132</v>
      </c>
      <c r="E285" s="219" t="s">
        <v>764</v>
      </c>
      <c r="F285" s="220" t="s">
        <v>765</v>
      </c>
      <c r="G285" s="221" t="s">
        <v>438</v>
      </c>
      <c r="H285" s="222">
        <v>2</v>
      </c>
      <c r="I285" s="223"/>
      <c r="J285" s="224">
        <f>ROUND(I285*H285,2)</f>
        <v>0</v>
      </c>
      <c r="K285" s="220" t="s">
        <v>136</v>
      </c>
      <c r="L285" s="44"/>
      <c r="M285" s="225" t="s">
        <v>1</v>
      </c>
      <c r="N285" s="226" t="s">
        <v>44</v>
      </c>
      <c r="O285" s="91"/>
      <c r="P285" s="227">
        <f>O285*H285</f>
        <v>0</v>
      </c>
      <c r="Q285" s="227">
        <v>0.4208</v>
      </c>
      <c r="R285" s="227">
        <f>Q285*H285</f>
        <v>0.8416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137</v>
      </c>
      <c r="AT285" s="229" t="s">
        <v>132</v>
      </c>
      <c r="AU285" s="229" t="s">
        <v>89</v>
      </c>
      <c r="AY285" s="17" t="s">
        <v>130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87</v>
      </c>
      <c r="BK285" s="230">
        <f>ROUND(I285*H285,2)</f>
        <v>0</v>
      </c>
      <c r="BL285" s="17" t="s">
        <v>137</v>
      </c>
      <c r="BM285" s="229" t="s">
        <v>949</v>
      </c>
    </row>
    <row r="286" spans="1:47" s="2" customFormat="1" ht="12">
      <c r="A286" s="38"/>
      <c r="B286" s="39"/>
      <c r="C286" s="40"/>
      <c r="D286" s="231" t="s">
        <v>139</v>
      </c>
      <c r="E286" s="40"/>
      <c r="F286" s="232" t="s">
        <v>767</v>
      </c>
      <c r="G286" s="40"/>
      <c r="H286" s="40"/>
      <c r="I286" s="233"/>
      <c r="J286" s="40"/>
      <c r="K286" s="40"/>
      <c r="L286" s="44"/>
      <c r="M286" s="234"/>
      <c r="N286" s="235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139</v>
      </c>
      <c r="AU286" s="17" t="s">
        <v>89</v>
      </c>
    </row>
    <row r="287" spans="1:51" s="13" customFormat="1" ht="12">
      <c r="A287" s="13"/>
      <c r="B287" s="236"/>
      <c r="C287" s="237"/>
      <c r="D287" s="231" t="s">
        <v>141</v>
      </c>
      <c r="E287" s="238" t="s">
        <v>1</v>
      </c>
      <c r="F287" s="239" t="s">
        <v>769</v>
      </c>
      <c r="G287" s="237"/>
      <c r="H287" s="240">
        <v>2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141</v>
      </c>
      <c r="AU287" s="246" t="s">
        <v>89</v>
      </c>
      <c r="AV287" s="13" t="s">
        <v>89</v>
      </c>
      <c r="AW287" s="13" t="s">
        <v>35</v>
      </c>
      <c r="AX287" s="13" t="s">
        <v>87</v>
      </c>
      <c r="AY287" s="246" t="s">
        <v>130</v>
      </c>
    </row>
    <row r="288" spans="1:65" s="2" customFormat="1" ht="24.15" customHeight="1">
      <c r="A288" s="38"/>
      <c r="B288" s="39"/>
      <c r="C288" s="218" t="s">
        <v>404</v>
      </c>
      <c r="D288" s="218" t="s">
        <v>132</v>
      </c>
      <c r="E288" s="219" t="s">
        <v>477</v>
      </c>
      <c r="F288" s="220" t="s">
        <v>478</v>
      </c>
      <c r="G288" s="221" t="s">
        <v>438</v>
      </c>
      <c r="H288" s="222">
        <v>1</v>
      </c>
      <c r="I288" s="223"/>
      <c r="J288" s="224">
        <f>ROUND(I288*H288,2)</f>
        <v>0</v>
      </c>
      <c r="K288" s="220" t="s">
        <v>1</v>
      </c>
      <c r="L288" s="44"/>
      <c r="M288" s="225" t="s">
        <v>1</v>
      </c>
      <c r="N288" s="226" t="s">
        <v>44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137</v>
      </c>
      <c r="AT288" s="229" t="s">
        <v>132</v>
      </c>
      <c r="AU288" s="229" t="s">
        <v>89</v>
      </c>
      <c r="AY288" s="17" t="s">
        <v>130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87</v>
      </c>
      <c r="BK288" s="230">
        <f>ROUND(I288*H288,2)</f>
        <v>0</v>
      </c>
      <c r="BL288" s="17" t="s">
        <v>137</v>
      </c>
      <c r="BM288" s="229" t="s">
        <v>950</v>
      </c>
    </row>
    <row r="289" spans="1:47" s="2" customFormat="1" ht="12">
      <c r="A289" s="38"/>
      <c r="B289" s="39"/>
      <c r="C289" s="40"/>
      <c r="D289" s="231" t="s">
        <v>139</v>
      </c>
      <c r="E289" s="40"/>
      <c r="F289" s="232" t="s">
        <v>480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139</v>
      </c>
      <c r="AU289" s="17" t="s">
        <v>89</v>
      </c>
    </row>
    <row r="290" spans="1:47" s="2" customFormat="1" ht="12">
      <c r="A290" s="38"/>
      <c r="B290" s="39"/>
      <c r="C290" s="40"/>
      <c r="D290" s="231" t="s">
        <v>178</v>
      </c>
      <c r="E290" s="40"/>
      <c r="F290" s="268" t="s">
        <v>481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178</v>
      </c>
      <c r="AU290" s="17" t="s">
        <v>89</v>
      </c>
    </row>
    <row r="291" spans="1:51" s="13" customFormat="1" ht="12">
      <c r="A291" s="13"/>
      <c r="B291" s="236"/>
      <c r="C291" s="237"/>
      <c r="D291" s="231" t="s">
        <v>141</v>
      </c>
      <c r="E291" s="238" t="s">
        <v>1</v>
      </c>
      <c r="F291" s="239" t="s">
        <v>87</v>
      </c>
      <c r="G291" s="237"/>
      <c r="H291" s="240">
        <v>1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141</v>
      </c>
      <c r="AU291" s="246" t="s">
        <v>89</v>
      </c>
      <c r="AV291" s="13" t="s">
        <v>89</v>
      </c>
      <c r="AW291" s="13" t="s">
        <v>35</v>
      </c>
      <c r="AX291" s="13" t="s">
        <v>79</v>
      </c>
      <c r="AY291" s="246" t="s">
        <v>130</v>
      </c>
    </row>
    <row r="292" spans="1:63" s="12" customFormat="1" ht="22.8" customHeight="1">
      <c r="A292" s="12"/>
      <c r="B292" s="202"/>
      <c r="C292" s="203"/>
      <c r="D292" s="204" t="s">
        <v>78</v>
      </c>
      <c r="E292" s="216" t="s">
        <v>197</v>
      </c>
      <c r="F292" s="216" t="s">
        <v>482</v>
      </c>
      <c r="G292" s="203"/>
      <c r="H292" s="203"/>
      <c r="I292" s="206"/>
      <c r="J292" s="217">
        <f>BK292</f>
        <v>0</v>
      </c>
      <c r="K292" s="203"/>
      <c r="L292" s="208"/>
      <c r="M292" s="209"/>
      <c r="N292" s="210"/>
      <c r="O292" s="210"/>
      <c r="P292" s="211">
        <f>P293+SUM(P294:P302)</f>
        <v>0</v>
      </c>
      <c r="Q292" s="210"/>
      <c r="R292" s="211">
        <f>R293+SUM(R294:R302)</f>
        <v>6.538846</v>
      </c>
      <c r="S292" s="210"/>
      <c r="T292" s="212">
        <f>T293+SUM(T294:T302)</f>
        <v>273.92305000000005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3" t="s">
        <v>87</v>
      </c>
      <c r="AT292" s="214" t="s">
        <v>78</v>
      </c>
      <c r="AU292" s="214" t="s">
        <v>87</v>
      </c>
      <c r="AY292" s="213" t="s">
        <v>130</v>
      </c>
      <c r="BK292" s="215">
        <f>BK293+SUM(BK294:BK302)</f>
        <v>0</v>
      </c>
    </row>
    <row r="293" spans="1:65" s="2" customFormat="1" ht="33" customHeight="1">
      <c r="A293" s="38"/>
      <c r="B293" s="39"/>
      <c r="C293" s="218" t="s">
        <v>410</v>
      </c>
      <c r="D293" s="218" t="s">
        <v>132</v>
      </c>
      <c r="E293" s="219" t="s">
        <v>484</v>
      </c>
      <c r="F293" s="220" t="s">
        <v>485</v>
      </c>
      <c r="G293" s="221" t="s">
        <v>427</v>
      </c>
      <c r="H293" s="222">
        <v>27.59</v>
      </c>
      <c r="I293" s="223"/>
      <c r="J293" s="224">
        <f>ROUND(I293*H293,2)</f>
        <v>0</v>
      </c>
      <c r="K293" s="220" t="s">
        <v>155</v>
      </c>
      <c r="L293" s="44"/>
      <c r="M293" s="225" t="s">
        <v>1</v>
      </c>
      <c r="N293" s="226" t="s">
        <v>44</v>
      </c>
      <c r="O293" s="91"/>
      <c r="P293" s="227">
        <f>O293*H293</f>
        <v>0</v>
      </c>
      <c r="Q293" s="227">
        <v>0.1554</v>
      </c>
      <c r="R293" s="227">
        <f>Q293*H293</f>
        <v>4.287486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137</v>
      </c>
      <c r="AT293" s="229" t="s">
        <v>132</v>
      </c>
      <c r="AU293" s="229" t="s">
        <v>89</v>
      </c>
      <c r="AY293" s="17" t="s">
        <v>130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87</v>
      </c>
      <c r="BK293" s="230">
        <f>ROUND(I293*H293,2)</f>
        <v>0</v>
      </c>
      <c r="BL293" s="17" t="s">
        <v>137</v>
      </c>
      <c r="BM293" s="229" t="s">
        <v>951</v>
      </c>
    </row>
    <row r="294" spans="1:47" s="2" customFormat="1" ht="12">
      <c r="A294" s="38"/>
      <c r="B294" s="39"/>
      <c r="C294" s="40"/>
      <c r="D294" s="231" t="s">
        <v>139</v>
      </c>
      <c r="E294" s="40"/>
      <c r="F294" s="232" t="s">
        <v>487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139</v>
      </c>
      <c r="AU294" s="17" t="s">
        <v>89</v>
      </c>
    </row>
    <row r="295" spans="1:51" s="13" customFormat="1" ht="12">
      <c r="A295" s="13"/>
      <c r="B295" s="236"/>
      <c r="C295" s="237"/>
      <c r="D295" s="231" t="s">
        <v>141</v>
      </c>
      <c r="E295" s="238" t="s">
        <v>1</v>
      </c>
      <c r="F295" s="239" t="s">
        <v>952</v>
      </c>
      <c r="G295" s="237"/>
      <c r="H295" s="240">
        <v>27.59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141</v>
      </c>
      <c r="AU295" s="246" t="s">
        <v>89</v>
      </c>
      <c r="AV295" s="13" t="s">
        <v>89</v>
      </c>
      <c r="AW295" s="13" t="s">
        <v>35</v>
      </c>
      <c r="AX295" s="13" t="s">
        <v>79</v>
      </c>
      <c r="AY295" s="246" t="s">
        <v>130</v>
      </c>
    </row>
    <row r="296" spans="1:51" s="14" customFormat="1" ht="12">
      <c r="A296" s="14"/>
      <c r="B296" s="247"/>
      <c r="C296" s="248"/>
      <c r="D296" s="231" t="s">
        <v>141</v>
      </c>
      <c r="E296" s="249" t="s">
        <v>1</v>
      </c>
      <c r="F296" s="250" t="s">
        <v>151</v>
      </c>
      <c r="G296" s="248"/>
      <c r="H296" s="251">
        <v>27.59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7" t="s">
        <v>141</v>
      </c>
      <c r="AU296" s="257" t="s">
        <v>89</v>
      </c>
      <c r="AV296" s="14" t="s">
        <v>137</v>
      </c>
      <c r="AW296" s="14" t="s">
        <v>35</v>
      </c>
      <c r="AX296" s="14" t="s">
        <v>87</v>
      </c>
      <c r="AY296" s="257" t="s">
        <v>130</v>
      </c>
    </row>
    <row r="297" spans="1:65" s="2" customFormat="1" ht="16.5" customHeight="1">
      <c r="A297" s="38"/>
      <c r="B297" s="39"/>
      <c r="C297" s="269" t="s">
        <v>417</v>
      </c>
      <c r="D297" s="269" t="s">
        <v>198</v>
      </c>
      <c r="E297" s="270" t="s">
        <v>491</v>
      </c>
      <c r="F297" s="271" t="s">
        <v>492</v>
      </c>
      <c r="G297" s="272" t="s">
        <v>427</v>
      </c>
      <c r="H297" s="273">
        <v>28.142</v>
      </c>
      <c r="I297" s="274"/>
      <c r="J297" s="275">
        <f>ROUND(I297*H297,2)</f>
        <v>0</v>
      </c>
      <c r="K297" s="271" t="s">
        <v>155</v>
      </c>
      <c r="L297" s="276"/>
      <c r="M297" s="277" t="s">
        <v>1</v>
      </c>
      <c r="N297" s="278" t="s">
        <v>44</v>
      </c>
      <c r="O297" s="91"/>
      <c r="P297" s="227">
        <f>O297*H297</f>
        <v>0</v>
      </c>
      <c r="Q297" s="227">
        <v>0.08</v>
      </c>
      <c r="R297" s="227">
        <f>Q297*H297</f>
        <v>2.25136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188</v>
      </c>
      <c r="AT297" s="229" t="s">
        <v>198</v>
      </c>
      <c r="AU297" s="229" t="s">
        <v>89</v>
      </c>
      <c r="AY297" s="17" t="s">
        <v>130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87</v>
      </c>
      <c r="BK297" s="230">
        <f>ROUND(I297*H297,2)</f>
        <v>0</v>
      </c>
      <c r="BL297" s="17" t="s">
        <v>137</v>
      </c>
      <c r="BM297" s="229" t="s">
        <v>953</v>
      </c>
    </row>
    <row r="298" spans="1:47" s="2" customFormat="1" ht="12">
      <c r="A298" s="38"/>
      <c r="B298" s="39"/>
      <c r="C298" s="40"/>
      <c r="D298" s="231" t="s">
        <v>139</v>
      </c>
      <c r="E298" s="40"/>
      <c r="F298" s="232" t="s">
        <v>492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139</v>
      </c>
      <c r="AU298" s="17" t="s">
        <v>89</v>
      </c>
    </row>
    <row r="299" spans="1:51" s="13" customFormat="1" ht="12">
      <c r="A299" s="13"/>
      <c r="B299" s="236"/>
      <c r="C299" s="237"/>
      <c r="D299" s="231" t="s">
        <v>141</v>
      </c>
      <c r="E299" s="238" t="s">
        <v>1</v>
      </c>
      <c r="F299" s="239" t="s">
        <v>952</v>
      </c>
      <c r="G299" s="237"/>
      <c r="H299" s="240">
        <v>27.59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141</v>
      </c>
      <c r="AU299" s="246" t="s">
        <v>89</v>
      </c>
      <c r="AV299" s="13" t="s">
        <v>89</v>
      </c>
      <c r="AW299" s="13" t="s">
        <v>35</v>
      </c>
      <c r="AX299" s="13" t="s">
        <v>79</v>
      </c>
      <c r="AY299" s="246" t="s">
        <v>130</v>
      </c>
    </row>
    <row r="300" spans="1:51" s="14" customFormat="1" ht="12">
      <c r="A300" s="14"/>
      <c r="B300" s="247"/>
      <c r="C300" s="248"/>
      <c r="D300" s="231" t="s">
        <v>141</v>
      </c>
      <c r="E300" s="249" t="s">
        <v>1</v>
      </c>
      <c r="F300" s="250" t="s">
        <v>151</v>
      </c>
      <c r="G300" s="248"/>
      <c r="H300" s="251">
        <v>27.59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7" t="s">
        <v>141</v>
      </c>
      <c r="AU300" s="257" t="s">
        <v>89</v>
      </c>
      <c r="AV300" s="14" t="s">
        <v>137</v>
      </c>
      <c r="AW300" s="14" t="s">
        <v>35</v>
      </c>
      <c r="AX300" s="14" t="s">
        <v>87</v>
      </c>
      <c r="AY300" s="257" t="s">
        <v>130</v>
      </c>
    </row>
    <row r="301" spans="1:51" s="13" customFormat="1" ht="12">
      <c r="A301" s="13"/>
      <c r="B301" s="236"/>
      <c r="C301" s="237"/>
      <c r="D301" s="231" t="s">
        <v>141</v>
      </c>
      <c r="E301" s="237"/>
      <c r="F301" s="239" t="s">
        <v>954</v>
      </c>
      <c r="G301" s="237"/>
      <c r="H301" s="240">
        <v>28.142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141</v>
      </c>
      <c r="AU301" s="246" t="s">
        <v>89</v>
      </c>
      <c r="AV301" s="13" t="s">
        <v>89</v>
      </c>
      <c r="AW301" s="13" t="s">
        <v>4</v>
      </c>
      <c r="AX301" s="13" t="s">
        <v>87</v>
      </c>
      <c r="AY301" s="246" t="s">
        <v>130</v>
      </c>
    </row>
    <row r="302" spans="1:63" s="12" customFormat="1" ht="20.85" customHeight="1">
      <c r="A302" s="12"/>
      <c r="B302" s="202"/>
      <c r="C302" s="203"/>
      <c r="D302" s="204" t="s">
        <v>78</v>
      </c>
      <c r="E302" s="216" t="s">
        <v>523</v>
      </c>
      <c r="F302" s="216" t="s">
        <v>524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SUM(P303:P311)</f>
        <v>0</v>
      </c>
      <c r="Q302" s="210"/>
      <c r="R302" s="211">
        <f>SUM(R303:R311)</f>
        <v>0</v>
      </c>
      <c r="S302" s="210"/>
      <c r="T302" s="212">
        <f>SUM(T303:T311)</f>
        <v>273.92305000000005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87</v>
      </c>
      <c r="AT302" s="214" t="s">
        <v>78</v>
      </c>
      <c r="AU302" s="214" t="s">
        <v>89</v>
      </c>
      <c r="AY302" s="213" t="s">
        <v>130</v>
      </c>
      <c r="BK302" s="215">
        <f>SUM(BK303:BK311)</f>
        <v>0</v>
      </c>
    </row>
    <row r="303" spans="1:65" s="2" customFormat="1" ht="24.15" customHeight="1">
      <c r="A303" s="38"/>
      <c r="B303" s="39"/>
      <c r="C303" s="218" t="s">
        <v>424</v>
      </c>
      <c r="D303" s="218" t="s">
        <v>132</v>
      </c>
      <c r="E303" s="219" t="s">
        <v>543</v>
      </c>
      <c r="F303" s="220" t="s">
        <v>544</v>
      </c>
      <c r="G303" s="221" t="s">
        <v>249</v>
      </c>
      <c r="H303" s="222">
        <v>293.15</v>
      </c>
      <c r="I303" s="223"/>
      <c r="J303" s="224">
        <f>ROUND(I303*H303,2)</f>
        <v>0</v>
      </c>
      <c r="K303" s="220" t="s">
        <v>136</v>
      </c>
      <c r="L303" s="44"/>
      <c r="M303" s="225" t="s">
        <v>1</v>
      </c>
      <c r="N303" s="226" t="s">
        <v>44</v>
      </c>
      <c r="O303" s="91"/>
      <c r="P303" s="227">
        <f>O303*H303</f>
        <v>0</v>
      </c>
      <c r="Q303" s="227">
        <v>0</v>
      </c>
      <c r="R303" s="227">
        <f>Q303*H303</f>
        <v>0</v>
      </c>
      <c r="S303" s="227">
        <v>0.29</v>
      </c>
      <c r="T303" s="228">
        <f>S303*H303</f>
        <v>85.0135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137</v>
      </c>
      <c r="AT303" s="229" t="s">
        <v>132</v>
      </c>
      <c r="AU303" s="229" t="s">
        <v>152</v>
      </c>
      <c r="AY303" s="17" t="s">
        <v>130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87</v>
      </c>
      <c r="BK303" s="230">
        <f>ROUND(I303*H303,2)</f>
        <v>0</v>
      </c>
      <c r="BL303" s="17" t="s">
        <v>137</v>
      </c>
      <c r="BM303" s="229" t="s">
        <v>955</v>
      </c>
    </row>
    <row r="304" spans="1:47" s="2" customFormat="1" ht="12">
      <c r="A304" s="38"/>
      <c r="B304" s="39"/>
      <c r="C304" s="40"/>
      <c r="D304" s="231" t="s">
        <v>139</v>
      </c>
      <c r="E304" s="40"/>
      <c r="F304" s="232" t="s">
        <v>546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139</v>
      </c>
      <c r="AU304" s="17" t="s">
        <v>152</v>
      </c>
    </row>
    <row r="305" spans="1:51" s="13" customFormat="1" ht="12">
      <c r="A305" s="13"/>
      <c r="B305" s="236"/>
      <c r="C305" s="237"/>
      <c r="D305" s="231" t="s">
        <v>141</v>
      </c>
      <c r="E305" s="238" t="s">
        <v>1</v>
      </c>
      <c r="F305" s="239" t="s">
        <v>956</v>
      </c>
      <c r="G305" s="237"/>
      <c r="H305" s="240">
        <v>293.15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141</v>
      </c>
      <c r="AU305" s="246" t="s">
        <v>152</v>
      </c>
      <c r="AV305" s="13" t="s">
        <v>89</v>
      </c>
      <c r="AW305" s="13" t="s">
        <v>35</v>
      </c>
      <c r="AX305" s="13" t="s">
        <v>87</v>
      </c>
      <c r="AY305" s="246" t="s">
        <v>130</v>
      </c>
    </row>
    <row r="306" spans="1:65" s="2" customFormat="1" ht="24.15" customHeight="1">
      <c r="A306" s="38"/>
      <c r="B306" s="39"/>
      <c r="C306" s="218" t="s">
        <v>430</v>
      </c>
      <c r="D306" s="218" t="s">
        <v>132</v>
      </c>
      <c r="E306" s="219" t="s">
        <v>801</v>
      </c>
      <c r="F306" s="220" t="s">
        <v>802</v>
      </c>
      <c r="G306" s="221" t="s">
        <v>249</v>
      </c>
      <c r="H306" s="222">
        <v>293.15</v>
      </c>
      <c r="I306" s="223"/>
      <c r="J306" s="224">
        <f>ROUND(I306*H306,2)</f>
        <v>0</v>
      </c>
      <c r="K306" s="220" t="s">
        <v>136</v>
      </c>
      <c r="L306" s="44"/>
      <c r="M306" s="225" t="s">
        <v>1</v>
      </c>
      <c r="N306" s="226" t="s">
        <v>44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0.625</v>
      </c>
      <c r="T306" s="228">
        <f>S306*H306</f>
        <v>183.21875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137</v>
      </c>
      <c r="AT306" s="229" t="s">
        <v>132</v>
      </c>
      <c r="AU306" s="229" t="s">
        <v>152</v>
      </c>
      <c r="AY306" s="17" t="s">
        <v>130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87</v>
      </c>
      <c r="BK306" s="230">
        <f>ROUND(I306*H306,2)</f>
        <v>0</v>
      </c>
      <c r="BL306" s="17" t="s">
        <v>137</v>
      </c>
      <c r="BM306" s="229" t="s">
        <v>957</v>
      </c>
    </row>
    <row r="307" spans="1:47" s="2" customFormat="1" ht="12">
      <c r="A307" s="38"/>
      <c r="B307" s="39"/>
      <c r="C307" s="40"/>
      <c r="D307" s="231" t="s">
        <v>139</v>
      </c>
      <c r="E307" s="40"/>
      <c r="F307" s="232" t="s">
        <v>804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139</v>
      </c>
      <c r="AU307" s="17" t="s">
        <v>152</v>
      </c>
    </row>
    <row r="308" spans="1:51" s="13" customFormat="1" ht="12">
      <c r="A308" s="13"/>
      <c r="B308" s="236"/>
      <c r="C308" s="237"/>
      <c r="D308" s="231" t="s">
        <v>141</v>
      </c>
      <c r="E308" s="238" t="s">
        <v>1</v>
      </c>
      <c r="F308" s="239" t="s">
        <v>956</v>
      </c>
      <c r="G308" s="237"/>
      <c r="H308" s="240">
        <v>293.15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141</v>
      </c>
      <c r="AU308" s="246" t="s">
        <v>152</v>
      </c>
      <c r="AV308" s="13" t="s">
        <v>89</v>
      </c>
      <c r="AW308" s="13" t="s">
        <v>35</v>
      </c>
      <c r="AX308" s="13" t="s">
        <v>87</v>
      </c>
      <c r="AY308" s="246" t="s">
        <v>130</v>
      </c>
    </row>
    <row r="309" spans="1:65" s="2" customFormat="1" ht="16.5" customHeight="1">
      <c r="A309" s="38"/>
      <c r="B309" s="39"/>
      <c r="C309" s="218" t="s">
        <v>435</v>
      </c>
      <c r="D309" s="218" t="s">
        <v>132</v>
      </c>
      <c r="E309" s="219" t="s">
        <v>548</v>
      </c>
      <c r="F309" s="220" t="s">
        <v>549</v>
      </c>
      <c r="G309" s="221" t="s">
        <v>427</v>
      </c>
      <c r="H309" s="222">
        <v>27.76</v>
      </c>
      <c r="I309" s="223"/>
      <c r="J309" s="224">
        <f>ROUND(I309*H309,2)</f>
        <v>0</v>
      </c>
      <c r="K309" s="220" t="s">
        <v>136</v>
      </c>
      <c r="L309" s="44"/>
      <c r="M309" s="225" t="s">
        <v>1</v>
      </c>
      <c r="N309" s="226" t="s">
        <v>44</v>
      </c>
      <c r="O309" s="91"/>
      <c r="P309" s="227">
        <f>O309*H309</f>
        <v>0</v>
      </c>
      <c r="Q309" s="227">
        <v>0</v>
      </c>
      <c r="R309" s="227">
        <f>Q309*H309</f>
        <v>0</v>
      </c>
      <c r="S309" s="227">
        <v>0.205</v>
      </c>
      <c r="T309" s="228">
        <f>S309*H309</f>
        <v>5.6908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137</v>
      </c>
      <c r="AT309" s="229" t="s">
        <v>132</v>
      </c>
      <c r="AU309" s="229" t="s">
        <v>152</v>
      </c>
      <c r="AY309" s="17" t="s">
        <v>130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87</v>
      </c>
      <c r="BK309" s="230">
        <f>ROUND(I309*H309,2)</f>
        <v>0</v>
      </c>
      <c r="BL309" s="17" t="s">
        <v>137</v>
      </c>
      <c r="BM309" s="229" t="s">
        <v>958</v>
      </c>
    </row>
    <row r="310" spans="1:47" s="2" customFormat="1" ht="12">
      <c r="A310" s="38"/>
      <c r="B310" s="39"/>
      <c r="C310" s="40"/>
      <c r="D310" s="231" t="s">
        <v>139</v>
      </c>
      <c r="E310" s="40"/>
      <c r="F310" s="232" t="s">
        <v>551</v>
      </c>
      <c r="G310" s="40"/>
      <c r="H310" s="40"/>
      <c r="I310" s="233"/>
      <c r="J310" s="40"/>
      <c r="K310" s="40"/>
      <c r="L310" s="44"/>
      <c r="M310" s="234"/>
      <c r="N310" s="235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139</v>
      </c>
      <c r="AU310" s="17" t="s">
        <v>152</v>
      </c>
    </row>
    <row r="311" spans="1:51" s="13" customFormat="1" ht="12">
      <c r="A311" s="13"/>
      <c r="B311" s="236"/>
      <c r="C311" s="237"/>
      <c r="D311" s="231" t="s">
        <v>141</v>
      </c>
      <c r="E311" s="238" t="s">
        <v>1</v>
      </c>
      <c r="F311" s="239" t="s">
        <v>959</v>
      </c>
      <c r="G311" s="237"/>
      <c r="H311" s="240">
        <v>27.76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141</v>
      </c>
      <c r="AU311" s="246" t="s">
        <v>152</v>
      </c>
      <c r="AV311" s="13" t="s">
        <v>89</v>
      </c>
      <c r="AW311" s="13" t="s">
        <v>35</v>
      </c>
      <c r="AX311" s="13" t="s">
        <v>87</v>
      </c>
      <c r="AY311" s="246" t="s">
        <v>130</v>
      </c>
    </row>
    <row r="312" spans="1:63" s="12" customFormat="1" ht="22.8" customHeight="1">
      <c r="A312" s="12"/>
      <c r="B312" s="202"/>
      <c r="C312" s="203"/>
      <c r="D312" s="204" t="s">
        <v>78</v>
      </c>
      <c r="E312" s="216" t="s">
        <v>553</v>
      </c>
      <c r="F312" s="216" t="s">
        <v>554</v>
      </c>
      <c r="G312" s="203"/>
      <c r="H312" s="203"/>
      <c r="I312" s="206"/>
      <c r="J312" s="217">
        <f>BK312</f>
        <v>0</v>
      </c>
      <c r="K312" s="203"/>
      <c r="L312" s="208"/>
      <c r="M312" s="209"/>
      <c r="N312" s="210"/>
      <c r="O312" s="210"/>
      <c r="P312" s="211">
        <f>SUM(P313:P338)</f>
        <v>0</v>
      </c>
      <c r="Q312" s="210"/>
      <c r="R312" s="211">
        <f>SUM(R313:R338)</f>
        <v>0</v>
      </c>
      <c r="S312" s="210"/>
      <c r="T312" s="212">
        <f>SUM(T313:T338)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3" t="s">
        <v>87</v>
      </c>
      <c r="AT312" s="214" t="s">
        <v>78</v>
      </c>
      <c r="AU312" s="214" t="s">
        <v>87</v>
      </c>
      <c r="AY312" s="213" t="s">
        <v>130</v>
      </c>
      <c r="BK312" s="215">
        <f>SUM(BK313:BK338)</f>
        <v>0</v>
      </c>
    </row>
    <row r="313" spans="1:65" s="2" customFormat="1" ht="21.75" customHeight="1">
      <c r="A313" s="38"/>
      <c r="B313" s="39"/>
      <c r="C313" s="218" t="s">
        <v>442</v>
      </c>
      <c r="D313" s="218" t="s">
        <v>132</v>
      </c>
      <c r="E313" s="219" t="s">
        <v>556</v>
      </c>
      <c r="F313" s="220" t="s">
        <v>557</v>
      </c>
      <c r="G313" s="221" t="s">
        <v>201</v>
      </c>
      <c r="H313" s="222">
        <v>85.014</v>
      </c>
      <c r="I313" s="223"/>
      <c r="J313" s="224">
        <f>ROUND(I313*H313,2)</f>
        <v>0</v>
      </c>
      <c r="K313" s="220" t="s">
        <v>136</v>
      </c>
      <c r="L313" s="44"/>
      <c r="M313" s="225" t="s">
        <v>1</v>
      </c>
      <c r="N313" s="226" t="s">
        <v>44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137</v>
      </c>
      <c r="AT313" s="229" t="s">
        <v>132</v>
      </c>
      <c r="AU313" s="229" t="s">
        <v>89</v>
      </c>
      <c r="AY313" s="17" t="s">
        <v>130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87</v>
      </c>
      <c r="BK313" s="230">
        <f>ROUND(I313*H313,2)</f>
        <v>0</v>
      </c>
      <c r="BL313" s="17" t="s">
        <v>137</v>
      </c>
      <c r="BM313" s="229" t="s">
        <v>960</v>
      </c>
    </row>
    <row r="314" spans="1:47" s="2" customFormat="1" ht="12">
      <c r="A314" s="38"/>
      <c r="B314" s="39"/>
      <c r="C314" s="40"/>
      <c r="D314" s="231" t="s">
        <v>139</v>
      </c>
      <c r="E314" s="40"/>
      <c r="F314" s="232" t="s">
        <v>559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139</v>
      </c>
      <c r="AU314" s="17" t="s">
        <v>89</v>
      </c>
    </row>
    <row r="315" spans="1:51" s="13" customFormat="1" ht="12">
      <c r="A315" s="13"/>
      <c r="B315" s="236"/>
      <c r="C315" s="237"/>
      <c r="D315" s="231" t="s">
        <v>141</v>
      </c>
      <c r="E315" s="238" t="s">
        <v>1</v>
      </c>
      <c r="F315" s="239" t="s">
        <v>961</v>
      </c>
      <c r="G315" s="237"/>
      <c r="H315" s="240">
        <v>85.014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141</v>
      </c>
      <c r="AU315" s="246" t="s">
        <v>89</v>
      </c>
      <c r="AV315" s="13" t="s">
        <v>89</v>
      </c>
      <c r="AW315" s="13" t="s">
        <v>35</v>
      </c>
      <c r="AX315" s="13" t="s">
        <v>79</v>
      </c>
      <c r="AY315" s="246" t="s">
        <v>130</v>
      </c>
    </row>
    <row r="316" spans="1:51" s="14" customFormat="1" ht="12">
      <c r="A316" s="14"/>
      <c r="B316" s="247"/>
      <c r="C316" s="248"/>
      <c r="D316" s="231" t="s">
        <v>141</v>
      </c>
      <c r="E316" s="249" t="s">
        <v>1</v>
      </c>
      <c r="F316" s="250" t="s">
        <v>151</v>
      </c>
      <c r="G316" s="248"/>
      <c r="H316" s="251">
        <v>85.014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141</v>
      </c>
      <c r="AU316" s="257" t="s">
        <v>89</v>
      </c>
      <c r="AV316" s="14" t="s">
        <v>137</v>
      </c>
      <c r="AW316" s="14" t="s">
        <v>35</v>
      </c>
      <c r="AX316" s="14" t="s">
        <v>87</v>
      </c>
      <c r="AY316" s="257" t="s">
        <v>130</v>
      </c>
    </row>
    <row r="317" spans="1:65" s="2" customFormat="1" ht="24.15" customHeight="1">
      <c r="A317" s="38"/>
      <c r="B317" s="39"/>
      <c r="C317" s="218" t="s">
        <v>446</v>
      </c>
      <c r="D317" s="218" t="s">
        <v>132</v>
      </c>
      <c r="E317" s="219" t="s">
        <v>562</v>
      </c>
      <c r="F317" s="220" t="s">
        <v>563</v>
      </c>
      <c r="G317" s="221" t="s">
        <v>201</v>
      </c>
      <c r="H317" s="222">
        <v>765.126</v>
      </c>
      <c r="I317" s="223"/>
      <c r="J317" s="224">
        <f>ROUND(I317*H317,2)</f>
        <v>0</v>
      </c>
      <c r="K317" s="220" t="s">
        <v>136</v>
      </c>
      <c r="L317" s="44"/>
      <c r="M317" s="225" t="s">
        <v>1</v>
      </c>
      <c r="N317" s="226" t="s">
        <v>44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137</v>
      </c>
      <c r="AT317" s="229" t="s">
        <v>132</v>
      </c>
      <c r="AU317" s="229" t="s">
        <v>89</v>
      </c>
      <c r="AY317" s="17" t="s">
        <v>130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87</v>
      </c>
      <c r="BK317" s="230">
        <f>ROUND(I317*H317,2)</f>
        <v>0</v>
      </c>
      <c r="BL317" s="17" t="s">
        <v>137</v>
      </c>
      <c r="BM317" s="229" t="s">
        <v>962</v>
      </c>
    </row>
    <row r="318" spans="1:47" s="2" customFormat="1" ht="12">
      <c r="A318" s="38"/>
      <c r="B318" s="39"/>
      <c r="C318" s="40"/>
      <c r="D318" s="231" t="s">
        <v>139</v>
      </c>
      <c r="E318" s="40"/>
      <c r="F318" s="232" t="s">
        <v>565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139</v>
      </c>
      <c r="AU318" s="17" t="s">
        <v>89</v>
      </c>
    </row>
    <row r="319" spans="1:47" s="2" customFormat="1" ht="12">
      <c r="A319" s="38"/>
      <c r="B319" s="39"/>
      <c r="C319" s="40"/>
      <c r="D319" s="231" t="s">
        <v>178</v>
      </c>
      <c r="E319" s="40"/>
      <c r="F319" s="268" t="s">
        <v>179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178</v>
      </c>
      <c r="AU319" s="17" t="s">
        <v>89</v>
      </c>
    </row>
    <row r="320" spans="1:51" s="13" customFormat="1" ht="12">
      <c r="A320" s="13"/>
      <c r="B320" s="236"/>
      <c r="C320" s="237"/>
      <c r="D320" s="231" t="s">
        <v>141</v>
      </c>
      <c r="E320" s="238" t="s">
        <v>1</v>
      </c>
      <c r="F320" s="239" t="s">
        <v>963</v>
      </c>
      <c r="G320" s="237"/>
      <c r="H320" s="240">
        <v>765.126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141</v>
      </c>
      <c r="AU320" s="246" t="s">
        <v>89</v>
      </c>
      <c r="AV320" s="13" t="s">
        <v>89</v>
      </c>
      <c r="AW320" s="13" t="s">
        <v>35</v>
      </c>
      <c r="AX320" s="13" t="s">
        <v>79</v>
      </c>
      <c r="AY320" s="246" t="s">
        <v>130</v>
      </c>
    </row>
    <row r="321" spans="1:51" s="14" customFormat="1" ht="12">
      <c r="A321" s="14"/>
      <c r="B321" s="247"/>
      <c r="C321" s="248"/>
      <c r="D321" s="231" t="s">
        <v>141</v>
      </c>
      <c r="E321" s="249" t="s">
        <v>1</v>
      </c>
      <c r="F321" s="250" t="s">
        <v>151</v>
      </c>
      <c r="G321" s="248"/>
      <c r="H321" s="251">
        <v>765.126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7" t="s">
        <v>141</v>
      </c>
      <c r="AU321" s="257" t="s">
        <v>89</v>
      </c>
      <c r="AV321" s="14" t="s">
        <v>137</v>
      </c>
      <c r="AW321" s="14" t="s">
        <v>35</v>
      </c>
      <c r="AX321" s="14" t="s">
        <v>87</v>
      </c>
      <c r="AY321" s="257" t="s">
        <v>130</v>
      </c>
    </row>
    <row r="322" spans="1:65" s="2" customFormat="1" ht="21.75" customHeight="1">
      <c r="A322" s="38"/>
      <c r="B322" s="39"/>
      <c r="C322" s="218" t="s">
        <v>450</v>
      </c>
      <c r="D322" s="218" t="s">
        <v>132</v>
      </c>
      <c r="E322" s="219" t="s">
        <v>568</v>
      </c>
      <c r="F322" s="220" t="s">
        <v>569</v>
      </c>
      <c r="G322" s="221" t="s">
        <v>201</v>
      </c>
      <c r="H322" s="222">
        <v>189.476</v>
      </c>
      <c r="I322" s="223"/>
      <c r="J322" s="224">
        <f>ROUND(I322*H322,2)</f>
        <v>0</v>
      </c>
      <c r="K322" s="220" t="s">
        <v>136</v>
      </c>
      <c r="L322" s="44"/>
      <c r="M322" s="225" t="s">
        <v>1</v>
      </c>
      <c r="N322" s="226" t="s">
        <v>44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137</v>
      </c>
      <c r="AT322" s="229" t="s">
        <v>132</v>
      </c>
      <c r="AU322" s="229" t="s">
        <v>89</v>
      </c>
      <c r="AY322" s="17" t="s">
        <v>130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87</v>
      </c>
      <c r="BK322" s="230">
        <f>ROUND(I322*H322,2)</f>
        <v>0</v>
      </c>
      <c r="BL322" s="17" t="s">
        <v>137</v>
      </c>
      <c r="BM322" s="229" t="s">
        <v>964</v>
      </c>
    </row>
    <row r="323" spans="1:47" s="2" customFormat="1" ht="12">
      <c r="A323" s="38"/>
      <c r="B323" s="39"/>
      <c r="C323" s="40"/>
      <c r="D323" s="231" t="s">
        <v>139</v>
      </c>
      <c r="E323" s="40"/>
      <c r="F323" s="232" t="s">
        <v>571</v>
      </c>
      <c r="G323" s="40"/>
      <c r="H323" s="40"/>
      <c r="I323" s="233"/>
      <c r="J323" s="40"/>
      <c r="K323" s="40"/>
      <c r="L323" s="44"/>
      <c r="M323" s="234"/>
      <c r="N323" s="235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139</v>
      </c>
      <c r="AU323" s="17" t="s">
        <v>89</v>
      </c>
    </row>
    <row r="324" spans="1:47" s="2" customFormat="1" ht="12">
      <c r="A324" s="38"/>
      <c r="B324" s="39"/>
      <c r="C324" s="40"/>
      <c r="D324" s="231" t="s">
        <v>178</v>
      </c>
      <c r="E324" s="40"/>
      <c r="F324" s="268" t="s">
        <v>572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178</v>
      </c>
      <c r="AU324" s="17" t="s">
        <v>89</v>
      </c>
    </row>
    <row r="325" spans="1:51" s="13" customFormat="1" ht="12">
      <c r="A325" s="13"/>
      <c r="B325" s="236"/>
      <c r="C325" s="237"/>
      <c r="D325" s="231" t="s">
        <v>141</v>
      </c>
      <c r="E325" s="238" t="s">
        <v>1</v>
      </c>
      <c r="F325" s="239" t="s">
        <v>965</v>
      </c>
      <c r="G325" s="237"/>
      <c r="H325" s="240">
        <v>189.476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141</v>
      </c>
      <c r="AU325" s="246" t="s">
        <v>89</v>
      </c>
      <c r="AV325" s="13" t="s">
        <v>89</v>
      </c>
      <c r="AW325" s="13" t="s">
        <v>35</v>
      </c>
      <c r="AX325" s="13" t="s">
        <v>79</v>
      </c>
      <c r="AY325" s="246" t="s">
        <v>130</v>
      </c>
    </row>
    <row r="326" spans="1:51" s="14" customFormat="1" ht="12">
      <c r="A326" s="14"/>
      <c r="B326" s="247"/>
      <c r="C326" s="248"/>
      <c r="D326" s="231" t="s">
        <v>141</v>
      </c>
      <c r="E326" s="249" t="s">
        <v>1</v>
      </c>
      <c r="F326" s="250" t="s">
        <v>151</v>
      </c>
      <c r="G326" s="248"/>
      <c r="H326" s="251">
        <v>189.476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7" t="s">
        <v>141</v>
      </c>
      <c r="AU326" s="257" t="s">
        <v>89</v>
      </c>
      <c r="AV326" s="14" t="s">
        <v>137</v>
      </c>
      <c r="AW326" s="14" t="s">
        <v>35</v>
      </c>
      <c r="AX326" s="14" t="s">
        <v>87</v>
      </c>
      <c r="AY326" s="257" t="s">
        <v>130</v>
      </c>
    </row>
    <row r="327" spans="1:65" s="2" customFormat="1" ht="24.15" customHeight="1">
      <c r="A327" s="38"/>
      <c r="B327" s="39"/>
      <c r="C327" s="218" t="s">
        <v>454</v>
      </c>
      <c r="D327" s="218" t="s">
        <v>132</v>
      </c>
      <c r="E327" s="219" t="s">
        <v>575</v>
      </c>
      <c r="F327" s="220" t="s">
        <v>576</v>
      </c>
      <c r="G327" s="221" t="s">
        <v>201</v>
      </c>
      <c r="H327" s="222">
        <v>1705.284</v>
      </c>
      <c r="I327" s="223"/>
      <c r="J327" s="224">
        <f>ROUND(I327*H327,2)</f>
        <v>0</v>
      </c>
      <c r="K327" s="220" t="s">
        <v>136</v>
      </c>
      <c r="L327" s="44"/>
      <c r="M327" s="225" t="s">
        <v>1</v>
      </c>
      <c r="N327" s="226" t="s">
        <v>44</v>
      </c>
      <c r="O327" s="91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137</v>
      </c>
      <c r="AT327" s="229" t="s">
        <v>132</v>
      </c>
      <c r="AU327" s="229" t="s">
        <v>89</v>
      </c>
      <c r="AY327" s="17" t="s">
        <v>130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87</v>
      </c>
      <c r="BK327" s="230">
        <f>ROUND(I327*H327,2)</f>
        <v>0</v>
      </c>
      <c r="BL327" s="17" t="s">
        <v>137</v>
      </c>
      <c r="BM327" s="229" t="s">
        <v>966</v>
      </c>
    </row>
    <row r="328" spans="1:47" s="2" customFormat="1" ht="12">
      <c r="A328" s="38"/>
      <c r="B328" s="39"/>
      <c r="C328" s="40"/>
      <c r="D328" s="231" t="s">
        <v>139</v>
      </c>
      <c r="E328" s="40"/>
      <c r="F328" s="232" t="s">
        <v>565</v>
      </c>
      <c r="G328" s="40"/>
      <c r="H328" s="40"/>
      <c r="I328" s="233"/>
      <c r="J328" s="40"/>
      <c r="K328" s="40"/>
      <c r="L328" s="44"/>
      <c r="M328" s="234"/>
      <c r="N328" s="235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139</v>
      </c>
      <c r="AU328" s="17" t="s">
        <v>89</v>
      </c>
    </row>
    <row r="329" spans="1:47" s="2" customFormat="1" ht="12">
      <c r="A329" s="38"/>
      <c r="B329" s="39"/>
      <c r="C329" s="40"/>
      <c r="D329" s="231" t="s">
        <v>178</v>
      </c>
      <c r="E329" s="40"/>
      <c r="F329" s="268" t="s">
        <v>179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178</v>
      </c>
      <c r="AU329" s="17" t="s">
        <v>89</v>
      </c>
    </row>
    <row r="330" spans="1:51" s="13" customFormat="1" ht="12">
      <c r="A330" s="13"/>
      <c r="B330" s="236"/>
      <c r="C330" s="237"/>
      <c r="D330" s="231" t="s">
        <v>141</v>
      </c>
      <c r="E330" s="238" t="s">
        <v>1</v>
      </c>
      <c r="F330" s="239" t="s">
        <v>967</v>
      </c>
      <c r="G330" s="237"/>
      <c r="H330" s="240">
        <v>1705.284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141</v>
      </c>
      <c r="AU330" s="246" t="s">
        <v>89</v>
      </c>
      <c r="AV330" s="13" t="s">
        <v>89</v>
      </c>
      <c r="AW330" s="13" t="s">
        <v>35</v>
      </c>
      <c r="AX330" s="13" t="s">
        <v>79</v>
      </c>
      <c r="AY330" s="246" t="s">
        <v>130</v>
      </c>
    </row>
    <row r="331" spans="1:51" s="14" customFormat="1" ht="12">
      <c r="A331" s="14"/>
      <c r="B331" s="247"/>
      <c r="C331" s="248"/>
      <c r="D331" s="231" t="s">
        <v>141</v>
      </c>
      <c r="E331" s="249" t="s">
        <v>1</v>
      </c>
      <c r="F331" s="250" t="s">
        <v>151</v>
      </c>
      <c r="G331" s="248"/>
      <c r="H331" s="251">
        <v>1705.284</v>
      </c>
      <c r="I331" s="252"/>
      <c r="J331" s="248"/>
      <c r="K331" s="248"/>
      <c r="L331" s="253"/>
      <c r="M331" s="254"/>
      <c r="N331" s="255"/>
      <c r="O331" s="255"/>
      <c r="P331" s="255"/>
      <c r="Q331" s="255"/>
      <c r="R331" s="255"/>
      <c r="S331" s="255"/>
      <c r="T331" s="25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7" t="s">
        <v>141</v>
      </c>
      <c r="AU331" s="257" t="s">
        <v>89</v>
      </c>
      <c r="AV331" s="14" t="s">
        <v>137</v>
      </c>
      <c r="AW331" s="14" t="s">
        <v>35</v>
      </c>
      <c r="AX331" s="14" t="s">
        <v>87</v>
      </c>
      <c r="AY331" s="257" t="s">
        <v>130</v>
      </c>
    </row>
    <row r="332" spans="1:65" s="2" customFormat="1" ht="37.8" customHeight="1">
      <c r="A332" s="38"/>
      <c r="B332" s="39"/>
      <c r="C332" s="218" t="s">
        <v>458</v>
      </c>
      <c r="D332" s="218" t="s">
        <v>132</v>
      </c>
      <c r="E332" s="219" t="s">
        <v>592</v>
      </c>
      <c r="F332" s="220" t="s">
        <v>593</v>
      </c>
      <c r="G332" s="221" t="s">
        <v>201</v>
      </c>
      <c r="H332" s="222">
        <v>189.476</v>
      </c>
      <c r="I332" s="223"/>
      <c r="J332" s="224">
        <f>ROUND(I332*H332,2)</f>
        <v>0</v>
      </c>
      <c r="K332" s="220" t="s">
        <v>136</v>
      </c>
      <c r="L332" s="44"/>
      <c r="M332" s="225" t="s">
        <v>1</v>
      </c>
      <c r="N332" s="226" t="s">
        <v>44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137</v>
      </c>
      <c r="AT332" s="229" t="s">
        <v>132</v>
      </c>
      <c r="AU332" s="229" t="s">
        <v>89</v>
      </c>
      <c r="AY332" s="17" t="s">
        <v>130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87</v>
      </c>
      <c r="BK332" s="230">
        <f>ROUND(I332*H332,2)</f>
        <v>0</v>
      </c>
      <c r="BL332" s="17" t="s">
        <v>137</v>
      </c>
      <c r="BM332" s="229" t="s">
        <v>968</v>
      </c>
    </row>
    <row r="333" spans="1:47" s="2" customFormat="1" ht="12">
      <c r="A333" s="38"/>
      <c r="B333" s="39"/>
      <c r="C333" s="40"/>
      <c r="D333" s="231" t="s">
        <v>139</v>
      </c>
      <c r="E333" s="40"/>
      <c r="F333" s="232" t="s">
        <v>595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139</v>
      </c>
      <c r="AU333" s="17" t="s">
        <v>89</v>
      </c>
    </row>
    <row r="334" spans="1:51" s="13" customFormat="1" ht="12">
      <c r="A334" s="13"/>
      <c r="B334" s="236"/>
      <c r="C334" s="237"/>
      <c r="D334" s="231" t="s">
        <v>141</v>
      </c>
      <c r="E334" s="238" t="s">
        <v>1</v>
      </c>
      <c r="F334" s="239" t="s">
        <v>969</v>
      </c>
      <c r="G334" s="237"/>
      <c r="H334" s="240">
        <v>189.476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141</v>
      </c>
      <c r="AU334" s="246" t="s">
        <v>89</v>
      </c>
      <c r="AV334" s="13" t="s">
        <v>89</v>
      </c>
      <c r="AW334" s="13" t="s">
        <v>35</v>
      </c>
      <c r="AX334" s="13" t="s">
        <v>79</v>
      </c>
      <c r="AY334" s="246" t="s">
        <v>130</v>
      </c>
    </row>
    <row r="335" spans="1:51" s="14" customFormat="1" ht="12">
      <c r="A335" s="14"/>
      <c r="B335" s="247"/>
      <c r="C335" s="248"/>
      <c r="D335" s="231" t="s">
        <v>141</v>
      </c>
      <c r="E335" s="249" t="s">
        <v>1</v>
      </c>
      <c r="F335" s="250" t="s">
        <v>151</v>
      </c>
      <c r="G335" s="248"/>
      <c r="H335" s="251">
        <v>189.476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141</v>
      </c>
      <c r="AU335" s="257" t="s">
        <v>89</v>
      </c>
      <c r="AV335" s="14" t="s">
        <v>137</v>
      </c>
      <c r="AW335" s="14" t="s">
        <v>35</v>
      </c>
      <c r="AX335" s="14" t="s">
        <v>87</v>
      </c>
      <c r="AY335" s="257" t="s">
        <v>130</v>
      </c>
    </row>
    <row r="336" spans="1:65" s="2" customFormat="1" ht="44.25" customHeight="1">
      <c r="A336" s="38"/>
      <c r="B336" s="39"/>
      <c r="C336" s="218" t="s">
        <v>462</v>
      </c>
      <c r="D336" s="218" t="s">
        <v>132</v>
      </c>
      <c r="E336" s="219" t="s">
        <v>603</v>
      </c>
      <c r="F336" s="220" t="s">
        <v>210</v>
      </c>
      <c r="G336" s="221" t="s">
        <v>201</v>
      </c>
      <c r="H336" s="222">
        <v>85.014</v>
      </c>
      <c r="I336" s="223"/>
      <c r="J336" s="224">
        <f>ROUND(I336*H336,2)</f>
        <v>0</v>
      </c>
      <c r="K336" s="220" t="s">
        <v>136</v>
      </c>
      <c r="L336" s="44"/>
      <c r="M336" s="225" t="s">
        <v>1</v>
      </c>
      <c r="N336" s="226" t="s">
        <v>44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137</v>
      </c>
      <c r="AT336" s="229" t="s">
        <v>132</v>
      </c>
      <c r="AU336" s="229" t="s">
        <v>89</v>
      </c>
      <c r="AY336" s="17" t="s">
        <v>130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87</v>
      </c>
      <c r="BK336" s="230">
        <f>ROUND(I336*H336,2)</f>
        <v>0</v>
      </c>
      <c r="BL336" s="17" t="s">
        <v>137</v>
      </c>
      <c r="BM336" s="229" t="s">
        <v>970</v>
      </c>
    </row>
    <row r="337" spans="1:47" s="2" customFormat="1" ht="12">
      <c r="A337" s="38"/>
      <c r="B337" s="39"/>
      <c r="C337" s="40"/>
      <c r="D337" s="231" t="s">
        <v>139</v>
      </c>
      <c r="E337" s="40"/>
      <c r="F337" s="232" t="s">
        <v>210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139</v>
      </c>
      <c r="AU337" s="17" t="s">
        <v>89</v>
      </c>
    </row>
    <row r="338" spans="1:51" s="13" customFormat="1" ht="12">
      <c r="A338" s="13"/>
      <c r="B338" s="236"/>
      <c r="C338" s="237"/>
      <c r="D338" s="231" t="s">
        <v>141</v>
      </c>
      <c r="E338" s="238" t="s">
        <v>1</v>
      </c>
      <c r="F338" s="239" t="s">
        <v>961</v>
      </c>
      <c r="G338" s="237"/>
      <c r="H338" s="240">
        <v>85.014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141</v>
      </c>
      <c r="AU338" s="246" t="s">
        <v>89</v>
      </c>
      <c r="AV338" s="13" t="s">
        <v>89</v>
      </c>
      <c r="AW338" s="13" t="s">
        <v>35</v>
      </c>
      <c r="AX338" s="13" t="s">
        <v>87</v>
      </c>
      <c r="AY338" s="246" t="s">
        <v>130</v>
      </c>
    </row>
    <row r="339" spans="1:63" s="12" customFormat="1" ht="22.8" customHeight="1">
      <c r="A339" s="12"/>
      <c r="B339" s="202"/>
      <c r="C339" s="203"/>
      <c r="D339" s="204" t="s">
        <v>78</v>
      </c>
      <c r="E339" s="216" t="s">
        <v>606</v>
      </c>
      <c r="F339" s="216" t="s">
        <v>607</v>
      </c>
      <c r="G339" s="203"/>
      <c r="H339" s="203"/>
      <c r="I339" s="206"/>
      <c r="J339" s="217">
        <f>BK339</f>
        <v>0</v>
      </c>
      <c r="K339" s="203"/>
      <c r="L339" s="208"/>
      <c r="M339" s="209"/>
      <c r="N339" s="210"/>
      <c r="O339" s="210"/>
      <c r="P339" s="211">
        <f>SUM(P340:P341)</f>
        <v>0</v>
      </c>
      <c r="Q339" s="210"/>
      <c r="R339" s="211">
        <f>SUM(R340:R341)</f>
        <v>0</v>
      </c>
      <c r="S339" s="210"/>
      <c r="T339" s="212">
        <f>SUM(T340:T341)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3" t="s">
        <v>87</v>
      </c>
      <c r="AT339" s="214" t="s">
        <v>78</v>
      </c>
      <c r="AU339" s="214" t="s">
        <v>87</v>
      </c>
      <c r="AY339" s="213" t="s">
        <v>130</v>
      </c>
      <c r="BK339" s="215">
        <f>SUM(BK340:BK341)</f>
        <v>0</v>
      </c>
    </row>
    <row r="340" spans="1:65" s="2" customFormat="1" ht="24.15" customHeight="1">
      <c r="A340" s="38"/>
      <c r="B340" s="39"/>
      <c r="C340" s="218" t="s">
        <v>467</v>
      </c>
      <c r="D340" s="218" t="s">
        <v>132</v>
      </c>
      <c r="E340" s="219" t="s">
        <v>609</v>
      </c>
      <c r="F340" s="220" t="s">
        <v>610</v>
      </c>
      <c r="G340" s="221" t="s">
        <v>201</v>
      </c>
      <c r="H340" s="222">
        <v>12.532</v>
      </c>
      <c r="I340" s="223"/>
      <c r="J340" s="224">
        <f>ROUND(I340*H340,2)</f>
        <v>0</v>
      </c>
      <c r="K340" s="220" t="s">
        <v>136</v>
      </c>
      <c r="L340" s="44"/>
      <c r="M340" s="225" t="s">
        <v>1</v>
      </c>
      <c r="N340" s="226" t="s">
        <v>44</v>
      </c>
      <c r="O340" s="91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137</v>
      </c>
      <c r="AT340" s="229" t="s">
        <v>132</v>
      </c>
      <c r="AU340" s="229" t="s">
        <v>89</v>
      </c>
      <c r="AY340" s="17" t="s">
        <v>130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87</v>
      </c>
      <c r="BK340" s="230">
        <f>ROUND(I340*H340,2)</f>
        <v>0</v>
      </c>
      <c r="BL340" s="17" t="s">
        <v>137</v>
      </c>
      <c r="BM340" s="229" t="s">
        <v>971</v>
      </c>
    </row>
    <row r="341" spans="1:47" s="2" customFormat="1" ht="12">
      <c r="A341" s="38"/>
      <c r="B341" s="39"/>
      <c r="C341" s="40"/>
      <c r="D341" s="231" t="s">
        <v>139</v>
      </c>
      <c r="E341" s="40"/>
      <c r="F341" s="232" t="s">
        <v>612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139</v>
      </c>
      <c r="AU341" s="17" t="s">
        <v>89</v>
      </c>
    </row>
    <row r="342" spans="1:63" s="12" customFormat="1" ht="25.9" customHeight="1">
      <c r="A342" s="12"/>
      <c r="B342" s="202"/>
      <c r="C342" s="203"/>
      <c r="D342" s="204" t="s">
        <v>78</v>
      </c>
      <c r="E342" s="205" t="s">
        <v>613</v>
      </c>
      <c r="F342" s="205" t="s">
        <v>614</v>
      </c>
      <c r="G342" s="203"/>
      <c r="H342" s="203"/>
      <c r="I342" s="206"/>
      <c r="J342" s="207">
        <f>BK342</f>
        <v>0</v>
      </c>
      <c r="K342" s="203"/>
      <c r="L342" s="208"/>
      <c r="M342" s="209"/>
      <c r="N342" s="210"/>
      <c r="O342" s="210"/>
      <c r="P342" s="211">
        <f>P343</f>
        <v>0</v>
      </c>
      <c r="Q342" s="210"/>
      <c r="R342" s="211">
        <f>R343</f>
        <v>0</v>
      </c>
      <c r="S342" s="210"/>
      <c r="T342" s="212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166</v>
      </c>
      <c r="AT342" s="214" t="s">
        <v>78</v>
      </c>
      <c r="AU342" s="214" t="s">
        <v>79</v>
      </c>
      <c r="AY342" s="213" t="s">
        <v>130</v>
      </c>
      <c r="BK342" s="215">
        <f>BK343</f>
        <v>0</v>
      </c>
    </row>
    <row r="343" spans="1:63" s="12" customFormat="1" ht="22.8" customHeight="1">
      <c r="A343" s="12"/>
      <c r="B343" s="202"/>
      <c r="C343" s="203"/>
      <c r="D343" s="204" t="s">
        <v>78</v>
      </c>
      <c r="E343" s="216" t="s">
        <v>615</v>
      </c>
      <c r="F343" s="216" t="s">
        <v>616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SUM(P344:P355)</f>
        <v>0</v>
      </c>
      <c r="Q343" s="210"/>
      <c r="R343" s="211">
        <f>SUM(R344:R355)</f>
        <v>0</v>
      </c>
      <c r="S343" s="210"/>
      <c r="T343" s="212">
        <f>SUM(T344:T355)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166</v>
      </c>
      <c r="AT343" s="214" t="s">
        <v>78</v>
      </c>
      <c r="AU343" s="214" t="s">
        <v>87</v>
      </c>
      <c r="AY343" s="213" t="s">
        <v>130</v>
      </c>
      <c r="BK343" s="215">
        <f>SUM(BK344:BK355)</f>
        <v>0</v>
      </c>
    </row>
    <row r="344" spans="1:65" s="2" customFormat="1" ht="16.5" customHeight="1">
      <c r="A344" s="38"/>
      <c r="B344" s="39"/>
      <c r="C344" s="218" t="s">
        <v>471</v>
      </c>
      <c r="D344" s="218" t="s">
        <v>132</v>
      </c>
      <c r="E344" s="219" t="s">
        <v>618</v>
      </c>
      <c r="F344" s="220" t="s">
        <v>619</v>
      </c>
      <c r="G344" s="221" t="s">
        <v>620</v>
      </c>
      <c r="H344" s="222">
        <v>1</v>
      </c>
      <c r="I344" s="223"/>
      <c r="J344" s="224">
        <f>ROUND(I344*H344,2)</f>
        <v>0</v>
      </c>
      <c r="K344" s="220" t="s">
        <v>136</v>
      </c>
      <c r="L344" s="44"/>
      <c r="M344" s="225" t="s">
        <v>1</v>
      </c>
      <c r="N344" s="226" t="s">
        <v>44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621</v>
      </c>
      <c r="AT344" s="229" t="s">
        <v>132</v>
      </c>
      <c r="AU344" s="229" t="s">
        <v>89</v>
      </c>
      <c r="AY344" s="17" t="s">
        <v>130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87</v>
      </c>
      <c r="BK344" s="230">
        <f>ROUND(I344*H344,2)</f>
        <v>0</v>
      </c>
      <c r="BL344" s="17" t="s">
        <v>621</v>
      </c>
      <c r="BM344" s="229" t="s">
        <v>972</v>
      </c>
    </row>
    <row r="345" spans="1:47" s="2" customFormat="1" ht="12">
      <c r="A345" s="38"/>
      <c r="B345" s="39"/>
      <c r="C345" s="40"/>
      <c r="D345" s="231" t="s">
        <v>139</v>
      </c>
      <c r="E345" s="40"/>
      <c r="F345" s="232" t="s">
        <v>623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139</v>
      </c>
      <c r="AU345" s="17" t="s">
        <v>89</v>
      </c>
    </row>
    <row r="346" spans="1:65" s="2" customFormat="1" ht="16.5" customHeight="1">
      <c r="A346" s="38"/>
      <c r="B346" s="39"/>
      <c r="C346" s="218" t="s">
        <v>476</v>
      </c>
      <c r="D346" s="218" t="s">
        <v>132</v>
      </c>
      <c r="E346" s="219" t="s">
        <v>625</v>
      </c>
      <c r="F346" s="220" t="s">
        <v>626</v>
      </c>
      <c r="G346" s="221" t="s">
        <v>620</v>
      </c>
      <c r="H346" s="222">
        <v>1</v>
      </c>
      <c r="I346" s="223"/>
      <c r="J346" s="224">
        <f>ROUND(I346*H346,2)</f>
        <v>0</v>
      </c>
      <c r="K346" s="220" t="s">
        <v>136</v>
      </c>
      <c r="L346" s="44"/>
      <c r="M346" s="225" t="s">
        <v>1</v>
      </c>
      <c r="N346" s="226" t="s">
        <v>44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621</v>
      </c>
      <c r="AT346" s="229" t="s">
        <v>132</v>
      </c>
      <c r="AU346" s="229" t="s">
        <v>89</v>
      </c>
      <c r="AY346" s="17" t="s">
        <v>130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87</v>
      </c>
      <c r="BK346" s="230">
        <f>ROUND(I346*H346,2)</f>
        <v>0</v>
      </c>
      <c r="BL346" s="17" t="s">
        <v>621</v>
      </c>
      <c r="BM346" s="229" t="s">
        <v>973</v>
      </c>
    </row>
    <row r="347" spans="1:47" s="2" customFormat="1" ht="12">
      <c r="A347" s="38"/>
      <c r="B347" s="39"/>
      <c r="C347" s="40"/>
      <c r="D347" s="231" t="s">
        <v>139</v>
      </c>
      <c r="E347" s="40"/>
      <c r="F347" s="232" t="s">
        <v>626</v>
      </c>
      <c r="G347" s="40"/>
      <c r="H347" s="40"/>
      <c r="I347" s="233"/>
      <c r="J347" s="40"/>
      <c r="K347" s="40"/>
      <c r="L347" s="44"/>
      <c r="M347" s="234"/>
      <c r="N347" s="235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139</v>
      </c>
      <c r="AU347" s="17" t="s">
        <v>89</v>
      </c>
    </row>
    <row r="348" spans="1:65" s="2" customFormat="1" ht="24.15" customHeight="1">
      <c r="A348" s="38"/>
      <c r="B348" s="39"/>
      <c r="C348" s="218" t="s">
        <v>483</v>
      </c>
      <c r="D348" s="218" t="s">
        <v>132</v>
      </c>
      <c r="E348" s="219" t="s">
        <v>629</v>
      </c>
      <c r="F348" s="220" t="s">
        <v>630</v>
      </c>
      <c r="G348" s="221" t="s">
        <v>438</v>
      </c>
      <c r="H348" s="222">
        <v>1</v>
      </c>
      <c r="I348" s="223"/>
      <c r="J348" s="224">
        <f>ROUND(I348*H348,2)</f>
        <v>0</v>
      </c>
      <c r="K348" s="220" t="s">
        <v>136</v>
      </c>
      <c r="L348" s="44"/>
      <c r="M348" s="225" t="s">
        <v>1</v>
      </c>
      <c r="N348" s="226" t="s">
        <v>44</v>
      </c>
      <c r="O348" s="91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621</v>
      </c>
      <c r="AT348" s="229" t="s">
        <v>132</v>
      </c>
      <c r="AU348" s="229" t="s">
        <v>89</v>
      </c>
      <c r="AY348" s="17" t="s">
        <v>130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87</v>
      </c>
      <c r="BK348" s="230">
        <f>ROUND(I348*H348,2)</f>
        <v>0</v>
      </c>
      <c r="BL348" s="17" t="s">
        <v>621</v>
      </c>
      <c r="BM348" s="229" t="s">
        <v>974</v>
      </c>
    </row>
    <row r="349" spans="1:47" s="2" customFormat="1" ht="12">
      <c r="A349" s="38"/>
      <c r="B349" s="39"/>
      <c r="C349" s="40"/>
      <c r="D349" s="231" t="s">
        <v>139</v>
      </c>
      <c r="E349" s="40"/>
      <c r="F349" s="232" t="s">
        <v>632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139</v>
      </c>
      <c r="AU349" s="17" t="s">
        <v>89</v>
      </c>
    </row>
    <row r="350" spans="1:65" s="2" customFormat="1" ht="16.5" customHeight="1">
      <c r="A350" s="38"/>
      <c r="B350" s="39"/>
      <c r="C350" s="218" t="s">
        <v>490</v>
      </c>
      <c r="D350" s="218" t="s">
        <v>132</v>
      </c>
      <c r="E350" s="219" t="s">
        <v>634</v>
      </c>
      <c r="F350" s="220" t="s">
        <v>635</v>
      </c>
      <c r="G350" s="221" t="s">
        <v>620</v>
      </c>
      <c r="H350" s="222">
        <v>1</v>
      </c>
      <c r="I350" s="223"/>
      <c r="J350" s="224">
        <f>ROUND(I350*H350,2)</f>
        <v>0</v>
      </c>
      <c r="K350" s="220" t="s">
        <v>136</v>
      </c>
      <c r="L350" s="44"/>
      <c r="M350" s="225" t="s">
        <v>1</v>
      </c>
      <c r="N350" s="226" t="s">
        <v>44</v>
      </c>
      <c r="O350" s="91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621</v>
      </c>
      <c r="AT350" s="229" t="s">
        <v>132</v>
      </c>
      <c r="AU350" s="229" t="s">
        <v>89</v>
      </c>
      <c r="AY350" s="17" t="s">
        <v>130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87</v>
      </c>
      <c r="BK350" s="230">
        <f>ROUND(I350*H350,2)</f>
        <v>0</v>
      </c>
      <c r="BL350" s="17" t="s">
        <v>621</v>
      </c>
      <c r="BM350" s="229" t="s">
        <v>975</v>
      </c>
    </row>
    <row r="351" spans="1:47" s="2" customFormat="1" ht="12">
      <c r="A351" s="38"/>
      <c r="B351" s="39"/>
      <c r="C351" s="40"/>
      <c r="D351" s="231" t="s">
        <v>139</v>
      </c>
      <c r="E351" s="40"/>
      <c r="F351" s="232" t="s">
        <v>635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139</v>
      </c>
      <c r="AU351" s="17" t="s">
        <v>89</v>
      </c>
    </row>
    <row r="352" spans="1:65" s="2" customFormat="1" ht="16.5" customHeight="1">
      <c r="A352" s="38"/>
      <c r="B352" s="39"/>
      <c r="C352" s="218" t="s">
        <v>495</v>
      </c>
      <c r="D352" s="218" t="s">
        <v>132</v>
      </c>
      <c r="E352" s="219" t="s">
        <v>638</v>
      </c>
      <c r="F352" s="220" t="s">
        <v>639</v>
      </c>
      <c r="G352" s="221" t="s">
        <v>620</v>
      </c>
      <c r="H352" s="222">
        <v>1</v>
      </c>
      <c r="I352" s="223"/>
      <c r="J352" s="224">
        <f>ROUND(I352*H352,2)</f>
        <v>0</v>
      </c>
      <c r="K352" s="220" t="s">
        <v>136</v>
      </c>
      <c r="L352" s="44"/>
      <c r="M352" s="225" t="s">
        <v>1</v>
      </c>
      <c r="N352" s="226" t="s">
        <v>44</v>
      </c>
      <c r="O352" s="91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621</v>
      </c>
      <c r="AT352" s="229" t="s">
        <v>132</v>
      </c>
      <c r="AU352" s="229" t="s">
        <v>89</v>
      </c>
      <c r="AY352" s="17" t="s">
        <v>130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87</v>
      </c>
      <c r="BK352" s="230">
        <f>ROUND(I352*H352,2)</f>
        <v>0</v>
      </c>
      <c r="BL352" s="17" t="s">
        <v>621</v>
      </c>
      <c r="BM352" s="229" t="s">
        <v>976</v>
      </c>
    </row>
    <row r="353" spans="1:47" s="2" customFormat="1" ht="12">
      <c r="A353" s="38"/>
      <c r="B353" s="39"/>
      <c r="C353" s="40"/>
      <c r="D353" s="231" t="s">
        <v>139</v>
      </c>
      <c r="E353" s="40"/>
      <c r="F353" s="232" t="s">
        <v>639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139</v>
      </c>
      <c r="AU353" s="17" t="s">
        <v>89</v>
      </c>
    </row>
    <row r="354" spans="1:65" s="2" customFormat="1" ht="16.5" customHeight="1">
      <c r="A354" s="38"/>
      <c r="B354" s="39"/>
      <c r="C354" s="218" t="s">
        <v>500</v>
      </c>
      <c r="D354" s="218" t="s">
        <v>132</v>
      </c>
      <c r="E354" s="219" t="s">
        <v>642</v>
      </c>
      <c r="F354" s="220" t="s">
        <v>643</v>
      </c>
      <c r="G354" s="221" t="s">
        <v>620</v>
      </c>
      <c r="H354" s="222">
        <v>1</v>
      </c>
      <c r="I354" s="223"/>
      <c r="J354" s="224">
        <f>ROUND(I354*H354,2)</f>
        <v>0</v>
      </c>
      <c r="K354" s="220" t="s">
        <v>136</v>
      </c>
      <c r="L354" s="44"/>
      <c r="M354" s="225" t="s">
        <v>1</v>
      </c>
      <c r="N354" s="226" t="s">
        <v>44</v>
      </c>
      <c r="O354" s="91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621</v>
      </c>
      <c r="AT354" s="229" t="s">
        <v>132</v>
      </c>
      <c r="AU354" s="229" t="s">
        <v>89</v>
      </c>
      <c r="AY354" s="17" t="s">
        <v>130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87</v>
      </c>
      <c r="BK354" s="230">
        <f>ROUND(I354*H354,2)</f>
        <v>0</v>
      </c>
      <c r="BL354" s="17" t="s">
        <v>621</v>
      </c>
      <c r="BM354" s="229" t="s">
        <v>977</v>
      </c>
    </row>
    <row r="355" spans="1:47" s="2" customFormat="1" ht="12">
      <c r="A355" s="38"/>
      <c r="B355" s="39"/>
      <c r="C355" s="40"/>
      <c r="D355" s="231" t="s">
        <v>139</v>
      </c>
      <c r="E355" s="40"/>
      <c r="F355" s="232" t="s">
        <v>643</v>
      </c>
      <c r="G355" s="40"/>
      <c r="H355" s="40"/>
      <c r="I355" s="233"/>
      <c r="J355" s="40"/>
      <c r="K355" s="40"/>
      <c r="L355" s="44"/>
      <c r="M355" s="279"/>
      <c r="N355" s="280"/>
      <c r="O355" s="281"/>
      <c r="P355" s="281"/>
      <c r="Q355" s="281"/>
      <c r="R355" s="281"/>
      <c r="S355" s="281"/>
      <c r="T355" s="28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139</v>
      </c>
      <c r="AU355" s="17" t="s">
        <v>89</v>
      </c>
    </row>
    <row r="356" spans="1:31" s="2" customFormat="1" ht="6.95" customHeight="1">
      <c r="A356" s="38"/>
      <c r="B356" s="66"/>
      <c r="C356" s="67"/>
      <c r="D356" s="67"/>
      <c r="E356" s="67"/>
      <c r="F356" s="67"/>
      <c r="G356" s="67"/>
      <c r="H356" s="67"/>
      <c r="I356" s="67"/>
      <c r="J356" s="67"/>
      <c r="K356" s="67"/>
      <c r="L356" s="44"/>
      <c r="M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</row>
  </sheetData>
  <sheetProtection password="CC35" sheet="1" objects="1" scenarios="1" formatColumns="0" formatRows="0" autoFilter="0"/>
  <autoFilter ref="C126:K3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NOOTEBOOK\HONZAS</dc:creator>
  <cp:keywords/>
  <dc:description/>
  <cp:lastModifiedBy>NOOTEBOOK\HONZAS</cp:lastModifiedBy>
  <dcterms:created xsi:type="dcterms:W3CDTF">2021-12-16T21:16:21Z</dcterms:created>
  <dcterms:modified xsi:type="dcterms:W3CDTF">2021-12-16T21:16:38Z</dcterms:modified>
  <cp:category/>
  <cp:version/>
  <cp:contentType/>
  <cp:contentStatus/>
</cp:coreProperties>
</file>