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300 - Úprava vodovodu ..." sheetId="2" r:id="rId2"/>
    <sheet name="VRN - Vedlejší rozpočtové..." sheetId="3" r:id="rId3"/>
    <sheet name="ON - Ostatní náklady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300 - Úprava vodovodu ...'!$C$86:$K$406</definedName>
    <definedName name="_xlnm.Print_Area" localSheetId="1">'SO 300 - Úprava vodovodu ...'!$C$4:$J$39,'SO 300 - Úprava vodovodu ...'!$C$45:$J$68,'SO 300 - Úprava vodovodu ...'!$C$74:$K$406</definedName>
    <definedName name="_xlnm._FilterDatabase" localSheetId="2" hidden="1">'VRN - Vedlejší rozpočtové...'!$C$82:$K$96</definedName>
    <definedName name="_xlnm.Print_Area" localSheetId="2">'VRN - Vedlejší rozpočtové...'!$C$4:$J$39,'VRN - Vedlejší rozpočtové...'!$C$45:$J$64,'VRN - Vedlejší rozpočtové...'!$C$70:$K$96</definedName>
    <definedName name="_xlnm._FilterDatabase" localSheetId="3" hidden="1">'ON - Ostatní náklady'!$C$80:$K$98</definedName>
    <definedName name="_xlnm.Print_Area" localSheetId="3">'ON - Ostatní náklady'!$C$4:$J$39,'ON - Ostatní náklady'!$C$45:$J$62,'ON - Ostatní náklady'!$C$68:$K$98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300 - Úprava vodovodu ...'!$86:$86</definedName>
    <definedName name="_xlnm.Print_Titles" localSheetId="2">'VRN - Vedlejší rozpočtové...'!$82:$82</definedName>
    <definedName name="_xlnm.Print_Titles" localSheetId="3">'ON - Ostatní náklady'!$80:$80</definedName>
  </definedNames>
  <calcPr fullCalcOnLoad="1"/>
</workbook>
</file>

<file path=xl/sharedStrings.xml><?xml version="1.0" encoding="utf-8"?>
<sst xmlns="http://schemas.openxmlformats.org/spreadsheetml/2006/main" count="4289" uniqueCount="784">
  <si>
    <t>Export Komplet</t>
  </si>
  <si>
    <t>VZ</t>
  </si>
  <si>
    <t>2.0</t>
  </si>
  <si>
    <t>ZAMOK</t>
  </si>
  <si>
    <t>False</t>
  </si>
  <si>
    <t>{19d137e5-16b8-49c4-bb9f-22629a2517ae}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</si>
  <si>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</si>
  <si>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</si>
  <si>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</si>
  <si>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</si>
  <si>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</si>
  <si>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</si>
  <si>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</si>
  <si>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</si>
  <si>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4/12/22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</si>
  <si>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</si>
  <si>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</si>
  <si>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II/335 - I. etapa, Mnichovice průtah</t>
  </si>
  <si>
    <t>KSO:</t>
  </si>
  <si>
    <t>827 13 11</t>
  </si>
  <si>
    <t>CC-CZ:</t>
  </si>
  <si>
    <t>22221</t>
  </si>
  <si>
    <t>Místo:</t>
  </si>
  <si>
    <t>Mnichovice</t>
  </si>
  <si>
    <t>Datum:</t>
  </si>
  <si>
    <t>4. 12. 2022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</si>
  <si>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</si>
  <si>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</si>
  <si>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</si>
  <si>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</si>
  <si>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</si>
  <si>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</si>
  <si>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</si>
  <si>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</si>
  <si>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</si>
  <si>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</si>
  <si>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</si>
  <si>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</si>
  <si>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</si>
  <si>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</si>
  <si>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</si>
  <si>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</si>
  <si>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</si>
  <si>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</si>
  <si>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</si>
  <si>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</si>
  <si>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</si>
  <si>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</si>
  <si>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</si>
  <si>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</si>
  <si>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</si>
  <si>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</si>
  <si>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</si>
  <si>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</si>
  <si>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</si>
  <si>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</si>
  <si>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</si>
  <si>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</si>
  <si>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</si>
  <si>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</si>
  <si>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</si>
  <si>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</si>
  <si>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</si>
  <si>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</si>
  <si>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</si>
  <si>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</si>
  <si>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</si>
  <si>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</si>
  <si>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</si>
  <si>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</si>
  <si>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</si>
  <si>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</si>
  <si>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</si>
  <si>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</si>
  <si>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</si>
  <si>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</si>
  <si>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</si>
  <si>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300</t>
  </si>
  <si>
    <t>Úprava vodovodu v ul. Ondřejovská</t>
  </si>
  <si>
    <t>STA</t>
  </si>
  <si>
    <t>1</t>
  </si>
  <si>
    <t>{54f33e05-6118-4e73-84e4-6bf60cb21214}</t>
  </si>
  <si>
    <t>2</t>
  </si>
  <si>
    <t>VRN</t>
  </si>
  <si>
    <t>Vedlejší rozpočtové náklady</t>
  </si>
  <si>
    <t>VON</t>
  </si>
  <si>
    <t>{86551dd0-a8f3-4ef6-b462-67f20d316f48}</t>
  </si>
  <si>
    <t>ON</t>
  </si>
  <si>
    <t>Ostatní náklady</t>
  </si>
  <si>
    <t>OST</t>
  </si>
  <si>
    <t>{373a1684-fac8-4eb1-a871-7e7558e37616}</t>
  </si>
  <si>
    <t>KRYCÍ LIST SOUPISU PRACÍ</t>
  </si>
  <si>
    <t>Objekt:</t>
  </si>
  <si>
    <t>SO 300 - Úprava vodovodu v ul. Ondřejovská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</si>
  <si>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</si>
  <si>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</si>
  <si>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</si>
  <si>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</si>
  <si>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</si>
  <si>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</si>
  <si>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</si>
  <si>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</si>
  <si>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</si>
  <si>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</si>
  <si>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</si>
  <si>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</si>
  <si>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</si>
  <si>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</si>
  <si>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</si>
  <si>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</si>
  <si>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</si>
  <si>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</si>
  <si>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</si>
  <si>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</si>
  <si>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</si>
  <si>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</si>
  <si>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</si>
  <si>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</si>
  <si>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</si>
  <si>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</si>
  <si>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</si>
  <si>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</si>
  <si>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</si>
  <si>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</si>
  <si>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</si>
  <si>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</si>
  <si>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m2</t>
  </si>
  <si>
    <t>CS ÚRS 2022 02</t>
  </si>
  <si>
    <t>4</t>
  </si>
  <si>
    <t>1389529201</t>
  </si>
  <si>
    <t>Online PSC</t>
  </si>
  <si>
    <t>https://podminky.urs.cz/item/CS_URS_2022_02/113107143</t>
  </si>
  <si>
    <t>VV</t>
  </si>
  <si>
    <t>152</t>
  </si>
  <si>
    <t>Součet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</si>
  <si>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</si>
  <si>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</si>
  <si>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-339619134</t>
  </si>
  <si>
    <t>https://podminky.urs.cz/item/CS_URS_2022_02/113107222</t>
  </si>
  <si>
    <t>3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</si>
  <si>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</si>
  <si>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</si>
  <si>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-269606442</t>
  </si>
  <si>
    <t>https://podminky.urs.cz/item/CS_URS_2022_02/113107223</t>
  </si>
  <si>
    <t>167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</si>
  <si>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</si>
  <si>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</si>
  <si>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m</t>
  </si>
  <si>
    <t>600079691</t>
  </si>
  <si>
    <t>https://podminky.urs.cz/item/CS_URS_2022_02/119001405</t>
  </si>
  <si>
    <t>1,1</t>
  </si>
  <si>
    <t>5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</si>
  <si>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</si>
  <si>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</si>
  <si>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569224145</t>
  </si>
  <si>
    <t>https://podminky.urs.cz/item/CS_URS_2022_02/119001421</t>
  </si>
  <si>
    <t>8*1,1</t>
  </si>
  <si>
    <t>6</t>
  </si>
  <si>
    <t>119003215</t>
  </si>
  <si>
    <t>Pomocné konstrukce při zabezpečení výkopu svislé ocelové mobilní oplocení, výšky do 1,5 m panely ze svařovaných trubek zřízení</t>
  </si>
  <si>
    <t>-1579127560</t>
  </si>
  <si>
    <t>https://podminky.urs.cz/item/CS_URS_2022_02/119003215</t>
  </si>
  <si>
    <t>2*234+2*2</t>
  </si>
  <si>
    <t>7</t>
  </si>
  <si>
    <t>119003216</t>
  </si>
  <si>
    <t>Pomocné konstrukce při zabezpečení výkopu svislé ocelové mobilní oplocení, výšky do 1,5 m panely ze svařovaných trubek odstranění</t>
  </si>
  <si>
    <t>2125727994</t>
  </si>
  <si>
    <t>https://podminky.urs.cz/item/CS_URS_2022_02/119003216</t>
  </si>
  <si>
    <t>8</t>
  </si>
  <si>
    <t>129001101</t>
  </si>
  <si>
    <t>Příplatek k cenám vykopávek za ztížení vykopávky v blízkosti podzemního vedení nebo výbušnin v horninách jakékoliv třídy</t>
  </si>
  <si>
    <t>m3</t>
  </si>
  <si>
    <t>-884405871</t>
  </si>
  <si>
    <t>https://podminky.urs.cz/item/CS_URS_2022_02/129001101</t>
  </si>
  <si>
    <t>3*1,5*1,5*1,5 "sondy v místě napojení"</t>
  </si>
  <si>
    <t>9*1,1*2*0,5*1,75 "IS"</t>
  </si>
  <si>
    <t>9</t>
  </si>
  <si>
    <t>132254204</t>
  </si>
  <si>
    <t>Hloubení zapažených rýh šířky přes 800 do 2 000 mm strojně s urovnáním dna do předepsaného profilu a spádu v hornině třídy těžitelnosti I skupiny 3 přes 100 do 500 m3</t>
  </si>
  <si>
    <t>1063411126</t>
  </si>
  <si>
    <t>https://podminky.urs.cz/item/CS_URS_2022_02/132254204</t>
  </si>
  <si>
    <t>335*0,5</t>
  </si>
  <si>
    <t>10</t>
  </si>
  <si>
    <t>132354204</t>
  </si>
  <si>
    <t>Hloubení zapažených rýh šířky přes 800 do 2 000 mm strojně s urovnáním dna do předepsaného profilu a spádu v hornině třídy těžitelnosti II skupiny 4 přes 100 do 500 m3</t>
  </si>
  <si>
    <t>-1139005202</t>
  </si>
  <si>
    <t>https://podminky.urs.cz/item/CS_URS_2022_02/132354204</t>
  </si>
  <si>
    <t>11</t>
  </si>
  <si>
    <t>151101101</t>
  </si>
  <si>
    <t>Zřízení pažení a rozepření stěn rýh pro podzemní vedení příložné pro jakoukoliv mezerovitost, hloubky do 2 m</t>
  </si>
  <si>
    <t>-591486810</t>
  </si>
  <si>
    <t>https://podminky.urs.cz/item/CS_URS_2022_02/151101101</t>
  </si>
  <si>
    <t>470</t>
  </si>
  <si>
    <t>12</t>
  </si>
  <si>
    <t>151101111</t>
  </si>
  <si>
    <t>Odstranění pažení a rozepření stěn rýh pro podzemní vedení s uložením materiálu na vzdálenost do 3 m od kraje výkopu příložné, hloubky do 2 m</t>
  </si>
  <si>
    <t>-1949255891</t>
  </si>
  <si>
    <t>https://podminky.urs.cz/item/CS_URS_2022_02/151101111</t>
  </si>
  <si>
    <t>13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</si>
  <si>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</si>
  <si>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</si>
  <si>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1329114537</t>
  </si>
  <si>
    <t>https://podminky.urs.cz/item/CS_URS_2022_02/162351103</t>
  </si>
  <si>
    <t>2*89 "zásyp vytěženou zeminou"</t>
  </si>
  <si>
    <t>219 "zásyp ŠD"</t>
  </si>
  <si>
    <t>25,5+98 "podsyp a obsyp"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</si>
  <si>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</si>
  <si>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</si>
  <si>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</si>
  <si>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-647504440</t>
  </si>
  <si>
    <t>https://podminky.urs.cz/item/CS_URS_2022_02/162751117</t>
  </si>
  <si>
    <t>335-89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</si>
  <si>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</si>
  <si>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</si>
  <si>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801126146</t>
  </si>
  <si>
    <t>https://podminky.urs.cz/item/CS_URS_2022_02/162751119</t>
  </si>
  <si>
    <t>5*(335-89)</t>
  </si>
  <si>
    <t>16</t>
  </si>
  <si>
    <t>167151101</t>
  </si>
  <si>
    <t>Nakládání, skládání a překládání neulehlého výkopku nebo sypaniny strojně nakládání, množství do 100 m3, z horniny třídy těžitelnosti I, skupiny 1 až 3</t>
  </si>
  <si>
    <t>2118711564</t>
  </si>
  <si>
    <t>https://podminky.urs.cz/item/CS_URS_2022_02/167151101</t>
  </si>
  <si>
    <t>89 "zásyp vytěženou zeminou"</t>
  </si>
  <si>
    <t>17</t>
  </si>
  <si>
    <t>174151101</t>
  </si>
  <si>
    <t>Zásyp sypaninou z jakékoliv horniny strojně s uložením výkopku ve vrstvách se zhutněním jam, šachet, rýh nebo kolem objektů v těchto vykopávkách</t>
  </si>
  <si>
    <t>337006110</t>
  </si>
  <si>
    <t>https://podminky.urs.cz/item/CS_URS_2022_02/174151101</t>
  </si>
  <si>
    <t>217+89</t>
  </si>
  <si>
    <t>18</t>
  </si>
  <si>
    <t>M</t>
  </si>
  <si>
    <t>58344197</t>
  </si>
  <si>
    <t>štěrkodrť frakce 0/63</t>
  </si>
  <si>
    <t>t</t>
  </si>
  <si>
    <t>-1279414830</t>
  </si>
  <si>
    <t>217*2</t>
  </si>
  <si>
    <t>19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</si>
  <si>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</si>
  <si>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</si>
  <si>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-1689620079</t>
  </si>
  <si>
    <t>https://podminky.urs.cz/item/CS_URS_2022_02/175151101</t>
  </si>
  <si>
    <t>98</t>
  </si>
  <si>
    <t>20</t>
  </si>
  <si>
    <t>58331351</t>
  </si>
  <si>
    <t>kamenivo těžené drobné frakce 0/4</t>
  </si>
  <si>
    <t>-1033970350</t>
  </si>
  <si>
    <t>98*1,75</t>
  </si>
  <si>
    <t>181951112</t>
  </si>
  <si>
    <t>Úprava pláně vyrovnáním výškových rozdílů strojně v hornině třídy těžitelnosti I, skupiny 1 až 3 se zhutněním</t>
  </si>
  <si>
    <t>-2141695317</t>
  </si>
  <si>
    <t>https://podminky.urs.cz/item/CS_URS_2022_02/181951112</t>
  </si>
  <si>
    <t>230*1,1</t>
  </si>
  <si>
    <t>Vodorovné konstrukce</t>
  </si>
  <si>
    <t>22</t>
  </si>
  <si>
    <t>451572111</t>
  </si>
  <si>
    <t>Lože pod potrubí, stoky a drobné objekty v otevřeném výkopu z kameniva drobného těženého 0 až 4 mm</t>
  </si>
  <si>
    <t>532828962</t>
  </si>
  <si>
    <t>https://podminky.urs.cz/item/CS_URS_2022_02/451572111</t>
  </si>
  <si>
    <t>25,5</t>
  </si>
  <si>
    <t>23</t>
  </si>
  <si>
    <t>452313141</t>
  </si>
  <si>
    <t>Podkladní a zajišťovací konstrukce z betonu prostého v otevřeném výkopu bloky pro potrubí z betonu tř. C 16/20</t>
  </si>
  <si>
    <t>-277590105</t>
  </si>
  <si>
    <t>https://podminky.urs.cz/item/CS_URS_2022_02/452313141</t>
  </si>
  <si>
    <t>1+0,5 "opěrné bloky, podbetonování tvarovek"</t>
  </si>
  <si>
    <t>Komunikace pozemní</t>
  </si>
  <si>
    <t>24</t>
  </si>
  <si>
    <t>564851111</t>
  </si>
  <si>
    <t>Podklad ze štěrkodrti ŠD s rozprostřením a zhutněním plochy přes 100 m2, po zhutnění tl. 150 mm</t>
  </si>
  <si>
    <t>-1223386485</t>
  </si>
  <si>
    <t>https://podminky.urs.cz/item/CS_URS_2022_02/564851111</t>
  </si>
  <si>
    <t>25</t>
  </si>
  <si>
    <t>564861111</t>
  </si>
  <si>
    <t>Podklad ze štěrkodrti ŠD s rozprostřením a zhutněním plochy přes 100 m2, po zhutnění tl. 200 mm</t>
  </si>
  <si>
    <t>-164537137</t>
  </si>
  <si>
    <t>https://podminky.urs.cz/item/CS_URS_2022_02/564861111</t>
  </si>
  <si>
    <t>26</t>
  </si>
  <si>
    <t>564930412</t>
  </si>
  <si>
    <t>Podklad nebo podsyp z asfaltového recyklátu s rozprostřením a zhutněním plochy jednotlivě do 100 m2, po zhutnění tl. 100 mm</t>
  </si>
  <si>
    <t>-604500607</t>
  </si>
  <si>
    <t>https://podminky.urs.cz/item/CS_URS_2022_02/564930412</t>
  </si>
  <si>
    <t>27</t>
  </si>
  <si>
    <t>565135101</t>
  </si>
  <si>
    <t>Asfaltový beton vrstva podkladní ACP 16 (obalované kamenivo střednězrnné - OKS) s rozprostřením a zhutněním v pruhu šířky do 1,5 m, po zhutnění tl. 50 mm</t>
  </si>
  <si>
    <t>1048898447</t>
  </si>
  <si>
    <t>https://podminky.urs.cz/item/CS_URS_2022_02/565135101</t>
  </si>
  <si>
    <t>28</t>
  </si>
  <si>
    <t>573191111</t>
  </si>
  <si>
    <t>Postřik infiltrační kationaktivní emulzí v množství 1,00 kg/m2</t>
  </si>
  <si>
    <t>-40137831</t>
  </si>
  <si>
    <t>https://podminky.urs.cz/item/CS_URS_2022_02/573191111</t>
  </si>
  <si>
    <t>29</t>
  </si>
  <si>
    <t>573231108</t>
  </si>
  <si>
    <t>Postřik spojovací PS bez posypu kamenivem ze silniční emulze, v množství 0,50 kg/m2</t>
  </si>
  <si>
    <t>-7305381</t>
  </si>
  <si>
    <t>https://podminky.urs.cz/item/CS_URS_2022_02/573231108</t>
  </si>
  <si>
    <t>30</t>
  </si>
  <si>
    <t>577144111</t>
  </si>
  <si>
    <t>Asfaltový beton vrstva obrusná ACO 11 (ABS) s rozprostřením a se zhutněním z nemodifikovaného asfaltu v pruhu šířky do 3 m tř. I, po zhutnění tl. 50 mm</t>
  </si>
  <si>
    <t>-162491130</t>
  </si>
  <si>
    <t>https://podminky.urs.cz/item/CS_URS_2022_02/577144111</t>
  </si>
  <si>
    <t>Trubní vedení</t>
  </si>
  <si>
    <t>31</t>
  </si>
  <si>
    <t>857242122</t>
  </si>
  <si>
    <t>Montáž litinových tvarovek na potrubí litinovém tlakovém jednoosých na potrubí z trub přírubových v otevřeném výkopu, kanálu nebo v šachtě DN 80</t>
  </si>
  <si>
    <t>kus</t>
  </si>
  <si>
    <t>-34130988</t>
  </si>
  <si>
    <t>https://podminky.urs.cz/item/CS_URS_2022_02/857242122</t>
  </si>
  <si>
    <t>32</t>
  </si>
  <si>
    <t>55254047</t>
  </si>
  <si>
    <t>koleno 90° s patkou přírubové litinové vodovodní N-kus PN10/40 DN 80</t>
  </si>
  <si>
    <t>1699474315</t>
  </si>
  <si>
    <t>33</t>
  </si>
  <si>
    <t>31951003</t>
  </si>
  <si>
    <t>potrubní spojka jištěná proti posuvu hrdlo-příruba DN 80</t>
  </si>
  <si>
    <t>1110620409</t>
  </si>
  <si>
    <t>34</t>
  </si>
  <si>
    <t>857244122</t>
  </si>
  <si>
    <t>Montáž litinových tvarovek na potrubí litinovém tlakovém odbočných na potrubí z trub přírubových v otevřeném výkopu, kanálu nebo v šachtě DN 80</t>
  </si>
  <si>
    <t>1138380925</t>
  </si>
  <si>
    <t>https://podminky.urs.cz/item/CS_URS_2022_02/857244122</t>
  </si>
  <si>
    <t>35</t>
  </si>
  <si>
    <t>55253510</t>
  </si>
  <si>
    <t>tvarovka přírubová litinová vodovodní s přírubovou odbočkou PN10/40 T-kus DN 80/80</t>
  </si>
  <si>
    <t>1365118695</t>
  </si>
  <si>
    <t>36</t>
  </si>
  <si>
    <t>857262122</t>
  </si>
  <si>
    <t>Montáž litinových tvarovek na potrubí litinovém tlakovém jednoosých na potrubí z trub přírubových v otevřeném výkopu, kanálu nebo v šachtě DN 100</t>
  </si>
  <si>
    <t>1644753994</t>
  </si>
  <si>
    <t>https://podminky.urs.cz/item/CS_URS_2022_02/857262122</t>
  </si>
  <si>
    <t>37</t>
  </si>
  <si>
    <t>31951004</t>
  </si>
  <si>
    <t>potrubní spojka jištěná proti posuvu hrdlo-příruba DN 100</t>
  </si>
  <si>
    <t>-1850089959</t>
  </si>
  <si>
    <t>38</t>
  </si>
  <si>
    <t>857264122</t>
  </si>
  <si>
    <t>Montáž litinových tvarovek na potrubí litinovém tlakovém odbočných na potrubí z trub přírubových v otevřeném výkopu, kanálu nebo v šachtě DN 100</t>
  </si>
  <si>
    <t>-1091444672</t>
  </si>
  <si>
    <t>https://podminky.urs.cz/item/CS_URS_2022_02/857264122</t>
  </si>
  <si>
    <t>39</t>
  </si>
  <si>
    <t>55253515</t>
  </si>
  <si>
    <t>tvarovka přírubová litinová s přírubovou odbočkou,práškový epoxid tl 250µm T-kus DN 100/80</t>
  </si>
  <si>
    <t>849737067</t>
  </si>
  <si>
    <t>40</t>
  </si>
  <si>
    <t>871241141</t>
  </si>
  <si>
    <t>Montáž vodovodního potrubí z plastů v otevřeném výkopu z polyetylenu PE 100 svařovaných na tupo SDR 11/PN16 D 90 x 8,2 mm</t>
  </si>
  <si>
    <t>719403048</t>
  </si>
  <si>
    <t>https://podminky.urs.cz/item/CS_URS_2022_02/871241141</t>
  </si>
  <si>
    <t>230</t>
  </si>
  <si>
    <t>41</t>
  </si>
  <si>
    <t>28613115</t>
  </si>
  <si>
    <t>trubka vodovodní PE100 PN 16 SDR11 90x8,2mm</t>
  </si>
  <si>
    <t>-201535065</t>
  </si>
  <si>
    <t>230*1,05</t>
  </si>
  <si>
    <t>42</t>
  </si>
  <si>
    <t>877241101</t>
  </si>
  <si>
    <t>Montáž tvarovek na vodovodním plastovém potrubí z polyetylenu PE 100 elektrotvarovek SDR 11/PN16 spojek, oblouků nebo redukcí d 90</t>
  </si>
  <si>
    <t>-130537157</t>
  </si>
  <si>
    <t>https://podminky.urs.cz/item/CS_URS_2022_02/877241101</t>
  </si>
  <si>
    <t>43</t>
  </si>
  <si>
    <t>28615974</t>
  </si>
  <si>
    <t>elektrospojka SDR11 PE 100 PN16 D 90mm</t>
  </si>
  <si>
    <t>-169807412</t>
  </si>
  <si>
    <t>44</t>
  </si>
  <si>
    <t>28653135</t>
  </si>
  <si>
    <t>nákružek lemový PE 100 SDR11 90mm</t>
  </si>
  <si>
    <t>-633225241</t>
  </si>
  <si>
    <t>45</t>
  </si>
  <si>
    <t>28654368</t>
  </si>
  <si>
    <t>příruba volná k lemovému nákružku z polypropylénu 90</t>
  </si>
  <si>
    <t>-239423651</t>
  </si>
  <si>
    <t>46</t>
  </si>
  <si>
    <t>877241110</t>
  </si>
  <si>
    <t>Montáž tvarovek na vodovodním plastovém potrubí z polyetylenu PE 100 elektrotvarovek SDR 11/PN16 kolen 45° d 90</t>
  </si>
  <si>
    <t>-1500976118</t>
  </si>
  <si>
    <t>https://podminky.urs.cz/item/CS_URS_2022_02/877241110</t>
  </si>
  <si>
    <t>47</t>
  </si>
  <si>
    <t>28614948</t>
  </si>
  <si>
    <t>elektrokoleno 45° PE 100 PN16 D 90mm</t>
  </si>
  <si>
    <t>-649381844</t>
  </si>
  <si>
    <t>48</t>
  </si>
  <si>
    <t>891241112</t>
  </si>
  <si>
    <t>Montáž vodovodních armatur na potrubí šoupátek nebo klapek uzavíracích v otevřeném výkopu nebo v šachtách s osazením zemní soupravy (bez poklopů) DN 80</t>
  </si>
  <si>
    <t>-1562163336</t>
  </si>
  <si>
    <t>https://podminky.urs.cz/item/CS_URS_2022_02/891241112</t>
  </si>
  <si>
    <t>49</t>
  </si>
  <si>
    <t>42221116</t>
  </si>
  <si>
    <t>šoupátko s přírubami voda DN 80 PN16</t>
  </si>
  <si>
    <t>-1946850958</t>
  </si>
  <si>
    <t>50</t>
  </si>
  <si>
    <t>42291073</t>
  </si>
  <si>
    <t>souprava zemní pro šoupátka DN 65-80mm Rd 1,5m</t>
  </si>
  <si>
    <t>-167154995</t>
  </si>
  <si>
    <t>51</t>
  </si>
  <si>
    <t>891247112</t>
  </si>
  <si>
    <t>Montáž vodovodních armatur na potrubí hydrantů podzemních (bez osazení poklopů) DN 80</t>
  </si>
  <si>
    <t>-244351686</t>
  </si>
  <si>
    <t>https://podminky.urs.cz/item/CS_URS_2022_02/891247112</t>
  </si>
  <si>
    <t>52</t>
  </si>
  <si>
    <t>42273594</t>
  </si>
  <si>
    <t>hydrant podzemní DN 80 PN 16 dvojitý uzávěr s koulí krycí v 1500mm</t>
  </si>
  <si>
    <t>-690656197</t>
  </si>
  <si>
    <t>53</t>
  </si>
  <si>
    <t>891261112</t>
  </si>
  <si>
    <t>Montáž vodovodních armatur na potrubí šoupátek nebo klapek uzavíracích v otevřeném výkopu nebo v šachtách s osazením zemní soupravy (bez poklopů) DN 100</t>
  </si>
  <si>
    <t>2102539840</t>
  </si>
  <si>
    <t>https://podminky.urs.cz/item/CS_URS_2022_02/891261112</t>
  </si>
  <si>
    <t>54</t>
  </si>
  <si>
    <t>42221117</t>
  </si>
  <si>
    <t>šoupátko s přírubami voda DN 100 PN16</t>
  </si>
  <si>
    <t>-675369774</t>
  </si>
  <si>
    <t>55</t>
  </si>
  <si>
    <t>42291062</t>
  </si>
  <si>
    <t>souprava zemní pro šoupátka DN 100-150mm Rd 1,0m</t>
  </si>
  <si>
    <t>-516535709</t>
  </si>
  <si>
    <t>56</t>
  </si>
  <si>
    <t>552920R0</t>
  </si>
  <si>
    <t>Přírubový spoj DN 80 (těsnění, šrouby, matky, podložky)</t>
  </si>
  <si>
    <t>1009764469</t>
  </si>
  <si>
    <t>57</t>
  </si>
  <si>
    <t>552920R1</t>
  </si>
  <si>
    <t>Přírubový spoj DN 100 (těsnění, šrouby, matky, podložky)</t>
  </si>
  <si>
    <t>-1909420407</t>
  </si>
  <si>
    <t>58</t>
  </si>
  <si>
    <t>892241111</t>
  </si>
  <si>
    <t>Tlakové zkoušky vodou na potrubí DN do 80</t>
  </si>
  <si>
    <t>-513056775</t>
  </si>
  <si>
    <t>https://podminky.urs.cz/item/CS_URS_2022_02/892241111</t>
  </si>
  <si>
    <t>59</t>
  </si>
  <si>
    <t>892273122</t>
  </si>
  <si>
    <t>Proplach a dezinfekce vodovodního potrubí DN od 80 do 125</t>
  </si>
  <si>
    <t>5864307</t>
  </si>
  <si>
    <t>https://podminky.urs.cz/item/CS_URS_2022_02/892273122</t>
  </si>
  <si>
    <t>60</t>
  </si>
  <si>
    <t>892372111</t>
  </si>
  <si>
    <t>Tlakové zkoušky vodou zabezpečení konců potrubí při tlakových zkouškách DN do 300</t>
  </si>
  <si>
    <t>404036461</t>
  </si>
  <si>
    <t>https://podminky.urs.cz/item/CS_URS_2022_02/892372111</t>
  </si>
  <si>
    <t>61</t>
  </si>
  <si>
    <t>899401113</t>
  </si>
  <si>
    <t>Osazení poklopů litinových hydrantových</t>
  </si>
  <si>
    <t>-33679798</t>
  </si>
  <si>
    <t>https://podminky.urs.cz/item/CS_URS_2022_02/899401113</t>
  </si>
  <si>
    <t>62</t>
  </si>
  <si>
    <t>42291452</t>
  </si>
  <si>
    <t>poklop litinový hydrantový DN 80</t>
  </si>
  <si>
    <t>488633369</t>
  </si>
  <si>
    <t>63</t>
  </si>
  <si>
    <t>56230638</t>
  </si>
  <si>
    <t>deska podkladová uličního poklopu plastového hydrantového</t>
  </si>
  <si>
    <t>1203138950</t>
  </si>
  <si>
    <t>64</t>
  </si>
  <si>
    <t>899401112</t>
  </si>
  <si>
    <t>Osazení poklopů litinových šoupátkových</t>
  </si>
  <si>
    <t>1023943714</t>
  </si>
  <si>
    <t>https://podminky.urs.cz/item/CS_URS_2022_02/899401112</t>
  </si>
  <si>
    <t>65</t>
  </si>
  <si>
    <t>42291352</t>
  </si>
  <si>
    <t>poklop litinový šoupátkový pro zemní soupravy osazení do terénu a do vozovky</t>
  </si>
  <si>
    <t>-1975472350</t>
  </si>
  <si>
    <t>66</t>
  </si>
  <si>
    <t>56230636</t>
  </si>
  <si>
    <t>deska podkladová uličního poklopu plastového ventilkového a šoupatového</t>
  </si>
  <si>
    <t>657154762</t>
  </si>
  <si>
    <t>67</t>
  </si>
  <si>
    <t>8997121R1</t>
  </si>
  <si>
    <t>Orientační tabulky na vodovodních a kanalizačních řadech na zdivu</t>
  </si>
  <si>
    <t>-348461876</t>
  </si>
  <si>
    <t>https://podminky.urs.cz/item/CS_URS_2022_02/8997121R1</t>
  </si>
  <si>
    <t>68</t>
  </si>
  <si>
    <t>899721111</t>
  </si>
  <si>
    <t>Signalizační vodič na potrubí DN do 150 mm</t>
  </si>
  <si>
    <t>-961225922</t>
  </si>
  <si>
    <t>https://podminky.urs.cz/item/CS_URS_2022_02/899721111</t>
  </si>
  <si>
    <t>250</t>
  </si>
  <si>
    <t>69</t>
  </si>
  <si>
    <t>899722114</t>
  </si>
  <si>
    <t>Krytí potrubí z plastů výstražnou fólií z PVC šířky 40 cm</t>
  </si>
  <si>
    <t>514216723</t>
  </si>
  <si>
    <t>https://podminky.urs.cz/item/CS_URS_2022_02/899722114</t>
  </si>
  <si>
    <t>Ostatní konstrukce a práce, bourání</t>
  </si>
  <si>
    <t>70</t>
  </si>
  <si>
    <t>919112222</t>
  </si>
  <si>
    <t>Řezání dilatačních spár v živičném krytu vytvoření komůrky pro těsnící zálivku šířky 15 mm, hloubky 25 mm</t>
  </si>
  <si>
    <t>-1791532773</t>
  </si>
  <si>
    <t>https://podminky.urs.cz/item/CS_URS_2022_02/919112222</t>
  </si>
  <si>
    <t>145</t>
  </si>
  <si>
    <t>71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</si>
  <si>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</si>
  <si>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</si>
  <si>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-650775713</t>
  </si>
  <si>
    <t>https://podminky.urs.cz/item/CS_URS_2022_02/919122121</t>
  </si>
  <si>
    <t>72</t>
  </si>
  <si>
    <t>919735111</t>
  </si>
  <si>
    <t>Řezání stávajícího živičného krytu nebo podkladu hloubky do 50 mm</t>
  </si>
  <si>
    <t>-930792829</t>
  </si>
  <si>
    <t>https://podminky.urs.cz/item/CS_URS_2022_02/919735111</t>
  </si>
  <si>
    <t>73</t>
  </si>
  <si>
    <t>919735112</t>
  </si>
  <si>
    <t>Řezání stávajícího živičného krytu nebo podkladu hloubky přes 50 do 100 mm</t>
  </si>
  <si>
    <t>362500184</t>
  </si>
  <si>
    <t>https://podminky.urs.cz/item/CS_URS_2022_02/919735112</t>
  </si>
  <si>
    <t>74</t>
  </si>
  <si>
    <t>919735124</t>
  </si>
  <si>
    <t>Řezání stávajícího betonového krytu nebo podkladu hloubky přes 150 do 200 mm</t>
  </si>
  <si>
    <t>-755251960</t>
  </si>
  <si>
    <t>https://podminky.urs.cz/item/CS_URS_2022_02/919735124</t>
  </si>
  <si>
    <t>997</t>
  </si>
  <si>
    <t>Přesun sutě</t>
  </si>
  <si>
    <t>75</t>
  </si>
  <si>
    <t>997221551</t>
  </si>
  <si>
    <t>Vodorovná doprava suti bez naložení, ale se složením a s hrubým urovnáním ze sypkých materiálů, na vzdálenost do 1 km</t>
  </si>
  <si>
    <t>-1831375524</t>
  </si>
  <si>
    <t>https://podminky.urs.cz/item/CS_URS_2022_02/997221551</t>
  </si>
  <si>
    <t>80,04+5,28+63,48</t>
  </si>
  <si>
    <t>76</t>
  </si>
  <si>
    <t>997221559</t>
  </si>
  <si>
    <t>Vodorovná doprava suti bez naložení, ale se složením a s hrubým urovnáním Příplatek k ceně za každý další i započatý 1 km přes 1 km</t>
  </si>
  <si>
    <t>109715364</t>
  </si>
  <si>
    <t>https://podminky.urs.cz/item/CS_URS_2022_02/997221559</t>
  </si>
  <si>
    <t>14*(80,04+5,28+63,48)</t>
  </si>
  <si>
    <t>77</t>
  </si>
  <si>
    <t>997221561</t>
  </si>
  <si>
    <t>Vodorovná doprava suti bez naložení, ale se složením a s hrubým urovnáním z kusových materiálů, na vzdálenost do 1 km</t>
  </si>
  <si>
    <t>-333192715</t>
  </si>
  <si>
    <t>https://podminky.urs.cz/item/CS_URS_2022_02/997221561</t>
  </si>
  <si>
    <t>172,5</t>
  </si>
  <si>
    <t>78</t>
  </si>
  <si>
    <t>997221569</t>
  </si>
  <si>
    <t>-1369208254</t>
  </si>
  <si>
    <t>https://podminky.urs.cz/item/CS_URS_2022_02/997221569</t>
  </si>
  <si>
    <t>14*172,5</t>
  </si>
  <si>
    <t>79</t>
  </si>
  <si>
    <t>997221861</t>
  </si>
  <si>
    <t>Poplatek za uložení stavebního odpadu na recyklační skládce (skládkovné) z prostého betonu zatříděného do Katalogu odpadů pod kódem 17 01 01</t>
  </si>
  <si>
    <t>512</t>
  </si>
  <si>
    <t>-378581114</t>
  </si>
  <si>
    <t>https://podminky.urs.cz/item/CS_URS_2022_02/997221861</t>
  </si>
  <si>
    <t>80</t>
  </si>
  <si>
    <t>997221873</t>
  </si>
  <si>
    <t>Poplatek za uložení stavebního odpadu na recyklační skládce (skládkovné) zeminy a kamení zatříděného do Katalogu odpadů pod kódem 17 05 04</t>
  </si>
  <si>
    <t>-957929473</t>
  </si>
  <si>
    <t>https://podminky.urs.cz/item/CS_URS_2022_02/997221873</t>
  </si>
  <si>
    <t>(335-89)*1,75</t>
  </si>
  <si>
    <t>80,04+5,28</t>
  </si>
  <si>
    <t>81</t>
  </si>
  <si>
    <t>997221875</t>
  </si>
  <si>
    <t>Poplatek za uložení stavebního odpadu na recyklační skládce (skládkovné) asfaltového bez obsahu dehtu zatříděného do Katalogu odpadů pod kódem 17 03 02</t>
  </si>
  <si>
    <t>-1318149851</t>
  </si>
  <si>
    <t>https://podminky.urs.cz/item/CS_URS_2022_02/997221875</t>
  </si>
  <si>
    <t>63,48</t>
  </si>
  <si>
    <t>998</t>
  </si>
  <si>
    <t>Přesun hmot</t>
  </si>
  <si>
    <t>82</t>
  </si>
  <si>
    <t>998276101</t>
  </si>
  <si>
    <t>Přesun hmot pro trubní vedení hloubené z trub z plastických hmot nebo sklolaminátových pro vodovody nebo kanalizace v otevřeném výkopu dopravní vzdálenost do 15 m</t>
  </si>
  <si>
    <t>1595137410</t>
  </si>
  <si>
    <t>https://podminky.urs.cz/item/CS_URS_2022_02/998276101</t>
  </si>
  <si>
    <t>83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</si>
  <si>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</si>
  <si>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</si>
  <si>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855614180</t>
  </si>
  <si>
    <t>https://podminky.urs.cz/item/CS_URS_2022_02/998276124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</si>
  <si>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</si>
  <si>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</si>
  <si>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</si>
  <si>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Provozní vlivy</t>
  </si>
  <si>
    <t>VRN3</t>
  </si>
  <si>
    <t>Zařízení staveniště</t>
  </si>
  <si>
    <t>030001000</t>
  </si>
  <si>
    <t>kompl</t>
  </si>
  <si>
    <t>1024</t>
  </si>
  <si>
    <t>-9943978</t>
  </si>
  <si>
    <t>VRN6</t>
  </si>
  <si>
    <t>Územní vlivy</t>
  </si>
  <si>
    <t>060001000</t>
  </si>
  <si>
    <t>-1936948897</t>
  </si>
  <si>
    <t>VRN9</t>
  </si>
  <si>
    <t>Provozní vlivy</t>
  </si>
  <si>
    <t>090001000</t>
  </si>
  <si>
    <t>406910958</t>
  </si>
  <si>
    <t>ON - Ostatní náklady</t>
  </si>
  <si>
    <t>HSV - Ostatní náklady</t>
  </si>
  <si>
    <t xml:space="preserve">    800 - Ostatní náklady</t>
  </si>
  <si>
    <t>800</t>
  </si>
  <si>
    <t>800100100</t>
  </si>
  <si>
    <t xml:space="preserve">Zajištění dopravně inženýrského rozhodnutí </t>
  </si>
  <si>
    <t>soubor</t>
  </si>
  <si>
    <t>-330607048</t>
  </si>
  <si>
    <t>800100200</t>
  </si>
  <si>
    <t>DSPS i v digitálním zpracování včetně geodetického zaměření</t>
  </si>
  <si>
    <t>-1439475690</t>
  </si>
  <si>
    <t>800100300</t>
  </si>
  <si>
    <t>Vytyčení sítí</t>
  </si>
  <si>
    <t>-1819908666</t>
  </si>
  <si>
    <t>800100500</t>
  </si>
  <si>
    <t>Náklady na dopracování detailů RPD</t>
  </si>
  <si>
    <t>-740301807</t>
  </si>
  <si>
    <t>800100600</t>
  </si>
  <si>
    <t>Archeologický dohled</t>
  </si>
  <si>
    <t>653764655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</si>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</sst>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143" TargetMode="External" /><Relationship Id="rId2" Type="http://schemas.openxmlformats.org/officeDocument/2006/relationships/hyperlink" Target="https://podminky.urs.cz/item/CS_URS_2022_02/113107222" TargetMode="External" /><Relationship Id="rId3" Type="http://schemas.openxmlformats.org/officeDocument/2006/relationships/hyperlink" Target="https://podminky.urs.cz/item/CS_URS_2022_02/113107223" TargetMode="External" /><Relationship Id="rId4" Type="http://schemas.openxmlformats.org/officeDocument/2006/relationships/hyperlink" Target="https://podminky.urs.cz/item/CS_URS_2022_02/119001405" TargetMode="External" /><Relationship Id="rId5" Type="http://schemas.openxmlformats.org/officeDocument/2006/relationships/hyperlink" Target="https://podminky.urs.cz/item/CS_URS_2022_02/119001421" TargetMode="External" /><Relationship Id="rId6" Type="http://schemas.openxmlformats.org/officeDocument/2006/relationships/hyperlink" Target="https://podminky.urs.cz/item/CS_URS_2022_02/119003215" TargetMode="External" /><Relationship Id="rId7" Type="http://schemas.openxmlformats.org/officeDocument/2006/relationships/hyperlink" Target="https://podminky.urs.cz/item/CS_URS_2022_02/119003216" TargetMode="External" /><Relationship Id="rId8" Type="http://schemas.openxmlformats.org/officeDocument/2006/relationships/hyperlink" Target="https://podminky.urs.cz/item/CS_URS_2022_02/129001101" TargetMode="External" /><Relationship Id="rId9" Type="http://schemas.openxmlformats.org/officeDocument/2006/relationships/hyperlink" Target="https://podminky.urs.cz/item/CS_URS_2022_02/132254204" TargetMode="External" /><Relationship Id="rId10" Type="http://schemas.openxmlformats.org/officeDocument/2006/relationships/hyperlink" Target="https://podminky.urs.cz/item/CS_URS_2022_02/132354204" TargetMode="External" /><Relationship Id="rId11" Type="http://schemas.openxmlformats.org/officeDocument/2006/relationships/hyperlink" Target="https://podminky.urs.cz/item/CS_URS_2022_02/151101101" TargetMode="External" /><Relationship Id="rId12" Type="http://schemas.openxmlformats.org/officeDocument/2006/relationships/hyperlink" Target="https://podminky.urs.cz/item/CS_URS_2022_02/151101111" TargetMode="External" /><Relationship Id="rId13" Type="http://schemas.openxmlformats.org/officeDocument/2006/relationships/hyperlink" Target="https://podminky.urs.cz/item/CS_URS_2022_02/162351103" TargetMode="External" /><Relationship Id="rId14" Type="http://schemas.openxmlformats.org/officeDocument/2006/relationships/hyperlink" Target="https://podminky.urs.cz/item/CS_URS_2022_02/162751117" TargetMode="External" /><Relationship Id="rId15" Type="http://schemas.openxmlformats.org/officeDocument/2006/relationships/hyperlink" Target="https://podminky.urs.cz/item/CS_URS_2022_02/162751119" TargetMode="External" /><Relationship Id="rId16" Type="http://schemas.openxmlformats.org/officeDocument/2006/relationships/hyperlink" Target="https://podminky.urs.cz/item/CS_URS_2022_02/167151101" TargetMode="External" /><Relationship Id="rId17" Type="http://schemas.openxmlformats.org/officeDocument/2006/relationships/hyperlink" Target="https://podminky.urs.cz/item/CS_URS_2022_02/174151101" TargetMode="External" /><Relationship Id="rId18" Type="http://schemas.openxmlformats.org/officeDocument/2006/relationships/hyperlink" Target="https://podminky.urs.cz/item/CS_URS_2022_02/175151101" TargetMode="External" /><Relationship Id="rId19" Type="http://schemas.openxmlformats.org/officeDocument/2006/relationships/hyperlink" Target="https://podminky.urs.cz/item/CS_URS_2022_02/181951112" TargetMode="External" /><Relationship Id="rId20" Type="http://schemas.openxmlformats.org/officeDocument/2006/relationships/hyperlink" Target="https://podminky.urs.cz/item/CS_URS_2022_02/451572111" TargetMode="External" /><Relationship Id="rId21" Type="http://schemas.openxmlformats.org/officeDocument/2006/relationships/hyperlink" Target="https://podminky.urs.cz/item/CS_URS_2022_02/452313141" TargetMode="External" /><Relationship Id="rId22" Type="http://schemas.openxmlformats.org/officeDocument/2006/relationships/hyperlink" Target="https://podminky.urs.cz/item/CS_URS_2022_02/564851111" TargetMode="External" /><Relationship Id="rId23" Type="http://schemas.openxmlformats.org/officeDocument/2006/relationships/hyperlink" Target="https://podminky.urs.cz/item/CS_URS_2022_02/564861111" TargetMode="External" /><Relationship Id="rId24" Type="http://schemas.openxmlformats.org/officeDocument/2006/relationships/hyperlink" Target="https://podminky.urs.cz/item/CS_URS_2022_02/564930412" TargetMode="External" /><Relationship Id="rId25" Type="http://schemas.openxmlformats.org/officeDocument/2006/relationships/hyperlink" Target="https://podminky.urs.cz/item/CS_URS_2022_02/565135101" TargetMode="External" /><Relationship Id="rId26" Type="http://schemas.openxmlformats.org/officeDocument/2006/relationships/hyperlink" Target="https://podminky.urs.cz/item/CS_URS_2022_02/573191111" TargetMode="External" /><Relationship Id="rId27" Type="http://schemas.openxmlformats.org/officeDocument/2006/relationships/hyperlink" Target="https://podminky.urs.cz/item/CS_URS_2022_02/573231108" TargetMode="External" /><Relationship Id="rId28" Type="http://schemas.openxmlformats.org/officeDocument/2006/relationships/hyperlink" Target="https://podminky.urs.cz/item/CS_URS_2022_02/577144111" TargetMode="External" /><Relationship Id="rId29" Type="http://schemas.openxmlformats.org/officeDocument/2006/relationships/hyperlink" Target="https://podminky.urs.cz/item/CS_URS_2022_02/857242122" TargetMode="External" /><Relationship Id="rId30" Type="http://schemas.openxmlformats.org/officeDocument/2006/relationships/hyperlink" Target="https://podminky.urs.cz/item/CS_URS_2022_02/857244122" TargetMode="External" /><Relationship Id="rId31" Type="http://schemas.openxmlformats.org/officeDocument/2006/relationships/hyperlink" Target="https://podminky.urs.cz/item/CS_URS_2022_02/857262122" TargetMode="External" /><Relationship Id="rId32" Type="http://schemas.openxmlformats.org/officeDocument/2006/relationships/hyperlink" Target="https://podminky.urs.cz/item/CS_URS_2022_02/857264122" TargetMode="External" /><Relationship Id="rId33" Type="http://schemas.openxmlformats.org/officeDocument/2006/relationships/hyperlink" Target="https://podminky.urs.cz/item/CS_URS_2022_02/871241141" TargetMode="External" /><Relationship Id="rId34" Type="http://schemas.openxmlformats.org/officeDocument/2006/relationships/hyperlink" Target="https://podminky.urs.cz/item/CS_URS_2022_02/877241101" TargetMode="External" /><Relationship Id="rId35" Type="http://schemas.openxmlformats.org/officeDocument/2006/relationships/hyperlink" Target="https://podminky.urs.cz/item/CS_URS_2022_02/877241110" TargetMode="External" /><Relationship Id="rId36" Type="http://schemas.openxmlformats.org/officeDocument/2006/relationships/hyperlink" Target="https://podminky.urs.cz/item/CS_URS_2022_02/891241112" TargetMode="External" /><Relationship Id="rId37" Type="http://schemas.openxmlformats.org/officeDocument/2006/relationships/hyperlink" Target="https://podminky.urs.cz/item/CS_URS_2022_02/891247112" TargetMode="External" /><Relationship Id="rId38" Type="http://schemas.openxmlformats.org/officeDocument/2006/relationships/hyperlink" Target="https://podminky.urs.cz/item/CS_URS_2022_02/891261112" TargetMode="External" /><Relationship Id="rId39" Type="http://schemas.openxmlformats.org/officeDocument/2006/relationships/hyperlink" Target="https://podminky.urs.cz/item/CS_URS_2022_02/892241111" TargetMode="External" /><Relationship Id="rId40" Type="http://schemas.openxmlformats.org/officeDocument/2006/relationships/hyperlink" Target="https://podminky.urs.cz/item/CS_URS_2022_02/892273122" TargetMode="External" /><Relationship Id="rId41" Type="http://schemas.openxmlformats.org/officeDocument/2006/relationships/hyperlink" Target="https://podminky.urs.cz/item/CS_URS_2022_02/892372111" TargetMode="External" /><Relationship Id="rId42" Type="http://schemas.openxmlformats.org/officeDocument/2006/relationships/hyperlink" Target="https://podminky.urs.cz/item/CS_URS_2022_02/899401113" TargetMode="External" /><Relationship Id="rId43" Type="http://schemas.openxmlformats.org/officeDocument/2006/relationships/hyperlink" Target="https://podminky.urs.cz/item/CS_URS_2022_02/899401112" TargetMode="External" /><Relationship Id="rId44" Type="http://schemas.openxmlformats.org/officeDocument/2006/relationships/hyperlink" Target="https://podminky.urs.cz/item/CS_URS_2022_02/8997121R1" TargetMode="External" /><Relationship Id="rId45" Type="http://schemas.openxmlformats.org/officeDocument/2006/relationships/hyperlink" Target="https://podminky.urs.cz/item/CS_URS_2022_02/899721111" TargetMode="External" /><Relationship Id="rId46" Type="http://schemas.openxmlformats.org/officeDocument/2006/relationships/hyperlink" Target="https://podminky.urs.cz/item/CS_URS_2022_02/899722114" TargetMode="External" /><Relationship Id="rId47" Type="http://schemas.openxmlformats.org/officeDocument/2006/relationships/hyperlink" Target="https://podminky.urs.cz/item/CS_URS_2022_02/919112222" TargetMode="External" /><Relationship Id="rId48" Type="http://schemas.openxmlformats.org/officeDocument/2006/relationships/hyperlink" Target="https://podminky.urs.cz/item/CS_URS_2022_02/919122121" TargetMode="External" /><Relationship Id="rId49" Type="http://schemas.openxmlformats.org/officeDocument/2006/relationships/hyperlink" Target="https://podminky.urs.cz/item/CS_URS_2022_02/919735111" TargetMode="External" /><Relationship Id="rId50" Type="http://schemas.openxmlformats.org/officeDocument/2006/relationships/hyperlink" Target="https://podminky.urs.cz/item/CS_URS_2022_02/919735112" TargetMode="External" /><Relationship Id="rId51" Type="http://schemas.openxmlformats.org/officeDocument/2006/relationships/hyperlink" Target="https://podminky.urs.cz/item/CS_URS_2022_02/919735124" TargetMode="External" /><Relationship Id="rId52" Type="http://schemas.openxmlformats.org/officeDocument/2006/relationships/hyperlink" Target="https://podminky.urs.cz/item/CS_URS_2022_02/997221551" TargetMode="External" /><Relationship Id="rId53" Type="http://schemas.openxmlformats.org/officeDocument/2006/relationships/hyperlink" Target="https://podminky.urs.cz/item/CS_URS_2022_02/997221559" TargetMode="External" /><Relationship Id="rId54" Type="http://schemas.openxmlformats.org/officeDocument/2006/relationships/hyperlink" Target="https://podminky.urs.cz/item/CS_URS_2022_02/997221561" TargetMode="External" /><Relationship Id="rId55" Type="http://schemas.openxmlformats.org/officeDocument/2006/relationships/hyperlink" Target="https://podminky.urs.cz/item/CS_URS_2022_02/997221569" TargetMode="External" /><Relationship Id="rId56" Type="http://schemas.openxmlformats.org/officeDocument/2006/relationships/hyperlink" Target="https://podminky.urs.cz/item/CS_URS_2022_02/997221861" TargetMode="External" /><Relationship Id="rId57" Type="http://schemas.openxmlformats.org/officeDocument/2006/relationships/hyperlink" Target="https://podminky.urs.cz/item/CS_URS_2022_02/997221873" TargetMode="External" /><Relationship Id="rId58" Type="http://schemas.openxmlformats.org/officeDocument/2006/relationships/hyperlink" Target="https://podminky.urs.cz/item/CS_URS_2022_02/997221875" TargetMode="External" /><Relationship Id="rId59" Type="http://schemas.openxmlformats.org/officeDocument/2006/relationships/hyperlink" Target="https://podminky.urs.cz/item/CS_URS_2022_02/998276101" TargetMode="External" /><Relationship Id="rId60" Type="http://schemas.openxmlformats.org/officeDocument/2006/relationships/hyperlink" Target="https://podminky.urs.cz/item/CS_URS_2022_02/998276124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4/12/22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II/335 - I. etapa, Mnichovice průtah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Mnichovice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4. 12. 2022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300 - Úprava vodovodu 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300 - Úprava vodovodu ...'!P87</f>
        <v>0</v>
      </c>
      <c r="AV55" s="120">
        <f>'SO 300 - Úprava vodovodu ...'!J33</f>
        <v>0</v>
      </c>
      <c r="AW55" s="120">
        <f>'SO 300 - Úprava vodovodu ...'!J34</f>
        <v>0</v>
      </c>
      <c r="AX55" s="120">
        <f>'SO 300 - Úprava vodovodu ...'!J35</f>
        <v>0</v>
      </c>
      <c r="AY55" s="120">
        <f>'SO 300 - Úprava vodovodu ...'!J36</f>
        <v>0</v>
      </c>
      <c r="AZ55" s="120">
        <f>'SO 300 - Úprava vodovodu ...'!F33</f>
        <v>0</v>
      </c>
      <c r="BA55" s="120">
        <f>'SO 300 - Úprava vodovodu ...'!F34</f>
        <v>0</v>
      </c>
      <c r="BB55" s="120">
        <f>'SO 300 - Úprava vodovodu ...'!F35</f>
        <v>0</v>
      </c>
      <c r="BC55" s="120">
        <f>'SO 300 - Úprava vodovodu ...'!F36</f>
        <v>0</v>
      </c>
      <c r="BD55" s="122">
        <f>'SO 300 - Úprava vodovodu 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'VRN - Vedlejší rozpočtové...'!J30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85</v>
      </c>
      <c r="AR56" s="118"/>
      <c r="AS56" s="119">
        <v>0</v>
      </c>
      <c r="AT56" s="120">
        <f>ROUND(SUM(AV56:AW56),2)</f>
        <v>0</v>
      </c>
      <c r="AU56" s="121">
        <f>'VRN - Vedlejší rozpočtové...'!P83</f>
        <v>0</v>
      </c>
      <c r="AV56" s="120">
        <f>'VRN - Vedlejší rozpočtové...'!J33</f>
        <v>0</v>
      </c>
      <c r="AW56" s="120">
        <f>'VRN - Vedlejší rozpočtové...'!J34</f>
        <v>0</v>
      </c>
      <c r="AX56" s="120">
        <f>'VRN - Vedlejší rozpočtové...'!J35</f>
        <v>0</v>
      </c>
      <c r="AY56" s="120">
        <f>'VRN - Vedlejší rozpočtové...'!J36</f>
        <v>0</v>
      </c>
      <c r="AZ56" s="120">
        <f>'VRN - Vedlejší rozpočtové...'!F33</f>
        <v>0</v>
      </c>
      <c r="BA56" s="120">
        <f>'VRN - Vedlejší rozpočtové...'!F34</f>
        <v>0</v>
      </c>
      <c r="BB56" s="120">
        <f>'VRN - Vedlejší rozpočtové...'!F35</f>
        <v>0</v>
      </c>
      <c r="BC56" s="120">
        <f>'VRN - Vedlejší rozpočtové...'!F36</f>
        <v>0</v>
      </c>
      <c r="BD56" s="122">
        <f>'VRN - Vedlejší rozpočtové...'!F37</f>
        <v>0</v>
      </c>
      <c r="BE56" s="7"/>
      <c r="BT56" s="123" t="s">
        <v>80</v>
      </c>
      <c r="BV56" s="123" t="s">
        <v>74</v>
      </c>
      <c r="BW56" s="123" t="s">
        <v>86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111" t="s">
        <v>76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'ON - Ostatní náklady'!J30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89</v>
      </c>
      <c r="AR57" s="118"/>
      <c r="AS57" s="124">
        <v>0</v>
      </c>
      <c r="AT57" s="125">
        <f>ROUND(SUM(AV57:AW57),2)</f>
        <v>0</v>
      </c>
      <c r="AU57" s="126">
        <f>'ON - Ostatní náklady'!P81</f>
        <v>0</v>
      </c>
      <c r="AV57" s="125">
        <f>'ON - Ostatní náklady'!J33</f>
        <v>0</v>
      </c>
      <c r="AW57" s="125">
        <f>'ON - Ostatní náklady'!J34</f>
        <v>0</v>
      </c>
      <c r="AX57" s="125">
        <f>'ON - Ostatní náklady'!J35</f>
        <v>0</v>
      </c>
      <c r="AY57" s="125">
        <f>'ON - Ostatní náklady'!J36</f>
        <v>0</v>
      </c>
      <c r="AZ57" s="125">
        <f>'ON - Ostatní náklady'!F33</f>
        <v>0</v>
      </c>
      <c r="BA57" s="125">
        <f>'ON - Ostatní náklady'!F34</f>
        <v>0</v>
      </c>
      <c r="BB57" s="125">
        <f>'ON - Ostatní náklady'!F35</f>
        <v>0</v>
      </c>
      <c r="BC57" s="125">
        <f>'ON - Ostatní náklady'!F36</f>
        <v>0</v>
      </c>
      <c r="BD57" s="127">
        <f>'ON - Ostatní náklady'!F37</f>
        <v>0</v>
      </c>
      <c r="BE57" s="7"/>
      <c r="BT57" s="123" t="s">
        <v>80</v>
      </c>
      <c r="BV57" s="123" t="s">
        <v>74</v>
      </c>
      <c r="BW57" s="123" t="s">
        <v>90</v>
      </c>
      <c r="BX57" s="123" t="s">
        <v>5</v>
      </c>
      <c r="CL57" s="123" t="s">
        <v>19</v>
      </c>
      <c r="CM57" s="123" t="s">
        <v>82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300 - Úprava vodovodu ...'!C2" display="/"/>
    <hyperlink ref="A56" location="'VRN - Vedlejší rozpočtové...'!C2" display="/"/>
    <hyperlink ref="A57" location="'ON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II/335 - I. etapa, Mnichovice průtah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28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4. 12. 2022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6" t="s">
        <v>28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29</v>
      </c>
      <c r="F15" s="38"/>
      <c r="G15" s="38"/>
      <c r="H15" s="38"/>
      <c r="I15" s="132" t="s">
        <v>30</v>
      </c>
      <c r="J15" s="136" t="s">
        <v>28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30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6" t="s">
        <v>28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29</v>
      </c>
      <c r="F21" s="38"/>
      <c r="G21" s="38"/>
      <c r="H21" s="38"/>
      <c r="I21" s="132" t="s">
        <v>30</v>
      </c>
      <c r="J21" s="136" t="s">
        <v>28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27</v>
      </c>
      <c r="J23" s="136" t="s">
        <v>28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29</v>
      </c>
      <c r="F24" s="38"/>
      <c r="G24" s="38"/>
      <c r="H24" s="38"/>
      <c r="I24" s="132" t="s">
        <v>30</v>
      </c>
      <c r="J24" s="136" t="s">
        <v>28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28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ROUND((SUM(BE87:BE406)),2)</f>
        <v>0</v>
      </c>
      <c r="G33" s="38"/>
      <c r="H33" s="38"/>
      <c r="I33" s="148">
        <v>0.21</v>
      </c>
      <c r="J33" s="147">
        <f>ROUND(((SUM(BE87:BE406))*I33),2)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ROUND((SUM(BF87:BF406)),2)</f>
        <v>0</v>
      </c>
      <c r="G34" s="38"/>
      <c r="H34" s="38"/>
      <c r="I34" s="148">
        <v>0.15</v>
      </c>
      <c r="J34" s="147">
        <f>ROUND(((SUM(BF87:BF406))*I34),2)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ROUND((SUM(BG87:BG406)),2)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ROUND((SUM(BH87:BH406)),2)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ROUND((SUM(BI87:BI406)),2)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II/335 - I. etapa, Mnichovice průtah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300 - Úprava vodovodu v ul. Ondřejovská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Mnichovice</v>
      </c>
      <c r="G52" s="40"/>
      <c r="H52" s="40"/>
      <c r="I52" s="32" t="s">
        <v>24</v>
      </c>
      <c r="J52" s="72" t="str">
        <f>IF(J12="","",J12)</f>
        <v>4. 12. 2022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 xml:space="preserve"> 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>
      <c r="A60" s="9"/>
      <c r="B60" s="165"/>
      <c r="C60" s="166"/>
      <c r="D60" s="167" t="s">
        <v>98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99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100</v>
      </c>
      <c r="E62" s="174"/>
      <c r="F62" s="174"/>
      <c r="G62" s="174"/>
      <c r="H62" s="174"/>
      <c r="I62" s="174"/>
      <c r="J62" s="175">
        <f>J177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101</v>
      </c>
      <c r="E63" s="174"/>
      <c r="F63" s="174"/>
      <c r="G63" s="174"/>
      <c r="H63" s="174"/>
      <c r="I63" s="174"/>
      <c r="J63" s="175">
        <f>J186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102</v>
      </c>
      <c r="E64" s="174"/>
      <c r="F64" s="174"/>
      <c r="G64" s="174"/>
      <c r="H64" s="174"/>
      <c r="I64" s="174"/>
      <c r="J64" s="175">
        <f>J215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103</v>
      </c>
      <c r="E65" s="174"/>
      <c r="F65" s="174"/>
      <c r="G65" s="174"/>
      <c r="H65" s="174"/>
      <c r="I65" s="174"/>
      <c r="J65" s="175">
        <f>J351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104</v>
      </c>
      <c r="E66" s="174"/>
      <c r="F66" s="174"/>
      <c r="G66" s="174"/>
      <c r="H66" s="174"/>
      <c r="I66" s="174"/>
      <c r="J66" s="175">
        <f>J372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105</v>
      </c>
      <c r="E67" s="174"/>
      <c r="F67" s="174"/>
      <c r="G67" s="174"/>
      <c r="H67" s="174"/>
      <c r="I67" s="174"/>
      <c r="J67" s="175">
        <f>J402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106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II/335 - I. etapa, Mnichovice průtah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92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SO 300 - Úprava vodovodu v ul. Ondřejovská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22</v>
      </c>
      <c r="D81" s="40"/>
      <c r="E81" s="40"/>
      <c r="F81" s="27" t="str">
        <f>F12</f>
        <v>Mnichovice</v>
      </c>
      <c r="G81" s="40"/>
      <c r="H81" s="40"/>
      <c r="I81" s="32" t="s">
        <v>24</v>
      </c>
      <c r="J81" s="72" t="str">
        <f>IF(J12="","",J12)</f>
        <v>4. 12. 2022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26</v>
      </c>
      <c r="D83" s="40"/>
      <c r="E83" s="40"/>
      <c r="F83" s="27" t="str">
        <f>E15</f>
        <v xml:space="preserve"> </v>
      </c>
      <c r="G83" s="40"/>
      <c r="H83" s="40"/>
      <c r="I83" s="32" t="s">
        <v>33</v>
      </c>
      <c r="J83" s="36" t="str">
        <f>E21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31</v>
      </c>
      <c r="D84" s="40"/>
      <c r="E84" s="40"/>
      <c r="F84" s="27" t="str">
        <f>IF(E18="","",E18)</f>
        <v>Vyplň údaj</v>
      </c>
      <c r="G84" s="40"/>
      <c r="H84" s="40"/>
      <c r="I84" s="32" t="s">
        <v>35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107</v>
      </c>
      <c r="D86" s="180" t="s">
        <v>57</v>
      </c>
      <c r="E86" s="180" t="s">
        <v>53</v>
      </c>
      <c r="F86" s="180" t="s">
        <v>54</v>
      </c>
      <c r="G86" s="180" t="s">
        <v>108</v>
      </c>
      <c r="H86" s="180" t="s">
        <v>109</v>
      </c>
      <c r="I86" s="180" t="s">
        <v>110</v>
      </c>
      <c r="J86" s="180" t="s">
        <v>96</v>
      </c>
      <c r="K86" s="181" t="s">
        <v>111</v>
      </c>
      <c r="L86" s="182"/>
      <c r="M86" s="92" t="s">
        <v>28</v>
      </c>
      <c r="N86" s="93" t="s">
        <v>42</v>
      </c>
      <c r="O86" s="93" t="s">
        <v>112</v>
      </c>
      <c r="P86" s="93" t="s">
        <v>113</v>
      </c>
      <c r="Q86" s="93" t="s">
        <v>114</v>
      </c>
      <c r="R86" s="93" t="s">
        <v>115</v>
      </c>
      <c r="S86" s="93" t="s">
        <v>116</v>
      </c>
      <c r="T86" s="94" t="s">
        <v>117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118</v>
      </c>
      <c r="D87" s="40"/>
      <c r="E87" s="40"/>
      <c r="F87" s="40"/>
      <c r="G87" s="40"/>
      <c r="H87" s="40"/>
      <c r="I87" s="40"/>
      <c r="J87" s="183">
        <f>BK87</f>
        <v>0</v>
      </c>
      <c r="K87" s="40"/>
      <c r="L87" s="44"/>
      <c r="M87" s="95"/>
      <c r="N87" s="184"/>
      <c r="O87" s="96"/>
      <c r="P87" s="185">
        <f>P88</f>
        <v>0</v>
      </c>
      <c r="Q87" s="96"/>
      <c r="R87" s="185">
        <f>R88</f>
        <v>4.508235000000001</v>
      </c>
      <c r="S87" s="96"/>
      <c r="T87" s="186">
        <f>T88</f>
        <v>125.862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97</v>
      </c>
      <c r="BK87" s="187">
        <f>BK88</f>
        <v>0</v>
      </c>
    </row>
    <row r="88" spans="1:63" s="12" customFormat="1" ht="25.9" customHeight="1">
      <c r="A88" s="12"/>
      <c r="B88" s="188"/>
      <c r="C88" s="189"/>
      <c r="D88" s="190" t="s">
        <v>71</v>
      </c>
      <c r="E88" s="191" t="s">
        <v>119</v>
      </c>
      <c r="F88" s="191" t="s">
        <v>120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P89+P177+P186+P215+P351+P372+P402</f>
        <v>0</v>
      </c>
      <c r="Q88" s="196"/>
      <c r="R88" s="197">
        <f>R89+R177+R186+R215+R351+R372+R402</f>
        <v>4.508235000000001</v>
      </c>
      <c r="S88" s="196"/>
      <c r="T88" s="198">
        <f>T89+T177+T186+T215+T351+T372+T402</f>
        <v>125.862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80</v>
      </c>
      <c r="AT88" s="200" t="s">
        <v>71</v>
      </c>
      <c r="AU88" s="200" t="s">
        <v>72</v>
      </c>
      <c r="AY88" s="199" t="s">
        <v>121</v>
      </c>
      <c r="BK88" s="201">
        <f>BK89+BK177+BK186+BK215+BK351+BK372+BK402</f>
        <v>0</v>
      </c>
    </row>
    <row r="89" spans="1:63" s="12" customFormat="1" ht="22.8" customHeight="1">
      <c r="A89" s="12"/>
      <c r="B89" s="188"/>
      <c r="C89" s="189"/>
      <c r="D89" s="190" t="s">
        <v>71</v>
      </c>
      <c r="E89" s="202" t="s">
        <v>80</v>
      </c>
      <c r="F89" s="202" t="s">
        <v>122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SUM(P90:P176)</f>
        <v>0</v>
      </c>
      <c r="Q89" s="196"/>
      <c r="R89" s="197">
        <f>SUM(R90:R176)</f>
        <v>0.8261900000000001</v>
      </c>
      <c r="S89" s="196"/>
      <c r="T89" s="198">
        <f>SUM(T90:T176)</f>
        <v>125.862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80</v>
      </c>
      <c r="AT89" s="200" t="s">
        <v>71</v>
      </c>
      <c r="AU89" s="200" t="s">
        <v>80</v>
      </c>
      <c r="AY89" s="199" t="s">
        <v>121</v>
      </c>
      <c r="BK89" s="201">
        <f>SUM(BK90:BK176)</f>
        <v>0</v>
      </c>
    </row>
    <row r="90" spans="1:65" s="2" customFormat="1" ht="24.15" customHeight="1">
      <c r="A90" s="38"/>
      <c r="B90" s="39"/>
      <c r="C90" s="204" t="s">
        <v>80</v>
      </c>
      <c r="D90" s="204" t="s">
        <v>123</v>
      </c>
      <c r="E90" s="205" t="s">
        <v>124</v>
      </c>
      <c r="F90" s="206" t="s">
        <v>125</v>
      </c>
      <c r="G90" s="207" t="s">
        <v>126</v>
      </c>
      <c r="H90" s="208">
        <v>152</v>
      </c>
      <c r="I90" s="209"/>
      <c r="J90" s="210">
        <f>ROUND(I90*H90,2)</f>
        <v>0</v>
      </c>
      <c r="K90" s="206" t="s">
        <v>127</v>
      </c>
      <c r="L90" s="44"/>
      <c r="M90" s="211" t="s">
        <v>28</v>
      </c>
      <c r="N90" s="212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0.316</v>
      </c>
      <c r="T90" s="214">
        <f>S90*H90</f>
        <v>48.032000000000004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128</v>
      </c>
      <c r="AT90" s="215" t="s">
        <v>123</v>
      </c>
      <c r="AU90" s="215" t="s">
        <v>82</v>
      </c>
      <c r="AY90" s="17" t="s">
        <v>121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128</v>
      </c>
      <c r="BM90" s="215" t="s">
        <v>129</v>
      </c>
    </row>
    <row r="91" spans="1:47" s="2" customFormat="1" ht="12">
      <c r="A91" s="38"/>
      <c r="B91" s="39"/>
      <c r="C91" s="40"/>
      <c r="D91" s="217" t="s">
        <v>130</v>
      </c>
      <c r="E91" s="40"/>
      <c r="F91" s="218" t="s">
        <v>131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130</v>
      </c>
      <c r="AU91" s="17" t="s">
        <v>82</v>
      </c>
    </row>
    <row r="92" spans="1:51" s="13" customFormat="1" ht="12">
      <c r="A92" s="13"/>
      <c r="B92" s="222"/>
      <c r="C92" s="223"/>
      <c r="D92" s="224" t="s">
        <v>132</v>
      </c>
      <c r="E92" s="225" t="s">
        <v>28</v>
      </c>
      <c r="F92" s="226" t="s">
        <v>133</v>
      </c>
      <c r="G92" s="223"/>
      <c r="H92" s="227">
        <v>152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132</v>
      </c>
      <c r="AU92" s="233" t="s">
        <v>82</v>
      </c>
      <c r="AV92" s="13" t="s">
        <v>82</v>
      </c>
      <c r="AW92" s="13" t="s">
        <v>34</v>
      </c>
      <c r="AX92" s="13" t="s">
        <v>72</v>
      </c>
      <c r="AY92" s="233" t="s">
        <v>121</v>
      </c>
    </row>
    <row r="93" spans="1:51" s="14" customFormat="1" ht="12">
      <c r="A93" s="14"/>
      <c r="B93" s="234"/>
      <c r="C93" s="235"/>
      <c r="D93" s="224" t="s">
        <v>132</v>
      </c>
      <c r="E93" s="236" t="s">
        <v>28</v>
      </c>
      <c r="F93" s="237" t="s">
        <v>134</v>
      </c>
      <c r="G93" s="235"/>
      <c r="H93" s="238">
        <v>152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132</v>
      </c>
      <c r="AU93" s="244" t="s">
        <v>82</v>
      </c>
      <c r="AV93" s="14" t="s">
        <v>128</v>
      </c>
      <c r="AW93" s="14" t="s">
        <v>34</v>
      </c>
      <c r="AX93" s="14" t="s">
        <v>80</v>
      </c>
      <c r="AY93" s="244" t="s">
        <v>121</v>
      </c>
    </row>
    <row r="94" spans="1:65" s="2" customFormat="1" ht="37.8" customHeight="1">
      <c r="A94" s="38"/>
      <c r="B94" s="39"/>
      <c r="C94" s="204" t="s">
        <v>82</v>
      </c>
      <c r="D94" s="204" t="s">
        <v>123</v>
      </c>
      <c r="E94" s="205" t="s">
        <v>135</v>
      </c>
      <c r="F94" s="206" t="s">
        <v>136</v>
      </c>
      <c r="G94" s="207" t="s">
        <v>126</v>
      </c>
      <c r="H94" s="208">
        <v>15</v>
      </c>
      <c r="I94" s="209"/>
      <c r="J94" s="210">
        <f>ROUND(I94*H94,2)</f>
        <v>0</v>
      </c>
      <c r="K94" s="206" t="s">
        <v>127</v>
      </c>
      <c r="L94" s="44"/>
      <c r="M94" s="211" t="s">
        <v>28</v>
      </c>
      <c r="N94" s="212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0.29</v>
      </c>
      <c r="T94" s="214">
        <f>S94*H94</f>
        <v>4.35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128</v>
      </c>
      <c r="AT94" s="215" t="s">
        <v>123</v>
      </c>
      <c r="AU94" s="215" t="s">
        <v>82</v>
      </c>
      <c r="AY94" s="17" t="s">
        <v>121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128</v>
      </c>
      <c r="BM94" s="215" t="s">
        <v>137</v>
      </c>
    </row>
    <row r="95" spans="1:47" s="2" customFormat="1" ht="12">
      <c r="A95" s="38"/>
      <c r="B95" s="39"/>
      <c r="C95" s="40"/>
      <c r="D95" s="217" t="s">
        <v>130</v>
      </c>
      <c r="E95" s="40"/>
      <c r="F95" s="218" t="s">
        <v>138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130</v>
      </c>
      <c r="AU95" s="17" t="s">
        <v>82</v>
      </c>
    </row>
    <row r="96" spans="1:51" s="13" customFormat="1" ht="12">
      <c r="A96" s="13"/>
      <c r="B96" s="222"/>
      <c r="C96" s="223"/>
      <c r="D96" s="224" t="s">
        <v>132</v>
      </c>
      <c r="E96" s="225" t="s">
        <v>28</v>
      </c>
      <c r="F96" s="226" t="s">
        <v>8</v>
      </c>
      <c r="G96" s="223"/>
      <c r="H96" s="227">
        <v>15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132</v>
      </c>
      <c r="AU96" s="233" t="s">
        <v>82</v>
      </c>
      <c r="AV96" s="13" t="s">
        <v>82</v>
      </c>
      <c r="AW96" s="13" t="s">
        <v>34</v>
      </c>
      <c r="AX96" s="13" t="s">
        <v>72</v>
      </c>
      <c r="AY96" s="233" t="s">
        <v>121</v>
      </c>
    </row>
    <row r="97" spans="1:51" s="14" customFormat="1" ht="12">
      <c r="A97" s="14"/>
      <c r="B97" s="234"/>
      <c r="C97" s="235"/>
      <c r="D97" s="224" t="s">
        <v>132</v>
      </c>
      <c r="E97" s="236" t="s">
        <v>28</v>
      </c>
      <c r="F97" s="237" t="s">
        <v>134</v>
      </c>
      <c r="G97" s="235"/>
      <c r="H97" s="238">
        <v>15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132</v>
      </c>
      <c r="AU97" s="244" t="s">
        <v>82</v>
      </c>
      <c r="AV97" s="14" t="s">
        <v>128</v>
      </c>
      <c r="AW97" s="14" t="s">
        <v>34</v>
      </c>
      <c r="AX97" s="14" t="s">
        <v>80</v>
      </c>
      <c r="AY97" s="244" t="s">
        <v>121</v>
      </c>
    </row>
    <row r="98" spans="1:65" s="2" customFormat="1" ht="37.8" customHeight="1">
      <c r="A98" s="38"/>
      <c r="B98" s="39"/>
      <c r="C98" s="204" t="s">
        <v>139</v>
      </c>
      <c r="D98" s="204" t="s">
        <v>123</v>
      </c>
      <c r="E98" s="205" t="s">
        <v>140</v>
      </c>
      <c r="F98" s="206" t="s">
        <v>141</v>
      </c>
      <c r="G98" s="207" t="s">
        <v>126</v>
      </c>
      <c r="H98" s="208">
        <v>167</v>
      </c>
      <c r="I98" s="209"/>
      <c r="J98" s="210">
        <f>ROUND(I98*H98,2)</f>
        <v>0</v>
      </c>
      <c r="K98" s="206" t="s">
        <v>127</v>
      </c>
      <c r="L98" s="44"/>
      <c r="M98" s="211" t="s">
        <v>28</v>
      </c>
      <c r="N98" s="212" t="s">
        <v>43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0.44</v>
      </c>
      <c r="T98" s="214">
        <f>S98*H98</f>
        <v>73.48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128</v>
      </c>
      <c r="AT98" s="215" t="s">
        <v>123</v>
      </c>
      <c r="AU98" s="215" t="s">
        <v>82</v>
      </c>
      <c r="AY98" s="17" t="s">
        <v>121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128</v>
      </c>
      <c r="BM98" s="215" t="s">
        <v>142</v>
      </c>
    </row>
    <row r="99" spans="1:47" s="2" customFormat="1" ht="12">
      <c r="A99" s="38"/>
      <c r="B99" s="39"/>
      <c r="C99" s="40"/>
      <c r="D99" s="217" t="s">
        <v>130</v>
      </c>
      <c r="E99" s="40"/>
      <c r="F99" s="218" t="s">
        <v>143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130</v>
      </c>
      <c r="AU99" s="17" t="s">
        <v>82</v>
      </c>
    </row>
    <row r="100" spans="1:51" s="13" customFormat="1" ht="12">
      <c r="A100" s="13"/>
      <c r="B100" s="222"/>
      <c r="C100" s="223"/>
      <c r="D100" s="224" t="s">
        <v>132</v>
      </c>
      <c r="E100" s="225" t="s">
        <v>28</v>
      </c>
      <c r="F100" s="226" t="s">
        <v>144</v>
      </c>
      <c r="G100" s="223"/>
      <c r="H100" s="227">
        <v>167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132</v>
      </c>
      <c r="AU100" s="233" t="s">
        <v>82</v>
      </c>
      <c r="AV100" s="13" t="s">
        <v>82</v>
      </c>
      <c r="AW100" s="13" t="s">
        <v>34</v>
      </c>
      <c r="AX100" s="13" t="s">
        <v>72</v>
      </c>
      <c r="AY100" s="233" t="s">
        <v>121</v>
      </c>
    </row>
    <row r="101" spans="1:51" s="14" customFormat="1" ht="12">
      <c r="A101" s="14"/>
      <c r="B101" s="234"/>
      <c r="C101" s="235"/>
      <c r="D101" s="224" t="s">
        <v>132</v>
      </c>
      <c r="E101" s="236" t="s">
        <v>28</v>
      </c>
      <c r="F101" s="237" t="s">
        <v>134</v>
      </c>
      <c r="G101" s="235"/>
      <c r="H101" s="238">
        <v>167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132</v>
      </c>
      <c r="AU101" s="244" t="s">
        <v>82</v>
      </c>
      <c r="AV101" s="14" t="s">
        <v>128</v>
      </c>
      <c r="AW101" s="14" t="s">
        <v>34</v>
      </c>
      <c r="AX101" s="14" t="s">
        <v>80</v>
      </c>
      <c r="AY101" s="244" t="s">
        <v>121</v>
      </c>
    </row>
    <row r="102" spans="1:65" s="2" customFormat="1" ht="49.05" customHeight="1">
      <c r="A102" s="38"/>
      <c r="B102" s="39"/>
      <c r="C102" s="204" t="s">
        <v>128</v>
      </c>
      <c r="D102" s="204" t="s">
        <v>123</v>
      </c>
      <c r="E102" s="205" t="s">
        <v>145</v>
      </c>
      <c r="F102" s="206" t="s">
        <v>146</v>
      </c>
      <c r="G102" s="207" t="s">
        <v>147</v>
      </c>
      <c r="H102" s="208">
        <v>1.1</v>
      </c>
      <c r="I102" s="209"/>
      <c r="J102" s="210">
        <f>ROUND(I102*H102,2)</f>
        <v>0</v>
      </c>
      <c r="K102" s="206" t="s">
        <v>127</v>
      </c>
      <c r="L102" s="44"/>
      <c r="M102" s="211" t="s">
        <v>28</v>
      </c>
      <c r="N102" s="212" t="s">
        <v>43</v>
      </c>
      <c r="O102" s="84"/>
      <c r="P102" s="213">
        <f>O102*H102</f>
        <v>0</v>
      </c>
      <c r="Q102" s="213">
        <v>0.0369</v>
      </c>
      <c r="R102" s="213">
        <f>Q102*H102</f>
        <v>0.04059000000000001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128</v>
      </c>
      <c r="AT102" s="215" t="s">
        <v>123</v>
      </c>
      <c r="AU102" s="215" t="s">
        <v>82</v>
      </c>
      <c r="AY102" s="17" t="s">
        <v>121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80</v>
      </c>
      <c r="BK102" s="216">
        <f>ROUND(I102*H102,2)</f>
        <v>0</v>
      </c>
      <c r="BL102" s="17" t="s">
        <v>128</v>
      </c>
      <c r="BM102" s="215" t="s">
        <v>148</v>
      </c>
    </row>
    <row r="103" spans="1:47" s="2" customFormat="1" ht="12">
      <c r="A103" s="38"/>
      <c r="B103" s="39"/>
      <c r="C103" s="40"/>
      <c r="D103" s="217" t="s">
        <v>130</v>
      </c>
      <c r="E103" s="40"/>
      <c r="F103" s="218" t="s">
        <v>149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130</v>
      </c>
      <c r="AU103" s="17" t="s">
        <v>82</v>
      </c>
    </row>
    <row r="104" spans="1:51" s="13" customFormat="1" ht="12">
      <c r="A104" s="13"/>
      <c r="B104" s="222"/>
      <c r="C104" s="223"/>
      <c r="D104" s="224" t="s">
        <v>132</v>
      </c>
      <c r="E104" s="225" t="s">
        <v>28</v>
      </c>
      <c r="F104" s="226" t="s">
        <v>150</v>
      </c>
      <c r="G104" s="223"/>
      <c r="H104" s="227">
        <v>1.1</v>
      </c>
      <c r="I104" s="228"/>
      <c r="J104" s="223"/>
      <c r="K104" s="223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132</v>
      </c>
      <c r="AU104" s="233" t="s">
        <v>82</v>
      </c>
      <c r="AV104" s="13" t="s">
        <v>82</v>
      </c>
      <c r="AW104" s="13" t="s">
        <v>34</v>
      </c>
      <c r="AX104" s="13" t="s">
        <v>72</v>
      </c>
      <c r="AY104" s="233" t="s">
        <v>121</v>
      </c>
    </row>
    <row r="105" spans="1:51" s="14" customFormat="1" ht="12">
      <c r="A105" s="14"/>
      <c r="B105" s="234"/>
      <c r="C105" s="235"/>
      <c r="D105" s="224" t="s">
        <v>132</v>
      </c>
      <c r="E105" s="236" t="s">
        <v>28</v>
      </c>
      <c r="F105" s="237" t="s">
        <v>134</v>
      </c>
      <c r="G105" s="235"/>
      <c r="H105" s="238">
        <v>1.1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132</v>
      </c>
      <c r="AU105" s="244" t="s">
        <v>82</v>
      </c>
      <c r="AV105" s="14" t="s">
        <v>128</v>
      </c>
      <c r="AW105" s="14" t="s">
        <v>34</v>
      </c>
      <c r="AX105" s="14" t="s">
        <v>80</v>
      </c>
      <c r="AY105" s="244" t="s">
        <v>121</v>
      </c>
    </row>
    <row r="106" spans="1:65" s="2" customFormat="1" ht="49.05" customHeight="1">
      <c r="A106" s="38"/>
      <c r="B106" s="39"/>
      <c r="C106" s="204" t="s">
        <v>151</v>
      </c>
      <c r="D106" s="204" t="s">
        <v>123</v>
      </c>
      <c r="E106" s="205" t="s">
        <v>152</v>
      </c>
      <c r="F106" s="206" t="s">
        <v>153</v>
      </c>
      <c r="G106" s="207" t="s">
        <v>147</v>
      </c>
      <c r="H106" s="208">
        <v>8.8</v>
      </c>
      <c r="I106" s="209"/>
      <c r="J106" s="210">
        <f>ROUND(I106*H106,2)</f>
        <v>0</v>
      </c>
      <c r="K106" s="206" t="s">
        <v>127</v>
      </c>
      <c r="L106" s="44"/>
      <c r="M106" s="211" t="s">
        <v>28</v>
      </c>
      <c r="N106" s="212" t="s">
        <v>43</v>
      </c>
      <c r="O106" s="84"/>
      <c r="P106" s="213">
        <f>O106*H106</f>
        <v>0</v>
      </c>
      <c r="Q106" s="213">
        <v>0.0369</v>
      </c>
      <c r="R106" s="213">
        <f>Q106*H106</f>
        <v>0.32472000000000006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128</v>
      </c>
      <c r="AT106" s="215" t="s">
        <v>123</v>
      </c>
      <c r="AU106" s="215" t="s">
        <v>82</v>
      </c>
      <c r="AY106" s="17" t="s">
        <v>121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128</v>
      </c>
      <c r="BM106" s="215" t="s">
        <v>154</v>
      </c>
    </row>
    <row r="107" spans="1:47" s="2" customFormat="1" ht="12">
      <c r="A107" s="38"/>
      <c r="B107" s="39"/>
      <c r="C107" s="40"/>
      <c r="D107" s="217" t="s">
        <v>130</v>
      </c>
      <c r="E107" s="40"/>
      <c r="F107" s="218" t="s">
        <v>155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130</v>
      </c>
      <c r="AU107" s="17" t="s">
        <v>82</v>
      </c>
    </row>
    <row r="108" spans="1:51" s="13" customFormat="1" ht="12">
      <c r="A108" s="13"/>
      <c r="B108" s="222"/>
      <c r="C108" s="223"/>
      <c r="D108" s="224" t="s">
        <v>132</v>
      </c>
      <c r="E108" s="225" t="s">
        <v>28</v>
      </c>
      <c r="F108" s="226" t="s">
        <v>156</v>
      </c>
      <c r="G108" s="223"/>
      <c r="H108" s="227">
        <v>8.8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132</v>
      </c>
      <c r="AU108" s="233" t="s">
        <v>82</v>
      </c>
      <c r="AV108" s="13" t="s">
        <v>82</v>
      </c>
      <c r="AW108" s="13" t="s">
        <v>34</v>
      </c>
      <c r="AX108" s="13" t="s">
        <v>72</v>
      </c>
      <c r="AY108" s="233" t="s">
        <v>121</v>
      </c>
    </row>
    <row r="109" spans="1:51" s="14" customFormat="1" ht="12">
      <c r="A109" s="14"/>
      <c r="B109" s="234"/>
      <c r="C109" s="235"/>
      <c r="D109" s="224" t="s">
        <v>132</v>
      </c>
      <c r="E109" s="236" t="s">
        <v>28</v>
      </c>
      <c r="F109" s="237" t="s">
        <v>134</v>
      </c>
      <c r="G109" s="235"/>
      <c r="H109" s="238">
        <v>8.8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132</v>
      </c>
      <c r="AU109" s="244" t="s">
        <v>82</v>
      </c>
      <c r="AV109" s="14" t="s">
        <v>128</v>
      </c>
      <c r="AW109" s="14" t="s">
        <v>34</v>
      </c>
      <c r="AX109" s="14" t="s">
        <v>80</v>
      </c>
      <c r="AY109" s="244" t="s">
        <v>121</v>
      </c>
    </row>
    <row r="110" spans="1:65" s="2" customFormat="1" ht="24.15" customHeight="1">
      <c r="A110" s="38"/>
      <c r="B110" s="39"/>
      <c r="C110" s="204" t="s">
        <v>157</v>
      </c>
      <c r="D110" s="204" t="s">
        <v>123</v>
      </c>
      <c r="E110" s="205" t="s">
        <v>158</v>
      </c>
      <c r="F110" s="206" t="s">
        <v>159</v>
      </c>
      <c r="G110" s="207" t="s">
        <v>147</v>
      </c>
      <c r="H110" s="208">
        <v>472</v>
      </c>
      <c r="I110" s="209"/>
      <c r="J110" s="210">
        <f>ROUND(I110*H110,2)</f>
        <v>0</v>
      </c>
      <c r="K110" s="206" t="s">
        <v>127</v>
      </c>
      <c r="L110" s="44"/>
      <c r="M110" s="211" t="s">
        <v>28</v>
      </c>
      <c r="N110" s="212" t="s">
        <v>43</v>
      </c>
      <c r="O110" s="84"/>
      <c r="P110" s="213">
        <f>O110*H110</f>
        <v>0</v>
      </c>
      <c r="Q110" s="213">
        <v>0.00014</v>
      </c>
      <c r="R110" s="213">
        <f>Q110*H110</f>
        <v>0.06608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128</v>
      </c>
      <c r="AT110" s="215" t="s">
        <v>123</v>
      </c>
      <c r="AU110" s="215" t="s">
        <v>82</v>
      </c>
      <c r="AY110" s="17" t="s">
        <v>121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80</v>
      </c>
      <c r="BK110" s="216">
        <f>ROUND(I110*H110,2)</f>
        <v>0</v>
      </c>
      <c r="BL110" s="17" t="s">
        <v>128</v>
      </c>
      <c r="BM110" s="215" t="s">
        <v>160</v>
      </c>
    </row>
    <row r="111" spans="1:47" s="2" customFormat="1" ht="12">
      <c r="A111" s="38"/>
      <c r="B111" s="39"/>
      <c r="C111" s="40"/>
      <c r="D111" s="217" t="s">
        <v>130</v>
      </c>
      <c r="E111" s="40"/>
      <c r="F111" s="218" t="s">
        <v>161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130</v>
      </c>
      <c r="AU111" s="17" t="s">
        <v>82</v>
      </c>
    </row>
    <row r="112" spans="1:51" s="13" customFormat="1" ht="12">
      <c r="A112" s="13"/>
      <c r="B112" s="222"/>
      <c r="C112" s="223"/>
      <c r="D112" s="224" t="s">
        <v>132</v>
      </c>
      <c r="E112" s="225" t="s">
        <v>28</v>
      </c>
      <c r="F112" s="226" t="s">
        <v>162</v>
      </c>
      <c r="G112" s="223"/>
      <c r="H112" s="227">
        <v>472</v>
      </c>
      <c r="I112" s="228"/>
      <c r="J112" s="223"/>
      <c r="K112" s="223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132</v>
      </c>
      <c r="AU112" s="233" t="s">
        <v>82</v>
      </c>
      <c r="AV112" s="13" t="s">
        <v>82</v>
      </c>
      <c r="AW112" s="13" t="s">
        <v>34</v>
      </c>
      <c r="AX112" s="13" t="s">
        <v>72</v>
      </c>
      <c r="AY112" s="233" t="s">
        <v>121</v>
      </c>
    </row>
    <row r="113" spans="1:51" s="14" customFormat="1" ht="12">
      <c r="A113" s="14"/>
      <c r="B113" s="234"/>
      <c r="C113" s="235"/>
      <c r="D113" s="224" t="s">
        <v>132</v>
      </c>
      <c r="E113" s="236" t="s">
        <v>28</v>
      </c>
      <c r="F113" s="237" t="s">
        <v>134</v>
      </c>
      <c r="G113" s="235"/>
      <c r="H113" s="238">
        <v>472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132</v>
      </c>
      <c r="AU113" s="244" t="s">
        <v>82</v>
      </c>
      <c r="AV113" s="14" t="s">
        <v>128</v>
      </c>
      <c r="AW113" s="14" t="s">
        <v>34</v>
      </c>
      <c r="AX113" s="14" t="s">
        <v>80</v>
      </c>
      <c r="AY113" s="244" t="s">
        <v>121</v>
      </c>
    </row>
    <row r="114" spans="1:65" s="2" customFormat="1" ht="24.15" customHeight="1">
      <c r="A114" s="38"/>
      <c r="B114" s="39"/>
      <c r="C114" s="204" t="s">
        <v>163</v>
      </c>
      <c r="D114" s="204" t="s">
        <v>123</v>
      </c>
      <c r="E114" s="205" t="s">
        <v>164</v>
      </c>
      <c r="F114" s="206" t="s">
        <v>165</v>
      </c>
      <c r="G114" s="207" t="s">
        <v>147</v>
      </c>
      <c r="H114" s="208">
        <v>472</v>
      </c>
      <c r="I114" s="209"/>
      <c r="J114" s="210">
        <f>ROUND(I114*H114,2)</f>
        <v>0</v>
      </c>
      <c r="K114" s="206" t="s">
        <v>127</v>
      </c>
      <c r="L114" s="44"/>
      <c r="M114" s="211" t="s">
        <v>28</v>
      </c>
      <c r="N114" s="212" t="s">
        <v>43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128</v>
      </c>
      <c r="AT114" s="215" t="s">
        <v>123</v>
      </c>
      <c r="AU114" s="215" t="s">
        <v>82</v>
      </c>
      <c r="AY114" s="17" t="s">
        <v>121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128</v>
      </c>
      <c r="BM114" s="215" t="s">
        <v>166</v>
      </c>
    </row>
    <row r="115" spans="1:47" s="2" customFormat="1" ht="12">
      <c r="A115" s="38"/>
      <c r="B115" s="39"/>
      <c r="C115" s="40"/>
      <c r="D115" s="217" t="s">
        <v>130</v>
      </c>
      <c r="E115" s="40"/>
      <c r="F115" s="218" t="s">
        <v>167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130</v>
      </c>
      <c r="AU115" s="17" t="s">
        <v>82</v>
      </c>
    </row>
    <row r="116" spans="1:51" s="13" customFormat="1" ht="12">
      <c r="A116" s="13"/>
      <c r="B116" s="222"/>
      <c r="C116" s="223"/>
      <c r="D116" s="224" t="s">
        <v>132</v>
      </c>
      <c r="E116" s="225" t="s">
        <v>28</v>
      </c>
      <c r="F116" s="226" t="s">
        <v>162</v>
      </c>
      <c r="G116" s="223"/>
      <c r="H116" s="227">
        <v>472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132</v>
      </c>
      <c r="AU116" s="233" t="s">
        <v>82</v>
      </c>
      <c r="AV116" s="13" t="s">
        <v>82</v>
      </c>
      <c r="AW116" s="13" t="s">
        <v>34</v>
      </c>
      <c r="AX116" s="13" t="s">
        <v>72</v>
      </c>
      <c r="AY116" s="233" t="s">
        <v>121</v>
      </c>
    </row>
    <row r="117" spans="1:51" s="14" customFormat="1" ht="12">
      <c r="A117" s="14"/>
      <c r="B117" s="234"/>
      <c r="C117" s="235"/>
      <c r="D117" s="224" t="s">
        <v>132</v>
      </c>
      <c r="E117" s="236" t="s">
        <v>28</v>
      </c>
      <c r="F117" s="237" t="s">
        <v>134</v>
      </c>
      <c r="G117" s="235"/>
      <c r="H117" s="238">
        <v>472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132</v>
      </c>
      <c r="AU117" s="244" t="s">
        <v>82</v>
      </c>
      <c r="AV117" s="14" t="s">
        <v>128</v>
      </c>
      <c r="AW117" s="14" t="s">
        <v>34</v>
      </c>
      <c r="AX117" s="14" t="s">
        <v>80</v>
      </c>
      <c r="AY117" s="244" t="s">
        <v>121</v>
      </c>
    </row>
    <row r="118" spans="1:65" s="2" customFormat="1" ht="24.15" customHeight="1">
      <c r="A118" s="38"/>
      <c r="B118" s="39"/>
      <c r="C118" s="204" t="s">
        <v>168</v>
      </c>
      <c r="D118" s="204" t="s">
        <v>123</v>
      </c>
      <c r="E118" s="205" t="s">
        <v>169</v>
      </c>
      <c r="F118" s="206" t="s">
        <v>170</v>
      </c>
      <c r="G118" s="207" t="s">
        <v>171</v>
      </c>
      <c r="H118" s="208">
        <v>27.45</v>
      </c>
      <c r="I118" s="209"/>
      <c r="J118" s="210">
        <f>ROUND(I118*H118,2)</f>
        <v>0</v>
      </c>
      <c r="K118" s="206" t="s">
        <v>127</v>
      </c>
      <c r="L118" s="44"/>
      <c r="M118" s="211" t="s">
        <v>28</v>
      </c>
      <c r="N118" s="212" t="s">
        <v>43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128</v>
      </c>
      <c r="AT118" s="215" t="s">
        <v>123</v>
      </c>
      <c r="AU118" s="215" t="s">
        <v>82</v>
      </c>
      <c r="AY118" s="17" t="s">
        <v>121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80</v>
      </c>
      <c r="BK118" s="216">
        <f>ROUND(I118*H118,2)</f>
        <v>0</v>
      </c>
      <c r="BL118" s="17" t="s">
        <v>128</v>
      </c>
      <c r="BM118" s="215" t="s">
        <v>172</v>
      </c>
    </row>
    <row r="119" spans="1:47" s="2" customFormat="1" ht="12">
      <c r="A119" s="38"/>
      <c r="B119" s="39"/>
      <c r="C119" s="40"/>
      <c r="D119" s="217" t="s">
        <v>130</v>
      </c>
      <c r="E119" s="40"/>
      <c r="F119" s="218" t="s">
        <v>173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130</v>
      </c>
      <c r="AU119" s="17" t="s">
        <v>82</v>
      </c>
    </row>
    <row r="120" spans="1:51" s="13" customFormat="1" ht="12">
      <c r="A120" s="13"/>
      <c r="B120" s="222"/>
      <c r="C120" s="223"/>
      <c r="D120" s="224" t="s">
        <v>132</v>
      </c>
      <c r="E120" s="225" t="s">
        <v>28</v>
      </c>
      <c r="F120" s="226" t="s">
        <v>174</v>
      </c>
      <c r="G120" s="223"/>
      <c r="H120" s="227">
        <v>10.125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132</v>
      </c>
      <c r="AU120" s="233" t="s">
        <v>82</v>
      </c>
      <c r="AV120" s="13" t="s">
        <v>82</v>
      </c>
      <c r="AW120" s="13" t="s">
        <v>34</v>
      </c>
      <c r="AX120" s="13" t="s">
        <v>72</v>
      </c>
      <c r="AY120" s="233" t="s">
        <v>121</v>
      </c>
    </row>
    <row r="121" spans="1:51" s="13" customFormat="1" ht="12">
      <c r="A121" s="13"/>
      <c r="B121" s="222"/>
      <c r="C121" s="223"/>
      <c r="D121" s="224" t="s">
        <v>132</v>
      </c>
      <c r="E121" s="225" t="s">
        <v>28</v>
      </c>
      <c r="F121" s="226" t="s">
        <v>175</v>
      </c>
      <c r="G121" s="223"/>
      <c r="H121" s="227">
        <v>17.325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132</v>
      </c>
      <c r="AU121" s="233" t="s">
        <v>82</v>
      </c>
      <c r="AV121" s="13" t="s">
        <v>82</v>
      </c>
      <c r="AW121" s="13" t="s">
        <v>34</v>
      </c>
      <c r="AX121" s="13" t="s">
        <v>72</v>
      </c>
      <c r="AY121" s="233" t="s">
        <v>121</v>
      </c>
    </row>
    <row r="122" spans="1:51" s="14" customFormat="1" ht="12">
      <c r="A122" s="14"/>
      <c r="B122" s="234"/>
      <c r="C122" s="235"/>
      <c r="D122" s="224" t="s">
        <v>132</v>
      </c>
      <c r="E122" s="236" t="s">
        <v>28</v>
      </c>
      <c r="F122" s="237" t="s">
        <v>134</v>
      </c>
      <c r="G122" s="235"/>
      <c r="H122" s="238">
        <v>27.45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132</v>
      </c>
      <c r="AU122" s="244" t="s">
        <v>82</v>
      </c>
      <c r="AV122" s="14" t="s">
        <v>128</v>
      </c>
      <c r="AW122" s="14" t="s">
        <v>34</v>
      </c>
      <c r="AX122" s="14" t="s">
        <v>80</v>
      </c>
      <c r="AY122" s="244" t="s">
        <v>121</v>
      </c>
    </row>
    <row r="123" spans="1:65" s="2" customFormat="1" ht="24.15" customHeight="1">
      <c r="A123" s="38"/>
      <c r="B123" s="39"/>
      <c r="C123" s="204" t="s">
        <v>176</v>
      </c>
      <c r="D123" s="204" t="s">
        <v>123</v>
      </c>
      <c r="E123" s="205" t="s">
        <v>177</v>
      </c>
      <c r="F123" s="206" t="s">
        <v>178</v>
      </c>
      <c r="G123" s="207" t="s">
        <v>171</v>
      </c>
      <c r="H123" s="208">
        <v>167.5</v>
      </c>
      <c r="I123" s="209"/>
      <c r="J123" s="210">
        <f>ROUND(I123*H123,2)</f>
        <v>0</v>
      </c>
      <c r="K123" s="206" t="s">
        <v>127</v>
      </c>
      <c r="L123" s="44"/>
      <c r="M123" s="211" t="s">
        <v>28</v>
      </c>
      <c r="N123" s="212" t="s">
        <v>43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128</v>
      </c>
      <c r="AT123" s="215" t="s">
        <v>123</v>
      </c>
      <c r="AU123" s="215" t="s">
        <v>82</v>
      </c>
      <c r="AY123" s="17" t="s">
        <v>121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80</v>
      </c>
      <c r="BK123" s="216">
        <f>ROUND(I123*H123,2)</f>
        <v>0</v>
      </c>
      <c r="BL123" s="17" t="s">
        <v>128</v>
      </c>
      <c r="BM123" s="215" t="s">
        <v>179</v>
      </c>
    </row>
    <row r="124" spans="1:47" s="2" customFormat="1" ht="12">
      <c r="A124" s="38"/>
      <c r="B124" s="39"/>
      <c r="C124" s="40"/>
      <c r="D124" s="217" t="s">
        <v>130</v>
      </c>
      <c r="E124" s="40"/>
      <c r="F124" s="218" t="s">
        <v>180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130</v>
      </c>
      <c r="AU124" s="17" t="s">
        <v>82</v>
      </c>
    </row>
    <row r="125" spans="1:51" s="13" customFormat="1" ht="12">
      <c r="A125" s="13"/>
      <c r="B125" s="222"/>
      <c r="C125" s="223"/>
      <c r="D125" s="224" t="s">
        <v>132</v>
      </c>
      <c r="E125" s="225" t="s">
        <v>28</v>
      </c>
      <c r="F125" s="226" t="s">
        <v>181</v>
      </c>
      <c r="G125" s="223"/>
      <c r="H125" s="227">
        <v>167.5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132</v>
      </c>
      <c r="AU125" s="233" t="s">
        <v>82</v>
      </c>
      <c r="AV125" s="13" t="s">
        <v>82</v>
      </c>
      <c r="AW125" s="13" t="s">
        <v>34</v>
      </c>
      <c r="AX125" s="13" t="s">
        <v>72</v>
      </c>
      <c r="AY125" s="233" t="s">
        <v>121</v>
      </c>
    </row>
    <row r="126" spans="1:51" s="14" customFormat="1" ht="12">
      <c r="A126" s="14"/>
      <c r="B126" s="234"/>
      <c r="C126" s="235"/>
      <c r="D126" s="224" t="s">
        <v>132</v>
      </c>
      <c r="E126" s="236" t="s">
        <v>28</v>
      </c>
      <c r="F126" s="237" t="s">
        <v>134</v>
      </c>
      <c r="G126" s="235"/>
      <c r="H126" s="238">
        <v>167.5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132</v>
      </c>
      <c r="AU126" s="244" t="s">
        <v>82</v>
      </c>
      <c r="AV126" s="14" t="s">
        <v>128</v>
      </c>
      <c r="AW126" s="14" t="s">
        <v>34</v>
      </c>
      <c r="AX126" s="14" t="s">
        <v>80</v>
      </c>
      <c r="AY126" s="244" t="s">
        <v>121</v>
      </c>
    </row>
    <row r="127" spans="1:65" s="2" customFormat="1" ht="24.15" customHeight="1">
      <c r="A127" s="38"/>
      <c r="B127" s="39"/>
      <c r="C127" s="204" t="s">
        <v>182</v>
      </c>
      <c r="D127" s="204" t="s">
        <v>123</v>
      </c>
      <c r="E127" s="205" t="s">
        <v>183</v>
      </c>
      <c r="F127" s="206" t="s">
        <v>184</v>
      </c>
      <c r="G127" s="207" t="s">
        <v>171</v>
      </c>
      <c r="H127" s="208">
        <v>167.5</v>
      </c>
      <c r="I127" s="209"/>
      <c r="J127" s="210">
        <f>ROUND(I127*H127,2)</f>
        <v>0</v>
      </c>
      <c r="K127" s="206" t="s">
        <v>127</v>
      </c>
      <c r="L127" s="44"/>
      <c r="M127" s="211" t="s">
        <v>28</v>
      </c>
      <c r="N127" s="212" t="s">
        <v>43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128</v>
      </c>
      <c r="AT127" s="215" t="s">
        <v>123</v>
      </c>
      <c r="AU127" s="215" t="s">
        <v>82</v>
      </c>
      <c r="AY127" s="17" t="s">
        <v>121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80</v>
      </c>
      <c r="BK127" s="216">
        <f>ROUND(I127*H127,2)</f>
        <v>0</v>
      </c>
      <c r="BL127" s="17" t="s">
        <v>128</v>
      </c>
      <c r="BM127" s="215" t="s">
        <v>185</v>
      </c>
    </row>
    <row r="128" spans="1:47" s="2" customFormat="1" ht="12">
      <c r="A128" s="38"/>
      <c r="B128" s="39"/>
      <c r="C128" s="40"/>
      <c r="D128" s="217" t="s">
        <v>130</v>
      </c>
      <c r="E128" s="40"/>
      <c r="F128" s="218" t="s">
        <v>186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130</v>
      </c>
      <c r="AU128" s="17" t="s">
        <v>82</v>
      </c>
    </row>
    <row r="129" spans="1:51" s="13" customFormat="1" ht="12">
      <c r="A129" s="13"/>
      <c r="B129" s="222"/>
      <c r="C129" s="223"/>
      <c r="D129" s="224" t="s">
        <v>132</v>
      </c>
      <c r="E129" s="225" t="s">
        <v>28</v>
      </c>
      <c r="F129" s="226" t="s">
        <v>181</v>
      </c>
      <c r="G129" s="223"/>
      <c r="H129" s="227">
        <v>167.5</v>
      </c>
      <c r="I129" s="228"/>
      <c r="J129" s="223"/>
      <c r="K129" s="223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132</v>
      </c>
      <c r="AU129" s="233" t="s">
        <v>82</v>
      </c>
      <c r="AV129" s="13" t="s">
        <v>82</v>
      </c>
      <c r="AW129" s="13" t="s">
        <v>34</v>
      </c>
      <c r="AX129" s="13" t="s">
        <v>72</v>
      </c>
      <c r="AY129" s="233" t="s">
        <v>121</v>
      </c>
    </row>
    <row r="130" spans="1:51" s="14" customFormat="1" ht="12">
      <c r="A130" s="14"/>
      <c r="B130" s="234"/>
      <c r="C130" s="235"/>
      <c r="D130" s="224" t="s">
        <v>132</v>
      </c>
      <c r="E130" s="236" t="s">
        <v>28</v>
      </c>
      <c r="F130" s="237" t="s">
        <v>134</v>
      </c>
      <c r="G130" s="235"/>
      <c r="H130" s="238">
        <v>167.5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132</v>
      </c>
      <c r="AU130" s="244" t="s">
        <v>82</v>
      </c>
      <c r="AV130" s="14" t="s">
        <v>128</v>
      </c>
      <c r="AW130" s="14" t="s">
        <v>34</v>
      </c>
      <c r="AX130" s="14" t="s">
        <v>80</v>
      </c>
      <c r="AY130" s="244" t="s">
        <v>121</v>
      </c>
    </row>
    <row r="131" spans="1:65" s="2" customFormat="1" ht="21.75" customHeight="1">
      <c r="A131" s="38"/>
      <c r="B131" s="39"/>
      <c r="C131" s="204" t="s">
        <v>187</v>
      </c>
      <c r="D131" s="204" t="s">
        <v>123</v>
      </c>
      <c r="E131" s="205" t="s">
        <v>188</v>
      </c>
      <c r="F131" s="206" t="s">
        <v>189</v>
      </c>
      <c r="G131" s="207" t="s">
        <v>126</v>
      </c>
      <c r="H131" s="208">
        <v>470</v>
      </c>
      <c r="I131" s="209"/>
      <c r="J131" s="210">
        <f>ROUND(I131*H131,2)</f>
        <v>0</v>
      </c>
      <c r="K131" s="206" t="s">
        <v>127</v>
      </c>
      <c r="L131" s="44"/>
      <c r="M131" s="211" t="s">
        <v>28</v>
      </c>
      <c r="N131" s="212" t="s">
        <v>43</v>
      </c>
      <c r="O131" s="84"/>
      <c r="P131" s="213">
        <f>O131*H131</f>
        <v>0</v>
      </c>
      <c r="Q131" s="213">
        <v>0.00084</v>
      </c>
      <c r="R131" s="213">
        <f>Q131*H131</f>
        <v>0.39480000000000004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128</v>
      </c>
      <c r="AT131" s="215" t="s">
        <v>123</v>
      </c>
      <c r="AU131" s="215" t="s">
        <v>82</v>
      </c>
      <c r="AY131" s="17" t="s">
        <v>121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80</v>
      </c>
      <c r="BK131" s="216">
        <f>ROUND(I131*H131,2)</f>
        <v>0</v>
      </c>
      <c r="BL131" s="17" t="s">
        <v>128</v>
      </c>
      <c r="BM131" s="215" t="s">
        <v>190</v>
      </c>
    </row>
    <row r="132" spans="1:47" s="2" customFormat="1" ht="12">
      <c r="A132" s="38"/>
      <c r="B132" s="39"/>
      <c r="C132" s="40"/>
      <c r="D132" s="217" t="s">
        <v>130</v>
      </c>
      <c r="E132" s="40"/>
      <c r="F132" s="218" t="s">
        <v>191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130</v>
      </c>
      <c r="AU132" s="17" t="s">
        <v>82</v>
      </c>
    </row>
    <row r="133" spans="1:51" s="13" customFormat="1" ht="12">
      <c r="A133" s="13"/>
      <c r="B133" s="222"/>
      <c r="C133" s="223"/>
      <c r="D133" s="224" t="s">
        <v>132</v>
      </c>
      <c r="E133" s="225" t="s">
        <v>28</v>
      </c>
      <c r="F133" s="226" t="s">
        <v>192</v>
      </c>
      <c r="G133" s="223"/>
      <c r="H133" s="227">
        <v>470</v>
      </c>
      <c r="I133" s="228"/>
      <c r="J133" s="223"/>
      <c r="K133" s="223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132</v>
      </c>
      <c r="AU133" s="233" t="s">
        <v>82</v>
      </c>
      <c r="AV133" s="13" t="s">
        <v>82</v>
      </c>
      <c r="AW133" s="13" t="s">
        <v>34</v>
      </c>
      <c r="AX133" s="13" t="s">
        <v>72</v>
      </c>
      <c r="AY133" s="233" t="s">
        <v>121</v>
      </c>
    </row>
    <row r="134" spans="1:51" s="14" customFormat="1" ht="12">
      <c r="A134" s="14"/>
      <c r="B134" s="234"/>
      <c r="C134" s="235"/>
      <c r="D134" s="224" t="s">
        <v>132</v>
      </c>
      <c r="E134" s="236" t="s">
        <v>28</v>
      </c>
      <c r="F134" s="237" t="s">
        <v>134</v>
      </c>
      <c r="G134" s="235"/>
      <c r="H134" s="238">
        <v>470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132</v>
      </c>
      <c r="AU134" s="244" t="s">
        <v>82</v>
      </c>
      <c r="AV134" s="14" t="s">
        <v>128</v>
      </c>
      <c r="AW134" s="14" t="s">
        <v>34</v>
      </c>
      <c r="AX134" s="14" t="s">
        <v>80</v>
      </c>
      <c r="AY134" s="244" t="s">
        <v>121</v>
      </c>
    </row>
    <row r="135" spans="1:65" s="2" customFormat="1" ht="24.15" customHeight="1">
      <c r="A135" s="38"/>
      <c r="B135" s="39"/>
      <c r="C135" s="204" t="s">
        <v>193</v>
      </c>
      <c r="D135" s="204" t="s">
        <v>123</v>
      </c>
      <c r="E135" s="205" t="s">
        <v>194</v>
      </c>
      <c r="F135" s="206" t="s">
        <v>195</v>
      </c>
      <c r="G135" s="207" t="s">
        <v>126</v>
      </c>
      <c r="H135" s="208">
        <v>470</v>
      </c>
      <c r="I135" s="209"/>
      <c r="J135" s="210">
        <f>ROUND(I135*H135,2)</f>
        <v>0</v>
      </c>
      <c r="K135" s="206" t="s">
        <v>127</v>
      </c>
      <c r="L135" s="44"/>
      <c r="M135" s="211" t="s">
        <v>28</v>
      </c>
      <c r="N135" s="212" t="s">
        <v>43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128</v>
      </c>
      <c r="AT135" s="215" t="s">
        <v>123</v>
      </c>
      <c r="AU135" s="215" t="s">
        <v>82</v>
      </c>
      <c r="AY135" s="17" t="s">
        <v>121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80</v>
      </c>
      <c r="BK135" s="216">
        <f>ROUND(I135*H135,2)</f>
        <v>0</v>
      </c>
      <c r="BL135" s="17" t="s">
        <v>128</v>
      </c>
      <c r="BM135" s="215" t="s">
        <v>196</v>
      </c>
    </row>
    <row r="136" spans="1:47" s="2" customFormat="1" ht="12">
      <c r="A136" s="38"/>
      <c r="B136" s="39"/>
      <c r="C136" s="40"/>
      <c r="D136" s="217" t="s">
        <v>130</v>
      </c>
      <c r="E136" s="40"/>
      <c r="F136" s="218" t="s">
        <v>197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130</v>
      </c>
      <c r="AU136" s="17" t="s">
        <v>82</v>
      </c>
    </row>
    <row r="137" spans="1:51" s="13" customFormat="1" ht="12">
      <c r="A137" s="13"/>
      <c r="B137" s="222"/>
      <c r="C137" s="223"/>
      <c r="D137" s="224" t="s">
        <v>132</v>
      </c>
      <c r="E137" s="225" t="s">
        <v>28</v>
      </c>
      <c r="F137" s="226" t="s">
        <v>192</v>
      </c>
      <c r="G137" s="223"/>
      <c r="H137" s="227">
        <v>470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132</v>
      </c>
      <c r="AU137" s="233" t="s">
        <v>82</v>
      </c>
      <c r="AV137" s="13" t="s">
        <v>82</v>
      </c>
      <c r="AW137" s="13" t="s">
        <v>34</v>
      </c>
      <c r="AX137" s="13" t="s">
        <v>72</v>
      </c>
      <c r="AY137" s="233" t="s">
        <v>121</v>
      </c>
    </row>
    <row r="138" spans="1:51" s="14" customFormat="1" ht="12">
      <c r="A138" s="14"/>
      <c r="B138" s="234"/>
      <c r="C138" s="235"/>
      <c r="D138" s="224" t="s">
        <v>132</v>
      </c>
      <c r="E138" s="236" t="s">
        <v>28</v>
      </c>
      <c r="F138" s="237" t="s">
        <v>134</v>
      </c>
      <c r="G138" s="235"/>
      <c r="H138" s="238">
        <v>470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132</v>
      </c>
      <c r="AU138" s="244" t="s">
        <v>82</v>
      </c>
      <c r="AV138" s="14" t="s">
        <v>128</v>
      </c>
      <c r="AW138" s="14" t="s">
        <v>34</v>
      </c>
      <c r="AX138" s="14" t="s">
        <v>80</v>
      </c>
      <c r="AY138" s="244" t="s">
        <v>121</v>
      </c>
    </row>
    <row r="139" spans="1:65" s="2" customFormat="1" ht="37.8" customHeight="1">
      <c r="A139" s="38"/>
      <c r="B139" s="39"/>
      <c r="C139" s="204" t="s">
        <v>198</v>
      </c>
      <c r="D139" s="204" t="s">
        <v>123</v>
      </c>
      <c r="E139" s="205" t="s">
        <v>199</v>
      </c>
      <c r="F139" s="206" t="s">
        <v>200</v>
      </c>
      <c r="G139" s="207" t="s">
        <v>171</v>
      </c>
      <c r="H139" s="208">
        <v>520.5</v>
      </c>
      <c r="I139" s="209"/>
      <c r="J139" s="210">
        <f>ROUND(I139*H139,2)</f>
        <v>0</v>
      </c>
      <c r="K139" s="206" t="s">
        <v>127</v>
      </c>
      <c r="L139" s="44"/>
      <c r="M139" s="211" t="s">
        <v>28</v>
      </c>
      <c r="N139" s="212" t="s">
        <v>43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128</v>
      </c>
      <c r="AT139" s="215" t="s">
        <v>123</v>
      </c>
      <c r="AU139" s="215" t="s">
        <v>82</v>
      </c>
      <c r="AY139" s="17" t="s">
        <v>121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80</v>
      </c>
      <c r="BK139" s="216">
        <f>ROUND(I139*H139,2)</f>
        <v>0</v>
      </c>
      <c r="BL139" s="17" t="s">
        <v>128</v>
      </c>
      <c r="BM139" s="215" t="s">
        <v>201</v>
      </c>
    </row>
    <row r="140" spans="1:47" s="2" customFormat="1" ht="12">
      <c r="A140" s="38"/>
      <c r="B140" s="39"/>
      <c r="C140" s="40"/>
      <c r="D140" s="217" t="s">
        <v>130</v>
      </c>
      <c r="E140" s="40"/>
      <c r="F140" s="218" t="s">
        <v>202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130</v>
      </c>
      <c r="AU140" s="17" t="s">
        <v>82</v>
      </c>
    </row>
    <row r="141" spans="1:51" s="13" customFormat="1" ht="12">
      <c r="A141" s="13"/>
      <c r="B141" s="222"/>
      <c r="C141" s="223"/>
      <c r="D141" s="224" t="s">
        <v>132</v>
      </c>
      <c r="E141" s="225" t="s">
        <v>28</v>
      </c>
      <c r="F141" s="226" t="s">
        <v>203</v>
      </c>
      <c r="G141" s="223"/>
      <c r="H141" s="227">
        <v>178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132</v>
      </c>
      <c r="AU141" s="233" t="s">
        <v>82</v>
      </c>
      <c r="AV141" s="13" t="s">
        <v>82</v>
      </c>
      <c r="AW141" s="13" t="s">
        <v>34</v>
      </c>
      <c r="AX141" s="13" t="s">
        <v>72</v>
      </c>
      <c r="AY141" s="233" t="s">
        <v>121</v>
      </c>
    </row>
    <row r="142" spans="1:51" s="13" customFormat="1" ht="12">
      <c r="A142" s="13"/>
      <c r="B142" s="222"/>
      <c r="C142" s="223"/>
      <c r="D142" s="224" t="s">
        <v>132</v>
      </c>
      <c r="E142" s="225" t="s">
        <v>28</v>
      </c>
      <c r="F142" s="226" t="s">
        <v>204</v>
      </c>
      <c r="G142" s="223"/>
      <c r="H142" s="227">
        <v>219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132</v>
      </c>
      <c r="AU142" s="233" t="s">
        <v>82</v>
      </c>
      <c r="AV142" s="13" t="s">
        <v>82</v>
      </c>
      <c r="AW142" s="13" t="s">
        <v>34</v>
      </c>
      <c r="AX142" s="13" t="s">
        <v>72</v>
      </c>
      <c r="AY142" s="233" t="s">
        <v>121</v>
      </c>
    </row>
    <row r="143" spans="1:51" s="13" customFormat="1" ht="12">
      <c r="A143" s="13"/>
      <c r="B143" s="222"/>
      <c r="C143" s="223"/>
      <c r="D143" s="224" t="s">
        <v>132</v>
      </c>
      <c r="E143" s="225" t="s">
        <v>28</v>
      </c>
      <c r="F143" s="226" t="s">
        <v>205</v>
      </c>
      <c r="G143" s="223"/>
      <c r="H143" s="227">
        <v>123.5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132</v>
      </c>
      <c r="AU143" s="233" t="s">
        <v>82</v>
      </c>
      <c r="AV143" s="13" t="s">
        <v>82</v>
      </c>
      <c r="AW143" s="13" t="s">
        <v>34</v>
      </c>
      <c r="AX143" s="13" t="s">
        <v>72</v>
      </c>
      <c r="AY143" s="233" t="s">
        <v>121</v>
      </c>
    </row>
    <row r="144" spans="1:51" s="14" customFormat="1" ht="12">
      <c r="A144" s="14"/>
      <c r="B144" s="234"/>
      <c r="C144" s="235"/>
      <c r="D144" s="224" t="s">
        <v>132</v>
      </c>
      <c r="E144" s="236" t="s">
        <v>28</v>
      </c>
      <c r="F144" s="237" t="s">
        <v>134</v>
      </c>
      <c r="G144" s="235"/>
      <c r="H144" s="238">
        <v>520.5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132</v>
      </c>
      <c r="AU144" s="244" t="s">
        <v>82</v>
      </c>
      <c r="AV144" s="14" t="s">
        <v>128</v>
      </c>
      <c r="AW144" s="14" t="s">
        <v>34</v>
      </c>
      <c r="AX144" s="14" t="s">
        <v>80</v>
      </c>
      <c r="AY144" s="244" t="s">
        <v>121</v>
      </c>
    </row>
    <row r="145" spans="1:65" s="2" customFormat="1" ht="37.8" customHeight="1">
      <c r="A145" s="38"/>
      <c r="B145" s="39"/>
      <c r="C145" s="204" t="s">
        <v>206</v>
      </c>
      <c r="D145" s="204" t="s">
        <v>123</v>
      </c>
      <c r="E145" s="205" t="s">
        <v>207</v>
      </c>
      <c r="F145" s="206" t="s">
        <v>208</v>
      </c>
      <c r="G145" s="207" t="s">
        <v>171</v>
      </c>
      <c r="H145" s="208">
        <v>246</v>
      </c>
      <c r="I145" s="209"/>
      <c r="J145" s="210">
        <f>ROUND(I145*H145,2)</f>
        <v>0</v>
      </c>
      <c r="K145" s="206" t="s">
        <v>127</v>
      </c>
      <c r="L145" s="44"/>
      <c r="M145" s="211" t="s">
        <v>28</v>
      </c>
      <c r="N145" s="212" t="s">
        <v>43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128</v>
      </c>
      <c r="AT145" s="215" t="s">
        <v>123</v>
      </c>
      <c r="AU145" s="215" t="s">
        <v>82</v>
      </c>
      <c r="AY145" s="17" t="s">
        <v>121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80</v>
      </c>
      <c r="BK145" s="216">
        <f>ROUND(I145*H145,2)</f>
        <v>0</v>
      </c>
      <c r="BL145" s="17" t="s">
        <v>128</v>
      </c>
      <c r="BM145" s="215" t="s">
        <v>209</v>
      </c>
    </row>
    <row r="146" spans="1:47" s="2" customFormat="1" ht="12">
      <c r="A146" s="38"/>
      <c r="B146" s="39"/>
      <c r="C146" s="40"/>
      <c r="D146" s="217" t="s">
        <v>130</v>
      </c>
      <c r="E146" s="40"/>
      <c r="F146" s="218" t="s">
        <v>210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130</v>
      </c>
      <c r="AU146" s="17" t="s">
        <v>82</v>
      </c>
    </row>
    <row r="147" spans="1:51" s="13" customFormat="1" ht="12">
      <c r="A147" s="13"/>
      <c r="B147" s="222"/>
      <c r="C147" s="223"/>
      <c r="D147" s="224" t="s">
        <v>132</v>
      </c>
      <c r="E147" s="225" t="s">
        <v>28</v>
      </c>
      <c r="F147" s="226" t="s">
        <v>211</v>
      </c>
      <c r="G147" s="223"/>
      <c r="H147" s="227">
        <v>246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132</v>
      </c>
      <c r="AU147" s="233" t="s">
        <v>82</v>
      </c>
      <c r="AV147" s="13" t="s">
        <v>82</v>
      </c>
      <c r="AW147" s="13" t="s">
        <v>34</v>
      </c>
      <c r="AX147" s="13" t="s">
        <v>72</v>
      </c>
      <c r="AY147" s="233" t="s">
        <v>121</v>
      </c>
    </row>
    <row r="148" spans="1:51" s="14" customFormat="1" ht="12">
      <c r="A148" s="14"/>
      <c r="B148" s="234"/>
      <c r="C148" s="235"/>
      <c r="D148" s="224" t="s">
        <v>132</v>
      </c>
      <c r="E148" s="236" t="s">
        <v>28</v>
      </c>
      <c r="F148" s="237" t="s">
        <v>134</v>
      </c>
      <c r="G148" s="235"/>
      <c r="H148" s="238">
        <v>246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132</v>
      </c>
      <c r="AU148" s="244" t="s">
        <v>82</v>
      </c>
      <c r="AV148" s="14" t="s">
        <v>128</v>
      </c>
      <c r="AW148" s="14" t="s">
        <v>34</v>
      </c>
      <c r="AX148" s="14" t="s">
        <v>80</v>
      </c>
      <c r="AY148" s="244" t="s">
        <v>121</v>
      </c>
    </row>
    <row r="149" spans="1:65" s="2" customFormat="1" ht="37.8" customHeight="1">
      <c r="A149" s="38"/>
      <c r="B149" s="39"/>
      <c r="C149" s="204" t="s">
        <v>8</v>
      </c>
      <c r="D149" s="204" t="s">
        <v>123</v>
      </c>
      <c r="E149" s="205" t="s">
        <v>212</v>
      </c>
      <c r="F149" s="206" t="s">
        <v>213</v>
      </c>
      <c r="G149" s="207" t="s">
        <v>171</v>
      </c>
      <c r="H149" s="208">
        <v>1230</v>
      </c>
      <c r="I149" s="209"/>
      <c r="J149" s="210">
        <f>ROUND(I149*H149,2)</f>
        <v>0</v>
      </c>
      <c r="K149" s="206" t="s">
        <v>127</v>
      </c>
      <c r="L149" s="44"/>
      <c r="M149" s="211" t="s">
        <v>28</v>
      </c>
      <c r="N149" s="212" t="s">
        <v>43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128</v>
      </c>
      <c r="AT149" s="215" t="s">
        <v>123</v>
      </c>
      <c r="AU149" s="215" t="s">
        <v>82</v>
      </c>
      <c r="AY149" s="17" t="s">
        <v>121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80</v>
      </c>
      <c r="BK149" s="216">
        <f>ROUND(I149*H149,2)</f>
        <v>0</v>
      </c>
      <c r="BL149" s="17" t="s">
        <v>128</v>
      </c>
      <c r="BM149" s="215" t="s">
        <v>214</v>
      </c>
    </row>
    <row r="150" spans="1:47" s="2" customFormat="1" ht="12">
      <c r="A150" s="38"/>
      <c r="B150" s="39"/>
      <c r="C150" s="40"/>
      <c r="D150" s="217" t="s">
        <v>130</v>
      </c>
      <c r="E150" s="40"/>
      <c r="F150" s="218" t="s">
        <v>215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130</v>
      </c>
      <c r="AU150" s="17" t="s">
        <v>82</v>
      </c>
    </row>
    <row r="151" spans="1:51" s="13" customFormat="1" ht="12">
      <c r="A151" s="13"/>
      <c r="B151" s="222"/>
      <c r="C151" s="223"/>
      <c r="D151" s="224" t="s">
        <v>132</v>
      </c>
      <c r="E151" s="225" t="s">
        <v>28</v>
      </c>
      <c r="F151" s="226" t="s">
        <v>216</v>
      </c>
      <c r="G151" s="223"/>
      <c r="H151" s="227">
        <v>1230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132</v>
      </c>
      <c r="AU151" s="233" t="s">
        <v>82</v>
      </c>
      <c r="AV151" s="13" t="s">
        <v>82</v>
      </c>
      <c r="AW151" s="13" t="s">
        <v>34</v>
      </c>
      <c r="AX151" s="13" t="s">
        <v>72</v>
      </c>
      <c r="AY151" s="233" t="s">
        <v>121</v>
      </c>
    </row>
    <row r="152" spans="1:51" s="14" customFormat="1" ht="12">
      <c r="A152" s="14"/>
      <c r="B152" s="234"/>
      <c r="C152" s="235"/>
      <c r="D152" s="224" t="s">
        <v>132</v>
      </c>
      <c r="E152" s="236" t="s">
        <v>28</v>
      </c>
      <c r="F152" s="237" t="s">
        <v>134</v>
      </c>
      <c r="G152" s="235"/>
      <c r="H152" s="238">
        <v>1230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132</v>
      </c>
      <c r="AU152" s="244" t="s">
        <v>82</v>
      </c>
      <c r="AV152" s="14" t="s">
        <v>128</v>
      </c>
      <c r="AW152" s="14" t="s">
        <v>34</v>
      </c>
      <c r="AX152" s="14" t="s">
        <v>80</v>
      </c>
      <c r="AY152" s="244" t="s">
        <v>121</v>
      </c>
    </row>
    <row r="153" spans="1:65" s="2" customFormat="1" ht="24.15" customHeight="1">
      <c r="A153" s="38"/>
      <c r="B153" s="39"/>
      <c r="C153" s="204" t="s">
        <v>217</v>
      </c>
      <c r="D153" s="204" t="s">
        <v>123</v>
      </c>
      <c r="E153" s="205" t="s">
        <v>218</v>
      </c>
      <c r="F153" s="206" t="s">
        <v>219</v>
      </c>
      <c r="G153" s="207" t="s">
        <v>171</v>
      </c>
      <c r="H153" s="208">
        <v>431.5</v>
      </c>
      <c r="I153" s="209"/>
      <c r="J153" s="210">
        <f>ROUND(I153*H153,2)</f>
        <v>0</v>
      </c>
      <c r="K153" s="206" t="s">
        <v>127</v>
      </c>
      <c r="L153" s="44"/>
      <c r="M153" s="211" t="s">
        <v>28</v>
      </c>
      <c r="N153" s="212" t="s">
        <v>43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128</v>
      </c>
      <c r="AT153" s="215" t="s">
        <v>123</v>
      </c>
      <c r="AU153" s="215" t="s">
        <v>82</v>
      </c>
      <c r="AY153" s="17" t="s">
        <v>121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80</v>
      </c>
      <c r="BK153" s="216">
        <f>ROUND(I153*H153,2)</f>
        <v>0</v>
      </c>
      <c r="BL153" s="17" t="s">
        <v>128</v>
      </c>
      <c r="BM153" s="215" t="s">
        <v>220</v>
      </c>
    </row>
    <row r="154" spans="1:47" s="2" customFormat="1" ht="12">
      <c r="A154" s="38"/>
      <c r="B154" s="39"/>
      <c r="C154" s="40"/>
      <c r="D154" s="217" t="s">
        <v>130</v>
      </c>
      <c r="E154" s="40"/>
      <c r="F154" s="218" t="s">
        <v>221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130</v>
      </c>
      <c r="AU154" s="17" t="s">
        <v>82</v>
      </c>
    </row>
    <row r="155" spans="1:51" s="13" customFormat="1" ht="12">
      <c r="A155" s="13"/>
      <c r="B155" s="222"/>
      <c r="C155" s="223"/>
      <c r="D155" s="224" t="s">
        <v>132</v>
      </c>
      <c r="E155" s="225" t="s">
        <v>28</v>
      </c>
      <c r="F155" s="226" t="s">
        <v>222</v>
      </c>
      <c r="G155" s="223"/>
      <c r="H155" s="227">
        <v>89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132</v>
      </c>
      <c r="AU155" s="233" t="s">
        <v>82</v>
      </c>
      <c r="AV155" s="13" t="s">
        <v>82</v>
      </c>
      <c r="AW155" s="13" t="s">
        <v>34</v>
      </c>
      <c r="AX155" s="13" t="s">
        <v>72</v>
      </c>
      <c r="AY155" s="233" t="s">
        <v>121</v>
      </c>
    </row>
    <row r="156" spans="1:51" s="13" customFormat="1" ht="12">
      <c r="A156" s="13"/>
      <c r="B156" s="222"/>
      <c r="C156" s="223"/>
      <c r="D156" s="224" t="s">
        <v>132</v>
      </c>
      <c r="E156" s="225" t="s">
        <v>28</v>
      </c>
      <c r="F156" s="226" t="s">
        <v>204</v>
      </c>
      <c r="G156" s="223"/>
      <c r="H156" s="227">
        <v>219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132</v>
      </c>
      <c r="AU156" s="233" t="s">
        <v>82</v>
      </c>
      <c r="AV156" s="13" t="s">
        <v>82</v>
      </c>
      <c r="AW156" s="13" t="s">
        <v>34</v>
      </c>
      <c r="AX156" s="13" t="s">
        <v>72</v>
      </c>
      <c r="AY156" s="233" t="s">
        <v>121</v>
      </c>
    </row>
    <row r="157" spans="1:51" s="13" customFormat="1" ht="12">
      <c r="A157" s="13"/>
      <c r="B157" s="222"/>
      <c r="C157" s="223"/>
      <c r="D157" s="224" t="s">
        <v>132</v>
      </c>
      <c r="E157" s="225" t="s">
        <v>28</v>
      </c>
      <c r="F157" s="226" t="s">
        <v>205</v>
      </c>
      <c r="G157" s="223"/>
      <c r="H157" s="227">
        <v>123.5</v>
      </c>
      <c r="I157" s="228"/>
      <c r="J157" s="223"/>
      <c r="K157" s="223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132</v>
      </c>
      <c r="AU157" s="233" t="s">
        <v>82</v>
      </c>
      <c r="AV157" s="13" t="s">
        <v>82</v>
      </c>
      <c r="AW157" s="13" t="s">
        <v>34</v>
      </c>
      <c r="AX157" s="13" t="s">
        <v>72</v>
      </c>
      <c r="AY157" s="233" t="s">
        <v>121</v>
      </c>
    </row>
    <row r="158" spans="1:51" s="14" customFormat="1" ht="12">
      <c r="A158" s="14"/>
      <c r="B158" s="234"/>
      <c r="C158" s="235"/>
      <c r="D158" s="224" t="s">
        <v>132</v>
      </c>
      <c r="E158" s="236" t="s">
        <v>28</v>
      </c>
      <c r="F158" s="237" t="s">
        <v>134</v>
      </c>
      <c r="G158" s="235"/>
      <c r="H158" s="238">
        <v>431.5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132</v>
      </c>
      <c r="AU158" s="244" t="s">
        <v>82</v>
      </c>
      <c r="AV158" s="14" t="s">
        <v>128</v>
      </c>
      <c r="AW158" s="14" t="s">
        <v>34</v>
      </c>
      <c r="AX158" s="14" t="s">
        <v>80</v>
      </c>
      <c r="AY158" s="244" t="s">
        <v>121</v>
      </c>
    </row>
    <row r="159" spans="1:65" s="2" customFormat="1" ht="24.15" customHeight="1">
      <c r="A159" s="38"/>
      <c r="B159" s="39"/>
      <c r="C159" s="204" t="s">
        <v>223</v>
      </c>
      <c r="D159" s="204" t="s">
        <v>123</v>
      </c>
      <c r="E159" s="205" t="s">
        <v>224</v>
      </c>
      <c r="F159" s="206" t="s">
        <v>225</v>
      </c>
      <c r="G159" s="207" t="s">
        <v>171</v>
      </c>
      <c r="H159" s="208">
        <v>306</v>
      </c>
      <c r="I159" s="209"/>
      <c r="J159" s="210">
        <f>ROUND(I159*H159,2)</f>
        <v>0</v>
      </c>
      <c r="K159" s="206" t="s">
        <v>127</v>
      </c>
      <c r="L159" s="44"/>
      <c r="M159" s="211" t="s">
        <v>28</v>
      </c>
      <c r="N159" s="212" t="s">
        <v>43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128</v>
      </c>
      <c r="AT159" s="215" t="s">
        <v>123</v>
      </c>
      <c r="AU159" s="215" t="s">
        <v>82</v>
      </c>
      <c r="AY159" s="17" t="s">
        <v>121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80</v>
      </c>
      <c r="BK159" s="216">
        <f>ROUND(I159*H159,2)</f>
        <v>0</v>
      </c>
      <c r="BL159" s="17" t="s">
        <v>128</v>
      </c>
      <c r="BM159" s="215" t="s">
        <v>226</v>
      </c>
    </row>
    <row r="160" spans="1:47" s="2" customFormat="1" ht="12">
      <c r="A160" s="38"/>
      <c r="B160" s="39"/>
      <c r="C160" s="40"/>
      <c r="D160" s="217" t="s">
        <v>130</v>
      </c>
      <c r="E160" s="40"/>
      <c r="F160" s="218" t="s">
        <v>227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130</v>
      </c>
      <c r="AU160" s="17" t="s">
        <v>82</v>
      </c>
    </row>
    <row r="161" spans="1:51" s="13" customFormat="1" ht="12">
      <c r="A161" s="13"/>
      <c r="B161" s="222"/>
      <c r="C161" s="223"/>
      <c r="D161" s="224" t="s">
        <v>132</v>
      </c>
      <c r="E161" s="225" t="s">
        <v>28</v>
      </c>
      <c r="F161" s="226" t="s">
        <v>228</v>
      </c>
      <c r="G161" s="223"/>
      <c r="H161" s="227">
        <v>306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132</v>
      </c>
      <c r="AU161" s="233" t="s">
        <v>82</v>
      </c>
      <c r="AV161" s="13" t="s">
        <v>82</v>
      </c>
      <c r="AW161" s="13" t="s">
        <v>34</v>
      </c>
      <c r="AX161" s="13" t="s">
        <v>72</v>
      </c>
      <c r="AY161" s="233" t="s">
        <v>121</v>
      </c>
    </row>
    <row r="162" spans="1:51" s="14" customFormat="1" ht="12">
      <c r="A162" s="14"/>
      <c r="B162" s="234"/>
      <c r="C162" s="235"/>
      <c r="D162" s="224" t="s">
        <v>132</v>
      </c>
      <c r="E162" s="236" t="s">
        <v>28</v>
      </c>
      <c r="F162" s="237" t="s">
        <v>134</v>
      </c>
      <c r="G162" s="235"/>
      <c r="H162" s="238">
        <v>306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132</v>
      </c>
      <c r="AU162" s="244" t="s">
        <v>82</v>
      </c>
      <c r="AV162" s="14" t="s">
        <v>128</v>
      </c>
      <c r="AW162" s="14" t="s">
        <v>34</v>
      </c>
      <c r="AX162" s="14" t="s">
        <v>80</v>
      </c>
      <c r="AY162" s="244" t="s">
        <v>121</v>
      </c>
    </row>
    <row r="163" spans="1:65" s="2" customFormat="1" ht="16.5" customHeight="1">
      <c r="A163" s="38"/>
      <c r="B163" s="39"/>
      <c r="C163" s="245" t="s">
        <v>229</v>
      </c>
      <c r="D163" s="245" t="s">
        <v>230</v>
      </c>
      <c r="E163" s="246" t="s">
        <v>231</v>
      </c>
      <c r="F163" s="247" t="s">
        <v>232</v>
      </c>
      <c r="G163" s="248" t="s">
        <v>233</v>
      </c>
      <c r="H163" s="249">
        <v>434</v>
      </c>
      <c r="I163" s="250"/>
      <c r="J163" s="251">
        <f>ROUND(I163*H163,2)</f>
        <v>0</v>
      </c>
      <c r="K163" s="247" t="s">
        <v>127</v>
      </c>
      <c r="L163" s="252"/>
      <c r="M163" s="253" t="s">
        <v>28</v>
      </c>
      <c r="N163" s="254" t="s">
        <v>43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168</v>
      </c>
      <c r="AT163" s="215" t="s">
        <v>230</v>
      </c>
      <c r="AU163" s="215" t="s">
        <v>82</v>
      </c>
      <c r="AY163" s="17" t="s">
        <v>121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80</v>
      </c>
      <c r="BK163" s="216">
        <f>ROUND(I163*H163,2)</f>
        <v>0</v>
      </c>
      <c r="BL163" s="17" t="s">
        <v>128</v>
      </c>
      <c r="BM163" s="215" t="s">
        <v>234</v>
      </c>
    </row>
    <row r="164" spans="1:51" s="13" customFormat="1" ht="12">
      <c r="A164" s="13"/>
      <c r="B164" s="222"/>
      <c r="C164" s="223"/>
      <c r="D164" s="224" t="s">
        <v>132</v>
      </c>
      <c r="E164" s="225" t="s">
        <v>28</v>
      </c>
      <c r="F164" s="226" t="s">
        <v>235</v>
      </c>
      <c r="G164" s="223"/>
      <c r="H164" s="227">
        <v>434</v>
      </c>
      <c r="I164" s="228"/>
      <c r="J164" s="223"/>
      <c r="K164" s="223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132</v>
      </c>
      <c r="AU164" s="233" t="s">
        <v>82</v>
      </c>
      <c r="AV164" s="13" t="s">
        <v>82</v>
      </c>
      <c r="AW164" s="13" t="s">
        <v>34</v>
      </c>
      <c r="AX164" s="13" t="s">
        <v>72</v>
      </c>
      <c r="AY164" s="233" t="s">
        <v>121</v>
      </c>
    </row>
    <row r="165" spans="1:51" s="14" customFormat="1" ht="12">
      <c r="A165" s="14"/>
      <c r="B165" s="234"/>
      <c r="C165" s="235"/>
      <c r="D165" s="224" t="s">
        <v>132</v>
      </c>
      <c r="E165" s="236" t="s">
        <v>28</v>
      </c>
      <c r="F165" s="237" t="s">
        <v>134</v>
      </c>
      <c r="G165" s="235"/>
      <c r="H165" s="238">
        <v>434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132</v>
      </c>
      <c r="AU165" s="244" t="s">
        <v>82</v>
      </c>
      <c r="AV165" s="14" t="s">
        <v>128</v>
      </c>
      <c r="AW165" s="14" t="s">
        <v>34</v>
      </c>
      <c r="AX165" s="14" t="s">
        <v>80</v>
      </c>
      <c r="AY165" s="244" t="s">
        <v>121</v>
      </c>
    </row>
    <row r="166" spans="1:65" s="2" customFormat="1" ht="37.8" customHeight="1">
      <c r="A166" s="38"/>
      <c r="B166" s="39"/>
      <c r="C166" s="204" t="s">
        <v>236</v>
      </c>
      <c r="D166" s="204" t="s">
        <v>123</v>
      </c>
      <c r="E166" s="205" t="s">
        <v>237</v>
      </c>
      <c r="F166" s="206" t="s">
        <v>238</v>
      </c>
      <c r="G166" s="207" t="s">
        <v>171</v>
      </c>
      <c r="H166" s="208">
        <v>98</v>
      </c>
      <c r="I166" s="209"/>
      <c r="J166" s="210">
        <f>ROUND(I166*H166,2)</f>
        <v>0</v>
      </c>
      <c r="K166" s="206" t="s">
        <v>127</v>
      </c>
      <c r="L166" s="44"/>
      <c r="M166" s="211" t="s">
        <v>28</v>
      </c>
      <c r="N166" s="212" t="s">
        <v>43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128</v>
      </c>
      <c r="AT166" s="215" t="s">
        <v>123</v>
      </c>
      <c r="AU166" s="215" t="s">
        <v>82</v>
      </c>
      <c r="AY166" s="17" t="s">
        <v>121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80</v>
      </c>
      <c r="BK166" s="216">
        <f>ROUND(I166*H166,2)</f>
        <v>0</v>
      </c>
      <c r="BL166" s="17" t="s">
        <v>128</v>
      </c>
      <c r="BM166" s="215" t="s">
        <v>239</v>
      </c>
    </row>
    <row r="167" spans="1:47" s="2" customFormat="1" ht="12">
      <c r="A167" s="38"/>
      <c r="B167" s="39"/>
      <c r="C167" s="40"/>
      <c r="D167" s="217" t="s">
        <v>130</v>
      </c>
      <c r="E167" s="40"/>
      <c r="F167" s="218" t="s">
        <v>240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130</v>
      </c>
      <c r="AU167" s="17" t="s">
        <v>82</v>
      </c>
    </row>
    <row r="168" spans="1:51" s="13" customFormat="1" ht="12">
      <c r="A168" s="13"/>
      <c r="B168" s="222"/>
      <c r="C168" s="223"/>
      <c r="D168" s="224" t="s">
        <v>132</v>
      </c>
      <c r="E168" s="225" t="s">
        <v>28</v>
      </c>
      <c r="F168" s="226" t="s">
        <v>241</v>
      </c>
      <c r="G168" s="223"/>
      <c r="H168" s="227">
        <v>98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132</v>
      </c>
      <c r="AU168" s="233" t="s">
        <v>82</v>
      </c>
      <c r="AV168" s="13" t="s">
        <v>82</v>
      </c>
      <c r="AW168" s="13" t="s">
        <v>34</v>
      </c>
      <c r="AX168" s="13" t="s">
        <v>72</v>
      </c>
      <c r="AY168" s="233" t="s">
        <v>121</v>
      </c>
    </row>
    <row r="169" spans="1:51" s="14" customFormat="1" ht="12">
      <c r="A169" s="14"/>
      <c r="B169" s="234"/>
      <c r="C169" s="235"/>
      <c r="D169" s="224" t="s">
        <v>132</v>
      </c>
      <c r="E169" s="236" t="s">
        <v>28</v>
      </c>
      <c r="F169" s="237" t="s">
        <v>134</v>
      </c>
      <c r="G169" s="235"/>
      <c r="H169" s="238">
        <v>98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132</v>
      </c>
      <c r="AU169" s="244" t="s">
        <v>82</v>
      </c>
      <c r="AV169" s="14" t="s">
        <v>128</v>
      </c>
      <c r="AW169" s="14" t="s">
        <v>34</v>
      </c>
      <c r="AX169" s="14" t="s">
        <v>80</v>
      </c>
      <c r="AY169" s="244" t="s">
        <v>121</v>
      </c>
    </row>
    <row r="170" spans="1:65" s="2" customFormat="1" ht="16.5" customHeight="1">
      <c r="A170" s="38"/>
      <c r="B170" s="39"/>
      <c r="C170" s="245" t="s">
        <v>242</v>
      </c>
      <c r="D170" s="245" t="s">
        <v>230</v>
      </c>
      <c r="E170" s="246" t="s">
        <v>243</v>
      </c>
      <c r="F170" s="247" t="s">
        <v>244</v>
      </c>
      <c r="G170" s="248" t="s">
        <v>233</v>
      </c>
      <c r="H170" s="249">
        <v>171.5</v>
      </c>
      <c r="I170" s="250"/>
      <c r="J170" s="251">
        <f>ROUND(I170*H170,2)</f>
        <v>0</v>
      </c>
      <c r="K170" s="247" t="s">
        <v>127</v>
      </c>
      <c r="L170" s="252"/>
      <c r="M170" s="253" t="s">
        <v>28</v>
      </c>
      <c r="N170" s="254" t="s">
        <v>43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168</v>
      </c>
      <c r="AT170" s="215" t="s">
        <v>230</v>
      </c>
      <c r="AU170" s="215" t="s">
        <v>82</v>
      </c>
      <c r="AY170" s="17" t="s">
        <v>121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80</v>
      </c>
      <c r="BK170" s="216">
        <f>ROUND(I170*H170,2)</f>
        <v>0</v>
      </c>
      <c r="BL170" s="17" t="s">
        <v>128</v>
      </c>
      <c r="BM170" s="215" t="s">
        <v>245</v>
      </c>
    </row>
    <row r="171" spans="1:51" s="13" customFormat="1" ht="12">
      <c r="A171" s="13"/>
      <c r="B171" s="222"/>
      <c r="C171" s="223"/>
      <c r="D171" s="224" t="s">
        <v>132</v>
      </c>
      <c r="E171" s="225" t="s">
        <v>28</v>
      </c>
      <c r="F171" s="226" t="s">
        <v>246</v>
      </c>
      <c r="G171" s="223"/>
      <c r="H171" s="227">
        <v>171.5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132</v>
      </c>
      <c r="AU171" s="233" t="s">
        <v>82</v>
      </c>
      <c r="AV171" s="13" t="s">
        <v>82</v>
      </c>
      <c r="AW171" s="13" t="s">
        <v>34</v>
      </c>
      <c r="AX171" s="13" t="s">
        <v>72</v>
      </c>
      <c r="AY171" s="233" t="s">
        <v>121</v>
      </c>
    </row>
    <row r="172" spans="1:51" s="14" customFormat="1" ht="12">
      <c r="A172" s="14"/>
      <c r="B172" s="234"/>
      <c r="C172" s="235"/>
      <c r="D172" s="224" t="s">
        <v>132</v>
      </c>
      <c r="E172" s="236" t="s">
        <v>28</v>
      </c>
      <c r="F172" s="237" t="s">
        <v>134</v>
      </c>
      <c r="G172" s="235"/>
      <c r="H172" s="238">
        <v>171.5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132</v>
      </c>
      <c r="AU172" s="244" t="s">
        <v>82</v>
      </c>
      <c r="AV172" s="14" t="s">
        <v>128</v>
      </c>
      <c r="AW172" s="14" t="s">
        <v>34</v>
      </c>
      <c r="AX172" s="14" t="s">
        <v>80</v>
      </c>
      <c r="AY172" s="244" t="s">
        <v>121</v>
      </c>
    </row>
    <row r="173" spans="1:65" s="2" customFormat="1" ht="21.75" customHeight="1">
      <c r="A173" s="38"/>
      <c r="B173" s="39"/>
      <c r="C173" s="204" t="s">
        <v>7</v>
      </c>
      <c r="D173" s="204" t="s">
        <v>123</v>
      </c>
      <c r="E173" s="205" t="s">
        <v>247</v>
      </c>
      <c r="F173" s="206" t="s">
        <v>248</v>
      </c>
      <c r="G173" s="207" t="s">
        <v>126</v>
      </c>
      <c r="H173" s="208">
        <v>253</v>
      </c>
      <c r="I173" s="209"/>
      <c r="J173" s="210">
        <f>ROUND(I173*H173,2)</f>
        <v>0</v>
      </c>
      <c r="K173" s="206" t="s">
        <v>127</v>
      </c>
      <c r="L173" s="44"/>
      <c r="M173" s="211" t="s">
        <v>28</v>
      </c>
      <c r="N173" s="212" t="s">
        <v>43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128</v>
      </c>
      <c r="AT173" s="215" t="s">
        <v>123</v>
      </c>
      <c r="AU173" s="215" t="s">
        <v>82</v>
      </c>
      <c r="AY173" s="17" t="s">
        <v>121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80</v>
      </c>
      <c r="BK173" s="216">
        <f>ROUND(I173*H173,2)</f>
        <v>0</v>
      </c>
      <c r="BL173" s="17" t="s">
        <v>128</v>
      </c>
      <c r="BM173" s="215" t="s">
        <v>249</v>
      </c>
    </row>
    <row r="174" spans="1:47" s="2" customFormat="1" ht="12">
      <c r="A174" s="38"/>
      <c r="B174" s="39"/>
      <c r="C174" s="40"/>
      <c r="D174" s="217" t="s">
        <v>130</v>
      </c>
      <c r="E174" s="40"/>
      <c r="F174" s="218" t="s">
        <v>250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130</v>
      </c>
      <c r="AU174" s="17" t="s">
        <v>82</v>
      </c>
    </row>
    <row r="175" spans="1:51" s="13" customFormat="1" ht="12">
      <c r="A175" s="13"/>
      <c r="B175" s="222"/>
      <c r="C175" s="223"/>
      <c r="D175" s="224" t="s">
        <v>132</v>
      </c>
      <c r="E175" s="225" t="s">
        <v>28</v>
      </c>
      <c r="F175" s="226" t="s">
        <v>251</v>
      </c>
      <c r="G175" s="223"/>
      <c r="H175" s="227">
        <v>253</v>
      </c>
      <c r="I175" s="228"/>
      <c r="J175" s="223"/>
      <c r="K175" s="223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132</v>
      </c>
      <c r="AU175" s="233" t="s">
        <v>82</v>
      </c>
      <c r="AV175" s="13" t="s">
        <v>82</v>
      </c>
      <c r="AW175" s="13" t="s">
        <v>34</v>
      </c>
      <c r="AX175" s="13" t="s">
        <v>72</v>
      </c>
      <c r="AY175" s="233" t="s">
        <v>121</v>
      </c>
    </row>
    <row r="176" spans="1:51" s="14" customFormat="1" ht="12">
      <c r="A176" s="14"/>
      <c r="B176" s="234"/>
      <c r="C176" s="235"/>
      <c r="D176" s="224" t="s">
        <v>132</v>
      </c>
      <c r="E176" s="236" t="s">
        <v>28</v>
      </c>
      <c r="F176" s="237" t="s">
        <v>134</v>
      </c>
      <c r="G176" s="235"/>
      <c r="H176" s="238">
        <v>253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132</v>
      </c>
      <c r="AU176" s="244" t="s">
        <v>82</v>
      </c>
      <c r="AV176" s="14" t="s">
        <v>128</v>
      </c>
      <c r="AW176" s="14" t="s">
        <v>34</v>
      </c>
      <c r="AX176" s="14" t="s">
        <v>80</v>
      </c>
      <c r="AY176" s="244" t="s">
        <v>121</v>
      </c>
    </row>
    <row r="177" spans="1:63" s="12" customFormat="1" ht="22.8" customHeight="1">
      <c r="A177" s="12"/>
      <c r="B177" s="188"/>
      <c r="C177" s="189"/>
      <c r="D177" s="190" t="s">
        <v>71</v>
      </c>
      <c r="E177" s="202" t="s">
        <v>128</v>
      </c>
      <c r="F177" s="202" t="s">
        <v>252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SUM(P178:P185)</f>
        <v>0</v>
      </c>
      <c r="Q177" s="196"/>
      <c r="R177" s="197">
        <f>SUM(R178:R185)</f>
        <v>0</v>
      </c>
      <c r="S177" s="196"/>
      <c r="T177" s="198">
        <f>SUM(T178:T185)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80</v>
      </c>
      <c r="AT177" s="200" t="s">
        <v>71</v>
      </c>
      <c r="AU177" s="200" t="s">
        <v>80</v>
      </c>
      <c r="AY177" s="199" t="s">
        <v>121</v>
      </c>
      <c r="BK177" s="201">
        <f>SUM(BK178:BK185)</f>
        <v>0</v>
      </c>
    </row>
    <row r="178" spans="1:65" s="2" customFormat="1" ht="21.75" customHeight="1">
      <c r="A178" s="38"/>
      <c r="B178" s="39"/>
      <c r="C178" s="204" t="s">
        <v>253</v>
      </c>
      <c r="D178" s="204" t="s">
        <v>123</v>
      </c>
      <c r="E178" s="205" t="s">
        <v>254</v>
      </c>
      <c r="F178" s="206" t="s">
        <v>255</v>
      </c>
      <c r="G178" s="207" t="s">
        <v>171</v>
      </c>
      <c r="H178" s="208">
        <v>25.5</v>
      </c>
      <c r="I178" s="209"/>
      <c r="J178" s="210">
        <f>ROUND(I178*H178,2)</f>
        <v>0</v>
      </c>
      <c r="K178" s="206" t="s">
        <v>127</v>
      </c>
      <c r="L178" s="44"/>
      <c r="M178" s="211" t="s">
        <v>28</v>
      </c>
      <c r="N178" s="212" t="s">
        <v>43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128</v>
      </c>
      <c r="AT178" s="215" t="s">
        <v>123</v>
      </c>
      <c r="AU178" s="215" t="s">
        <v>82</v>
      </c>
      <c r="AY178" s="17" t="s">
        <v>121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80</v>
      </c>
      <c r="BK178" s="216">
        <f>ROUND(I178*H178,2)</f>
        <v>0</v>
      </c>
      <c r="BL178" s="17" t="s">
        <v>128</v>
      </c>
      <c r="BM178" s="215" t="s">
        <v>256</v>
      </c>
    </row>
    <row r="179" spans="1:47" s="2" customFormat="1" ht="12">
      <c r="A179" s="38"/>
      <c r="B179" s="39"/>
      <c r="C179" s="40"/>
      <c r="D179" s="217" t="s">
        <v>130</v>
      </c>
      <c r="E179" s="40"/>
      <c r="F179" s="218" t="s">
        <v>257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130</v>
      </c>
      <c r="AU179" s="17" t="s">
        <v>82</v>
      </c>
    </row>
    <row r="180" spans="1:51" s="13" customFormat="1" ht="12">
      <c r="A180" s="13"/>
      <c r="B180" s="222"/>
      <c r="C180" s="223"/>
      <c r="D180" s="224" t="s">
        <v>132</v>
      </c>
      <c r="E180" s="225" t="s">
        <v>28</v>
      </c>
      <c r="F180" s="226" t="s">
        <v>258</v>
      </c>
      <c r="G180" s="223"/>
      <c r="H180" s="227">
        <v>25.5</v>
      </c>
      <c r="I180" s="228"/>
      <c r="J180" s="223"/>
      <c r="K180" s="223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132</v>
      </c>
      <c r="AU180" s="233" t="s">
        <v>82</v>
      </c>
      <c r="AV180" s="13" t="s">
        <v>82</v>
      </c>
      <c r="AW180" s="13" t="s">
        <v>34</v>
      </c>
      <c r="AX180" s="13" t="s">
        <v>72</v>
      </c>
      <c r="AY180" s="233" t="s">
        <v>121</v>
      </c>
    </row>
    <row r="181" spans="1:51" s="14" customFormat="1" ht="12">
      <c r="A181" s="14"/>
      <c r="B181" s="234"/>
      <c r="C181" s="235"/>
      <c r="D181" s="224" t="s">
        <v>132</v>
      </c>
      <c r="E181" s="236" t="s">
        <v>28</v>
      </c>
      <c r="F181" s="237" t="s">
        <v>134</v>
      </c>
      <c r="G181" s="235"/>
      <c r="H181" s="238">
        <v>25.5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132</v>
      </c>
      <c r="AU181" s="244" t="s">
        <v>82</v>
      </c>
      <c r="AV181" s="14" t="s">
        <v>128</v>
      </c>
      <c r="AW181" s="14" t="s">
        <v>34</v>
      </c>
      <c r="AX181" s="14" t="s">
        <v>80</v>
      </c>
      <c r="AY181" s="244" t="s">
        <v>121</v>
      </c>
    </row>
    <row r="182" spans="1:65" s="2" customFormat="1" ht="21.75" customHeight="1">
      <c r="A182" s="38"/>
      <c r="B182" s="39"/>
      <c r="C182" s="204" t="s">
        <v>259</v>
      </c>
      <c r="D182" s="204" t="s">
        <v>123</v>
      </c>
      <c r="E182" s="205" t="s">
        <v>260</v>
      </c>
      <c r="F182" s="206" t="s">
        <v>261</v>
      </c>
      <c r="G182" s="207" t="s">
        <v>171</v>
      </c>
      <c r="H182" s="208">
        <v>1.5</v>
      </c>
      <c r="I182" s="209"/>
      <c r="J182" s="210">
        <f>ROUND(I182*H182,2)</f>
        <v>0</v>
      </c>
      <c r="K182" s="206" t="s">
        <v>127</v>
      </c>
      <c r="L182" s="44"/>
      <c r="M182" s="211" t="s">
        <v>28</v>
      </c>
      <c r="N182" s="212" t="s">
        <v>43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128</v>
      </c>
      <c r="AT182" s="215" t="s">
        <v>123</v>
      </c>
      <c r="AU182" s="215" t="s">
        <v>82</v>
      </c>
      <c r="AY182" s="17" t="s">
        <v>121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80</v>
      </c>
      <c r="BK182" s="216">
        <f>ROUND(I182*H182,2)</f>
        <v>0</v>
      </c>
      <c r="BL182" s="17" t="s">
        <v>128</v>
      </c>
      <c r="BM182" s="215" t="s">
        <v>262</v>
      </c>
    </row>
    <row r="183" spans="1:47" s="2" customFormat="1" ht="12">
      <c r="A183" s="38"/>
      <c r="B183" s="39"/>
      <c r="C183" s="40"/>
      <c r="D183" s="217" t="s">
        <v>130</v>
      </c>
      <c r="E183" s="40"/>
      <c r="F183" s="218" t="s">
        <v>263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130</v>
      </c>
      <c r="AU183" s="17" t="s">
        <v>82</v>
      </c>
    </row>
    <row r="184" spans="1:51" s="13" customFormat="1" ht="12">
      <c r="A184" s="13"/>
      <c r="B184" s="222"/>
      <c r="C184" s="223"/>
      <c r="D184" s="224" t="s">
        <v>132</v>
      </c>
      <c r="E184" s="225" t="s">
        <v>28</v>
      </c>
      <c r="F184" s="226" t="s">
        <v>264</v>
      </c>
      <c r="G184" s="223"/>
      <c r="H184" s="227">
        <v>1.5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132</v>
      </c>
      <c r="AU184" s="233" t="s">
        <v>82</v>
      </c>
      <c r="AV184" s="13" t="s">
        <v>82</v>
      </c>
      <c r="AW184" s="13" t="s">
        <v>34</v>
      </c>
      <c r="AX184" s="13" t="s">
        <v>72</v>
      </c>
      <c r="AY184" s="233" t="s">
        <v>121</v>
      </c>
    </row>
    <row r="185" spans="1:51" s="14" customFormat="1" ht="12">
      <c r="A185" s="14"/>
      <c r="B185" s="234"/>
      <c r="C185" s="235"/>
      <c r="D185" s="224" t="s">
        <v>132</v>
      </c>
      <c r="E185" s="236" t="s">
        <v>28</v>
      </c>
      <c r="F185" s="237" t="s">
        <v>134</v>
      </c>
      <c r="G185" s="235"/>
      <c r="H185" s="238">
        <v>1.5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132</v>
      </c>
      <c r="AU185" s="244" t="s">
        <v>82</v>
      </c>
      <c r="AV185" s="14" t="s">
        <v>128</v>
      </c>
      <c r="AW185" s="14" t="s">
        <v>34</v>
      </c>
      <c r="AX185" s="14" t="s">
        <v>80</v>
      </c>
      <c r="AY185" s="244" t="s">
        <v>121</v>
      </c>
    </row>
    <row r="186" spans="1:63" s="12" customFormat="1" ht="22.8" customHeight="1">
      <c r="A186" s="12"/>
      <c r="B186" s="188"/>
      <c r="C186" s="189"/>
      <c r="D186" s="190" t="s">
        <v>71</v>
      </c>
      <c r="E186" s="202" t="s">
        <v>151</v>
      </c>
      <c r="F186" s="202" t="s">
        <v>265</v>
      </c>
      <c r="G186" s="189"/>
      <c r="H186" s="189"/>
      <c r="I186" s="192"/>
      <c r="J186" s="203">
        <f>BK186</f>
        <v>0</v>
      </c>
      <c r="K186" s="189"/>
      <c r="L186" s="194"/>
      <c r="M186" s="195"/>
      <c r="N186" s="196"/>
      <c r="O186" s="196"/>
      <c r="P186" s="197">
        <f>SUM(P187:P214)</f>
        <v>0</v>
      </c>
      <c r="Q186" s="196"/>
      <c r="R186" s="197">
        <f>SUM(R187:R214)</f>
        <v>0</v>
      </c>
      <c r="S186" s="196"/>
      <c r="T186" s="198">
        <f>SUM(T187:T214)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99" t="s">
        <v>80</v>
      </c>
      <c r="AT186" s="200" t="s">
        <v>71</v>
      </c>
      <c r="AU186" s="200" t="s">
        <v>80</v>
      </c>
      <c r="AY186" s="199" t="s">
        <v>121</v>
      </c>
      <c r="BK186" s="201">
        <f>SUM(BK187:BK214)</f>
        <v>0</v>
      </c>
    </row>
    <row r="187" spans="1:65" s="2" customFormat="1" ht="21.75" customHeight="1">
      <c r="A187" s="38"/>
      <c r="B187" s="39"/>
      <c r="C187" s="204" t="s">
        <v>266</v>
      </c>
      <c r="D187" s="204" t="s">
        <v>123</v>
      </c>
      <c r="E187" s="205" t="s">
        <v>267</v>
      </c>
      <c r="F187" s="206" t="s">
        <v>268</v>
      </c>
      <c r="G187" s="207" t="s">
        <v>126</v>
      </c>
      <c r="H187" s="208">
        <v>167</v>
      </c>
      <c r="I187" s="209"/>
      <c r="J187" s="210">
        <f>ROUND(I187*H187,2)</f>
        <v>0</v>
      </c>
      <c r="K187" s="206" t="s">
        <v>127</v>
      </c>
      <c r="L187" s="44"/>
      <c r="M187" s="211" t="s">
        <v>28</v>
      </c>
      <c r="N187" s="212" t="s">
        <v>43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128</v>
      </c>
      <c r="AT187" s="215" t="s">
        <v>123</v>
      </c>
      <c r="AU187" s="215" t="s">
        <v>82</v>
      </c>
      <c r="AY187" s="17" t="s">
        <v>121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80</v>
      </c>
      <c r="BK187" s="216">
        <f>ROUND(I187*H187,2)</f>
        <v>0</v>
      </c>
      <c r="BL187" s="17" t="s">
        <v>128</v>
      </c>
      <c r="BM187" s="215" t="s">
        <v>269</v>
      </c>
    </row>
    <row r="188" spans="1:47" s="2" customFormat="1" ht="12">
      <c r="A188" s="38"/>
      <c r="B188" s="39"/>
      <c r="C188" s="40"/>
      <c r="D188" s="217" t="s">
        <v>130</v>
      </c>
      <c r="E188" s="40"/>
      <c r="F188" s="218" t="s">
        <v>270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130</v>
      </c>
      <c r="AU188" s="17" t="s">
        <v>82</v>
      </c>
    </row>
    <row r="189" spans="1:51" s="13" customFormat="1" ht="12">
      <c r="A189" s="13"/>
      <c r="B189" s="222"/>
      <c r="C189" s="223"/>
      <c r="D189" s="224" t="s">
        <v>132</v>
      </c>
      <c r="E189" s="225" t="s">
        <v>28</v>
      </c>
      <c r="F189" s="226" t="s">
        <v>144</v>
      </c>
      <c r="G189" s="223"/>
      <c r="H189" s="227">
        <v>167</v>
      </c>
      <c r="I189" s="228"/>
      <c r="J189" s="223"/>
      <c r="K189" s="223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132</v>
      </c>
      <c r="AU189" s="233" t="s">
        <v>82</v>
      </c>
      <c r="AV189" s="13" t="s">
        <v>82</v>
      </c>
      <c r="AW189" s="13" t="s">
        <v>34</v>
      </c>
      <c r="AX189" s="13" t="s">
        <v>72</v>
      </c>
      <c r="AY189" s="233" t="s">
        <v>121</v>
      </c>
    </row>
    <row r="190" spans="1:51" s="14" customFormat="1" ht="12">
      <c r="A190" s="14"/>
      <c r="B190" s="234"/>
      <c r="C190" s="235"/>
      <c r="D190" s="224" t="s">
        <v>132</v>
      </c>
      <c r="E190" s="236" t="s">
        <v>28</v>
      </c>
      <c r="F190" s="237" t="s">
        <v>134</v>
      </c>
      <c r="G190" s="235"/>
      <c r="H190" s="238">
        <v>167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132</v>
      </c>
      <c r="AU190" s="244" t="s">
        <v>82</v>
      </c>
      <c r="AV190" s="14" t="s">
        <v>128</v>
      </c>
      <c r="AW190" s="14" t="s">
        <v>34</v>
      </c>
      <c r="AX190" s="14" t="s">
        <v>80</v>
      </c>
      <c r="AY190" s="244" t="s">
        <v>121</v>
      </c>
    </row>
    <row r="191" spans="1:65" s="2" customFormat="1" ht="21.75" customHeight="1">
      <c r="A191" s="38"/>
      <c r="B191" s="39"/>
      <c r="C191" s="204" t="s">
        <v>271</v>
      </c>
      <c r="D191" s="204" t="s">
        <v>123</v>
      </c>
      <c r="E191" s="205" t="s">
        <v>272</v>
      </c>
      <c r="F191" s="206" t="s">
        <v>273</v>
      </c>
      <c r="G191" s="207" t="s">
        <v>126</v>
      </c>
      <c r="H191" s="208">
        <v>167</v>
      </c>
      <c r="I191" s="209"/>
      <c r="J191" s="210">
        <f>ROUND(I191*H191,2)</f>
        <v>0</v>
      </c>
      <c r="K191" s="206" t="s">
        <v>127</v>
      </c>
      <c r="L191" s="44"/>
      <c r="M191" s="211" t="s">
        <v>28</v>
      </c>
      <c r="N191" s="212" t="s">
        <v>43</v>
      </c>
      <c r="O191" s="8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128</v>
      </c>
      <c r="AT191" s="215" t="s">
        <v>123</v>
      </c>
      <c r="AU191" s="215" t="s">
        <v>82</v>
      </c>
      <c r="AY191" s="17" t="s">
        <v>121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80</v>
      </c>
      <c r="BK191" s="216">
        <f>ROUND(I191*H191,2)</f>
        <v>0</v>
      </c>
      <c r="BL191" s="17" t="s">
        <v>128</v>
      </c>
      <c r="BM191" s="215" t="s">
        <v>274</v>
      </c>
    </row>
    <row r="192" spans="1:47" s="2" customFormat="1" ht="12">
      <c r="A192" s="38"/>
      <c r="B192" s="39"/>
      <c r="C192" s="40"/>
      <c r="D192" s="217" t="s">
        <v>130</v>
      </c>
      <c r="E192" s="40"/>
      <c r="F192" s="218" t="s">
        <v>275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130</v>
      </c>
      <c r="AU192" s="17" t="s">
        <v>82</v>
      </c>
    </row>
    <row r="193" spans="1:51" s="13" customFormat="1" ht="12">
      <c r="A193" s="13"/>
      <c r="B193" s="222"/>
      <c r="C193" s="223"/>
      <c r="D193" s="224" t="s">
        <v>132</v>
      </c>
      <c r="E193" s="225" t="s">
        <v>28</v>
      </c>
      <c r="F193" s="226" t="s">
        <v>144</v>
      </c>
      <c r="G193" s="223"/>
      <c r="H193" s="227">
        <v>167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132</v>
      </c>
      <c r="AU193" s="233" t="s">
        <v>82</v>
      </c>
      <c r="AV193" s="13" t="s">
        <v>82</v>
      </c>
      <c r="AW193" s="13" t="s">
        <v>34</v>
      </c>
      <c r="AX193" s="13" t="s">
        <v>72</v>
      </c>
      <c r="AY193" s="233" t="s">
        <v>121</v>
      </c>
    </row>
    <row r="194" spans="1:51" s="14" customFormat="1" ht="12">
      <c r="A194" s="14"/>
      <c r="B194" s="234"/>
      <c r="C194" s="235"/>
      <c r="D194" s="224" t="s">
        <v>132</v>
      </c>
      <c r="E194" s="236" t="s">
        <v>28</v>
      </c>
      <c r="F194" s="237" t="s">
        <v>134</v>
      </c>
      <c r="G194" s="235"/>
      <c r="H194" s="238">
        <v>167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132</v>
      </c>
      <c r="AU194" s="244" t="s">
        <v>82</v>
      </c>
      <c r="AV194" s="14" t="s">
        <v>128</v>
      </c>
      <c r="AW194" s="14" t="s">
        <v>34</v>
      </c>
      <c r="AX194" s="14" t="s">
        <v>80</v>
      </c>
      <c r="AY194" s="244" t="s">
        <v>121</v>
      </c>
    </row>
    <row r="195" spans="1:65" s="2" customFormat="1" ht="24.15" customHeight="1">
      <c r="A195" s="38"/>
      <c r="B195" s="39"/>
      <c r="C195" s="204" t="s">
        <v>276</v>
      </c>
      <c r="D195" s="204" t="s">
        <v>123</v>
      </c>
      <c r="E195" s="205" t="s">
        <v>277</v>
      </c>
      <c r="F195" s="206" t="s">
        <v>278</v>
      </c>
      <c r="G195" s="207" t="s">
        <v>126</v>
      </c>
      <c r="H195" s="208">
        <v>15</v>
      </c>
      <c r="I195" s="209"/>
      <c r="J195" s="210">
        <f>ROUND(I195*H195,2)</f>
        <v>0</v>
      </c>
      <c r="K195" s="206" t="s">
        <v>127</v>
      </c>
      <c r="L195" s="44"/>
      <c r="M195" s="211" t="s">
        <v>28</v>
      </c>
      <c r="N195" s="212" t="s">
        <v>43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128</v>
      </c>
      <c r="AT195" s="215" t="s">
        <v>123</v>
      </c>
      <c r="AU195" s="215" t="s">
        <v>82</v>
      </c>
      <c r="AY195" s="17" t="s">
        <v>121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80</v>
      </c>
      <c r="BK195" s="216">
        <f>ROUND(I195*H195,2)</f>
        <v>0</v>
      </c>
      <c r="BL195" s="17" t="s">
        <v>128</v>
      </c>
      <c r="BM195" s="215" t="s">
        <v>279</v>
      </c>
    </row>
    <row r="196" spans="1:47" s="2" customFormat="1" ht="12">
      <c r="A196" s="38"/>
      <c r="B196" s="39"/>
      <c r="C196" s="40"/>
      <c r="D196" s="217" t="s">
        <v>130</v>
      </c>
      <c r="E196" s="40"/>
      <c r="F196" s="218" t="s">
        <v>280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130</v>
      </c>
      <c r="AU196" s="17" t="s">
        <v>82</v>
      </c>
    </row>
    <row r="197" spans="1:51" s="13" customFormat="1" ht="12">
      <c r="A197" s="13"/>
      <c r="B197" s="222"/>
      <c r="C197" s="223"/>
      <c r="D197" s="224" t="s">
        <v>132</v>
      </c>
      <c r="E197" s="225" t="s">
        <v>28</v>
      </c>
      <c r="F197" s="226" t="s">
        <v>8</v>
      </c>
      <c r="G197" s="223"/>
      <c r="H197" s="227">
        <v>15</v>
      </c>
      <c r="I197" s="228"/>
      <c r="J197" s="223"/>
      <c r="K197" s="223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132</v>
      </c>
      <c r="AU197" s="233" t="s">
        <v>82</v>
      </c>
      <c r="AV197" s="13" t="s">
        <v>82</v>
      </c>
      <c r="AW197" s="13" t="s">
        <v>34</v>
      </c>
      <c r="AX197" s="13" t="s">
        <v>72</v>
      </c>
      <c r="AY197" s="233" t="s">
        <v>121</v>
      </c>
    </row>
    <row r="198" spans="1:51" s="14" customFormat="1" ht="12">
      <c r="A198" s="14"/>
      <c r="B198" s="234"/>
      <c r="C198" s="235"/>
      <c r="D198" s="224" t="s">
        <v>132</v>
      </c>
      <c r="E198" s="236" t="s">
        <v>28</v>
      </c>
      <c r="F198" s="237" t="s">
        <v>134</v>
      </c>
      <c r="G198" s="235"/>
      <c r="H198" s="238">
        <v>15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132</v>
      </c>
      <c r="AU198" s="244" t="s">
        <v>82</v>
      </c>
      <c r="AV198" s="14" t="s">
        <v>128</v>
      </c>
      <c r="AW198" s="14" t="s">
        <v>34</v>
      </c>
      <c r="AX198" s="14" t="s">
        <v>80</v>
      </c>
      <c r="AY198" s="244" t="s">
        <v>121</v>
      </c>
    </row>
    <row r="199" spans="1:65" s="2" customFormat="1" ht="24.15" customHeight="1">
      <c r="A199" s="38"/>
      <c r="B199" s="39"/>
      <c r="C199" s="204" t="s">
        <v>281</v>
      </c>
      <c r="D199" s="204" t="s">
        <v>123</v>
      </c>
      <c r="E199" s="205" t="s">
        <v>282</v>
      </c>
      <c r="F199" s="206" t="s">
        <v>283</v>
      </c>
      <c r="G199" s="207" t="s">
        <v>126</v>
      </c>
      <c r="H199" s="208">
        <v>152</v>
      </c>
      <c r="I199" s="209"/>
      <c r="J199" s="210">
        <f>ROUND(I199*H199,2)</f>
        <v>0</v>
      </c>
      <c r="K199" s="206" t="s">
        <v>127</v>
      </c>
      <c r="L199" s="44"/>
      <c r="M199" s="211" t="s">
        <v>28</v>
      </c>
      <c r="N199" s="212" t="s">
        <v>43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128</v>
      </c>
      <c r="AT199" s="215" t="s">
        <v>123</v>
      </c>
      <c r="AU199" s="215" t="s">
        <v>82</v>
      </c>
      <c r="AY199" s="17" t="s">
        <v>121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80</v>
      </c>
      <c r="BK199" s="216">
        <f>ROUND(I199*H199,2)</f>
        <v>0</v>
      </c>
      <c r="BL199" s="17" t="s">
        <v>128</v>
      </c>
      <c r="BM199" s="215" t="s">
        <v>284</v>
      </c>
    </row>
    <row r="200" spans="1:47" s="2" customFormat="1" ht="12">
      <c r="A200" s="38"/>
      <c r="B200" s="39"/>
      <c r="C200" s="40"/>
      <c r="D200" s="217" t="s">
        <v>130</v>
      </c>
      <c r="E200" s="40"/>
      <c r="F200" s="218" t="s">
        <v>285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130</v>
      </c>
      <c r="AU200" s="17" t="s">
        <v>82</v>
      </c>
    </row>
    <row r="201" spans="1:51" s="13" customFormat="1" ht="12">
      <c r="A201" s="13"/>
      <c r="B201" s="222"/>
      <c r="C201" s="223"/>
      <c r="D201" s="224" t="s">
        <v>132</v>
      </c>
      <c r="E201" s="225" t="s">
        <v>28</v>
      </c>
      <c r="F201" s="226" t="s">
        <v>133</v>
      </c>
      <c r="G201" s="223"/>
      <c r="H201" s="227">
        <v>152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132</v>
      </c>
      <c r="AU201" s="233" t="s">
        <v>82</v>
      </c>
      <c r="AV201" s="13" t="s">
        <v>82</v>
      </c>
      <c r="AW201" s="13" t="s">
        <v>34</v>
      </c>
      <c r="AX201" s="13" t="s">
        <v>72</v>
      </c>
      <c r="AY201" s="233" t="s">
        <v>121</v>
      </c>
    </row>
    <row r="202" spans="1:51" s="14" customFormat="1" ht="12">
      <c r="A202" s="14"/>
      <c r="B202" s="234"/>
      <c r="C202" s="235"/>
      <c r="D202" s="224" t="s">
        <v>132</v>
      </c>
      <c r="E202" s="236" t="s">
        <v>28</v>
      </c>
      <c r="F202" s="237" t="s">
        <v>134</v>
      </c>
      <c r="G202" s="235"/>
      <c r="H202" s="238">
        <v>152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132</v>
      </c>
      <c r="AU202" s="244" t="s">
        <v>82</v>
      </c>
      <c r="AV202" s="14" t="s">
        <v>128</v>
      </c>
      <c r="AW202" s="14" t="s">
        <v>34</v>
      </c>
      <c r="AX202" s="14" t="s">
        <v>80</v>
      </c>
      <c r="AY202" s="244" t="s">
        <v>121</v>
      </c>
    </row>
    <row r="203" spans="1:65" s="2" customFormat="1" ht="16.5" customHeight="1">
      <c r="A203" s="38"/>
      <c r="B203" s="39"/>
      <c r="C203" s="204" t="s">
        <v>286</v>
      </c>
      <c r="D203" s="204" t="s">
        <v>123</v>
      </c>
      <c r="E203" s="205" t="s">
        <v>287</v>
      </c>
      <c r="F203" s="206" t="s">
        <v>288</v>
      </c>
      <c r="G203" s="207" t="s">
        <v>126</v>
      </c>
      <c r="H203" s="208">
        <v>152</v>
      </c>
      <c r="I203" s="209"/>
      <c r="J203" s="210">
        <f>ROUND(I203*H203,2)</f>
        <v>0</v>
      </c>
      <c r="K203" s="206" t="s">
        <v>127</v>
      </c>
      <c r="L203" s="44"/>
      <c r="M203" s="211" t="s">
        <v>28</v>
      </c>
      <c r="N203" s="212" t="s">
        <v>43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128</v>
      </c>
      <c r="AT203" s="215" t="s">
        <v>123</v>
      </c>
      <c r="AU203" s="215" t="s">
        <v>82</v>
      </c>
      <c r="AY203" s="17" t="s">
        <v>121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80</v>
      </c>
      <c r="BK203" s="216">
        <f>ROUND(I203*H203,2)</f>
        <v>0</v>
      </c>
      <c r="BL203" s="17" t="s">
        <v>128</v>
      </c>
      <c r="BM203" s="215" t="s">
        <v>289</v>
      </c>
    </row>
    <row r="204" spans="1:47" s="2" customFormat="1" ht="12">
      <c r="A204" s="38"/>
      <c r="B204" s="39"/>
      <c r="C204" s="40"/>
      <c r="D204" s="217" t="s">
        <v>130</v>
      </c>
      <c r="E204" s="40"/>
      <c r="F204" s="218" t="s">
        <v>290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130</v>
      </c>
      <c r="AU204" s="17" t="s">
        <v>82</v>
      </c>
    </row>
    <row r="205" spans="1:51" s="13" customFormat="1" ht="12">
      <c r="A205" s="13"/>
      <c r="B205" s="222"/>
      <c r="C205" s="223"/>
      <c r="D205" s="224" t="s">
        <v>132</v>
      </c>
      <c r="E205" s="225" t="s">
        <v>28</v>
      </c>
      <c r="F205" s="226" t="s">
        <v>133</v>
      </c>
      <c r="G205" s="223"/>
      <c r="H205" s="227">
        <v>152</v>
      </c>
      <c r="I205" s="228"/>
      <c r="J205" s="223"/>
      <c r="K205" s="223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132</v>
      </c>
      <c r="AU205" s="233" t="s">
        <v>82</v>
      </c>
      <c r="AV205" s="13" t="s">
        <v>82</v>
      </c>
      <c r="AW205" s="13" t="s">
        <v>34</v>
      </c>
      <c r="AX205" s="13" t="s">
        <v>72</v>
      </c>
      <c r="AY205" s="233" t="s">
        <v>121</v>
      </c>
    </row>
    <row r="206" spans="1:51" s="14" customFormat="1" ht="12">
      <c r="A206" s="14"/>
      <c r="B206" s="234"/>
      <c r="C206" s="235"/>
      <c r="D206" s="224" t="s">
        <v>132</v>
      </c>
      <c r="E206" s="236" t="s">
        <v>28</v>
      </c>
      <c r="F206" s="237" t="s">
        <v>134</v>
      </c>
      <c r="G206" s="235"/>
      <c r="H206" s="238">
        <v>152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132</v>
      </c>
      <c r="AU206" s="244" t="s">
        <v>82</v>
      </c>
      <c r="AV206" s="14" t="s">
        <v>128</v>
      </c>
      <c r="AW206" s="14" t="s">
        <v>34</v>
      </c>
      <c r="AX206" s="14" t="s">
        <v>80</v>
      </c>
      <c r="AY206" s="244" t="s">
        <v>121</v>
      </c>
    </row>
    <row r="207" spans="1:65" s="2" customFormat="1" ht="16.5" customHeight="1">
      <c r="A207" s="38"/>
      <c r="B207" s="39"/>
      <c r="C207" s="204" t="s">
        <v>291</v>
      </c>
      <c r="D207" s="204" t="s">
        <v>123</v>
      </c>
      <c r="E207" s="205" t="s">
        <v>292</v>
      </c>
      <c r="F207" s="206" t="s">
        <v>293</v>
      </c>
      <c r="G207" s="207" t="s">
        <v>126</v>
      </c>
      <c r="H207" s="208">
        <v>152</v>
      </c>
      <c r="I207" s="209"/>
      <c r="J207" s="210">
        <f>ROUND(I207*H207,2)</f>
        <v>0</v>
      </c>
      <c r="K207" s="206" t="s">
        <v>127</v>
      </c>
      <c r="L207" s="44"/>
      <c r="M207" s="211" t="s">
        <v>28</v>
      </c>
      <c r="N207" s="212" t="s">
        <v>43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128</v>
      </c>
      <c r="AT207" s="215" t="s">
        <v>123</v>
      </c>
      <c r="AU207" s="215" t="s">
        <v>82</v>
      </c>
      <c r="AY207" s="17" t="s">
        <v>121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80</v>
      </c>
      <c r="BK207" s="216">
        <f>ROUND(I207*H207,2)</f>
        <v>0</v>
      </c>
      <c r="BL207" s="17" t="s">
        <v>128</v>
      </c>
      <c r="BM207" s="215" t="s">
        <v>294</v>
      </c>
    </row>
    <row r="208" spans="1:47" s="2" customFormat="1" ht="12">
      <c r="A208" s="38"/>
      <c r="B208" s="39"/>
      <c r="C208" s="40"/>
      <c r="D208" s="217" t="s">
        <v>130</v>
      </c>
      <c r="E208" s="40"/>
      <c r="F208" s="218" t="s">
        <v>295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130</v>
      </c>
      <c r="AU208" s="17" t="s">
        <v>82</v>
      </c>
    </row>
    <row r="209" spans="1:51" s="13" customFormat="1" ht="12">
      <c r="A209" s="13"/>
      <c r="B209" s="222"/>
      <c r="C209" s="223"/>
      <c r="D209" s="224" t="s">
        <v>132</v>
      </c>
      <c r="E209" s="225" t="s">
        <v>28</v>
      </c>
      <c r="F209" s="226" t="s">
        <v>133</v>
      </c>
      <c r="G209" s="223"/>
      <c r="H209" s="227">
        <v>152</v>
      </c>
      <c r="I209" s="228"/>
      <c r="J209" s="223"/>
      <c r="K209" s="223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132</v>
      </c>
      <c r="AU209" s="233" t="s">
        <v>82</v>
      </c>
      <c r="AV209" s="13" t="s">
        <v>82</v>
      </c>
      <c r="AW209" s="13" t="s">
        <v>34</v>
      </c>
      <c r="AX209" s="13" t="s">
        <v>72</v>
      </c>
      <c r="AY209" s="233" t="s">
        <v>121</v>
      </c>
    </row>
    <row r="210" spans="1:51" s="14" customFormat="1" ht="12">
      <c r="A210" s="14"/>
      <c r="B210" s="234"/>
      <c r="C210" s="235"/>
      <c r="D210" s="224" t="s">
        <v>132</v>
      </c>
      <c r="E210" s="236" t="s">
        <v>28</v>
      </c>
      <c r="F210" s="237" t="s">
        <v>134</v>
      </c>
      <c r="G210" s="235"/>
      <c r="H210" s="238">
        <v>152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132</v>
      </c>
      <c r="AU210" s="244" t="s">
        <v>82</v>
      </c>
      <c r="AV210" s="14" t="s">
        <v>128</v>
      </c>
      <c r="AW210" s="14" t="s">
        <v>34</v>
      </c>
      <c r="AX210" s="14" t="s">
        <v>80</v>
      </c>
      <c r="AY210" s="244" t="s">
        <v>121</v>
      </c>
    </row>
    <row r="211" spans="1:65" s="2" customFormat="1" ht="24.15" customHeight="1">
      <c r="A211" s="38"/>
      <c r="B211" s="39"/>
      <c r="C211" s="204" t="s">
        <v>296</v>
      </c>
      <c r="D211" s="204" t="s">
        <v>123</v>
      </c>
      <c r="E211" s="205" t="s">
        <v>297</v>
      </c>
      <c r="F211" s="206" t="s">
        <v>298</v>
      </c>
      <c r="G211" s="207" t="s">
        <v>126</v>
      </c>
      <c r="H211" s="208">
        <v>152</v>
      </c>
      <c r="I211" s="209"/>
      <c r="J211" s="210">
        <f>ROUND(I211*H211,2)</f>
        <v>0</v>
      </c>
      <c r="K211" s="206" t="s">
        <v>127</v>
      </c>
      <c r="L211" s="44"/>
      <c r="M211" s="211" t="s">
        <v>28</v>
      </c>
      <c r="N211" s="212" t="s">
        <v>43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128</v>
      </c>
      <c r="AT211" s="215" t="s">
        <v>123</v>
      </c>
      <c r="AU211" s="215" t="s">
        <v>82</v>
      </c>
      <c r="AY211" s="17" t="s">
        <v>121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80</v>
      </c>
      <c r="BK211" s="216">
        <f>ROUND(I211*H211,2)</f>
        <v>0</v>
      </c>
      <c r="BL211" s="17" t="s">
        <v>128</v>
      </c>
      <c r="BM211" s="215" t="s">
        <v>299</v>
      </c>
    </row>
    <row r="212" spans="1:47" s="2" customFormat="1" ht="12">
      <c r="A212" s="38"/>
      <c r="B212" s="39"/>
      <c r="C212" s="40"/>
      <c r="D212" s="217" t="s">
        <v>130</v>
      </c>
      <c r="E212" s="40"/>
      <c r="F212" s="218" t="s">
        <v>300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130</v>
      </c>
      <c r="AU212" s="17" t="s">
        <v>82</v>
      </c>
    </row>
    <row r="213" spans="1:51" s="13" customFormat="1" ht="12">
      <c r="A213" s="13"/>
      <c r="B213" s="222"/>
      <c r="C213" s="223"/>
      <c r="D213" s="224" t="s">
        <v>132</v>
      </c>
      <c r="E213" s="225" t="s">
        <v>28</v>
      </c>
      <c r="F213" s="226" t="s">
        <v>133</v>
      </c>
      <c r="G213" s="223"/>
      <c r="H213" s="227">
        <v>152</v>
      </c>
      <c r="I213" s="228"/>
      <c r="J213" s="223"/>
      <c r="K213" s="223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132</v>
      </c>
      <c r="AU213" s="233" t="s">
        <v>82</v>
      </c>
      <c r="AV213" s="13" t="s">
        <v>82</v>
      </c>
      <c r="AW213" s="13" t="s">
        <v>34</v>
      </c>
      <c r="AX213" s="13" t="s">
        <v>72</v>
      </c>
      <c r="AY213" s="233" t="s">
        <v>121</v>
      </c>
    </row>
    <row r="214" spans="1:51" s="14" customFormat="1" ht="12">
      <c r="A214" s="14"/>
      <c r="B214" s="234"/>
      <c r="C214" s="235"/>
      <c r="D214" s="224" t="s">
        <v>132</v>
      </c>
      <c r="E214" s="236" t="s">
        <v>28</v>
      </c>
      <c r="F214" s="237" t="s">
        <v>134</v>
      </c>
      <c r="G214" s="235"/>
      <c r="H214" s="238">
        <v>152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132</v>
      </c>
      <c r="AU214" s="244" t="s">
        <v>82</v>
      </c>
      <c r="AV214" s="14" t="s">
        <v>128</v>
      </c>
      <c r="AW214" s="14" t="s">
        <v>34</v>
      </c>
      <c r="AX214" s="14" t="s">
        <v>80</v>
      </c>
      <c r="AY214" s="244" t="s">
        <v>121</v>
      </c>
    </row>
    <row r="215" spans="1:63" s="12" customFormat="1" ht="22.8" customHeight="1">
      <c r="A215" s="12"/>
      <c r="B215" s="188"/>
      <c r="C215" s="189"/>
      <c r="D215" s="190" t="s">
        <v>71</v>
      </c>
      <c r="E215" s="202" t="s">
        <v>168</v>
      </c>
      <c r="F215" s="202" t="s">
        <v>301</v>
      </c>
      <c r="G215" s="189"/>
      <c r="H215" s="189"/>
      <c r="I215" s="192"/>
      <c r="J215" s="203">
        <f>BK215</f>
        <v>0</v>
      </c>
      <c r="K215" s="189"/>
      <c r="L215" s="194"/>
      <c r="M215" s="195"/>
      <c r="N215" s="196"/>
      <c r="O215" s="196"/>
      <c r="P215" s="197">
        <f>SUM(P216:P350)</f>
        <v>0</v>
      </c>
      <c r="Q215" s="196"/>
      <c r="R215" s="197">
        <f>SUM(R216:R350)</f>
        <v>3.6649950000000002</v>
      </c>
      <c r="S215" s="196"/>
      <c r="T215" s="198">
        <f>SUM(T216:T350)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99" t="s">
        <v>80</v>
      </c>
      <c r="AT215" s="200" t="s">
        <v>71</v>
      </c>
      <c r="AU215" s="200" t="s">
        <v>80</v>
      </c>
      <c r="AY215" s="199" t="s">
        <v>121</v>
      </c>
      <c r="BK215" s="201">
        <f>SUM(BK216:BK350)</f>
        <v>0</v>
      </c>
    </row>
    <row r="216" spans="1:65" s="2" customFormat="1" ht="24.15" customHeight="1">
      <c r="A216" s="38"/>
      <c r="B216" s="39"/>
      <c r="C216" s="204" t="s">
        <v>302</v>
      </c>
      <c r="D216" s="204" t="s">
        <v>123</v>
      </c>
      <c r="E216" s="205" t="s">
        <v>303</v>
      </c>
      <c r="F216" s="206" t="s">
        <v>304</v>
      </c>
      <c r="G216" s="207" t="s">
        <v>305</v>
      </c>
      <c r="H216" s="208">
        <v>3</v>
      </c>
      <c r="I216" s="209"/>
      <c r="J216" s="210">
        <f>ROUND(I216*H216,2)</f>
        <v>0</v>
      </c>
      <c r="K216" s="206" t="s">
        <v>127</v>
      </c>
      <c r="L216" s="44"/>
      <c r="M216" s="211" t="s">
        <v>28</v>
      </c>
      <c r="N216" s="212" t="s">
        <v>43</v>
      </c>
      <c r="O216" s="84"/>
      <c r="P216" s="213">
        <f>O216*H216</f>
        <v>0</v>
      </c>
      <c r="Q216" s="213">
        <v>0.00167</v>
      </c>
      <c r="R216" s="213">
        <f>Q216*H216</f>
        <v>0.0050100000000000006</v>
      </c>
      <c r="S216" s="213">
        <v>0</v>
      </c>
      <c r="T216" s="21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5" t="s">
        <v>128</v>
      </c>
      <c r="AT216" s="215" t="s">
        <v>123</v>
      </c>
      <c r="AU216" s="215" t="s">
        <v>82</v>
      </c>
      <c r="AY216" s="17" t="s">
        <v>121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7" t="s">
        <v>80</v>
      </c>
      <c r="BK216" s="216">
        <f>ROUND(I216*H216,2)</f>
        <v>0</v>
      </c>
      <c r="BL216" s="17" t="s">
        <v>128</v>
      </c>
      <c r="BM216" s="215" t="s">
        <v>306</v>
      </c>
    </row>
    <row r="217" spans="1:47" s="2" customFormat="1" ht="12">
      <c r="A217" s="38"/>
      <c r="B217" s="39"/>
      <c r="C217" s="40"/>
      <c r="D217" s="217" t="s">
        <v>130</v>
      </c>
      <c r="E217" s="40"/>
      <c r="F217" s="218" t="s">
        <v>307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130</v>
      </c>
      <c r="AU217" s="17" t="s">
        <v>82</v>
      </c>
    </row>
    <row r="218" spans="1:51" s="13" customFormat="1" ht="12">
      <c r="A218" s="13"/>
      <c r="B218" s="222"/>
      <c r="C218" s="223"/>
      <c r="D218" s="224" t="s">
        <v>132</v>
      </c>
      <c r="E218" s="225" t="s">
        <v>28</v>
      </c>
      <c r="F218" s="226" t="s">
        <v>139</v>
      </c>
      <c r="G218" s="223"/>
      <c r="H218" s="227">
        <v>3</v>
      </c>
      <c r="I218" s="228"/>
      <c r="J218" s="223"/>
      <c r="K218" s="223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132</v>
      </c>
      <c r="AU218" s="233" t="s">
        <v>82</v>
      </c>
      <c r="AV218" s="13" t="s">
        <v>82</v>
      </c>
      <c r="AW218" s="13" t="s">
        <v>34</v>
      </c>
      <c r="AX218" s="13" t="s">
        <v>72</v>
      </c>
      <c r="AY218" s="233" t="s">
        <v>121</v>
      </c>
    </row>
    <row r="219" spans="1:51" s="14" customFormat="1" ht="12">
      <c r="A219" s="14"/>
      <c r="B219" s="234"/>
      <c r="C219" s="235"/>
      <c r="D219" s="224" t="s">
        <v>132</v>
      </c>
      <c r="E219" s="236" t="s">
        <v>28</v>
      </c>
      <c r="F219" s="237" t="s">
        <v>134</v>
      </c>
      <c r="G219" s="235"/>
      <c r="H219" s="238">
        <v>3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132</v>
      </c>
      <c r="AU219" s="244" t="s">
        <v>82</v>
      </c>
      <c r="AV219" s="14" t="s">
        <v>128</v>
      </c>
      <c r="AW219" s="14" t="s">
        <v>34</v>
      </c>
      <c r="AX219" s="14" t="s">
        <v>80</v>
      </c>
      <c r="AY219" s="244" t="s">
        <v>121</v>
      </c>
    </row>
    <row r="220" spans="1:65" s="2" customFormat="1" ht="16.5" customHeight="1">
      <c r="A220" s="38"/>
      <c r="B220" s="39"/>
      <c r="C220" s="245" t="s">
        <v>308</v>
      </c>
      <c r="D220" s="245" t="s">
        <v>230</v>
      </c>
      <c r="E220" s="246" t="s">
        <v>309</v>
      </c>
      <c r="F220" s="247" t="s">
        <v>310</v>
      </c>
      <c r="G220" s="248" t="s">
        <v>305</v>
      </c>
      <c r="H220" s="249">
        <v>1</v>
      </c>
      <c r="I220" s="250"/>
      <c r="J220" s="251">
        <f>ROUND(I220*H220,2)</f>
        <v>0</v>
      </c>
      <c r="K220" s="247" t="s">
        <v>127</v>
      </c>
      <c r="L220" s="252"/>
      <c r="M220" s="253" t="s">
        <v>28</v>
      </c>
      <c r="N220" s="254" t="s">
        <v>43</v>
      </c>
      <c r="O220" s="84"/>
      <c r="P220" s="213">
        <f>O220*H220</f>
        <v>0</v>
      </c>
      <c r="Q220" s="213">
        <v>0.0122</v>
      </c>
      <c r="R220" s="213">
        <f>Q220*H220</f>
        <v>0.0122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168</v>
      </c>
      <c r="AT220" s="215" t="s">
        <v>230</v>
      </c>
      <c r="AU220" s="215" t="s">
        <v>82</v>
      </c>
      <c r="AY220" s="17" t="s">
        <v>121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80</v>
      </c>
      <c r="BK220" s="216">
        <f>ROUND(I220*H220,2)</f>
        <v>0</v>
      </c>
      <c r="BL220" s="17" t="s">
        <v>128</v>
      </c>
      <c r="BM220" s="215" t="s">
        <v>311</v>
      </c>
    </row>
    <row r="221" spans="1:51" s="13" customFormat="1" ht="12">
      <c r="A221" s="13"/>
      <c r="B221" s="222"/>
      <c r="C221" s="223"/>
      <c r="D221" s="224" t="s">
        <v>132</v>
      </c>
      <c r="E221" s="225" t="s">
        <v>28</v>
      </c>
      <c r="F221" s="226" t="s">
        <v>80</v>
      </c>
      <c r="G221" s="223"/>
      <c r="H221" s="227">
        <v>1</v>
      </c>
      <c r="I221" s="228"/>
      <c r="J221" s="223"/>
      <c r="K221" s="223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132</v>
      </c>
      <c r="AU221" s="233" t="s">
        <v>82</v>
      </c>
      <c r="AV221" s="13" t="s">
        <v>82</v>
      </c>
      <c r="AW221" s="13" t="s">
        <v>34</v>
      </c>
      <c r="AX221" s="13" t="s">
        <v>72</v>
      </c>
      <c r="AY221" s="233" t="s">
        <v>121</v>
      </c>
    </row>
    <row r="222" spans="1:51" s="14" customFormat="1" ht="12">
      <c r="A222" s="14"/>
      <c r="B222" s="234"/>
      <c r="C222" s="235"/>
      <c r="D222" s="224" t="s">
        <v>132</v>
      </c>
      <c r="E222" s="236" t="s">
        <v>28</v>
      </c>
      <c r="F222" s="237" t="s">
        <v>134</v>
      </c>
      <c r="G222" s="235"/>
      <c r="H222" s="238">
        <v>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132</v>
      </c>
      <c r="AU222" s="244" t="s">
        <v>82</v>
      </c>
      <c r="AV222" s="14" t="s">
        <v>128</v>
      </c>
      <c r="AW222" s="14" t="s">
        <v>34</v>
      </c>
      <c r="AX222" s="14" t="s">
        <v>80</v>
      </c>
      <c r="AY222" s="244" t="s">
        <v>121</v>
      </c>
    </row>
    <row r="223" spans="1:65" s="2" customFormat="1" ht="16.5" customHeight="1">
      <c r="A223" s="38"/>
      <c r="B223" s="39"/>
      <c r="C223" s="245" t="s">
        <v>312</v>
      </c>
      <c r="D223" s="245" t="s">
        <v>230</v>
      </c>
      <c r="E223" s="246" t="s">
        <v>313</v>
      </c>
      <c r="F223" s="247" t="s">
        <v>314</v>
      </c>
      <c r="G223" s="248" t="s">
        <v>305</v>
      </c>
      <c r="H223" s="249">
        <v>2</v>
      </c>
      <c r="I223" s="250"/>
      <c r="J223" s="251">
        <f>ROUND(I223*H223,2)</f>
        <v>0</v>
      </c>
      <c r="K223" s="247" t="s">
        <v>127</v>
      </c>
      <c r="L223" s="252"/>
      <c r="M223" s="253" t="s">
        <v>28</v>
      </c>
      <c r="N223" s="254" t="s">
        <v>43</v>
      </c>
      <c r="O223" s="84"/>
      <c r="P223" s="213">
        <f>O223*H223</f>
        <v>0</v>
      </c>
      <c r="Q223" s="213">
        <v>0.008</v>
      </c>
      <c r="R223" s="213">
        <f>Q223*H223</f>
        <v>0.016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168</v>
      </c>
      <c r="AT223" s="215" t="s">
        <v>230</v>
      </c>
      <c r="AU223" s="215" t="s">
        <v>82</v>
      </c>
      <c r="AY223" s="17" t="s">
        <v>121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80</v>
      </c>
      <c r="BK223" s="216">
        <f>ROUND(I223*H223,2)</f>
        <v>0</v>
      </c>
      <c r="BL223" s="17" t="s">
        <v>128</v>
      </c>
      <c r="BM223" s="215" t="s">
        <v>315</v>
      </c>
    </row>
    <row r="224" spans="1:51" s="13" customFormat="1" ht="12">
      <c r="A224" s="13"/>
      <c r="B224" s="222"/>
      <c r="C224" s="223"/>
      <c r="D224" s="224" t="s">
        <v>132</v>
      </c>
      <c r="E224" s="225" t="s">
        <v>28</v>
      </c>
      <c r="F224" s="226" t="s">
        <v>82</v>
      </c>
      <c r="G224" s="223"/>
      <c r="H224" s="227">
        <v>2</v>
      </c>
      <c r="I224" s="228"/>
      <c r="J224" s="223"/>
      <c r="K224" s="223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132</v>
      </c>
      <c r="AU224" s="233" t="s">
        <v>82</v>
      </c>
      <c r="AV224" s="13" t="s">
        <v>82</v>
      </c>
      <c r="AW224" s="13" t="s">
        <v>34</v>
      </c>
      <c r="AX224" s="13" t="s">
        <v>72</v>
      </c>
      <c r="AY224" s="233" t="s">
        <v>121</v>
      </c>
    </row>
    <row r="225" spans="1:51" s="14" customFormat="1" ht="12">
      <c r="A225" s="14"/>
      <c r="B225" s="234"/>
      <c r="C225" s="235"/>
      <c r="D225" s="224" t="s">
        <v>132</v>
      </c>
      <c r="E225" s="236" t="s">
        <v>28</v>
      </c>
      <c r="F225" s="237" t="s">
        <v>134</v>
      </c>
      <c r="G225" s="235"/>
      <c r="H225" s="238">
        <v>2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132</v>
      </c>
      <c r="AU225" s="244" t="s">
        <v>82</v>
      </c>
      <c r="AV225" s="14" t="s">
        <v>128</v>
      </c>
      <c r="AW225" s="14" t="s">
        <v>34</v>
      </c>
      <c r="AX225" s="14" t="s">
        <v>80</v>
      </c>
      <c r="AY225" s="244" t="s">
        <v>121</v>
      </c>
    </row>
    <row r="226" spans="1:65" s="2" customFormat="1" ht="24.15" customHeight="1">
      <c r="A226" s="38"/>
      <c r="B226" s="39"/>
      <c r="C226" s="204" t="s">
        <v>316</v>
      </c>
      <c r="D226" s="204" t="s">
        <v>123</v>
      </c>
      <c r="E226" s="205" t="s">
        <v>317</v>
      </c>
      <c r="F226" s="206" t="s">
        <v>318</v>
      </c>
      <c r="G226" s="207" t="s">
        <v>305</v>
      </c>
      <c r="H226" s="208">
        <v>2</v>
      </c>
      <c r="I226" s="209"/>
      <c r="J226" s="210">
        <f>ROUND(I226*H226,2)</f>
        <v>0</v>
      </c>
      <c r="K226" s="206" t="s">
        <v>127</v>
      </c>
      <c r="L226" s="44"/>
      <c r="M226" s="211" t="s">
        <v>28</v>
      </c>
      <c r="N226" s="212" t="s">
        <v>43</v>
      </c>
      <c r="O226" s="84"/>
      <c r="P226" s="213">
        <f>O226*H226</f>
        <v>0</v>
      </c>
      <c r="Q226" s="213">
        <v>0.00171</v>
      </c>
      <c r="R226" s="213">
        <f>Q226*H226</f>
        <v>0.00342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128</v>
      </c>
      <c r="AT226" s="215" t="s">
        <v>123</v>
      </c>
      <c r="AU226" s="215" t="s">
        <v>82</v>
      </c>
      <c r="AY226" s="17" t="s">
        <v>121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80</v>
      </c>
      <c r="BK226" s="216">
        <f>ROUND(I226*H226,2)</f>
        <v>0</v>
      </c>
      <c r="BL226" s="17" t="s">
        <v>128</v>
      </c>
      <c r="BM226" s="215" t="s">
        <v>319</v>
      </c>
    </row>
    <row r="227" spans="1:47" s="2" customFormat="1" ht="12">
      <c r="A227" s="38"/>
      <c r="B227" s="39"/>
      <c r="C227" s="40"/>
      <c r="D227" s="217" t="s">
        <v>130</v>
      </c>
      <c r="E227" s="40"/>
      <c r="F227" s="218" t="s">
        <v>320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130</v>
      </c>
      <c r="AU227" s="17" t="s">
        <v>82</v>
      </c>
    </row>
    <row r="228" spans="1:51" s="13" customFormat="1" ht="12">
      <c r="A228" s="13"/>
      <c r="B228" s="222"/>
      <c r="C228" s="223"/>
      <c r="D228" s="224" t="s">
        <v>132</v>
      </c>
      <c r="E228" s="225" t="s">
        <v>28</v>
      </c>
      <c r="F228" s="226" t="s">
        <v>82</v>
      </c>
      <c r="G228" s="223"/>
      <c r="H228" s="227">
        <v>2</v>
      </c>
      <c r="I228" s="228"/>
      <c r="J228" s="223"/>
      <c r="K228" s="223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132</v>
      </c>
      <c r="AU228" s="233" t="s">
        <v>82</v>
      </c>
      <c r="AV228" s="13" t="s">
        <v>82</v>
      </c>
      <c r="AW228" s="13" t="s">
        <v>34</v>
      </c>
      <c r="AX228" s="13" t="s">
        <v>72</v>
      </c>
      <c r="AY228" s="233" t="s">
        <v>121</v>
      </c>
    </row>
    <row r="229" spans="1:51" s="14" customFormat="1" ht="12">
      <c r="A229" s="14"/>
      <c r="B229" s="234"/>
      <c r="C229" s="235"/>
      <c r="D229" s="224" t="s">
        <v>132</v>
      </c>
      <c r="E229" s="236" t="s">
        <v>28</v>
      </c>
      <c r="F229" s="237" t="s">
        <v>134</v>
      </c>
      <c r="G229" s="235"/>
      <c r="H229" s="238">
        <v>2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132</v>
      </c>
      <c r="AU229" s="244" t="s">
        <v>82</v>
      </c>
      <c r="AV229" s="14" t="s">
        <v>128</v>
      </c>
      <c r="AW229" s="14" t="s">
        <v>34</v>
      </c>
      <c r="AX229" s="14" t="s">
        <v>80</v>
      </c>
      <c r="AY229" s="244" t="s">
        <v>121</v>
      </c>
    </row>
    <row r="230" spans="1:65" s="2" customFormat="1" ht="16.5" customHeight="1">
      <c r="A230" s="38"/>
      <c r="B230" s="39"/>
      <c r="C230" s="245" t="s">
        <v>321</v>
      </c>
      <c r="D230" s="245" t="s">
        <v>230</v>
      </c>
      <c r="E230" s="246" t="s">
        <v>322</v>
      </c>
      <c r="F230" s="247" t="s">
        <v>323</v>
      </c>
      <c r="G230" s="248" t="s">
        <v>305</v>
      </c>
      <c r="H230" s="249">
        <v>2</v>
      </c>
      <c r="I230" s="250"/>
      <c r="J230" s="251">
        <f>ROUND(I230*H230,2)</f>
        <v>0</v>
      </c>
      <c r="K230" s="247" t="s">
        <v>127</v>
      </c>
      <c r="L230" s="252"/>
      <c r="M230" s="253" t="s">
        <v>28</v>
      </c>
      <c r="N230" s="254" t="s">
        <v>43</v>
      </c>
      <c r="O230" s="84"/>
      <c r="P230" s="213">
        <f>O230*H230</f>
        <v>0</v>
      </c>
      <c r="Q230" s="213">
        <v>0.0149</v>
      </c>
      <c r="R230" s="213">
        <f>Q230*H230</f>
        <v>0.0298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168</v>
      </c>
      <c r="AT230" s="215" t="s">
        <v>230</v>
      </c>
      <c r="AU230" s="215" t="s">
        <v>82</v>
      </c>
      <c r="AY230" s="17" t="s">
        <v>121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80</v>
      </c>
      <c r="BK230" s="216">
        <f>ROUND(I230*H230,2)</f>
        <v>0</v>
      </c>
      <c r="BL230" s="17" t="s">
        <v>128</v>
      </c>
      <c r="BM230" s="215" t="s">
        <v>324</v>
      </c>
    </row>
    <row r="231" spans="1:51" s="13" customFormat="1" ht="12">
      <c r="A231" s="13"/>
      <c r="B231" s="222"/>
      <c r="C231" s="223"/>
      <c r="D231" s="224" t="s">
        <v>132</v>
      </c>
      <c r="E231" s="225" t="s">
        <v>28</v>
      </c>
      <c r="F231" s="226" t="s">
        <v>82</v>
      </c>
      <c r="G231" s="223"/>
      <c r="H231" s="227">
        <v>2</v>
      </c>
      <c r="I231" s="228"/>
      <c r="J231" s="223"/>
      <c r="K231" s="223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132</v>
      </c>
      <c r="AU231" s="233" t="s">
        <v>82</v>
      </c>
      <c r="AV231" s="13" t="s">
        <v>82</v>
      </c>
      <c r="AW231" s="13" t="s">
        <v>34</v>
      </c>
      <c r="AX231" s="13" t="s">
        <v>72</v>
      </c>
      <c r="AY231" s="233" t="s">
        <v>121</v>
      </c>
    </row>
    <row r="232" spans="1:51" s="14" customFormat="1" ht="12">
      <c r="A232" s="14"/>
      <c r="B232" s="234"/>
      <c r="C232" s="235"/>
      <c r="D232" s="224" t="s">
        <v>132</v>
      </c>
      <c r="E232" s="236" t="s">
        <v>28</v>
      </c>
      <c r="F232" s="237" t="s">
        <v>134</v>
      </c>
      <c r="G232" s="235"/>
      <c r="H232" s="238">
        <v>2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132</v>
      </c>
      <c r="AU232" s="244" t="s">
        <v>82</v>
      </c>
      <c r="AV232" s="14" t="s">
        <v>128</v>
      </c>
      <c r="AW232" s="14" t="s">
        <v>34</v>
      </c>
      <c r="AX232" s="14" t="s">
        <v>80</v>
      </c>
      <c r="AY232" s="244" t="s">
        <v>121</v>
      </c>
    </row>
    <row r="233" spans="1:65" s="2" customFormat="1" ht="24.15" customHeight="1">
      <c r="A233" s="38"/>
      <c r="B233" s="39"/>
      <c r="C233" s="204" t="s">
        <v>325</v>
      </c>
      <c r="D233" s="204" t="s">
        <v>123</v>
      </c>
      <c r="E233" s="205" t="s">
        <v>326</v>
      </c>
      <c r="F233" s="206" t="s">
        <v>327</v>
      </c>
      <c r="G233" s="207" t="s">
        <v>305</v>
      </c>
      <c r="H233" s="208">
        <v>2</v>
      </c>
      <c r="I233" s="209"/>
      <c r="J233" s="210">
        <f>ROUND(I233*H233,2)</f>
        <v>0</v>
      </c>
      <c r="K233" s="206" t="s">
        <v>127</v>
      </c>
      <c r="L233" s="44"/>
      <c r="M233" s="211" t="s">
        <v>28</v>
      </c>
      <c r="N233" s="212" t="s">
        <v>43</v>
      </c>
      <c r="O233" s="84"/>
      <c r="P233" s="213">
        <f>O233*H233</f>
        <v>0</v>
      </c>
      <c r="Q233" s="213">
        <v>0.00167</v>
      </c>
      <c r="R233" s="213">
        <f>Q233*H233</f>
        <v>0.00334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128</v>
      </c>
      <c r="AT233" s="215" t="s">
        <v>123</v>
      </c>
      <c r="AU233" s="215" t="s">
        <v>82</v>
      </c>
      <c r="AY233" s="17" t="s">
        <v>121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80</v>
      </c>
      <c r="BK233" s="216">
        <f>ROUND(I233*H233,2)</f>
        <v>0</v>
      </c>
      <c r="BL233" s="17" t="s">
        <v>128</v>
      </c>
      <c r="BM233" s="215" t="s">
        <v>328</v>
      </c>
    </row>
    <row r="234" spans="1:47" s="2" customFormat="1" ht="12">
      <c r="A234" s="38"/>
      <c r="B234" s="39"/>
      <c r="C234" s="40"/>
      <c r="D234" s="217" t="s">
        <v>130</v>
      </c>
      <c r="E234" s="40"/>
      <c r="F234" s="218" t="s">
        <v>329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130</v>
      </c>
      <c r="AU234" s="17" t="s">
        <v>82</v>
      </c>
    </row>
    <row r="235" spans="1:51" s="13" customFormat="1" ht="12">
      <c r="A235" s="13"/>
      <c r="B235" s="222"/>
      <c r="C235" s="223"/>
      <c r="D235" s="224" t="s">
        <v>132</v>
      </c>
      <c r="E235" s="225" t="s">
        <v>28</v>
      </c>
      <c r="F235" s="226" t="s">
        <v>82</v>
      </c>
      <c r="G235" s="223"/>
      <c r="H235" s="227">
        <v>2</v>
      </c>
      <c r="I235" s="228"/>
      <c r="J235" s="223"/>
      <c r="K235" s="223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132</v>
      </c>
      <c r="AU235" s="233" t="s">
        <v>82</v>
      </c>
      <c r="AV235" s="13" t="s">
        <v>82</v>
      </c>
      <c r="AW235" s="13" t="s">
        <v>34</v>
      </c>
      <c r="AX235" s="13" t="s">
        <v>72</v>
      </c>
      <c r="AY235" s="233" t="s">
        <v>121</v>
      </c>
    </row>
    <row r="236" spans="1:51" s="14" customFormat="1" ht="12">
      <c r="A236" s="14"/>
      <c r="B236" s="234"/>
      <c r="C236" s="235"/>
      <c r="D236" s="224" t="s">
        <v>132</v>
      </c>
      <c r="E236" s="236" t="s">
        <v>28</v>
      </c>
      <c r="F236" s="237" t="s">
        <v>134</v>
      </c>
      <c r="G236" s="235"/>
      <c r="H236" s="238">
        <v>2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132</v>
      </c>
      <c r="AU236" s="244" t="s">
        <v>82</v>
      </c>
      <c r="AV236" s="14" t="s">
        <v>128</v>
      </c>
      <c r="AW236" s="14" t="s">
        <v>34</v>
      </c>
      <c r="AX236" s="14" t="s">
        <v>80</v>
      </c>
      <c r="AY236" s="244" t="s">
        <v>121</v>
      </c>
    </row>
    <row r="237" spans="1:65" s="2" customFormat="1" ht="16.5" customHeight="1">
      <c r="A237" s="38"/>
      <c r="B237" s="39"/>
      <c r="C237" s="245" t="s">
        <v>330</v>
      </c>
      <c r="D237" s="245" t="s">
        <v>230</v>
      </c>
      <c r="E237" s="246" t="s">
        <v>331</v>
      </c>
      <c r="F237" s="247" t="s">
        <v>332</v>
      </c>
      <c r="G237" s="248" t="s">
        <v>305</v>
      </c>
      <c r="H237" s="249">
        <v>2</v>
      </c>
      <c r="I237" s="250"/>
      <c r="J237" s="251">
        <f>ROUND(I237*H237,2)</f>
        <v>0</v>
      </c>
      <c r="K237" s="247" t="s">
        <v>127</v>
      </c>
      <c r="L237" s="252"/>
      <c r="M237" s="253" t="s">
        <v>28</v>
      </c>
      <c r="N237" s="254" t="s">
        <v>43</v>
      </c>
      <c r="O237" s="84"/>
      <c r="P237" s="213">
        <f>O237*H237</f>
        <v>0</v>
      </c>
      <c r="Q237" s="213">
        <v>0.01</v>
      </c>
      <c r="R237" s="213">
        <f>Q237*H237</f>
        <v>0.02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168</v>
      </c>
      <c r="AT237" s="215" t="s">
        <v>230</v>
      </c>
      <c r="AU237" s="215" t="s">
        <v>82</v>
      </c>
      <c r="AY237" s="17" t="s">
        <v>121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80</v>
      </c>
      <c r="BK237" s="216">
        <f>ROUND(I237*H237,2)</f>
        <v>0</v>
      </c>
      <c r="BL237" s="17" t="s">
        <v>128</v>
      </c>
      <c r="BM237" s="215" t="s">
        <v>333</v>
      </c>
    </row>
    <row r="238" spans="1:51" s="13" customFormat="1" ht="12">
      <c r="A238" s="13"/>
      <c r="B238" s="222"/>
      <c r="C238" s="223"/>
      <c r="D238" s="224" t="s">
        <v>132</v>
      </c>
      <c r="E238" s="225" t="s">
        <v>28</v>
      </c>
      <c r="F238" s="226" t="s">
        <v>82</v>
      </c>
      <c r="G238" s="223"/>
      <c r="H238" s="227">
        <v>2</v>
      </c>
      <c r="I238" s="228"/>
      <c r="J238" s="223"/>
      <c r="K238" s="223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132</v>
      </c>
      <c r="AU238" s="233" t="s">
        <v>82</v>
      </c>
      <c r="AV238" s="13" t="s">
        <v>82</v>
      </c>
      <c r="AW238" s="13" t="s">
        <v>34</v>
      </c>
      <c r="AX238" s="13" t="s">
        <v>72</v>
      </c>
      <c r="AY238" s="233" t="s">
        <v>121</v>
      </c>
    </row>
    <row r="239" spans="1:51" s="14" customFormat="1" ht="12">
      <c r="A239" s="14"/>
      <c r="B239" s="234"/>
      <c r="C239" s="235"/>
      <c r="D239" s="224" t="s">
        <v>132</v>
      </c>
      <c r="E239" s="236" t="s">
        <v>28</v>
      </c>
      <c r="F239" s="237" t="s">
        <v>134</v>
      </c>
      <c r="G239" s="235"/>
      <c r="H239" s="238">
        <v>2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132</v>
      </c>
      <c r="AU239" s="244" t="s">
        <v>82</v>
      </c>
      <c r="AV239" s="14" t="s">
        <v>128</v>
      </c>
      <c r="AW239" s="14" t="s">
        <v>34</v>
      </c>
      <c r="AX239" s="14" t="s">
        <v>80</v>
      </c>
      <c r="AY239" s="244" t="s">
        <v>121</v>
      </c>
    </row>
    <row r="240" spans="1:65" s="2" customFormat="1" ht="24.15" customHeight="1">
      <c r="A240" s="38"/>
      <c r="B240" s="39"/>
      <c r="C240" s="204" t="s">
        <v>334</v>
      </c>
      <c r="D240" s="204" t="s">
        <v>123</v>
      </c>
      <c r="E240" s="205" t="s">
        <v>335</v>
      </c>
      <c r="F240" s="206" t="s">
        <v>336</v>
      </c>
      <c r="G240" s="207" t="s">
        <v>305</v>
      </c>
      <c r="H240" s="208">
        <v>1</v>
      </c>
      <c r="I240" s="209"/>
      <c r="J240" s="210">
        <f>ROUND(I240*H240,2)</f>
        <v>0</v>
      </c>
      <c r="K240" s="206" t="s">
        <v>127</v>
      </c>
      <c r="L240" s="44"/>
      <c r="M240" s="211" t="s">
        <v>28</v>
      </c>
      <c r="N240" s="212" t="s">
        <v>43</v>
      </c>
      <c r="O240" s="84"/>
      <c r="P240" s="213">
        <f>O240*H240</f>
        <v>0</v>
      </c>
      <c r="Q240" s="213">
        <v>0.00171</v>
      </c>
      <c r="R240" s="213">
        <f>Q240*H240</f>
        <v>0.00171</v>
      </c>
      <c r="S240" s="213">
        <v>0</v>
      </c>
      <c r="T240" s="21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5" t="s">
        <v>128</v>
      </c>
      <c r="AT240" s="215" t="s">
        <v>123</v>
      </c>
      <c r="AU240" s="215" t="s">
        <v>82</v>
      </c>
      <c r="AY240" s="17" t="s">
        <v>121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7" t="s">
        <v>80</v>
      </c>
      <c r="BK240" s="216">
        <f>ROUND(I240*H240,2)</f>
        <v>0</v>
      </c>
      <c r="BL240" s="17" t="s">
        <v>128</v>
      </c>
      <c r="BM240" s="215" t="s">
        <v>337</v>
      </c>
    </row>
    <row r="241" spans="1:47" s="2" customFormat="1" ht="12">
      <c r="A241" s="38"/>
      <c r="B241" s="39"/>
      <c r="C241" s="40"/>
      <c r="D241" s="217" t="s">
        <v>130</v>
      </c>
      <c r="E241" s="40"/>
      <c r="F241" s="218" t="s">
        <v>338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130</v>
      </c>
      <c r="AU241" s="17" t="s">
        <v>82</v>
      </c>
    </row>
    <row r="242" spans="1:51" s="13" customFormat="1" ht="12">
      <c r="A242" s="13"/>
      <c r="B242" s="222"/>
      <c r="C242" s="223"/>
      <c r="D242" s="224" t="s">
        <v>132</v>
      </c>
      <c r="E242" s="225" t="s">
        <v>28</v>
      </c>
      <c r="F242" s="226" t="s">
        <v>80</v>
      </c>
      <c r="G242" s="223"/>
      <c r="H242" s="227">
        <v>1</v>
      </c>
      <c r="I242" s="228"/>
      <c r="J242" s="223"/>
      <c r="K242" s="223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132</v>
      </c>
      <c r="AU242" s="233" t="s">
        <v>82</v>
      </c>
      <c r="AV242" s="13" t="s">
        <v>82</v>
      </c>
      <c r="AW242" s="13" t="s">
        <v>34</v>
      </c>
      <c r="AX242" s="13" t="s">
        <v>72</v>
      </c>
      <c r="AY242" s="233" t="s">
        <v>121</v>
      </c>
    </row>
    <row r="243" spans="1:51" s="14" customFormat="1" ht="12">
      <c r="A243" s="14"/>
      <c r="B243" s="234"/>
      <c r="C243" s="235"/>
      <c r="D243" s="224" t="s">
        <v>132</v>
      </c>
      <c r="E243" s="236" t="s">
        <v>28</v>
      </c>
      <c r="F243" s="237" t="s">
        <v>134</v>
      </c>
      <c r="G243" s="235"/>
      <c r="H243" s="238">
        <v>1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132</v>
      </c>
      <c r="AU243" s="244" t="s">
        <v>82</v>
      </c>
      <c r="AV243" s="14" t="s">
        <v>128</v>
      </c>
      <c r="AW243" s="14" t="s">
        <v>34</v>
      </c>
      <c r="AX243" s="14" t="s">
        <v>80</v>
      </c>
      <c r="AY243" s="244" t="s">
        <v>121</v>
      </c>
    </row>
    <row r="244" spans="1:65" s="2" customFormat="1" ht="16.5" customHeight="1">
      <c r="A244" s="38"/>
      <c r="B244" s="39"/>
      <c r="C244" s="245" t="s">
        <v>339</v>
      </c>
      <c r="D244" s="245" t="s">
        <v>230</v>
      </c>
      <c r="E244" s="246" t="s">
        <v>340</v>
      </c>
      <c r="F244" s="247" t="s">
        <v>341</v>
      </c>
      <c r="G244" s="248" t="s">
        <v>305</v>
      </c>
      <c r="H244" s="249">
        <v>1</v>
      </c>
      <c r="I244" s="250"/>
      <c r="J244" s="251">
        <f>ROUND(I244*H244,2)</f>
        <v>0</v>
      </c>
      <c r="K244" s="247" t="s">
        <v>127</v>
      </c>
      <c r="L244" s="252"/>
      <c r="M244" s="253" t="s">
        <v>28</v>
      </c>
      <c r="N244" s="254" t="s">
        <v>43</v>
      </c>
      <c r="O244" s="84"/>
      <c r="P244" s="213">
        <f>O244*H244</f>
        <v>0</v>
      </c>
      <c r="Q244" s="213">
        <v>0.0178</v>
      </c>
      <c r="R244" s="213">
        <f>Q244*H244</f>
        <v>0.0178</v>
      </c>
      <c r="S244" s="213">
        <v>0</v>
      </c>
      <c r="T244" s="21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5" t="s">
        <v>168</v>
      </c>
      <c r="AT244" s="215" t="s">
        <v>230</v>
      </c>
      <c r="AU244" s="215" t="s">
        <v>82</v>
      </c>
      <c r="AY244" s="17" t="s">
        <v>121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7" t="s">
        <v>80</v>
      </c>
      <c r="BK244" s="216">
        <f>ROUND(I244*H244,2)</f>
        <v>0</v>
      </c>
      <c r="BL244" s="17" t="s">
        <v>128</v>
      </c>
      <c r="BM244" s="215" t="s">
        <v>342</v>
      </c>
    </row>
    <row r="245" spans="1:51" s="13" customFormat="1" ht="12">
      <c r="A245" s="13"/>
      <c r="B245" s="222"/>
      <c r="C245" s="223"/>
      <c r="D245" s="224" t="s">
        <v>132</v>
      </c>
      <c r="E245" s="225" t="s">
        <v>28</v>
      </c>
      <c r="F245" s="226" t="s">
        <v>80</v>
      </c>
      <c r="G245" s="223"/>
      <c r="H245" s="227">
        <v>1</v>
      </c>
      <c r="I245" s="228"/>
      <c r="J245" s="223"/>
      <c r="K245" s="223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132</v>
      </c>
      <c r="AU245" s="233" t="s">
        <v>82</v>
      </c>
      <c r="AV245" s="13" t="s">
        <v>82</v>
      </c>
      <c r="AW245" s="13" t="s">
        <v>34</v>
      </c>
      <c r="AX245" s="13" t="s">
        <v>72</v>
      </c>
      <c r="AY245" s="233" t="s">
        <v>121</v>
      </c>
    </row>
    <row r="246" spans="1:51" s="14" customFormat="1" ht="12">
      <c r="A246" s="14"/>
      <c r="B246" s="234"/>
      <c r="C246" s="235"/>
      <c r="D246" s="224" t="s">
        <v>132</v>
      </c>
      <c r="E246" s="236" t="s">
        <v>28</v>
      </c>
      <c r="F246" s="237" t="s">
        <v>134</v>
      </c>
      <c r="G246" s="235"/>
      <c r="H246" s="238">
        <v>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132</v>
      </c>
      <c r="AU246" s="244" t="s">
        <v>82</v>
      </c>
      <c r="AV246" s="14" t="s">
        <v>128</v>
      </c>
      <c r="AW246" s="14" t="s">
        <v>34</v>
      </c>
      <c r="AX246" s="14" t="s">
        <v>80</v>
      </c>
      <c r="AY246" s="244" t="s">
        <v>121</v>
      </c>
    </row>
    <row r="247" spans="1:65" s="2" customFormat="1" ht="24.15" customHeight="1">
      <c r="A247" s="38"/>
      <c r="B247" s="39"/>
      <c r="C247" s="204" t="s">
        <v>343</v>
      </c>
      <c r="D247" s="204" t="s">
        <v>123</v>
      </c>
      <c r="E247" s="205" t="s">
        <v>344</v>
      </c>
      <c r="F247" s="206" t="s">
        <v>345</v>
      </c>
      <c r="G247" s="207" t="s">
        <v>147</v>
      </c>
      <c r="H247" s="208">
        <v>230</v>
      </c>
      <c r="I247" s="209"/>
      <c r="J247" s="210">
        <f>ROUND(I247*H247,2)</f>
        <v>0</v>
      </c>
      <c r="K247" s="206" t="s">
        <v>127</v>
      </c>
      <c r="L247" s="44"/>
      <c r="M247" s="211" t="s">
        <v>28</v>
      </c>
      <c r="N247" s="212" t="s">
        <v>43</v>
      </c>
      <c r="O247" s="8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128</v>
      </c>
      <c r="AT247" s="215" t="s">
        <v>123</v>
      </c>
      <c r="AU247" s="215" t="s">
        <v>82</v>
      </c>
      <c r="AY247" s="17" t="s">
        <v>121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80</v>
      </c>
      <c r="BK247" s="216">
        <f>ROUND(I247*H247,2)</f>
        <v>0</v>
      </c>
      <c r="BL247" s="17" t="s">
        <v>128</v>
      </c>
      <c r="BM247" s="215" t="s">
        <v>346</v>
      </c>
    </row>
    <row r="248" spans="1:47" s="2" customFormat="1" ht="12">
      <c r="A248" s="38"/>
      <c r="B248" s="39"/>
      <c r="C248" s="40"/>
      <c r="D248" s="217" t="s">
        <v>130</v>
      </c>
      <c r="E248" s="40"/>
      <c r="F248" s="218" t="s">
        <v>347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130</v>
      </c>
      <c r="AU248" s="17" t="s">
        <v>82</v>
      </c>
    </row>
    <row r="249" spans="1:51" s="13" customFormat="1" ht="12">
      <c r="A249" s="13"/>
      <c r="B249" s="222"/>
      <c r="C249" s="223"/>
      <c r="D249" s="224" t="s">
        <v>132</v>
      </c>
      <c r="E249" s="225" t="s">
        <v>28</v>
      </c>
      <c r="F249" s="226" t="s">
        <v>348</v>
      </c>
      <c r="G249" s="223"/>
      <c r="H249" s="227">
        <v>230</v>
      </c>
      <c r="I249" s="228"/>
      <c r="J249" s="223"/>
      <c r="K249" s="223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132</v>
      </c>
      <c r="AU249" s="233" t="s">
        <v>82</v>
      </c>
      <c r="AV249" s="13" t="s">
        <v>82</v>
      </c>
      <c r="AW249" s="13" t="s">
        <v>34</v>
      </c>
      <c r="AX249" s="13" t="s">
        <v>72</v>
      </c>
      <c r="AY249" s="233" t="s">
        <v>121</v>
      </c>
    </row>
    <row r="250" spans="1:51" s="14" customFormat="1" ht="12">
      <c r="A250" s="14"/>
      <c r="B250" s="234"/>
      <c r="C250" s="235"/>
      <c r="D250" s="224" t="s">
        <v>132</v>
      </c>
      <c r="E250" s="236" t="s">
        <v>28</v>
      </c>
      <c r="F250" s="237" t="s">
        <v>134</v>
      </c>
      <c r="G250" s="235"/>
      <c r="H250" s="238">
        <v>230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132</v>
      </c>
      <c r="AU250" s="244" t="s">
        <v>82</v>
      </c>
      <c r="AV250" s="14" t="s">
        <v>128</v>
      </c>
      <c r="AW250" s="14" t="s">
        <v>34</v>
      </c>
      <c r="AX250" s="14" t="s">
        <v>80</v>
      </c>
      <c r="AY250" s="244" t="s">
        <v>121</v>
      </c>
    </row>
    <row r="251" spans="1:65" s="2" customFormat="1" ht="16.5" customHeight="1">
      <c r="A251" s="38"/>
      <c r="B251" s="39"/>
      <c r="C251" s="245" t="s">
        <v>349</v>
      </c>
      <c r="D251" s="245" t="s">
        <v>230</v>
      </c>
      <c r="E251" s="246" t="s">
        <v>350</v>
      </c>
      <c r="F251" s="247" t="s">
        <v>351</v>
      </c>
      <c r="G251" s="248" t="s">
        <v>147</v>
      </c>
      <c r="H251" s="249">
        <v>241.5</v>
      </c>
      <c r="I251" s="250"/>
      <c r="J251" s="251">
        <f>ROUND(I251*H251,2)</f>
        <v>0</v>
      </c>
      <c r="K251" s="247" t="s">
        <v>127</v>
      </c>
      <c r="L251" s="252"/>
      <c r="M251" s="253" t="s">
        <v>28</v>
      </c>
      <c r="N251" s="254" t="s">
        <v>43</v>
      </c>
      <c r="O251" s="84"/>
      <c r="P251" s="213">
        <f>O251*H251</f>
        <v>0</v>
      </c>
      <c r="Q251" s="213">
        <v>0.00211</v>
      </c>
      <c r="R251" s="213">
        <f>Q251*H251</f>
        <v>0.5095649999999999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168</v>
      </c>
      <c r="AT251" s="215" t="s">
        <v>230</v>
      </c>
      <c r="AU251" s="215" t="s">
        <v>82</v>
      </c>
      <c r="AY251" s="17" t="s">
        <v>121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80</v>
      </c>
      <c r="BK251" s="216">
        <f>ROUND(I251*H251,2)</f>
        <v>0</v>
      </c>
      <c r="BL251" s="17" t="s">
        <v>128</v>
      </c>
      <c r="BM251" s="215" t="s">
        <v>352</v>
      </c>
    </row>
    <row r="252" spans="1:51" s="13" customFormat="1" ht="12">
      <c r="A252" s="13"/>
      <c r="B252" s="222"/>
      <c r="C252" s="223"/>
      <c r="D252" s="224" t="s">
        <v>132</v>
      </c>
      <c r="E252" s="225" t="s">
        <v>28</v>
      </c>
      <c r="F252" s="226" t="s">
        <v>353</v>
      </c>
      <c r="G252" s="223"/>
      <c r="H252" s="227">
        <v>241.5</v>
      </c>
      <c r="I252" s="228"/>
      <c r="J252" s="223"/>
      <c r="K252" s="223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132</v>
      </c>
      <c r="AU252" s="233" t="s">
        <v>82</v>
      </c>
      <c r="AV252" s="13" t="s">
        <v>82</v>
      </c>
      <c r="AW252" s="13" t="s">
        <v>34</v>
      </c>
      <c r="AX252" s="13" t="s">
        <v>72</v>
      </c>
      <c r="AY252" s="233" t="s">
        <v>121</v>
      </c>
    </row>
    <row r="253" spans="1:51" s="14" customFormat="1" ht="12">
      <c r="A253" s="14"/>
      <c r="B253" s="234"/>
      <c r="C253" s="235"/>
      <c r="D253" s="224" t="s">
        <v>132</v>
      </c>
      <c r="E253" s="236" t="s">
        <v>28</v>
      </c>
      <c r="F253" s="237" t="s">
        <v>134</v>
      </c>
      <c r="G253" s="235"/>
      <c r="H253" s="238">
        <v>241.5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132</v>
      </c>
      <c r="AU253" s="244" t="s">
        <v>82</v>
      </c>
      <c r="AV253" s="14" t="s">
        <v>128</v>
      </c>
      <c r="AW253" s="14" t="s">
        <v>34</v>
      </c>
      <c r="AX253" s="14" t="s">
        <v>80</v>
      </c>
      <c r="AY253" s="244" t="s">
        <v>121</v>
      </c>
    </row>
    <row r="254" spans="1:65" s="2" customFormat="1" ht="24.15" customHeight="1">
      <c r="A254" s="38"/>
      <c r="B254" s="39"/>
      <c r="C254" s="204" t="s">
        <v>354</v>
      </c>
      <c r="D254" s="204" t="s">
        <v>123</v>
      </c>
      <c r="E254" s="205" t="s">
        <v>355</v>
      </c>
      <c r="F254" s="206" t="s">
        <v>356</v>
      </c>
      <c r="G254" s="207" t="s">
        <v>305</v>
      </c>
      <c r="H254" s="208">
        <v>12</v>
      </c>
      <c r="I254" s="209"/>
      <c r="J254" s="210">
        <f>ROUND(I254*H254,2)</f>
        <v>0</v>
      </c>
      <c r="K254" s="206" t="s">
        <v>127</v>
      </c>
      <c r="L254" s="44"/>
      <c r="M254" s="211" t="s">
        <v>28</v>
      </c>
      <c r="N254" s="212" t="s">
        <v>43</v>
      </c>
      <c r="O254" s="8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128</v>
      </c>
      <c r="AT254" s="215" t="s">
        <v>123</v>
      </c>
      <c r="AU254" s="215" t="s">
        <v>82</v>
      </c>
      <c r="AY254" s="17" t="s">
        <v>121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80</v>
      </c>
      <c r="BK254" s="216">
        <f>ROUND(I254*H254,2)</f>
        <v>0</v>
      </c>
      <c r="BL254" s="17" t="s">
        <v>128</v>
      </c>
      <c r="BM254" s="215" t="s">
        <v>357</v>
      </c>
    </row>
    <row r="255" spans="1:47" s="2" customFormat="1" ht="12">
      <c r="A255" s="38"/>
      <c r="B255" s="39"/>
      <c r="C255" s="40"/>
      <c r="D255" s="217" t="s">
        <v>130</v>
      </c>
      <c r="E255" s="40"/>
      <c r="F255" s="218" t="s">
        <v>358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130</v>
      </c>
      <c r="AU255" s="17" t="s">
        <v>82</v>
      </c>
    </row>
    <row r="256" spans="1:51" s="13" customFormat="1" ht="12">
      <c r="A256" s="13"/>
      <c r="B256" s="222"/>
      <c r="C256" s="223"/>
      <c r="D256" s="224" t="s">
        <v>132</v>
      </c>
      <c r="E256" s="225" t="s">
        <v>28</v>
      </c>
      <c r="F256" s="226" t="s">
        <v>193</v>
      </c>
      <c r="G256" s="223"/>
      <c r="H256" s="227">
        <v>12</v>
      </c>
      <c r="I256" s="228"/>
      <c r="J256" s="223"/>
      <c r="K256" s="223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132</v>
      </c>
      <c r="AU256" s="233" t="s">
        <v>82</v>
      </c>
      <c r="AV256" s="13" t="s">
        <v>82</v>
      </c>
      <c r="AW256" s="13" t="s">
        <v>34</v>
      </c>
      <c r="AX256" s="13" t="s">
        <v>72</v>
      </c>
      <c r="AY256" s="233" t="s">
        <v>121</v>
      </c>
    </row>
    <row r="257" spans="1:51" s="14" customFormat="1" ht="12">
      <c r="A257" s="14"/>
      <c r="B257" s="234"/>
      <c r="C257" s="235"/>
      <c r="D257" s="224" t="s">
        <v>132</v>
      </c>
      <c r="E257" s="236" t="s">
        <v>28</v>
      </c>
      <c r="F257" s="237" t="s">
        <v>134</v>
      </c>
      <c r="G257" s="235"/>
      <c r="H257" s="238">
        <v>12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132</v>
      </c>
      <c r="AU257" s="244" t="s">
        <v>82</v>
      </c>
      <c r="AV257" s="14" t="s">
        <v>128</v>
      </c>
      <c r="AW257" s="14" t="s">
        <v>34</v>
      </c>
      <c r="AX257" s="14" t="s">
        <v>80</v>
      </c>
      <c r="AY257" s="244" t="s">
        <v>121</v>
      </c>
    </row>
    <row r="258" spans="1:65" s="2" customFormat="1" ht="16.5" customHeight="1">
      <c r="A258" s="38"/>
      <c r="B258" s="39"/>
      <c r="C258" s="245" t="s">
        <v>359</v>
      </c>
      <c r="D258" s="245" t="s">
        <v>230</v>
      </c>
      <c r="E258" s="246" t="s">
        <v>360</v>
      </c>
      <c r="F258" s="247" t="s">
        <v>361</v>
      </c>
      <c r="G258" s="248" t="s">
        <v>305</v>
      </c>
      <c r="H258" s="249">
        <v>12</v>
      </c>
      <c r="I258" s="250"/>
      <c r="J258" s="251">
        <f>ROUND(I258*H258,2)</f>
        <v>0</v>
      </c>
      <c r="K258" s="247" t="s">
        <v>127</v>
      </c>
      <c r="L258" s="252"/>
      <c r="M258" s="253" t="s">
        <v>28</v>
      </c>
      <c r="N258" s="254" t="s">
        <v>43</v>
      </c>
      <c r="O258" s="84"/>
      <c r="P258" s="213">
        <f>O258*H258</f>
        <v>0</v>
      </c>
      <c r="Q258" s="213">
        <v>0.00039</v>
      </c>
      <c r="R258" s="213">
        <f>Q258*H258</f>
        <v>0.00468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168</v>
      </c>
      <c r="AT258" s="215" t="s">
        <v>230</v>
      </c>
      <c r="AU258" s="215" t="s">
        <v>82</v>
      </c>
      <c r="AY258" s="17" t="s">
        <v>121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80</v>
      </c>
      <c r="BK258" s="216">
        <f>ROUND(I258*H258,2)</f>
        <v>0</v>
      </c>
      <c r="BL258" s="17" t="s">
        <v>128</v>
      </c>
      <c r="BM258" s="215" t="s">
        <v>362</v>
      </c>
    </row>
    <row r="259" spans="1:51" s="13" customFormat="1" ht="12">
      <c r="A259" s="13"/>
      <c r="B259" s="222"/>
      <c r="C259" s="223"/>
      <c r="D259" s="224" t="s">
        <v>132</v>
      </c>
      <c r="E259" s="225" t="s">
        <v>28</v>
      </c>
      <c r="F259" s="226" t="s">
        <v>193</v>
      </c>
      <c r="G259" s="223"/>
      <c r="H259" s="227">
        <v>12</v>
      </c>
      <c r="I259" s="228"/>
      <c r="J259" s="223"/>
      <c r="K259" s="223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132</v>
      </c>
      <c r="AU259" s="233" t="s">
        <v>82</v>
      </c>
      <c r="AV259" s="13" t="s">
        <v>82</v>
      </c>
      <c r="AW259" s="13" t="s">
        <v>34</v>
      </c>
      <c r="AX259" s="13" t="s">
        <v>72</v>
      </c>
      <c r="AY259" s="233" t="s">
        <v>121</v>
      </c>
    </row>
    <row r="260" spans="1:51" s="14" customFormat="1" ht="12">
      <c r="A260" s="14"/>
      <c r="B260" s="234"/>
      <c r="C260" s="235"/>
      <c r="D260" s="224" t="s">
        <v>132</v>
      </c>
      <c r="E260" s="236" t="s">
        <v>28</v>
      </c>
      <c r="F260" s="237" t="s">
        <v>134</v>
      </c>
      <c r="G260" s="235"/>
      <c r="H260" s="238">
        <v>12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132</v>
      </c>
      <c r="AU260" s="244" t="s">
        <v>82</v>
      </c>
      <c r="AV260" s="14" t="s">
        <v>128</v>
      </c>
      <c r="AW260" s="14" t="s">
        <v>34</v>
      </c>
      <c r="AX260" s="14" t="s">
        <v>80</v>
      </c>
      <c r="AY260" s="244" t="s">
        <v>121</v>
      </c>
    </row>
    <row r="261" spans="1:65" s="2" customFormat="1" ht="16.5" customHeight="1">
      <c r="A261" s="38"/>
      <c r="B261" s="39"/>
      <c r="C261" s="245" t="s">
        <v>363</v>
      </c>
      <c r="D261" s="245" t="s">
        <v>230</v>
      </c>
      <c r="E261" s="246" t="s">
        <v>364</v>
      </c>
      <c r="F261" s="247" t="s">
        <v>365</v>
      </c>
      <c r="G261" s="248" t="s">
        <v>305</v>
      </c>
      <c r="H261" s="249">
        <v>8</v>
      </c>
      <c r="I261" s="250"/>
      <c r="J261" s="251">
        <f>ROUND(I261*H261,2)</f>
        <v>0</v>
      </c>
      <c r="K261" s="247" t="s">
        <v>127</v>
      </c>
      <c r="L261" s="252"/>
      <c r="M261" s="253" t="s">
        <v>28</v>
      </c>
      <c r="N261" s="254" t="s">
        <v>43</v>
      </c>
      <c r="O261" s="84"/>
      <c r="P261" s="213">
        <f>O261*H261</f>
        <v>0</v>
      </c>
      <c r="Q261" s="213">
        <v>0.00048</v>
      </c>
      <c r="R261" s="213">
        <f>Q261*H261</f>
        <v>0.00384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168</v>
      </c>
      <c r="AT261" s="215" t="s">
        <v>230</v>
      </c>
      <c r="AU261" s="215" t="s">
        <v>82</v>
      </c>
      <c r="AY261" s="17" t="s">
        <v>121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80</v>
      </c>
      <c r="BK261" s="216">
        <f>ROUND(I261*H261,2)</f>
        <v>0</v>
      </c>
      <c r="BL261" s="17" t="s">
        <v>128</v>
      </c>
      <c r="BM261" s="215" t="s">
        <v>366</v>
      </c>
    </row>
    <row r="262" spans="1:51" s="13" customFormat="1" ht="12">
      <c r="A262" s="13"/>
      <c r="B262" s="222"/>
      <c r="C262" s="223"/>
      <c r="D262" s="224" t="s">
        <v>132</v>
      </c>
      <c r="E262" s="225" t="s">
        <v>28</v>
      </c>
      <c r="F262" s="226" t="s">
        <v>168</v>
      </c>
      <c r="G262" s="223"/>
      <c r="H262" s="227">
        <v>8</v>
      </c>
      <c r="I262" s="228"/>
      <c r="J262" s="223"/>
      <c r="K262" s="223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132</v>
      </c>
      <c r="AU262" s="233" t="s">
        <v>82</v>
      </c>
      <c r="AV262" s="13" t="s">
        <v>82</v>
      </c>
      <c r="AW262" s="13" t="s">
        <v>34</v>
      </c>
      <c r="AX262" s="13" t="s">
        <v>72</v>
      </c>
      <c r="AY262" s="233" t="s">
        <v>121</v>
      </c>
    </row>
    <row r="263" spans="1:51" s="14" customFormat="1" ht="12">
      <c r="A263" s="14"/>
      <c r="B263" s="234"/>
      <c r="C263" s="235"/>
      <c r="D263" s="224" t="s">
        <v>132</v>
      </c>
      <c r="E263" s="236" t="s">
        <v>28</v>
      </c>
      <c r="F263" s="237" t="s">
        <v>134</v>
      </c>
      <c r="G263" s="235"/>
      <c r="H263" s="238">
        <v>8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132</v>
      </c>
      <c r="AU263" s="244" t="s">
        <v>82</v>
      </c>
      <c r="AV263" s="14" t="s">
        <v>128</v>
      </c>
      <c r="AW263" s="14" t="s">
        <v>34</v>
      </c>
      <c r="AX263" s="14" t="s">
        <v>80</v>
      </c>
      <c r="AY263" s="244" t="s">
        <v>121</v>
      </c>
    </row>
    <row r="264" spans="1:65" s="2" customFormat="1" ht="16.5" customHeight="1">
      <c r="A264" s="38"/>
      <c r="B264" s="39"/>
      <c r="C264" s="245" t="s">
        <v>367</v>
      </c>
      <c r="D264" s="245" t="s">
        <v>230</v>
      </c>
      <c r="E264" s="246" t="s">
        <v>368</v>
      </c>
      <c r="F264" s="247" t="s">
        <v>369</v>
      </c>
      <c r="G264" s="248" t="s">
        <v>305</v>
      </c>
      <c r="H264" s="249">
        <v>8</v>
      </c>
      <c r="I264" s="250"/>
      <c r="J264" s="251">
        <f>ROUND(I264*H264,2)</f>
        <v>0</v>
      </c>
      <c r="K264" s="247" t="s">
        <v>127</v>
      </c>
      <c r="L264" s="252"/>
      <c r="M264" s="253" t="s">
        <v>28</v>
      </c>
      <c r="N264" s="254" t="s">
        <v>43</v>
      </c>
      <c r="O264" s="84"/>
      <c r="P264" s="213">
        <f>O264*H264</f>
        <v>0</v>
      </c>
      <c r="Q264" s="213">
        <v>0.0036</v>
      </c>
      <c r="R264" s="213">
        <f>Q264*H264</f>
        <v>0.0288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168</v>
      </c>
      <c r="AT264" s="215" t="s">
        <v>230</v>
      </c>
      <c r="AU264" s="215" t="s">
        <v>82</v>
      </c>
      <c r="AY264" s="17" t="s">
        <v>121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80</v>
      </c>
      <c r="BK264" s="216">
        <f>ROUND(I264*H264,2)</f>
        <v>0</v>
      </c>
      <c r="BL264" s="17" t="s">
        <v>128</v>
      </c>
      <c r="BM264" s="215" t="s">
        <v>370</v>
      </c>
    </row>
    <row r="265" spans="1:51" s="13" customFormat="1" ht="12">
      <c r="A265" s="13"/>
      <c r="B265" s="222"/>
      <c r="C265" s="223"/>
      <c r="D265" s="224" t="s">
        <v>132</v>
      </c>
      <c r="E265" s="225" t="s">
        <v>28</v>
      </c>
      <c r="F265" s="226" t="s">
        <v>168</v>
      </c>
      <c r="G265" s="223"/>
      <c r="H265" s="227">
        <v>8</v>
      </c>
      <c r="I265" s="228"/>
      <c r="J265" s="223"/>
      <c r="K265" s="223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132</v>
      </c>
      <c r="AU265" s="233" t="s">
        <v>82</v>
      </c>
      <c r="AV265" s="13" t="s">
        <v>82</v>
      </c>
      <c r="AW265" s="13" t="s">
        <v>34</v>
      </c>
      <c r="AX265" s="13" t="s">
        <v>72</v>
      </c>
      <c r="AY265" s="233" t="s">
        <v>121</v>
      </c>
    </row>
    <row r="266" spans="1:51" s="14" customFormat="1" ht="12">
      <c r="A266" s="14"/>
      <c r="B266" s="234"/>
      <c r="C266" s="235"/>
      <c r="D266" s="224" t="s">
        <v>132</v>
      </c>
      <c r="E266" s="236" t="s">
        <v>28</v>
      </c>
      <c r="F266" s="237" t="s">
        <v>134</v>
      </c>
      <c r="G266" s="235"/>
      <c r="H266" s="238">
        <v>8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132</v>
      </c>
      <c r="AU266" s="244" t="s">
        <v>82</v>
      </c>
      <c r="AV266" s="14" t="s">
        <v>128</v>
      </c>
      <c r="AW266" s="14" t="s">
        <v>34</v>
      </c>
      <c r="AX266" s="14" t="s">
        <v>80</v>
      </c>
      <c r="AY266" s="244" t="s">
        <v>121</v>
      </c>
    </row>
    <row r="267" spans="1:65" s="2" customFormat="1" ht="24.15" customHeight="1">
      <c r="A267" s="38"/>
      <c r="B267" s="39"/>
      <c r="C267" s="204" t="s">
        <v>371</v>
      </c>
      <c r="D267" s="204" t="s">
        <v>123</v>
      </c>
      <c r="E267" s="205" t="s">
        <v>372</v>
      </c>
      <c r="F267" s="206" t="s">
        <v>373</v>
      </c>
      <c r="G267" s="207" t="s">
        <v>305</v>
      </c>
      <c r="H267" s="208">
        <v>3</v>
      </c>
      <c r="I267" s="209"/>
      <c r="J267" s="210">
        <f>ROUND(I267*H267,2)</f>
        <v>0</v>
      </c>
      <c r="K267" s="206" t="s">
        <v>127</v>
      </c>
      <c r="L267" s="44"/>
      <c r="M267" s="211" t="s">
        <v>28</v>
      </c>
      <c r="N267" s="212" t="s">
        <v>43</v>
      </c>
      <c r="O267" s="84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128</v>
      </c>
      <c r="AT267" s="215" t="s">
        <v>123</v>
      </c>
      <c r="AU267" s="215" t="s">
        <v>82</v>
      </c>
      <c r="AY267" s="17" t="s">
        <v>121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80</v>
      </c>
      <c r="BK267" s="216">
        <f>ROUND(I267*H267,2)</f>
        <v>0</v>
      </c>
      <c r="BL267" s="17" t="s">
        <v>128</v>
      </c>
      <c r="BM267" s="215" t="s">
        <v>374</v>
      </c>
    </row>
    <row r="268" spans="1:47" s="2" customFormat="1" ht="12">
      <c r="A268" s="38"/>
      <c r="B268" s="39"/>
      <c r="C268" s="40"/>
      <c r="D268" s="217" t="s">
        <v>130</v>
      </c>
      <c r="E268" s="40"/>
      <c r="F268" s="218" t="s">
        <v>375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130</v>
      </c>
      <c r="AU268" s="17" t="s">
        <v>82</v>
      </c>
    </row>
    <row r="269" spans="1:51" s="13" customFormat="1" ht="12">
      <c r="A269" s="13"/>
      <c r="B269" s="222"/>
      <c r="C269" s="223"/>
      <c r="D269" s="224" t="s">
        <v>132</v>
      </c>
      <c r="E269" s="225" t="s">
        <v>28</v>
      </c>
      <c r="F269" s="226" t="s">
        <v>139</v>
      </c>
      <c r="G269" s="223"/>
      <c r="H269" s="227">
        <v>3</v>
      </c>
      <c r="I269" s="228"/>
      <c r="J269" s="223"/>
      <c r="K269" s="223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132</v>
      </c>
      <c r="AU269" s="233" t="s">
        <v>82</v>
      </c>
      <c r="AV269" s="13" t="s">
        <v>82</v>
      </c>
      <c r="AW269" s="13" t="s">
        <v>34</v>
      </c>
      <c r="AX269" s="13" t="s">
        <v>72</v>
      </c>
      <c r="AY269" s="233" t="s">
        <v>121</v>
      </c>
    </row>
    <row r="270" spans="1:51" s="14" customFormat="1" ht="12">
      <c r="A270" s="14"/>
      <c r="B270" s="234"/>
      <c r="C270" s="235"/>
      <c r="D270" s="224" t="s">
        <v>132</v>
      </c>
      <c r="E270" s="236" t="s">
        <v>28</v>
      </c>
      <c r="F270" s="237" t="s">
        <v>134</v>
      </c>
      <c r="G270" s="235"/>
      <c r="H270" s="238">
        <v>3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132</v>
      </c>
      <c r="AU270" s="244" t="s">
        <v>82</v>
      </c>
      <c r="AV270" s="14" t="s">
        <v>128</v>
      </c>
      <c r="AW270" s="14" t="s">
        <v>34</v>
      </c>
      <c r="AX270" s="14" t="s">
        <v>80</v>
      </c>
      <c r="AY270" s="244" t="s">
        <v>121</v>
      </c>
    </row>
    <row r="271" spans="1:65" s="2" customFormat="1" ht="16.5" customHeight="1">
      <c r="A271" s="38"/>
      <c r="B271" s="39"/>
      <c r="C271" s="245" t="s">
        <v>376</v>
      </c>
      <c r="D271" s="245" t="s">
        <v>230</v>
      </c>
      <c r="E271" s="246" t="s">
        <v>377</v>
      </c>
      <c r="F271" s="247" t="s">
        <v>378</v>
      </c>
      <c r="G271" s="248" t="s">
        <v>305</v>
      </c>
      <c r="H271" s="249">
        <v>3</v>
      </c>
      <c r="I271" s="250"/>
      <c r="J271" s="251">
        <f>ROUND(I271*H271,2)</f>
        <v>0</v>
      </c>
      <c r="K271" s="247" t="s">
        <v>127</v>
      </c>
      <c r="L271" s="252"/>
      <c r="M271" s="253" t="s">
        <v>28</v>
      </c>
      <c r="N271" s="254" t="s">
        <v>43</v>
      </c>
      <c r="O271" s="84"/>
      <c r="P271" s="213">
        <f>O271*H271</f>
        <v>0</v>
      </c>
      <c r="Q271" s="213">
        <v>0.00072</v>
      </c>
      <c r="R271" s="213">
        <f>Q271*H271</f>
        <v>0.00216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168</v>
      </c>
      <c r="AT271" s="215" t="s">
        <v>230</v>
      </c>
      <c r="AU271" s="215" t="s">
        <v>82</v>
      </c>
      <c r="AY271" s="17" t="s">
        <v>121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80</v>
      </c>
      <c r="BK271" s="216">
        <f>ROUND(I271*H271,2)</f>
        <v>0</v>
      </c>
      <c r="BL271" s="17" t="s">
        <v>128</v>
      </c>
      <c r="BM271" s="215" t="s">
        <v>379</v>
      </c>
    </row>
    <row r="272" spans="1:51" s="13" customFormat="1" ht="12">
      <c r="A272" s="13"/>
      <c r="B272" s="222"/>
      <c r="C272" s="223"/>
      <c r="D272" s="224" t="s">
        <v>132</v>
      </c>
      <c r="E272" s="225" t="s">
        <v>28</v>
      </c>
      <c r="F272" s="226" t="s">
        <v>139</v>
      </c>
      <c r="G272" s="223"/>
      <c r="H272" s="227">
        <v>3</v>
      </c>
      <c r="I272" s="228"/>
      <c r="J272" s="223"/>
      <c r="K272" s="223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132</v>
      </c>
      <c r="AU272" s="233" t="s">
        <v>82</v>
      </c>
      <c r="AV272" s="13" t="s">
        <v>82</v>
      </c>
      <c r="AW272" s="13" t="s">
        <v>34</v>
      </c>
      <c r="AX272" s="13" t="s">
        <v>72</v>
      </c>
      <c r="AY272" s="233" t="s">
        <v>121</v>
      </c>
    </row>
    <row r="273" spans="1:51" s="14" customFormat="1" ht="12">
      <c r="A273" s="14"/>
      <c r="B273" s="234"/>
      <c r="C273" s="235"/>
      <c r="D273" s="224" t="s">
        <v>132</v>
      </c>
      <c r="E273" s="236" t="s">
        <v>28</v>
      </c>
      <c r="F273" s="237" t="s">
        <v>134</v>
      </c>
      <c r="G273" s="235"/>
      <c r="H273" s="238">
        <v>3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132</v>
      </c>
      <c r="AU273" s="244" t="s">
        <v>82</v>
      </c>
      <c r="AV273" s="14" t="s">
        <v>128</v>
      </c>
      <c r="AW273" s="14" t="s">
        <v>34</v>
      </c>
      <c r="AX273" s="14" t="s">
        <v>80</v>
      </c>
      <c r="AY273" s="244" t="s">
        <v>121</v>
      </c>
    </row>
    <row r="274" spans="1:65" s="2" customFormat="1" ht="24.15" customHeight="1">
      <c r="A274" s="38"/>
      <c r="B274" s="39"/>
      <c r="C274" s="204" t="s">
        <v>380</v>
      </c>
      <c r="D274" s="204" t="s">
        <v>123</v>
      </c>
      <c r="E274" s="205" t="s">
        <v>381</v>
      </c>
      <c r="F274" s="206" t="s">
        <v>382</v>
      </c>
      <c r="G274" s="207" t="s">
        <v>305</v>
      </c>
      <c r="H274" s="208">
        <v>5</v>
      </c>
      <c r="I274" s="209"/>
      <c r="J274" s="210">
        <f>ROUND(I274*H274,2)</f>
        <v>0</v>
      </c>
      <c r="K274" s="206" t="s">
        <v>127</v>
      </c>
      <c r="L274" s="44"/>
      <c r="M274" s="211" t="s">
        <v>28</v>
      </c>
      <c r="N274" s="212" t="s">
        <v>43</v>
      </c>
      <c r="O274" s="84"/>
      <c r="P274" s="213">
        <f>O274*H274</f>
        <v>0</v>
      </c>
      <c r="Q274" s="213">
        <v>0.00162</v>
      </c>
      <c r="R274" s="213">
        <f>Q274*H274</f>
        <v>0.0081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128</v>
      </c>
      <c r="AT274" s="215" t="s">
        <v>123</v>
      </c>
      <c r="AU274" s="215" t="s">
        <v>82</v>
      </c>
      <c r="AY274" s="17" t="s">
        <v>121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80</v>
      </c>
      <c r="BK274" s="216">
        <f>ROUND(I274*H274,2)</f>
        <v>0</v>
      </c>
      <c r="BL274" s="17" t="s">
        <v>128</v>
      </c>
      <c r="BM274" s="215" t="s">
        <v>383</v>
      </c>
    </row>
    <row r="275" spans="1:47" s="2" customFormat="1" ht="12">
      <c r="A275" s="38"/>
      <c r="B275" s="39"/>
      <c r="C275" s="40"/>
      <c r="D275" s="217" t="s">
        <v>130</v>
      </c>
      <c r="E275" s="40"/>
      <c r="F275" s="218" t="s">
        <v>384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130</v>
      </c>
      <c r="AU275" s="17" t="s">
        <v>82</v>
      </c>
    </row>
    <row r="276" spans="1:51" s="13" customFormat="1" ht="12">
      <c r="A276" s="13"/>
      <c r="B276" s="222"/>
      <c r="C276" s="223"/>
      <c r="D276" s="224" t="s">
        <v>132</v>
      </c>
      <c r="E276" s="225" t="s">
        <v>28</v>
      </c>
      <c r="F276" s="226" t="s">
        <v>151</v>
      </c>
      <c r="G276" s="223"/>
      <c r="H276" s="227">
        <v>5</v>
      </c>
      <c r="I276" s="228"/>
      <c r="J276" s="223"/>
      <c r="K276" s="223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132</v>
      </c>
      <c r="AU276" s="233" t="s">
        <v>82</v>
      </c>
      <c r="AV276" s="13" t="s">
        <v>82</v>
      </c>
      <c r="AW276" s="13" t="s">
        <v>34</v>
      </c>
      <c r="AX276" s="13" t="s">
        <v>72</v>
      </c>
      <c r="AY276" s="233" t="s">
        <v>121</v>
      </c>
    </row>
    <row r="277" spans="1:51" s="14" customFormat="1" ht="12">
      <c r="A277" s="14"/>
      <c r="B277" s="234"/>
      <c r="C277" s="235"/>
      <c r="D277" s="224" t="s">
        <v>132</v>
      </c>
      <c r="E277" s="236" t="s">
        <v>28</v>
      </c>
      <c r="F277" s="237" t="s">
        <v>134</v>
      </c>
      <c r="G277" s="235"/>
      <c r="H277" s="238">
        <v>5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132</v>
      </c>
      <c r="AU277" s="244" t="s">
        <v>82</v>
      </c>
      <c r="AV277" s="14" t="s">
        <v>128</v>
      </c>
      <c r="AW277" s="14" t="s">
        <v>34</v>
      </c>
      <c r="AX277" s="14" t="s">
        <v>80</v>
      </c>
      <c r="AY277" s="244" t="s">
        <v>121</v>
      </c>
    </row>
    <row r="278" spans="1:65" s="2" customFormat="1" ht="16.5" customHeight="1">
      <c r="A278" s="38"/>
      <c r="B278" s="39"/>
      <c r="C278" s="245" t="s">
        <v>385</v>
      </c>
      <c r="D278" s="245" t="s">
        <v>230</v>
      </c>
      <c r="E278" s="246" t="s">
        <v>386</v>
      </c>
      <c r="F278" s="247" t="s">
        <v>387</v>
      </c>
      <c r="G278" s="248" t="s">
        <v>305</v>
      </c>
      <c r="H278" s="249">
        <v>5</v>
      </c>
      <c r="I278" s="250"/>
      <c r="J278" s="251">
        <f>ROUND(I278*H278,2)</f>
        <v>0</v>
      </c>
      <c r="K278" s="247" t="s">
        <v>127</v>
      </c>
      <c r="L278" s="252"/>
      <c r="M278" s="253" t="s">
        <v>28</v>
      </c>
      <c r="N278" s="254" t="s">
        <v>43</v>
      </c>
      <c r="O278" s="84"/>
      <c r="P278" s="213">
        <f>O278*H278</f>
        <v>0</v>
      </c>
      <c r="Q278" s="213">
        <v>0.01847</v>
      </c>
      <c r="R278" s="213">
        <f>Q278*H278</f>
        <v>0.09235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168</v>
      </c>
      <c r="AT278" s="215" t="s">
        <v>230</v>
      </c>
      <c r="AU278" s="215" t="s">
        <v>82</v>
      </c>
      <c r="AY278" s="17" t="s">
        <v>121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80</v>
      </c>
      <c r="BK278" s="216">
        <f>ROUND(I278*H278,2)</f>
        <v>0</v>
      </c>
      <c r="BL278" s="17" t="s">
        <v>128</v>
      </c>
      <c r="BM278" s="215" t="s">
        <v>388</v>
      </c>
    </row>
    <row r="279" spans="1:51" s="13" customFormat="1" ht="12">
      <c r="A279" s="13"/>
      <c r="B279" s="222"/>
      <c r="C279" s="223"/>
      <c r="D279" s="224" t="s">
        <v>132</v>
      </c>
      <c r="E279" s="225" t="s">
        <v>28</v>
      </c>
      <c r="F279" s="226" t="s">
        <v>151</v>
      </c>
      <c r="G279" s="223"/>
      <c r="H279" s="227">
        <v>5</v>
      </c>
      <c r="I279" s="228"/>
      <c r="J279" s="223"/>
      <c r="K279" s="223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132</v>
      </c>
      <c r="AU279" s="233" t="s">
        <v>82</v>
      </c>
      <c r="AV279" s="13" t="s">
        <v>82</v>
      </c>
      <c r="AW279" s="13" t="s">
        <v>34</v>
      </c>
      <c r="AX279" s="13" t="s">
        <v>72</v>
      </c>
      <c r="AY279" s="233" t="s">
        <v>121</v>
      </c>
    </row>
    <row r="280" spans="1:51" s="14" customFormat="1" ht="12">
      <c r="A280" s="14"/>
      <c r="B280" s="234"/>
      <c r="C280" s="235"/>
      <c r="D280" s="224" t="s">
        <v>132</v>
      </c>
      <c r="E280" s="236" t="s">
        <v>28</v>
      </c>
      <c r="F280" s="237" t="s">
        <v>134</v>
      </c>
      <c r="G280" s="235"/>
      <c r="H280" s="238">
        <v>5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132</v>
      </c>
      <c r="AU280" s="244" t="s">
        <v>82</v>
      </c>
      <c r="AV280" s="14" t="s">
        <v>128</v>
      </c>
      <c r="AW280" s="14" t="s">
        <v>34</v>
      </c>
      <c r="AX280" s="14" t="s">
        <v>80</v>
      </c>
      <c r="AY280" s="244" t="s">
        <v>121</v>
      </c>
    </row>
    <row r="281" spans="1:65" s="2" customFormat="1" ht="16.5" customHeight="1">
      <c r="A281" s="38"/>
      <c r="B281" s="39"/>
      <c r="C281" s="245" t="s">
        <v>389</v>
      </c>
      <c r="D281" s="245" t="s">
        <v>230</v>
      </c>
      <c r="E281" s="246" t="s">
        <v>390</v>
      </c>
      <c r="F281" s="247" t="s">
        <v>391</v>
      </c>
      <c r="G281" s="248" t="s">
        <v>305</v>
      </c>
      <c r="H281" s="249">
        <v>5</v>
      </c>
      <c r="I281" s="250"/>
      <c r="J281" s="251">
        <f>ROUND(I281*H281,2)</f>
        <v>0</v>
      </c>
      <c r="K281" s="247" t="s">
        <v>127</v>
      </c>
      <c r="L281" s="252"/>
      <c r="M281" s="253" t="s">
        <v>28</v>
      </c>
      <c r="N281" s="254" t="s">
        <v>43</v>
      </c>
      <c r="O281" s="84"/>
      <c r="P281" s="213">
        <f>O281*H281</f>
        <v>0</v>
      </c>
      <c r="Q281" s="213">
        <v>0.0035</v>
      </c>
      <c r="R281" s="213">
        <f>Q281*H281</f>
        <v>0.0175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168</v>
      </c>
      <c r="AT281" s="215" t="s">
        <v>230</v>
      </c>
      <c r="AU281" s="215" t="s">
        <v>82</v>
      </c>
      <c r="AY281" s="17" t="s">
        <v>121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80</v>
      </c>
      <c r="BK281" s="216">
        <f>ROUND(I281*H281,2)</f>
        <v>0</v>
      </c>
      <c r="BL281" s="17" t="s">
        <v>128</v>
      </c>
      <c r="BM281" s="215" t="s">
        <v>392</v>
      </c>
    </row>
    <row r="282" spans="1:51" s="13" customFormat="1" ht="12">
      <c r="A282" s="13"/>
      <c r="B282" s="222"/>
      <c r="C282" s="223"/>
      <c r="D282" s="224" t="s">
        <v>132</v>
      </c>
      <c r="E282" s="225" t="s">
        <v>28</v>
      </c>
      <c r="F282" s="226" t="s">
        <v>151</v>
      </c>
      <c r="G282" s="223"/>
      <c r="H282" s="227">
        <v>5</v>
      </c>
      <c r="I282" s="228"/>
      <c r="J282" s="223"/>
      <c r="K282" s="223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132</v>
      </c>
      <c r="AU282" s="233" t="s">
        <v>82</v>
      </c>
      <c r="AV282" s="13" t="s">
        <v>82</v>
      </c>
      <c r="AW282" s="13" t="s">
        <v>34</v>
      </c>
      <c r="AX282" s="13" t="s">
        <v>72</v>
      </c>
      <c r="AY282" s="233" t="s">
        <v>121</v>
      </c>
    </row>
    <row r="283" spans="1:51" s="14" customFormat="1" ht="12">
      <c r="A283" s="14"/>
      <c r="B283" s="234"/>
      <c r="C283" s="235"/>
      <c r="D283" s="224" t="s">
        <v>132</v>
      </c>
      <c r="E283" s="236" t="s">
        <v>28</v>
      </c>
      <c r="F283" s="237" t="s">
        <v>134</v>
      </c>
      <c r="G283" s="235"/>
      <c r="H283" s="238">
        <v>5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132</v>
      </c>
      <c r="AU283" s="244" t="s">
        <v>82</v>
      </c>
      <c r="AV283" s="14" t="s">
        <v>128</v>
      </c>
      <c r="AW283" s="14" t="s">
        <v>34</v>
      </c>
      <c r="AX283" s="14" t="s">
        <v>80</v>
      </c>
      <c r="AY283" s="244" t="s">
        <v>121</v>
      </c>
    </row>
    <row r="284" spans="1:65" s="2" customFormat="1" ht="16.5" customHeight="1">
      <c r="A284" s="38"/>
      <c r="B284" s="39"/>
      <c r="C284" s="204" t="s">
        <v>393</v>
      </c>
      <c r="D284" s="204" t="s">
        <v>123</v>
      </c>
      <c r="E284" s="205" t="s">
        <v>394</v>
      </c>
      <c r="F284" s="206" t="s">
        <v>395</v>
      </c>
      <c r="G284" s="207" t="s">
        <v>305</v>
      </c>
      <c r="H284" s="208">
        <v>1</v>
      </c>
      <c r="I284" s="209"/>
      <c r="J284" s="210">
        <f>ROUND(I284*H284,2)</f>
        <v>0</v>
      </c>
      <c r="K284" s="206" t="s">
        <v>127</v>
      </c>
      <c r="L284" s="44"/>
      <c r="M284" s="211" t="s">
        <v>28</v>
      </c>
      <c r="N284" s="212" t="s">
        <v>43</v>
      </c>
      <c r="O284" s="84"/>
      <c r="P284" s="213">
        <f>O284*H284</f>
        <v>0</v>
      </c>
      <c r="Q284" s="213">
        <v>0.00136</v>
      </c>
      <c r="R284" s="213">
        <f>Q284*H284</f>
        <v>0.00136</v>
      </c>
      <c r="S284" s="213">
        <v>0</v>
      </c>
      <c r="T284" s="21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5" t="s">
        <v>128</v>
      </c>
      <c r="AT284" s="215" t="s">
        <v>123</v>
      </c>
      <c r="AU284" s="215" t="s">
        <v>82</v>
      </c>
      <c r="AY284" s="17" t="s">
        <v>121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80</v>
      </c>
      <c r="BK284" s="216">
        <f>ROUND(I284*H284,2)</f>
        <v>0</v>
      </c>
      <c r="BL284" s="17" t="s">
        <v>128</v>
      </c>
      <c r="BM284" s="215" t="s">
        <v>396</v>
      </c>
    </row>
    <row r="285" spans="1:47" s="2" customFormat="1" ht="12">
      <c r="A285" s="38"/>
      <c r="B285" s="39"/>
      <c r="C285" s="40"/>
      <c r="D285" s="217" t="s">
        <v>130</v>
      </c>
      <c r="E285" s="40"/>
      <c r="F285" s="218" t="s">
        <v>397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130</v>
      </c>
      <c r="AU285" s="17" t="s">
        <v>82</v>
      </c>
    </row>
    <row r="286" spans="1:51" s="13" customFormat="1" ht="12">
      <c r="A286" s="13"/>
      <c r="B286" s="222"/>
      <c r="C286" s="223"/>
      <c r="D286" s="224" t="s">
        <v>132</v>
      </c>
      <c r="E286" s="225" t="s">
        <v>28</v>
      </c>
      <c r="F286" s="226" t="s">
        <v>80</v>
      </c>
      <c r="G286" s="223"/>
      <c r="H286" s="227">
        <v>1</v>
      </c>
      <c r="I286" s="228"/>
      <c r="J286" s="223"/>
      <c r="K286" s="223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132</v>
      </c>
      <c r="AU286" s="233" t="s">
        <v>82</v>
      </c>
      <c r="AV286" s="13" t="s">
        <v>82</v>
      </c>
      <c r="AW286" s="13" t="s">
        <v>34</v>
      </c>
      <c r="AX286" s="13" t="s">
        <v>72</v>
      </c>
      <c r="AY286" s="233" t="s">
        <v>121</v>
      </c>
    </row>
    <row r="287" spans="1:51" s="14" customFormat="1" ht="12">
      <c r="A287" s="14"/>
      <c r="B287" s="234"/>
      <c r="C287" s="235"/>
      <c r="D287" s="224" t="s">
        <v>132</v>
      </c>
      <c r="E287" s="236" t="s">
        <v>28</v>
      </c>
      <c r="F287" s="237" t="s">
        <v>134</v>
      </c>
      <c r="G287" s="235"/>
      <c r="H287" s="238">
        <v>1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132</v>
      </c>
      <c r="AU287" s="244" t="s">
        <v>82</v>
      </c>
      <c r="AV287" s="14" t="s">
        <v>128</v>
      </c>
      <c r="AW287" s="14" t="s">
        <v>34</v>
      </c>
      <c r="AX287" s="14" t="s">
        <v>80</v>
      </c>
      <c r="AY287" s="244" t="s">
        <v>121</v>
      </c>
    </row>
    <row r="288" spans="1:65" s="2" customFormat="1" ht="16.5" customHeight="1">
      <c r="A288" s="38"/>
      <c r="B288" s="39"/>
      <c r="C288" s="245" t="s">
        <v>398</v>
      </c>
      <c r="D288" s="245" t="s">
        <v>230</v>
      </c>
      <c r="E288" s="246" t="s">
        <v>399</v>
      </c>
      <c r="F288" s="247" t="s">
        <v>400</v>
      </c>
      <c r="G288" s="248" t="s">
        <v>305</v>
      </c>
      <c r="H288" s="249">
        <v>1</v>
      </c>
      <c r="I288" s="250"/>
      <c r="J288" s="251">
        <f>ROUND(I288*H288,2)</f>
        <v>0</v>
      </c>
      <c r="K288" s="247" t="s">
        <v>127</v>
      </c>
      <c r="L288" s="252"/>
      <c r="M288" s="253" t="s">
        <v>28</v>
      </c>
      <c r="N288" s="254" t="s">
        <v>43</v>
      </c>
      <c r="O288" s="84"/>
      <c r="P288" s="213">
        <f>O288*H288</f>
        <v>0</v>
      </c>
      <c r="Q288" s="213">
        <v>0.048</v>
      </c>
      <c r="R288" s="213">
        <f>Q288*H288</f>
        <v>0.048</v>
      </c>
      <c r="S288" s="213">
        <v>0</v>
      </c>
      <c r="T288" s="21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5" t="s">
        <v>168</v>
      </c>
      <c r="AT288" s="215" t="s">
        <v>230</v>
      </c>
      <c r="AU288" s="215" t="s">
        <v>82</v>
      </c>
      <c r="AY288" s="17" t="s">
        <v>121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7" t="s">
        <v>80</v>
      </c>
      <c r="BK288" s="216">
        <f>ROUND(I288*H288,2)</f>
        <v>0</v>
      </c>
      <c r="BL288" s="17" t="s">
        <v>128</v>
      </c>
      <c r="BM288" s="215" t="s">
        <v>401</v>
      </c>
    </row>
    <row r="289" spans="1:51" s="13" customFormat="1" ht="12">
      <c r="A289" s="13"/>
      <c r="B289" s="222"/>
      <c r="C289" s="223"/>
      <c r="D289" s="224" t="s">
        <v>132</v>
      </c>
      <c r="E289" s="225" t="s">
        <v>28</v>
      </c>
      <c r="F289" s="226" t="s">
        <v>80</v>
      </c>
      <c r="G289" s="223"/>
      <c r="H289" s="227">
        <v>1</v>
      </c>
      <c r="I289" s="228"/>
      <c r="J289" s="223"/>
      <c r="K289" s="223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132</v>
      </c>
      <c r="AU289" s="233" t="s">
        <v>82</v>
      </c>
      <c r="AV289" s="13" t="s">
        <v>82</v>
      </c>
      <c r="AW289" s="13" t="s">
        <v>34</v>
      </c>
      <c r="AX289" s="13" t="s">
        <v>72</v>
      </c>
      <c r="AY289" s="233" t="s">
        <v>121</v>
      </c>
    </row>
    <row r="290" spans="1:51" s="14" customFormat="1" ht="12">
      <c r="A290" s="14"/>
      <c r="B290" s="234"/>
      <c r="C290" s="235"/>
      <c r="D290" s="224" t="s">
        <v>132</v>
      </c>
      <c r="E290" s="236" t="s">
        <v>28</v>
      </c>
      <c r="F290" s="237" t="s">
        <v>134</v>
      </c>
      <c r="G290" s="235"/>
      <c r="H290" s="238">
        <v>1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132</v>
      </c>
      <c r="AU290" s="244" t="s">
        <v>82</v>
      </c>
      <c r="AV290" s="14" t="s">
        <v>128</v>
      </c>
      <c r="AW290" s="14" t="s">
        <v>34</v>
      </c>
      <c r="AX290" s="14" t="s">
        <v>80</v>
      </c>
      <c r="AY290" s="244" t="s">
        <v>121</v>
      </c>
    </row>
    <row r="291" spans="1:65" s="2" customFormat="1" ht="24.15" customHeight="1">
      <c r="A291" s="38"/>
      <c r="B291" s="39"/>
      <c r="C291" s="204" t="s">
        <v>402</v>
      </c>
      <c r="D291" s="204" t="s">
        <v>123</v>
      </c>
      <c r="E291" s="205" t="s">
        <v>403</v>
      </c>
      <c r="F291" s="206" t="s">
        <v>404</v>
      </c>
      <c r="G291" s="207" t="s">
        <v>305</v>
      </c>
      <c r="H291" s="208">
        <v>2</v>
      </c>
      <c r="I291" s="209"/>
      <c r="J291" s="210">
        <f>ROUND(I291*H291,2)</f>
        <v>0</v>
      </c>
      <c r="K291" s="206" t="s">
        <v>127</v>
      </c>
      <c r="L291" s="44"/>
      <c r="M291" s="211" t="s">
        <v>28</v>
      </c>
      <c r="N291" s="212" t="s">
        <v>43</v>
      </c>
      <c r="O291" s="84"/>
      <c r="P291" s="213">
        <f>O291*H291</f>
        <v>0</v>
      </c>
      <c r="Q291" s="213">
        <v>0.00165</v>
      </c>
      <c r="R291" s="213">
        <f>Q291*H291</f>
        <v>0.0033</v>
      </c>
      <c r="S291" s="213">
        <v>0</v>
      </c>
      <c r="T291" s="21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5" t="s">
        <v>128</v>
      </c>
      <c r="AT291" s="215" t="s">
        <v>123</v>
      </c>
      <c r="AU291" s="215" t="s">
        <v>82</v>
      </c>
      <c r="AY291" s="17" t="s">
        <v>121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7" t="s">
        <v>80</v>
      </c>
      <c r="BK291" s="216">
        <f>ROUND(I291*H291,2)</f>
        <v>0</v>
      </c>
      <c r="BL291" s="17" t="s">
        <v>128</v>
      </c>
      <c r="BM291" s="215" t="s">
        <v>405</v>
      </c>
    </row>
    <row r="292" spans="1:47" s="2" customFormat="1" ht="12">
      <c r="A292" s="38"/>
      <c r="B292" s="39"/>
      <c r="C292" s="40"/>
      <c r="D292" s="217" t="s">
        <v>130</v>
      </c>
      <c r="E292" s="40"/>
      <c r="F292" s="218" t="s">
        <v>406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130</v>
      </c>
      <c r="AU292" s="17" t="s">
        <v>82</v>
      </c>
    </row>
    <row r="293" spans="1:51" s="13" customFormat="1" ht="12">
      <c r="A293" s="13"/>
      <c r="B293" s="222"/>
      <c r="C293" s="223"/>
      <c r="D293" s="224" t="s">
        <v>132</v>
      </c>
      <c r="E293" s="225" t="s">
        <v>28</v>
      </c>
      <c r="F293" s="226" t="s">
        <v>82</v>
      </c>
      <c r="G293" s="223"/>
      <c r="H293" s="227">
        <v>2</v>
      </c>
      <c r="I293" s="228"/>
      <c r="J293" s="223"/>
      <c r="K293" s="223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132</v>
      </c>
      <c r="AU293" s="233" t="s">
        <v>82</v>
      </c>
      <c r="AV293" s="13" t="s">
        <v>82</v>
      </c>
      <c r="AW293" s="13" t="s">
        <v>34</v>
      </c>
      <c r="AX293" s="13" t="s">
        <v>72</v>
      </c>
      <c r="AY293" s="233" t="s">
        <v>121</v>
      </c>
    </row>
    <row r="294" spans="1:51" s="14" customFormat="1" ht="12">
      <c r="A294" s="14"/>
      <c r="B294" s="234"/>
      <c r="C294" s="235"/>
      <c r="D294" s="224" t="s">
        <v>132</v>
      </c>
      <c r="E294" s="236" t="s">
        <v>28</v>
      </c>
      <c r="F294" s="237" t="s">
        <v>134</v>
      </c>
      <c r="G294" s="235"/>
      <c r="H294" s="238">
        <v>2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132</v>
      </c>
      <c r="AU294" s="244" t="s">
        <v>82</v>
      </c>
      <c r="AV294" s="14" t="s">
        <v>128</v>
      </c>
      <c r="AW294" s="14" t="s">
        <v>34</v>
      </c>
      <c r="AX294" s="14" t="s">
        <v>80</v>
      </c>
      <c r="AY294" s="244" t="s">
        <v>121</v>
      </c>
    </row>
    <row r="295" spans="1:65" s="2" customFormat="1" ht="16.5" customHeight="1">
      <c r="A295" s="38"/>
      <c r="B295" s="39"/>
      <c r="C295" s="245" t="s">
        <v>407</v>
      </c>
      <c r="D295" s="245" t="s">
        <v>230</v>
      </c>
      <c r="E295" s="246" t="s">
        <v>408</v>
      </c>
      <c r="F295" s="247" t="s">
        <v>409</v>
      </c>
      <c r="G295" s="248" t="s">
        <v>305</v>
      </c>
      <c r="H295" s="249">
        <v>2</v>
      </c>
      <c r="I295" s="250"/>
      <c r="J295" s="251">
        <f>ROUND(I295*H295,2)</f>
        <v>0</v>
      </c>
      <c r="K295" s="247" t="s">
        <v>127</v>
      </c>
      <c r="L295" s="252"/>
      <c r="M295" s="253" t="s">
        <v>28</v>
      </c>
      <c r="N295" s="254" t="s">
        <v>43</v>
      </c>
      <c r="O295" s="84"/>
      <c r="P295" s="213">
        <f>O295*H295</f>
        <v>0</v>
      </c>
      <c r="Q295" s="213">
        <v>0.0245</v>
      </c>
      <c r="R295" s="213">
        <f>Q295*H295</f>
        <v>0.049</v>
      </c>
      <c r="S295" s="213">
        <v>0</v>
      </c>
      <c r="T295" s="214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5" t="s">
        <v>168</v>
      </c>
      <c r="AT295" s="215" t="s">
        <v>230</v>
      </c>
      <c r="AU295" s="215" t="s">
        <v>82</v>
      </c>
      <c r="AY295" s="17" t="s">
        <v>121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7" t="s">
        <v>80</v>
      </c>
      <c r="BK295" s="216">
        <f>ROUND(I295*H295,2)</f>
        <v>0</v>
      </c>
      <c r="BL295" s="17" t="s">
        <v>128</v>
      </c>
      <c r="BM295" s="215" t="s">
        <v>410</v>
      </c>
    </row>
    <row r="296" spans="1:51" s="13" customFormat="1" ht="12">
      <c r="A296" s="13"/>
      <c r="B296" s="222"/>
      <c r="C296" s="223"/>
      <c r="D296" s="224" t="s">
        <v>132</v>
      </c>
      <c r="E296" s="225" t="s">
        <v>28</v>
      </c>
      <c r="F296" s="226" t="s">
        <v>82</v>
      </c>
      <c r="G296" s="223"/>
      <c r="H296" s="227">
        <v>2</v>
      </c>
      <c r="I296" s="228"/>
      <c r="J296" s="223"/>
      <c r="K296" s="223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132</v>
      </c>
      <c r="AU296" s="233" t="s">
        <v>82</v>
      </c>
      <c r="AV296" s="13" t="s">
        <v>82</v>
      </c>
      <c r="AW296" s="13" t="s">
        <v>34</v>
      </c>
      <c r="AX296" s="13" t="s">
        <v>72</v>
      </c>
      <c r="AY296" s="233" t="s">
        <v>121</v>
      </c>
    </row>
    <row r="297" spans="1:51" s="14" customFormat="1" ht="12">
      <c r="A297" s="14"/>
      <c r="B297" s="234"/>
      <c r="C297" s="235"/>
      <c r="D297" s="224" t="s">
        <v>132</v>
      </c>
      <c r="E297" s="236" t="s">
        <v>28</v>
      </c>
      <c r="F297" s="237" t="s">
        <v>134</v>
      </c>
      <c r="G297" s="235"/>
      <c r="H297" s="238">
        <v>2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132</v>
      </c>
      <c r="AU297" s="244" t="s">
        <v>82</v>
      </c>
      <c r="AV297" s="14" t="s">
        <v>128</v>
      </c>
      <c r="AW297" s="14" t="s">
        <v>34</v>
      </c>
      <c r="AX297" s="14" t="s">
        <v>80</v>
      </c>
      <c r="AY297" s="244" t="s">
        <v>121</v>
      </c>
    </row>
    <row r="298" spans="1:65" s="2" customFormat="1" ht="16.5" customHeight="1">
      <c r="A298" s="38"/>
      <c r="B298" s="39"/>
      <c r="C298" s="245" t="s">
        <v>411</v>
      </c>
      <c r="D298" s="245" t="s">
        <v>230</v>
      </c>
      <c r="E298" s="246" t="s">
        <v>412</v>
      </c>
      <c r="F298" s="247" t="s">
        <v>413</v>
      </c>
      <c r="G298" s="248" t="s">
        <v>305</v>
      </c>
      <c r="H298" s="249">
        <v>2</v>
      </c>
      <c r="I298" s="250"/>
      <c r="J298" s="251">
        <f>ROUND(I298*H298,2)</f>
        <v>0</v>
      </c>
      <c r="K298" s="247" t="s">
        <v>127</v>
      </c>
      <c r="L298" s="252"/>
      <c r="M298" s="253" t="s">
        <v>28</v>
      </c>
      <c r="N298" s="254" t="s">
        <v>43</v>
      </c>
      <c r="O298" s="84"/>
      <c r="P298" s="213">
        <f>O298*H298</f>
        <v>0</v>
      </c>
      <c r="Q298" s="213">
        <v>0.004</v>
      </c>
      <c r="R298" s="213">
        <f>Q298*H298</f>
        <v>0.008</v>
      </c>
      <c r="S298" s="213">
        <v>0</v>
      </c>
      <c r="T298" s="214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15" t="s">
        <v>168</v>
      </c>
      <c r="AT298" s="215" t="s">
        <v>230</v>
      </c>
      <c r="AU298" s="215" t="s">
        <v>82</v>
      </c>
      <c r="AY298" s="17" t="s">
        <v>121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7" t="s">
        <v>80</v>
      </c>
      <c r="BK298" s="216">
        <f>ROUND(I298*H298,2)</f>
        <v>0</v>
      </c>
      <c r="BL298" s="17" t="s">
        <v>128</v>
      </c>
      <c r="BM298" s="215" t="s">
        <v>414</v>
      </c>
    </row>
    <row r="299" spans="1:51" s="13" customFormat="1" ht="12">
      <c r="A299" s="13"/>
      <c r="B299" s="222"/>
      <c r="C299" s="223"/>
      <c r="D299" s="224" t="s">
        <v>132</v>
      </c>
      <c r="E299" s="225" t="s">
        <v>28</v>
      </c>
      <c r="F299" s="226" t="s">
        <v>82</v>
      </c>
      <c r="G299" s="223"/>
      <c r="H299" s="227">
        <v>2</v>
      </c>
      <c r="I299" s="228"/>
      <c r="J299" s="223"/>
      <c r="K299" s="223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132</v>
      </c>
      <c r="AU299" s="233" t="s">
        <v>82</v>
      </c>
      <c r="AV299" s="13" t="s">
        <v>82</v>
      </c>
      <c r="AW299" s="13" t="s">
        <v>34</v>
      </c>
      <c r="AX299" s="13" t="s">
        <v>72</v>
      </c>
      <c r="AY299" s="233" t="s">
        <v>121</v>
      </c>
    </row>
    <row r="300" spans="1:51" s="14" customFormat="1" ht="12">
      <c r="A300" s="14"/>
      <c r="B300" s="234"/>
      <c r="C300" s="235"/>
      <c r="D300" s="224" t="s">
        <v>132</v>
      </c>
      <c r="E300" s="236" t="s">
        <v>28</v>
      </c>
      <c r="F300" s="237" t="s">
        <v>134</v>
      </c>
      <c r="G300" s="235"/>
      <c r="H300" s="238">
        <v>2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132</v>
      </c>
      <c r="AU300" s="244" t="s">
        <v>82</v>
      </c>
      <c r="AV300" s="14" t="s">
        <v>128</v>
      </c>
      <c r="AW300" s="14" t="s">
        <v>34</v>
      </c>
      <c r="AX300" s="14" t="s">
        <v>80</v>
      </c>
      <c r="AY300" s="244" t="s">
        <v>121</v>
      </c>
    </row>
    <row r="301" spans="1:65" s="2" customFormat="1" ht="16.5" customHeight="1">
      <c r="A301" s="38"/>
      <c r="B301" s="39"/>
      <c r="C301" s="245" t="s">
        <v>415</v>
      </c>
      <c r="D301" s="245" t="s">
        <v>230</v>
      </c>
      <c r="E301" s="246" t="s">
        <v>416</v>
      </c>
      <c r="F301" s="247" t="s">
        <v>417</v>
      </c>
      <c r="G301" s="248" t="s">
        <v>305</v>
      </c>
      <c r="H301" s="249">
        <v>15</v>
      </c>
      <c r="I301" s="250"/>
      <c r="J301" s="251">
        <f>ROUND(I301*H301,2)</f>
        <v>0</v>
      </c>
      <c r="K301" s="247" t="s">
        <v>28</v>
      </c>
      <c r="L301" s="252"/>
      <c r="M301" s="253" t="s">
        <v>28</v>
      </c>
      <c r="N301" s="254" t="s">
        <v>43</v>
      </c>
      <c r="O301" s="8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5" t="s">
        <v>168</v>
      </c>
      <c r="AT301" s="215" t="s">
        <v>230</v>
      </c>
      <c r="AU301" s="215" t="s">
        <v>82</v>
      </c>
      <c r="AY301" s="17" t="s">
        <v>121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7" t="s">
        <v>80</v>
      </c>
      <c r="BK301" s="216">
        <f>ROUND(I301*H301,2)</f>
        <v>0</v>
      </c>
      <c r="BL301" s="17" t="s">
        <v>128</v>
      </c>
      <c r="BM301" s="215" t="s">
        <v>418</v>
      </c>
    </row>
    <row r="302" spans="1:51" s="13" customFormat="1" ht="12">
      <c r="A302" s="13"/>
      <c r="B302" s="222"/>
      <c r="C302" s="223"/>
      <c r="D302" s="224" t="s">
        <v>132</v>
      </c>
      <c r="E302" s="225" t="s">
        <v>28</v>
      </c>
      <c r="F302" s="226" t="s">
        <v>8</v>
      </c>
      <c r="G302" s="223"/>
      <c r="H302" s="227">
        <v>15</v>
      </c>
      <c r="I302" s="228"/>
      <c r="J302" s="223"/>
      <c r="K302" s="223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132</v>
      </c>
      <c r="AU302" s="233" t="s">
        <v>82</v>
      </c>
      <c r="AV302" s="13" t="s">
        <v>82</v>
      </c>
      <c r="AW302" s="13" t="s">
        <v>34</v>
      </c>
      <c r="AX302" s="13" t="s">
        <v>72</v>
      </c>
      <c r="AY302" s="233" t="s">
        <v>121</v>
      </c>
    </row>
    <row r="303" spans="1:51" s="14" customFormat="1" ht="12">
      <c r="A303" s="14"/>
      <c r="B303" s="234"/>
      <c r="C303" s="235"/>
      <c r="D303" s="224" t="s">
        <v>132</v>
      </c>
      <c r="E303" s="236" t="s">
        <v>28</v>
      </c>
      <c r="F303" s="237" t="s">
        <v>134</v>
      </c>
      <c r="G303" s="235"/>
      <c r="H303" s="238">
        <v>15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132</v>
      </c>
      <c r="AU303" s="244" t="s">
        <v>82</v>
      </c>
      <c r="AV303" s="14" t="s">
        <v>128</v>
      </c>
      <c r="AW303" s="14" t="s">
        <v>34</v>
      </c>
      <c r="AX303" s="14" t="s">
        <v>80</v>
      </c>
      <c r="AY303" s="244" t="s">
        <v>121</v>
      </c>
    </row>
    <row r="304" spans="1:65" s="2" customFormat="1" ht="16.5" customHeight="1">
      <c r="A304" s="38"/>
      <c r="B304" s="39"/>
      <c r="C304" s="245" t="s">
        <v>419</v>
      </c>
      <c r="D304" s="245" t="s">
        <v>230</v>
      </c>
      <c r="E304" s="246" t="s">
        <v>420</v>
      </c>
      <c r="F304" s="247" t="s">
        <v>421</v>
      </c>
      <c r="G304" s="248" t="s">
        <v>305</v>
      </c>
      <c r="H304" s="249">
        <v>4</v>
      </c>
      <c r="I304" s="250"/>
      <c r="J304" s="251">
        <f>ROUND(I304*H304,2)</f>
        <v>0</v>
      </c>
      <c r="K304" s="247" t="s">
        <v>28</v>
      </c>
      <c r="L304" s="252"/>
      <c r="M304" s="253" t="s">
        <v>28</v>
      </c>
      <c r="N304" s="254" t="s">
        <v>43</v>
      </c>
      <c r="O304" s="84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15" t="s">
        <v>168</v>
      </c>
      <c r="AT304" s="215" t="s">
        <v>230</v>
      </c>
      <c r="AU304" s="215" t="s">
        <v>82</v>
      </c>
      <c r="AY304" s="17" t="s">
        <v>121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80</v>
      </c>
      <c r="BK304" s="216">
        <f>ROUND(I304*H304,2)</f>
        <v>0</v>
      </c>
      <c r="BL304" s="17" t="s">
        <v>128</v>
      </c>
      <c r="BM304" s="215" t="s">
        <v>422</v>
      </c>
    </row>
    <row r="305" spans="1:51" s="13" customFormat="1" ht="12">
      <c r="A305" s="13"/>
      <c r="B305" s="222"/>
      <c r="C305" s="223"/>
      <c r="D305" s="224" t="s">
        <v>132</v>
      </c>
      <c r="E305" s="225" t="s">
        <v>28</v>
      </c>
      <c r="F305" s="226" t="s">
        <v>128</v>
      </c>
      <c r="G305" s="223"/>
      <c r="H305" s="227">
        <v>4</v>
      </c>
      <c r="I305" s="228"/>
      <c r="J305" s="223"/>
      <c r="K305" s="223"/>
      <c r="L305" s="229"/>
      <c r="M305" s="230"/>
      <c r="N305" s="231"/>
      <c r="O305" s="231"/>
      <c r="P305" s="231"/>
      <c r="Q305" s="231"/>
      <c r="R305" s="231"/>
      <c r="S305" s="231"/>
      <c r="T305" s="23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3" t="s">
        <v>132</v>
      </c>
      <c r="AU305" s="233" t="s">
        <v>82</v>
      </c>
      <c r="AV305" s="13" t="s">
        <v>82</v>
      </c>
      <c r="AW305" s="13" t="s">
        <v>34</v>
      </c>
      <c r="AX305" s="13" t="s">
        <v>72</v>
      </c>
      <c r="AY305" s="233" t="s">
        <v>121</v>
      </c>
    </row>
    <row r="306" spans="1:51" s="14" customFormat="1" ht="12">
      <c r="A306" s="14"/>
      <c r="B306" s="234"/>
      <c r="C306" s="235"/>
      <c r="D306" s="224" t="s">
        <v>132</v>
      </c>
      <c r="E306" s="236" t="s">
        <v>28</v>
      </c>
      <c r="F306" s="237" t="s">
        <v>134</v>
      </c>
      <c r="G306" s="235"/>
      <c r="H306" s="238">
        <v>4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132</v>
      </c>
      <c r="AU306" s="244" t="s">
        <v>82</v>
      </c>
      <c r="AV306" s="14" t="s">
        <v>128</v>
      </c>
      <c r="AW306" s="14" t="s">
        <v>34</v>
      </c>
      <c r="AX306" s="14" t="s">
        <v>80</v>
      </c>
      <c r="AY306" s="244" t="s">
        <v>121</v>
      </c>
    </row>
    <row r="307" spans="1:65" s="2" customFormat="1" ht="16.5" customHeight="1">
      <c r="A307" s="38"/>
      <c r="B307" s="39"/>
      <c r="C307" s="204" t="s">
        <v>423</v>
      </c>
      <c r="D307" s="204" t="s">
        <v>123</v>
      </c>
      <c r="E307" s="205" t="s">
        <v>424</v>
      </c>
      <c r="F307" s="206" t="s">
        <v>425</v>
      </c>
      <c r="G307" s="207" t="s">
        <v>147</v>
      </c>
      <c r="H307" s="208">
        <v>230</v>
      </c>
      <c r="I307" s="209"/>
      <c r="J307" s="210">
        <f>ROUND(I307*H307,2)</f>
        <v>0</v>
      </c>
      <c r="K307" s="206" t="s">
        <v>127</v>
      </c>
      <c r="L307" s="44"/>
      <c r="M307" s="211" t="s">
        <v>28</v>
      </c>
      <c r="N307" s="212" t="s">
        <v>43</v>
      </c>
      <c r="O307" s="8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5" t="s">
        <v>128</v>
      </c>
      <c r="AT307" s="215" t="s">
        <v>123</v>
      </c>
      <c r="AU307" s="215" t="s">
        <v>82</v>
      </c>
      <c r="AY307" s="17" t="s">
        <v>121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7" t="s">
        <v>80</v>
      </c>
      <c r="BK307" s="216">
        <f>ROUND(I307*H307,2)</f>
        <v>0</v>
      </c>
      <c r="BL307" s="17" t="s">
        <v>128</v>
      </c>
      <c r="BM307" s="215" t="s">
        <v>426</v>
      </c>
    </row>
    <row r="308" spans="1:47" s="2" customFormat="1" ht="12">
      <c r="A308" s="38"/>
      <c r="B308" s="39"/>
      <c r="C308" s="40"/>
      <c r="D308" s="217" t="s">
        <v>130</v>
      </c>
      <c r="E308" s="40"/>
      <c r="F308" s="218" t="s">
        <v>427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130</v>
      </c>
      <c r="AU308" s="17" t="s">
        <v>82</v>
      </c>
    </row>
    <row r="309" spans="1:51" s="13" customFormat="1" ht="12">
      <c r="A309" s="13"/>
      <c r="B309" s="222"/>
      <c r="C309" s="223"/>
      <c r="D309" s="224" t="s">
        <v>132</v>
      </c>
      <c r="E309" s="225" t="s">
        <v>28</v>
      </c>
      <c r="F309" s="226" t="s">
        <v>348</v>
      </c>
      <c r="G309" s="223"/>
      <c r="H309" s="227">
        <v>230</v>
      </c>
      <c r="I309" s="228"/>
      <c r="J309" s="223"/>
      <c r="K309" s="223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132</v>
      </c>
      <c r="AU309" s="233" t="s">
        <v>82</v>
      </c>
      <c r="AV309" s="13" t="s">
        <v>82</v>
      </c>
      <c r="AW309" s="13" t="s">
        <v>34</v>
      </c>
      <c r="AX309" s="13" t="s">
        <v>72</v>
      </c>
      <c r="AY309" s="233" t="s">
        <v>121</v>
      </c>
    </row>
    <row r="310" spans="1:51" s="14" customFormat="1" ht="12">
      <c r="A310" s="14"/>
      <c r="B310" s="234"/>
      <c r="C310" s="235"/>
      <c r="D310" s="224" t="s">
        <v>132</v>
      </c>
      <c r="E310" s="236" t="s">
        <v>28</v>
      </c>
      <c r="F310" s="237" t="s">
        <v>134</v>
      </c>
      <c r="G310" s="235"/>
      <c r="H310" s="238">
        <v>230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132</v>
      </c>
      <c r="AU310" s="244" t="s">
        <v>82</v>
      </c>
      <c r="AV310" s="14" t="s">
        <v>128</v>
      </c>
      <c r="AW310" s="14" t="s">
        <v>34</v>
      </c>
      <c r="AX310" s="14" t="s">
        <v>80</v>
      </c>
      <c r="AY310" s="244" t="s">
        <v>121</v>
      </c>
    </row>
    <row r="311" spans="1:65" s="2" customFormat="1" ht="16.5" customHeight="1">
      <c r="A311" s="38"/>
      <c r="B311" s="39"/>
      <c r="C311" s="204" t="s">
        <v>428</v>
      </c>
      <c r="D311" s="204" t="s">
        <v>123</v>
      </c>
      <c r="E311" s="205" t="s">
        <v>429</v>
      </c>
      <c r="F311" s="206" t="s">
        <v>430</v>
      </c>
      <c r="G311" s="207" t="s">
        <v>147</v>
      </c>
      <c r="H311" s="208">
        <v>230</v>
      </c>
      <c r="I311" s="209"/>
      <c r="J311" s="210">
        <f>ROUND(I311*H311,2)</f>
        <v>0</v>
      </c>
      <c r="K311" s="206" t="s">
        <v>127</v>
      </c>
      <c r="L311" s="44"/>
      <c r="M311" s="211" t="s">
        <v>28</v>
      </c>
      <c r="N311" s="212" t="s">
        <v>43</v>
      </c>
      <c r="O311" s="8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128</v>
      </c>
      <c r="AT311" s="215" t="s">
        <v>123</v>
      </c>
      <c r="AU311" s="215" t="s">
        <v>82</v>
      </c>
      <c r="AY311" s="17" t="s">
        <v>121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80</v>
      </c>
      <c r="BK311" s="216">
        <f>ROUND(I311*H311,2)</f>
        <v>0</v>
      </c>
      <c r="BL311" s="17" t="s">
        <v>128</v>
      </c>
      <c r="BM311" s="215" t="s">
        <v>431</v>
      </c>
    </row>
    <row r="312" spans="1:47" s="2" customFormat="1" ht="12">
      <c r="A312" s="38"/>
      <c r="B312" s="39"/>
      <c r="C312" s="40"/>
      <c r="D312" s="217" t="s">
        <v>130</v>
      </c>
      <c r="E312" s="40"/>
      <c r="F312" s="218" t="s">
        <v>432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130</v>
      </c>
      <c r="AU312" s="17" t="s">
        <v>82</v>
      </c>
    </row>
    <row r="313" spans="1:51" s="13" customFormat="1" ht="12">
      <c r="A313" s="13"/>
      <c r="B313" s="222"/>
      <c r="C313" s="223"/>
      <c r="D313" s="224" t="s">
        <v>132</v>
      </c>
      <c r="E313" s="225" t="s">
        <v>28</v>
      </c>
      <c r="F313" s="226" t="s">
        <v>348</v>
      </c>
      <c r="G313" s="223"/>
      <c r="H313" s="227">
        <v>230</v>
      </c>
      <c r="I313" s="228"/>
      <c r="J313" s="223"/>
      <c r="K313" s="223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132</v>
      </c>
      <c r="AU313" s="233" t="s">
        <v>82</v>
      </c>
      <c r="AV313" s="13" t="s">
        <v>82</v>
      </c>
      <c r="AW313" s="13" t="s">
        <v>34</v>
      </c>
      <c r="AX313" s="13" t="s">
        <v>72</v>
      </c>
      <c r="AY313" s="233" t="s">
        <v>121</v>
      </c>
    </row>
    <row r="314" spans="1:51" s="14" customFormat="1" ht="12">
      <c r="A314" s="14"/>
      <c r="B314" s="234"/>
      <c r="C314" s="235"/>
      <c r="D314" s="224" t="s">
        <v>132</v>
      </c>
      <c r="E314" s="236" t="s">
        <v>28</v>
      </c>
      <c r="F314" s="237" t="s">
        <v>134</v>
      </c>
      <c r="G314" s="235"/>
      <c r="H314" s="238">
        <v>230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132</v>
      </c>
      <c r="AU314" s="244" t="s">
        <v>82</v>
      </c>
      <c r="AV314" s="14" t="s">
        <v>128</v>
      </c>
      <c r="AW314" s="14" t="s">
        <v>34</v>
      </c>
      <c r="AX314" s="14" t="s">
        <v>80</v>
      </c>
      <c r="AY314" s="244" t="s">
        <v>121</v>
      </c>
    </row>
    <row r="315" spans="1:65" s="2" customFormat="1" ht="16.5" customHeight="1">
      <c r="A315" s="38"/>
      <c r="B315" s="39"/>
      <c r="C315" s="204" t="s">
        <v>433</v>
      </c>
      <c r="D315" s="204" t="s">
        <v>123</v>
      </c>
      <c r="E315" s="205" t="s">
        <v>434</v>
      </c>
      <c r="F315" s="206" t="s">
        <v>435</v>
      </c>
      <c r="G315" s="207" t="s">
        <v>305</v>
      </c>
      <c r="H315" s="208">
        <v>3</v>
      </c>
      <c r="I315" s="209"/>
      <c r="J315" s="210">
        <f>ROUND(I315*H315,2)</f>
        <v>0</v>
      </c>
      <c r="K315" s="206" t="s">
        <v>127</v>
      </c>
      <c r="L315" s="44"/>
      <c r="M315" s="211" t="s">
        <v>28</v>
      </c>
      <c r="N315" s="212" t="s">
        <v>43</v>
      </c>
      <c r="O315" s="84"/>
      <c r="P315" s="213">
        <f>O315*H315</f>
        <v>0</v>
      </c>
      <c r="Q315" s="213">
        <v>0.45937</v>
      </c>
      <c r="R315" s="213">
        <f>Q315*H315</f>
        <v>1.37811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128</v>
      </c>
      <c r="AT315" s="215" t="s">
        <v>123</v>
      </c>
      <c r="AU315" s="215" t="s">
        <v>82</v>
      </c>
      <c r="AY315" s="17" t="s">
        <v>121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80</v>
      </c>
      <c r="BK315" s="216">
        <f>ROUND(I315*H315,2)</f>
        <v>0</v>
      </c>
      <c r="BL315" s="17" t="s">
        <v>128</v>
      </c>
      <c r="BM315" s="215" t="s">
        <v>436</v>
      </c>
    </row>
    <row r="316" spans="1:47" s="2" customFormat="1" ht="12">
      <c r="A316" s="38"/>
      <c r="B316" s="39"/>
      <c r="C316" s="40"/>
      <c r="D316" s="217" t="s">
        <v>130</v>
      </c>
      <c r="E316" s="40"/>
      <c r="F316" s="218" t="s">
        <v>437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130</v>
      </c>
      <c r="AU316" s="17" t="s">
        <v>82</v>
      </c>
    </row>
    <row r="317" spans="1:51" s="13" customFormat="1" ht="12">
      <c r="A317" s="13"/>
      <c r="B317" s="222"/>
      <c r="C317" s="223"/>
      <c r="D317" s="224" t="s">
        <v>132</v>
      </c>
      <c r="E317" s="225" t="s">
        <v>28</v>
      </c>
      <c r="F317" s="226" t="s">
        <v>139</v>
      </c>
      <c r="G317" s="223"/>
      <c r="H317" s="227">
        <v>3</v>
      </c>
      <c r="I317" s="228"/>
      <c r="J317" s="223"/>
      <c r="K317" s="223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132</v>
      </c>
      <c r="AU317" s="233" t="s">
        <v>82</v>
      </c>
      <c r="AV317" s="13" t="s">
        <v>82</v>
      </c>
      <c r="AW317" s="13" t="s">
        <v>34</v>
      </c>
      <c r="AX317" s="13" t="s">
        <v>72</v>
      </c>
      <c r="AY317" s="233" t="s">
        <v>121</v>
      </c>
    </row>
    <row r="318" spans="1:51" s="14" customFormat="1" ht="12">
      <c r="A318" s="14"/>
      <c r="B318" s="234"/>
      <c r="C318" s="235"/>
      <c r="D318" s="224" t="s">
        <v>132</v>
      </c>
      <c r="E318" s="236" t="s">
        <v>28</v>
      </c>
      <c r="F318" s="237" t="s">
        <v>134</v>
      </c>
      <c r="G318" s="235"/>
      <c r="H318" s="238">
        <v>3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132</v>
      </c>
      <c r="AU318" s="244" t="s">
        <v>82</v>
      </c>
      <c r="AV318" s="14" t="s">
        <v>128</v>
      </c>
      <c r="AW318" s="14" t="s">
        <v>34</v>
      </c>
      <c r="AX318" s="14" t="s">
        <v>80</v>
      </c>
      <c r="AY318" s="244" t="s">
        <v>121</v>
      </c>
    </row>
    <row r="319" spans="1:65" s="2" customFormat="1" ht="16.5" customHeight="1">
      <c r="A319" s="38"/>
      <c r="B319" s="39"/>
      <c r="C319" s="204" t="s">
        <v>438</v>
      </c>
      <c r="D319" s="204" t="s">
        <v>123</v>
      </c>
      <c r="E319" s="205" t="s">
        <v>439</v>
      </c>
      <c r="F319" s="206" t="s">
        <v>440</v>
      </c>
      <c r="G319" s="207" t="s">
        <v>305</v>
      </c>
      <c r="H319" s="208">
        <v>1</v>
      </c>
      <c r="I319" s="209"/>
      <c r="J319" s="210">
        <f>ROUND(I319*H319,2)</f>
        <v>0</v>
      </c>
      <c r="K319" s="206" t="s">
        <v>127</v>
      </c>
      <c r="L319" s="44"/>
      <c r="M319" s="211" t="s">
        <v>28</v>
      </c>
      <c r="N319" s="212" t="s">
        <v>43</v>
      </c>
      <c r="O319" s="84"/>
      <c r="P319" s="213">
        <f>O319*H319</f>
        <v>0</v>
      </c>
      <c r="Q319" s="213">
        <v>0.32906</v>
      </c>
      <c r="R319" s="213">
        <f>Q319*H319</f>
        <v>0.32906</v>
      </c>
      <c r="S319" s="213">
        <v>0</v>
      </c>
      <c r="T319" s="214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15" t="s">
        <v>128</v>
      </c>
      <c r="AT319" s="215" t="s">
        <v>123</v>
      </c>
      <c r="AU319" s="215" t="s">
        <v>82</v>
      </c>
      <c r="AY319" s="17" t="s">
        <v>121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7" t="s">
        <v>80</v>
      </c>
      <c r="BK319" s="216">
        <f>ROUND(I319*H319,2)</f>
        <v>0</v>
      </c>
      <c r="BL319" s="17" t="s">
        <v>128</v>
      </c>
      <c r="BM319" s="215" t="s">
        <v>441</v>
      </c>
    </row>
    <row r="320" spans="1:47" s="2" customFormat="1" ht="12">
      <c r="A320" s="38"/>
      <c r="B320" s="39"/>
      <c r="C320" s="40"/>
      <c r="D320" s="217" t="s">
        <v>130</v>
      </c>
      <c r="E320" s="40"/>
      <c r="F320" s="218" t="s">
        <v>442</v>
      </c>
      <c r="G320" s="40"/>
      <c r="H320" s="40"/>
      <c r="I320" s="219"/>
      <c r="J320" s="40"/>
      <c r="K320" s="40"/>
      <c r="L320" s="44"/>
      <c r="M320" s="220"/>
      <c r="N320" s="221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130</v>
      </c>
      <c r="AU320" s="17" t="s">
        <v>82</v>
      </c>
    </row>
    <row r="321" spans="1:51" s="13" customFormat="1" ht="12">
      <c r="A321" s="13"/>
      <c r="B321" s="222"/>
      <c r="C321" s="223"/>
      <c r="D321" s="224" t="s">
        <v>132</v>
      </c>
      <c r="E321" s="225" t="s">
        <v>28</v>
      </c>
      <c r="F321" s="226" t="s">
        <v>80</v>
      </c>
      <c r="G321" s="223"/>
      <c r="H321" s="227">
        <v>1</v>
      </c>
      <c r="I321" s="228"/>
      <c r="J321" s="223"/>
      <c r="K321" s="223"/>
      <c r="L321" s="229"/>
      <c r="M321" s="230"/>
      <c r="N321" s="231"/>
      <c r="O321" s="231"/>
      <c r="P321" s="231"/>
      <c r="Q321" s="231"/>
      <c r="R321" s="231"/>
      <c r="S321" s="231"/>
      <c r="T321" s="23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3" t="s">
        <v>132</v>
      </c>
      <c r="AU321" s="233" t="s">
        <v>82</v>
      </c>
      <c r="AV321" s="13" t="s">
        <v>82</v>
      </c>
      <c r="AW321" s="13" t="s">
        <v>34</v>
      </c>
      <c r="AX321" s="13" t="s">
        <v>72</v>
      </c>
      <c r="AY321" s="233" t="s">
        <v>121</v>
      </c>
    </row>
    <row r="322" spans="1:51" s="14" customFormat="1" ht="12">
      <c r="A322" s="14"/>
      <c r="B322" s="234"/>
      <c r="C322" s="235"/>
      <c r="D322" s="224" t="s">
        <v>132</v>
      </c>
      <c r="E322" s="236" t="s">
        <v>28</v>
      </c>
      <c r="F322" s="237" t="s">
        <v>134</v>
      </c>
      <c r="G322" s="235"/>
      <c r="H322" s="238">
        <v>1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132</v>
      </c>
      <c r="AU322" s="244" t="s">
        <v>82</v>
      </c>
      <c r="AV322" s="14" t="s">
        <v>128</v>
      </c>
      <c r="AW322" s="14" t="s">
        <v>34</v>
      </c>
      <c r="AX322" s="14" t="s">
        <v>80</v>
      </c>
      <c r="AY322" s="244" t="s">
        <v>121</v>
      </c>
    </row>
    <row r="323" spans="1:65" s="2" customFormat="1" ht="16.5" customHeight="1">
      <c r="A323" s="38"/>
      <c r="B323" s="39"/>
      <c r="C323" s="245" t="s">
        <v>443</v>
      </c>
      <c r="D323" s="245" t="s">
        <v>230</v>
      </c>
      <c r="E323" s="246" t="s">
        <v>444</v>
      </c>
      <c r="F323" s="247" t="s">
        <v>445</v>
      </c>
      <c r="G323" s="248" t="s">
        <v>305</v>
      </c>
      <c r="H323" s="249">
        <v>1</v>
      </c>
      <c r="I323" s="250"/>
      <c r="J323" s="251">
        <f>ROUND(I323*H323,2)</f>
        <v>0</v>
      </c>
      <c r="K323" s="247" t="s">
        <v>127</v>
      </c>
      <c r="L323" s="252"/>
      <c r="M323" s="253" t="s">
        <v>28</v>
      </c>
      <c r="N323" s="254" t="s">
        <v>43</v>
      </c>
      <c r="O323" s="84"/>
      <c r="P323" s="213">
        <f>O323*H323</f>
        <v>0</v>
      </c>
      <c r="Q323" s="213">
        <v>0.0295</v>
      </c>
      <c r="R323" s="213">
        <f>Q323*H323</f>
        <v>0.0295</v>
      </c>
      <c r="S323" s="213">
        <v>0</v>
      </c>
      <c r="T323" s="21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5" t="s">
        <v>168</v>
      </c>
      <c r="AT323" s="215" t="s">
        <v>230</v>
      </c>
      <c r="AU323" s="215" t="s">
        <v>82</v>
      </c>
      <c r="AY323" s="17" t="s">
        <v>121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7" t="s">
        <v>80</v>
      </c>
      <c r="BK323" s="216">
        <f>ROUND(I323*H323,2)</f>
        <v>0</v>
      </c>
      <c r="BL323" s="17" t="s">
        <v>128</v>
      </c>
      <c r="BM323" s="215" t="s">
        <v>446</v>
      </c>
    </row>
    <row r="324" spans="1:51" s="13" customFormat="1" ht="12">
      <c r="A324" s="13"/>
      <c r="B324" s="222"/>
      <c r="C324" s="223"/>
      <c r="D324" s="224" t="s">
        <v>132</v>
      </c>
      <c r="E324" s="225" t="s">
        <v>28</v>
      </c>
      <c r="F324" s="226" t="s">
        <v>80</v>
      </c>
      <c r="G324" s="223"/>
      <c r="H324" s="227">
        <v>1</v>
      </c>
      <c r="I324" s="228"/>
      <c r="J324" s="223"/>
      <c r="K324" s="223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132</v>
      </c>
      <c r="AU324" s="233" t="s">
        <v>82</v>
      </c>
      <c r="AV324" s="13" t="s">
        <v>82</v>
      </c>
      <c r="AW324" s="13" t="s">
        <v>34</v>
      </c>
      <c r="AX324" s="13" t="s">
        <v>72</v>
      </c>
      <c r="AY324" s="233" t="s">
        <v>121</v>
      </c>
    </row>
    <row r="325" spans="1:51" s="14" customFormat="1" ht="12">
      <c r="A325" s="14"/>
      <c r="B325" s="234"/>
      <c r="C325" s="235"/>
      <c r="D325" s="224" t="s">
        <v>132</v>
      </c>
      <c r="E325" s="236" t="s">
        <v>28</v>
      </c>
      <c r="F325" s="237" t="s">
        <v>134</v>
      </c>
      <c r="G325" s="235"/>
      <c r="H325" s="238">
        <v>1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4" t="s">
        <v>132</v>
      </c>
      <c r="AU325" s="244" t="s">
        <v>82</v>
      </c>
      <c r="AV325" s="14" t="s">
        <v>128</v>
      </c>
      <c r="AW325" s="14" t="s">
        <v>34</v>
      </c>
      <c r="AX325" s="14" t="s">
        <v>80</v>
      </c>
      <c r="AY325" s="244" t="s">
        <v>121</v>
      </c>
    </row>
    <row r="326" spans="1:65" s="2" customFormat="1" ht="16.5" customHeight="1">
      <c r="A326" s="38"/>
      <c r="B326" s="39"/>
      <c r="C326" s="245" t="s">
        <v>447</v>
      </c>
      <c r="D326" s="245" t="s">
        <v>230</v>
      </c>
      <c r="E326" s="246" t="s">
        <v>448</v>
      </c>
      <c r="F326" s="247" t="s">
        <v>449</v>
      </c>
      <c r="G326" s="248" t="s">
        <v>305</v>
      </c>
      <c r="H326" s="249">
        <v>1</v>
      </c>
      <c r="I326" s="250"/>
      <c r="J326" s="251">
        <f>ROUND(I326*H326,2)</f>
        <v>0</v>
      </c>
      <c r="K326" s="247" t="s">
        <v>127</v>
      </c>
      <c r="L326" s="252"/>
      <c r="M326" s="253" t="s">
        <v>28</v>
      </c>
      <c r="N326" s="254" t="s">
        <v>43</v>
      </c>
      <c r="O326" s="84"/>
      <c r="P326" s="213">
        <f>O326*H326</f>
        <v>0</v>
      </c>
      <c r="Q326" s="213">
        <v>0.0019</v>
      </c>
      <c r="R326" s="213">
        <f>Q326*H326</f>
        <v>0.0019</v>
      </c>
      <c r="S326" s="213">
        <v>0</v>
      </c>
      <c r="T326" s="21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15" t="s">
        <v>168</v>
      </c>
      <c r="AT326" s="215" t="s">
        <v>230</v>
      </c>
      <c r="AU326" s="215" t="s">
        <v>82</v>
      </c>
      <c r="AY326" s="17" t="s">
        <v>121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80</v>
      </c>
      <c r="BK326" s="216">
        <f>ROUND(I326*H326,2)</f>
        <v>0</v>
      </c>
      <c r="BL326" s="17" t="s">
        <v>128</v>
      </c>
      <c r="BM326" s="215" t="s">
        <v>450</v>
      </c>
    </row>
    <row r="327" spans="1:51" s="13" customFormat="1" ht="12">
      <c r="A327" s="13"/>
      <c r="B327" s="222"/>
      <c r="C327" s="223"/>
      <c r="D327" s="224" t="s">
        <v>132</v>
      </c>
      <c r="E327" s="225" t="s">
        <v>28</v>
      </c>
      <c r="F327" s="226" t="s">
        <v>80</v>
      </c>
      <c r="G327" s="223"/>
      <c r="H327" s="227">
        <v>1</v>
      </c>
      <c r="I327" s="228"/>
      <c r="J327" s="223"/>
      <c r="K327" s="223"/>
      <c r="L327" s="229"/>
      <c r="M327" s="230"/>
      <c r="N327" s="231"/>
      <c r="O327" s="231"/>
      <c r="P327" s="231"/>
      <c r="Q327" s="231"/>
      <c r="R327" s="231"/>
      <c r="S327" s="231"/>
      <c r="T327" s="23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3" t="s">
        <v>132</v>
      </c>
      <c r="AU327" s="233" t="s">
        <v>82</v>
      </c>
      <c r="AV327" s="13" t="s">
        <v>82</v>
      </c>
      <c r="AW327" s="13" t="s">
        <v>34</v>
      </c>
      <c r="AX327" s="13" t="s">
        <v>72</v>
      </c>
      <c r="AY327" s="233" t="s">
        <v>121</v>
      </c>
    </row>
    <row r="328" spans="1:51" s="14" customFormat="1" ht="12">
      <c r="A328" s="14"/>
      <c r="B328" s="234"/>
      <c r="C328" s="235"/>
      <c r="D328" s="224" t="s">
        <v>132</v>
      </c>
      <c r="E328" s="236" t="s">
        <v>28</v>
      </c>
      <c r="F328" s="237" t="s">
        <v>134</v>
      </c>
      <c r="G328" s="235"/>
      <c r="H328" s="238">
        <v>1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4" t="s">
        <v>132</v>
      </c>
      <c r="AU328" s="244" t="s">
        <v>82</v>
      </c>
      <c r="AV328" s="14" t="s">
        <v>128</v>
      </c>
      <c r="AW328" s="14" t="s">
        <v>34</v>
      </c>
      <c r="AX328" s="14" t="s">
        <v>80</v>
      </c>
      <c r="AY328" s="244" t="s">
        <v>121</v>
      </c>
    </row>
    <row r="329" spans="1:65" s="2" customFormat="1" ht="16.5" customHeight="1">
      <c r="A329" s="38"/>
      <c r="B329" s="39"/>
      <c r="C329" s="204" t="s">
        <v>451</v>
      </c>
      <c r="D329" s="204" t="s">
        <v>123</v>
      </c>
      <c r="E329" s="205" t="s">
        <v>452</v>
      </c>
      <c r="F329" s="206" t="s">
        <v>453</v>
      </c>
      <c r="G329" s="207" t="s">
        <v>305</v>
      </c>
      <c r="H329" s="208">
        <v>7</v>
      </c>
      <c r="I329" s="209"/>
      <c r="J329" s="210">
        <f>ROUND(I329*H329,2)</f>
        <v>0</v>
      </c>
      <c r="K329" s="206" t="s">
        <v>127</v>
      </c>
      <c r="L329" s="44"/>
      <c r="M329" s="211" t="s">
        <v>28</v>
      </c>
      <c r="N329" s="212" t="s">
        <v>43</v>
      </c>
      <c r="O329" s="84"/>
      <c r="P329" s="213">
        <f>O329*H329</f>
        <v>0</v>
      </c>
      <c r="Q329" s="213">
        <v>0.12303</v>
      </c>
      <c r="R329" s="213">
        <f>Q329*H329</f>
        <v>0.86121</v>
      </c>
      <c r="S329" s="213">
        <v>0</v>
      </c>
      <c r="T329" s="214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15" t="s">
        <v>128</v>
      </c>
      <c r="AT329" s="215" t="s">
        <v>123</v>
      </c>
      <c r="AU329" s="215" t="s">
        <v>82</v>
      </c>
      <c r="AY329" s="17" t="s">
        <v>121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7" t="s">
        <v>80</v>
      </c>
      <c r="BK329" s="216">
        <f>ROUND(I329*H329,2)</f>
        <v>0</v>
      </c>
      <c r="BL329" s="17" t="s">
        <v>128</v>
      </c>
      <c r="BM329" s="215" t="s">
        <v>454</v>
      </c>
    </row>
    <row r="330" spans="1:47" s="2" customFormat="1" ht="12">
      <c r="A330" s="38"/>
      <c r="B330" s="39"/>
      <c r="C330" s="40"/>
      <c r="D330" s="217" t="s">
        <v>130</v>
      </c>
      <c r="E330" s="40"/>
      <c r="F330" s="218" t="s">
        <v>455</v>
      </c>
      <c r="G330" s="40"/>
      <c r="H330" s="40"/>
      <c r="I330" s="219"/>
      <c r="J330" s="40"/>
      <c r="K330" s="40"/>
      <c r="L330" s="44"/>
      <c r="M330" s="220"/>
      <c r="N330" s="221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130</v>
      </c>
      <c r="AU330" s="17" t="s">
        <v>82</v>
      </c>
    </row>
    <row r="331" spans="1:51" s="13" customFormat="1" ht="12">
      <c r="A331" s="13"/>
      <c r="B331" s="222"/>
      <c r="C331" s="223"/>
      <c r="D331" s="224" t="s">
        <v>132</v>
      </c>
      <c r="E331" s="225" t="s">
        <v>28</v>
      </c>
      <c r="F331" s="226" t="s">
        <v>163</v>
      </c>
      <c r="G331" s="223"/>
      <c r="H331" s="227">
        <v>7</v>
      </c>
      <c r="I331" s="228"/>
      <c r="J331" s="223"/>
      <c r="K331" s="223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132</v>
      </c>
      <c r="AU331" s="233" t="s">
        <v>82</v>
      </c>
      <c r="AV331" s="13" t="s">
        <v>82</v>
      </c>
      <c r="AW331" s="13" t="s">
        <v>34</v>
      </c>
      <c r="AX331" s="13" t="s">
        <v>72</v>
      </c>
      <c r="AY331" s="233" t="s">
        <v>121</v>
      </c>
    </row>
    <row r="332" spans="1:51" s="14" customFormat="1" ht="12">
      <c r="A332" s="14"/>
      <c r="B332" s="234"/>
      <c r="C332" s="235"/>
      <c r="D332" s="224" t="s">
        <v>132</v>
      </c>
      <c r="E332" s="236" t="s">
        <v>28</v>
      </c>
      <c r="F332" s="237" t="s">
        <v>134</v>
      </c>
      <c r="G332" s="235"/>
      <c r="H332" s="238">
        <v>7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132</v>
      </c>
      <c r="AU332" s="244" t="s">
        <v>82</v>
      </c>
      <c r="AV332" s="14" t="s">
        <v>128</v>
      </c>
      <c r="AW332" s="14" t="s">
        <v>34</v>
      </c>
      <c r="AX332" s="14" t="s">
        <v>80</v>
      </c>
      <c r="AY332" s="244" t="s">
        <v>121</v>
      </c>
    </row>
    <row r="333" spans="1:65" s="2" customFormat="1" ht="16.5" customHeight="1">
      <c r="A333" s="38"/>
      <c r="B333" s="39"/>
      <c r="C333" s="245" t="s">
        <v>456</v>
      </c>
      <c r="D333" s="245" t="s">
        <v>230</v>
      </c>
      <c r="E333" s="246" t="s">
        <v>457</v>
      </c>
      <c r="F333" s="247" t="s">
        <v>458</v>
      </c>
      <c r="G333" s="248" t="s">
        <v>305</v>
      </c>
      <c r="H333" s="249">
        <v>7</v>
      </c>
      <c r="I333" s="250"/>
      <c r="J333" s="251">
        <f>ROUND(I333*H333,2)</f>
        <v>0</v>
      </c>
      <c r="K333" s="247" t="s">
        <v>127</v>
      </c>
      <c r="L333" s="252"/>
      <c r="M333" s="253" t="s">
        <v>28</v>
      </c>
      <c r="N333" s="254" t="s">
        <v>43</v>
      </c>
      <c r="O333" s="84"/>
      <c r="P333" s="213">
        <f>O333*H333</f>
        <v>0</v>
      </c>
      <c r="Q333" s="213">
        <v>0.0133</v>
      </c>
      <c r="R333" s="213">
        <f>Q333*H333</f>
        <v>0.09309999999999999</v>
      </c>
      <c r="S333" s="213">
        <v>0</v>
      </c>
      <c r="T333" s="214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15" t="s">
        <v>168</v>
      </c>
      <c r="AT333" s="215" t="s">
        <v>230</v>
      </c>
      <c r="AU333" s="215" t="s">
        <v>82</v>
      </c>
      <c r="AY333" s="17" t="s">
        <v>121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7" t="s">
        <v>80</v>
      </c>
      <c r="BK333" s="216">
        <f>ROUND(I333*H333,2)</f>
        <v>0</v>
      </c>
      <c r="BL333" s="17" t="s">
        <v>128</v>
      </c>
      <c r="BM333" s="215" t="s">
        <v>459</v>
      </c>
    </row>
    <row r="334" spans="1:51" s="13" customFormat="1" ht="12">
      <c r="A334" s="13"/>
      <c r="B334" s="222"/>
      <c r="C334" s="223"/>
      <c r="D334" s="224" t="s">
        <v>132</v>
      </c>
      <c r="E334" s="225" t="s">
        <v>28</v>
      </c>
      <c r="F334" s="226" t="s">
        <v>163</v>
      </c>
      <c r="G334" s="223"/>
      <c r="H334" s="227">
        <v>7</v>
      </c>
      <c r="I334" s="228"/>
      <c r="J334" s="223"/>
      <c r="K334" s="223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132</v>
      </c>
      <c r="AU334" s="233" t="s">
        <v>82</v>
      </c>
      <c r="AV334" s="13" t="s">
        <v>82</v>
      </c>
      <c r="AW334" s="13" t="s">
        <v>34</v>
      </c>
      <c r="AX334" s="13" t="s">
        <v>72</v>
      </c>
      <c r="AY334" s="233" t="s">
        <v>121</v>
      </c>
    </row>
    <row r="335" spans="1:51" s="14" customFormat="1" ht="12">
      <c r="A335" s="14"/>
      <c r="B335" s="234"/>
      <c r="C335" s="235"/>
      <c r="D335" s="224" t="s">
        <v>132</v>
      </c>
      <c r="E335" s="236" t="s">
        <v>28</v>
      </c>
      <c r="F335" s="237" t="s">
        <v>134</v>
      </c>
      <c r="G335" s="235"/>
      <c r="H335" s="238">
        <v>7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4" t="s">
        <v>132</v>
      </c>
      <c r="AU335" s="244" t="s">
        <v>82</v>
      </c>
      <c r="AV335" s="14" t="s">
        <v>128</v>
      </c>
      <c r="AW335" s="14" t="s">
        <v>34</v>
      </c>
      <c r="AX335" s="14" t="s">
        <v>80</v>
      </c>
      <c r="AY335" s="244" t="s">
        <v>121</v>
      </c>
    </row>
    <row r="336" spans="1:65" s="2" customFormat="1" ht="16.5" customHeight="1">
      <c r="A336" s="38"/>
      <c r="B336" s="39"/>
      <c r="C336" s="245" t="s">
        <v>460</v>
      </c>
      <c r="D336" s="245" t="s">
        <v>230</v>
      </c>
      <c r="E336" s="246" t="s">
        <v>461</v>
      </c>
      <c r="F336" s="247" t="s">
        <v>462</v>
      </c>
      <c r="G336" s="248" t="s">
        <v>305</v>
      </c>
      <c r="H336" s="249">
        <v>7</v>
      </c>
      <c r="I336" s="250"/>
      <c r="J336" s="251">
        <f>ROUND(I336*H336,2)</f>
        <v>0</v>
      </c>
      <c r="K336" s="247" t="s">
        <v>127</v>
      </c>
      <c r="L336" s="252"/>
      <c r="M336" s="253" t="s">
        <v>28</v>
      </c>
      <c r="N336" s="254" t="s">
        <v>43</v>
      </c>
      <c r="O336" s="84"/>
      <c r="P336" s="213">
        <f>O336*H336</f>
        <v>0</v>
      </c>
      <c r="Q336" s="213">
        <v>0.0009</v>
      </c>
      <c r="R336" s="213">
        <f>Q336*H336</f>
        <v>0.0063</v>
      </c>
      <c r="S336" s="213">
        <v>0</v>
      </c>
      <c r="T336" s="214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15" t="s">
        <v>168</v>
      </c>
      <c r="AT336" s="215" t="s">
        <v>230</v>
      </c>
      <c r="AU336" s="215" t="s">
        <v>82</v>
      </c>
      <c r="AY336" s="17" t="s">
        <v>121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7" t="s">
        <v>80</v>
      </c>
      <c r="BK336" s="216">
        <f>ROUND(I336*H336,2)</f>
        <v>0</v>
      </c>
      <c r="BL336" s="17" t="s">
        <v>128</v>
      </c>
      <c r="BM336" s="215" t="s">
        <v>463</v>
      </c>
    </row>
    <row r="337" spans="1:51" s="13" customFormat="1" ht="12">
      <c r="A337" s="13"/>
      <c r="B337" s="222"/>
      <c r="C337" s="223"/>
      <c r="D337" s="224" t="s">
        <v>132</v>
      </c>
      <c r="E337" s="225" t="s">
        <v>28</v>
      </c>
      <c r="F337" s="226" t="s">
        <v>163</v>
      </c>
      <c r="G337" s="223"/>
      <c r="H337" s="227">
        <v>7</v>
      </c>
      <c r="I337" s="228"/>
      <c r="J337" s="223"/>
      <c r="K337" s="223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132</v>
      </c>
      <c r="AU337" s="233" t="s">
        <v>82</v>
      </c>
      <c r="AV337" s="13" t="s">
        <v>82</v>
      </c>
      <c r="AW337" s="13" t="s">
        <v>34</v>
      </c>
      <c r="AX337" s="13" t="s">
        <v>72</v>
      </c>
      <c r="AY337" s="233" t="s">
        <v>121</v>
      </c>
    </row>
    <row r="338" spans="1:51" s="14" customFormat="1" ht="12">
      <c r="A338" s="14"/>
      <c r="B338" s="234"/>
      <c r="C338" s="235"/>
      <c r="D338" s="224" t="s">
        <v>132</v>
      </c>
      <c r="E338" s="236" t="s">
        <v>28</v>
      </c>
      <c r="F338" s="237" t="s">
        <v>134</v>
      </c>
      <c r="G338" s="235"/>
      <c r="H338" s="238">
        <v>7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132</v>
      </c>
      <c r="AU338" s="244" t="s">
        <v>82</v>
      </c>
      <c r="AV338" s="14" t="s">
        <v>128</v>
      </c>
      <c r="AW338" s="14" t="s">
        <v>34</v>
      </c>
      <c r="AX338" s="14" t="s">
        <v>80</v>
      </c>
      <c r="AY338" s="244" t="s">
        <v>121</v>
      </c>
    </row>
    <row r="339" spans="1:65" s="2" customFormat="1" ht="16.5" customHeight="1">
      <c r="A339" s="38"/>
      <c r="B339" s="39"/>
      <c r="C339" s="204" t="s">
        <v>464</v>
      </c>
      <c r="D339" s="204" t="s">
        <v>123</v>
      </c>
      <c r="E339" s="205" t="s">
        <v>465</v>
      </c>
      <c r="F339" s="206" t="s">
        <v>466</v>
      </c>
      <c r="G339" s="207" t="s">
        <v>305</v>
      </c>
      <c r="H339" s="208">
        <v>8</v>
      </c>
      <c r="I339" s="209"/>
      <c r="J339" s="210">
        <f>ROUND(I339*H339,2)</f>
        <v>0</v>
      </c>
      <c r="K339" s="206" t="s">
        <v>127</v>
      </c>
      <c r="L339" s="44"/>
      <c r="M339" s="211" t="s">
        <v>28</v>
      </c>
      <c r="N339" s="212" t="s">
        <v>43</v>
      </c>
      <c r="O339" s="84"/>
      <c r="P339" s="213">
        <f>O339*H339</f>
        <v>0</v>
      </c>
      <c r="Q339" s="213">
        <v>0.00031</v>
      </c>
      <c r="R339" s="213">
        <f>Q339*H339</f>
        <v>0.00248</v>
      </c>
      <c r="S339" s="213">
        <v>0</v>
      </c>
      <c r="T339" s="214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15" t="s">
        <v>128</v>
      </c>
      <c r="AT339" s="215" t="s">
        <v>123</v>
      </c>
      <c r="AU339" s="215" t="s">
        <v>82</v>
      </c>
      <c r="AY339" s="17" t="s">
        <v>121</v>
      </c>
      <c r="BE339" s="216">
        <f>IF(N339="základní",J339,0)</f>
        <v>0</v>
      </c>
      <c r="BF339" s="216">
        <f>IF(N339="snížená",J339,0)</f>
        <v>0</v>
      </c>
      <c r="BG339" s="216">
        <f>IF(N339="zákl. přenesená",J339,0)</f>
        <v>0</v>
      </c>
      <c r="BH339" s="216">
        <f>IF(N339="sníž. přenesená",J339,0)</f>
        <v>0</v>
      </c>
      <c r="BI339" s="216">
        <f>IF(N339="nulová",J339,0)</f>
        <v>0</v>
      </c>
      <c r="BJ339" s="17" t="s">
        <v>80</v>
      </c>
      <c r="BK339" s="216">
        <f>ROUND(I339*H339,2)</f>
        <v>0</v>
      </c>
      <c r="BL339" s="17" t="s">
        <v>128</v>
      </c>
      <c r="BM339" s="215" t="s">
        <v>467</v>
      </c>
    </row>
    <row r="340" spans="1:47" s="2" customFormat="1" ht="12">
      <c r="A340" s="38"/>
      <c r="B340" s="39"/>
      <c r="C340" s="40"/>
      <c r="D340" s="217" t="s">
        <v>130</v>
      </c>
      <c r="E340" s="40"/>
      <c r="F340" s="218" t="s">
        <v>468</v>
      </c>
      <c r="G340" s="40"/>
      <c r="H340" s="40"/>
      <c r="I340" s="219"/>
      <c r="J340" s="40"/>
      <c r="K340" s="40"/>
      <c r="L340" s="44"/>
      <c r="M340" s="220"/>
      <c r="N340" s="221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130</v>
      </c>
      <c r="AU340" s="17" t="s">
        <v>82</v>
      </c>
    </row>
    <row r="341" spans="1:51" s="13" customFormat="1" ht="12">
      <c r="A341" s="13"/>
      <c r="B341" s="222"/>
      <c r="C341" s="223"/>
      <c r="D341" s="224" t="s">
        <v>132</v>
      </c>
      <c r="E341" s="225" t="s">
        <v>28</v>
      </c>
      <c r="F341" s="226" t="s">
        <v>168</v>
      </c>
      <c r="G341" s="223"/>
      <c r="H341" s="227">
        <v>8</v>
      </c>
      <c r="I341" s="228"/>
      <c r="J341" s="223"/>
      <c r="K341" s="223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132</v>
      </c>
      <c r="AU341" s="233" t="s">
        <v>82</v>
      </c>
      <c r="AV341" s="13" t="s">
        <v>82</v>
      </c>
      <c r="AW341" s="13" t="s">
        <v>34</v>
      </c>
      <c r="AX341" s="13" t="s">
        <v>72</v>
      </c>
      <c r="AY341" s="233" t="s">
        <v>121</v>
      </c>
    </row>
    <row r="342" spans="1:51" s="14" customFormat="1" ht="12">
      <c r="A342" s="14"/>
      <c r="B342" s="234"/>
      <c r="C342" s="235"/>
      <c r="D342" s="224" t="s">
        <v>132</v>
      </c>
      <c r="E342" s="236" t="s">
        <v>28</v>
      </c>
      <c r="F342" s="237" t="s">
        <v>134</v>
      </c>
      <c r="G342" s="235"/>
      <c r="H342" s="238">
        <v>8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132</v>
      </c>
      <c r="AU342" s="244" t="s">
        <v>82</v>
      </c>
      <c r="AV342" s="14" t="s">
        <v>128</v>
      </c>
      <c r="AW342" s="14" t="s">
        <v>34</v>
      </c>
      <c r="AX342" s="14" t="s">
        <v>80</v>
      </c>
      <c r="AY342" s="244" t="s">
        <v>121</v>
      </c>
    </row>
    <row r="343" spans="1:65" s="2" customFormat="1" ht="16.5" customHeight="1">
      <c r="A343" s="38"/>
      <c r="B343" s="39"/>
      <c r="C343" s="204" t="s">
        <v>469</v>
      </c>
      <c r="D343" s="204" t="s">
        <v>123</v>
      </c>
      <c r="E343" s="205" t="s">
        <v>470</v>
      </c>
      <c r="F343" s="206" t="s">
        <v>471</v>
      </c>
      <c r="G343" s="207" t="s">
        <v>147</v>
      </c>
      <c r="H343" s="208">
        <v>250</v>
      </c>
      <c r="I343" s="209"/>
      <c r="J343" s="210">
        <f>ROUND(I343*H343,2)</f>
        <v>0</v>
      </c>
      <c r="K343" s="206" t="s">
        <v>127</v>
      </c>
      <c r="L343" s="44"/>
      <c r="M343" s="211" t="s">
        <v>28</v>
      </c>
      <c r="N343" s="212" t="s">
        <v>43</v>
      </c>
      <c r="O343" s="84"/>
      <c r="P343" s="213">
        <f>O343*H343</f>
        <v>0</v>
      </c>
      <c r="Q343" s="213">
        <v>0.00019</v>
      </c>
      <c r="R343" s="213">
        <f>Q343*H343</f>
        <v>0.0475</v>
      </c>
      <c r="S343" s="213">
        <v>0</v>
      </c>
      <c r="T343" s="214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15" t="s">
        <v>128</v>
      </c>
      <c r="AT343" s="215" t="s">
        <v>123</v>
      </c>
      <c r="AU343" s="215" t="s">
        <v>82</v>
      </c>
      <c r="AY343" s="17" t="s">
        <v>121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7" t="s">
        <v>80</v>
      </c>
      <c r="BK343" s="216">
        <f>ROUND(I343*H343,2)</f>
        <v>0</v>
      </c>
      <c r="BL343" s="17" t="s">
        <v>128</v>
      </c>
      <c r="BM343" s="215" t="s">
        <v>472</v>
      </c>
    </row>
    <row r="344" spans="1:47" s="2" customFormat="1" ht="12">
      <c r="A344" s="38"/>
      <c r="B344" s="39"/>
      <c r="C344" s="40"/>
      <c r="D344" s="217" t="s">
        <v>130</v>
      </c>
      <c r="E344" s="40"/>
      <c r="F344" s="218" t="s">
        <v>473</v>
      </c>
      <c r="G344" s="40"/>
      <c r="H344" s="40"/>
      <c r="I344" s="219"/>
      <c r="J344" s="40"/>
      <c r="K344" s="40"/>
      <c r="L344" s="44"/>
      <c r="M344" s="220"/>
      <c r="N344" s="221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130</v>
      </c>
      <c r="AU344" s="17" t="s">
        <v>82</v>
      </c>
    </row>
    <row r="345" spans="1:51" s="13" customFormat="1" ht="12">
      <c r="A345" s="13"/>
      <c r="B345" s="222"/>
      <c r="C345" s="223"/>
      <c r="D345" s="224" t="s">
        <v>132</v>
      </c>
      <c r="E345" s="225" t="s">
        <v>28</v>
      </c>
      <c r="F345" s="226" t="s">
        <v>474</v>
      </c>
      <c r="G345" s="223"/>
      <c r="H345" s="227">
        <v>250</v>
      </c>
      <c r="I345" s="228"/>
      <c r="J345" s="223"/>
      <c r="K345" s="223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132</v>
      </c>
      <c r="AU345" s="233" t="s">
        <v>82</v>
      </c>
      <c r="AV345" s="13" t="s">
        <v>82</v>
      </c>
      <c r="AW345" s="13" t="s">
        <v>34</v>
      </c>
      <c r="AX345" s="13" t="s">
        <v>72</v>
      </c>
      <c r="AY345" s="233" t="s">
        <v>121</v>
      </c>
    </row>
    <row r="346" spans="1:51" s="14" customFormat="1" ht="12">
      <c r="A346" s="14"/>
      <c r="B346" s="234"/>
      <c r="C346" s="235"/>
      <c r="D346" s="224" t="s">
        <v>132</v>
      </c>
      <c r="E346" s="236" t="s">
        <v>28</v>
      </c>
      <c r="F346" s="237" t="s">
        <v>134</v>
      </c>
      <c r="G346" s="235"/>
      <c r="H346" s="238">
        <v>250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132</v>
      </c>
      <c r="AU346" s="244" t="s">
        <v>82</v>
      </c>
      <c r="AV346" s="14" t="s">
        <v>128</v>
      </c>
      <c r="AW346" s="14" t="s">
        <v>34</v>
      </c>
      <c r="AX346" s="14" t="s">
        <v>80</v>
      </c>
      <c r="AY346" s="244" t="s">
        <v>121</v>
      </c>
    </row>
    <row r="347" spans="1:65" s="2" customFormat="1" ht="16.5" customHeight="1">
      <c r="A347" s="38"/>
      <c r="B347" s="39"/>
      <c r="C347" s="204" t="s">
        <v>475</v>
      </c>
      <c r="D347" s="204" t="s">
        <v>123</v>
      </c>
      <c r="E347" s="205" t="s">
        <v>476</v>
      </c>
      <c r="F347" s="206" t="s">
        <v>477</v>
      </c>
      <c r="G347" s="207" t="s">
        <v>147</v>
      </c>
      <c r="H347" s="208">
        <v>230</v>
      </c>
      <c r="I347" s="209"/>
      <c r="J347" s="210">
        <f>ROUND(I347*H347,2)</f>
        <v>0</v>
      </c>
      <c r="K347" s="206" t="s">
        <v>127</v>
      </c>
      <c r="L347" s="44"/>
      <c r="M347" s="211" t="s">
        <v>28</v>
      </c>
      <c r="N347" s="212" t="s">
        <v>43</v>
      </c>
      <c r="O347" s="84"/>
      <c r="P347" s="213">
        <f>O347*H347</f>
        <v>0</v>
      </c>
      <c r="Q347" s="213">
        <v>0.00013</v>
      </c>
      <c r="R347" s="213">
        <f>Q347*H347</f>
        <v>0.029899999999999996</v>
      </c>
      <c r="S347" s="213">
        <v>0</v>
      </c>
      <c r="T347" s="214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15" t="s">
        <v>128</v>
      </c>
      <c r="AT347" s="215" t="s">
        <v>123</v>
      </c>
      <c r="AU347" s="215" t="s">
        <v>82</v>
      </c>
      <c r="AY347" s="17" t="s">
        <v>121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7" t="s">
        <v>80</v>
      </c>
      <c r="BK347" s="216">
        <f>ROUND(I347*H347,2)</f>
        <v>0</v>
      </c>
      <c r="BL347" s="17" t="s">
        <v>128</v>
      </c>
      <c r="BM347" s="215" t="s">
        <v>478</v>
      </c>
    </row>
    <row r="348" spans="1:47" s="2" customFormat="1" ht="12">
      <c r="A348" s="38"/>
      <c r="B348" s="39"/>
      <c r="C348" s="40"/>
      <c r="D348" s="217" t="s">
        <v>130</v>
      </c>
      <c r="E348" s="40"/>
      <c r="F348" s="218" t="s">
        <v>479</v>
      </c>
      <c r="G348" s="40"/>
      <c r="H348" s="40"/>
      <c r="I348" s="219"/>
      <c r="J348" s="40"/>
      <c r="K348" s="40"/>
      <c r="L348" s="44"/>
      <c r="M348" s="220"/>
      <c r="N348" s="221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130</v>
      </c>
      <c r="AU348" s="17" t="s">
        <v>82</v>
      </c>
    </row>
    <row r="349" spans="1:51" s="13" customFormat="1" ht="12">
      <c r="A349" s="13"/>
      <c r="B349" s="222"/>
      <c r="C349" s="223"/>
      <c r="D349" s="224" t="s">
        <v>132</v>
      </c>
      <c r="E349" s="225" t="s">
        <v>28</v>
      </c>
      <c r="F349" s="226" t="s">
        <v>348</v>
      </c>
      <c r="G349" s="223"/>
      <c r="H349" s="227">
        <v>230</v>
      </c>
      <c r="I349" s="228"/>
      <c r="J349" s="223"/>
      <c r="K349" s="223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132</v>
      </c>
      <c r="AU349" s="233" t="s">
        <v>82</v>
      </c>
      <c r="AV349" s="13" t="s">
        <v>82</v>
      </c>
      <c r="AW349" s="13" t="s">
        <v>34</v>
      </c>
      <c r="AX349" s="13" t="s">
        <v>72</v>
      </c>
      <c r="AY349" s="233" t="s">
        <v>121</v>
      </c>
    </row>
    <row r="350" spans="1:51" s="14" customFormat="1" ht="12">
      <c r="A350" s="14"/>
      <c r="B350" s="234"/>
      <c r="C350" s="235"/>
      <c r="D350" s="224" t="s">
        <v>132</v>
      </c>
      <c r="E350" s="236" t="s">
        <v>28</v>
      </c>
      <c r="F350" s="237" t="s">
        <v>134</v>
      </c>
      <c r="G350" s="235"/>
      <c r="H350" s="238">
        <v>230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132</v>
      </c>
      <c r="AU350" s="244" t="s">
        <v>82</v>
      </c>
      <c r="AV350" s="14" t="s">
        <v>128</v>
      </c>
      <c r="AW350" s="14" t="s">
        <v>34</v>
      </c>
      <c r="AX350" s="14" t="s">
        <v>80</v>
      </c>
      <c r="AY350" s="244" t="s">
        <v>121</v>
      </c>
    </row>
    <row r="351" spans="1:63" s="12" customFormat="1" ht="22.8" customHeight="1">
      <c r="A351" s="12"/>
      <c r="B351" s="188"/>
      <c r="C351" s="189"/>
      <c r="D351" s="190" t="s">
        <v>71</v>
      </c>
      <c r="E351" s="202" t="s">
        <v>176</v>
      </c>
      <c r="F351" s="202" t="s">
        <v>480</v>
      </c>
      <c r="G351" s="189"/>
      <c r="H351" s="189"/>
      <c r="I351" s="192"/>
      <c r="J351" s="203">
        <f>BK351</f>
        <v>0</v>
      </c>
      <c r="K351" s="189"/>
      <c r="L351" s="194"/>
      <c r="M351" s="195"/>
      <c r="N351" s="196"/>
      <c r="O351" s="196"/>
      <c r="P351" s="197">
        <f>SUM(P352:P371)</f>
        <v>0</v>
      </c>
      <c r="Q351" s="196"/>
      <c r="R351" s="197">
        <f>SUM(R352:R371)</f>
        <v>0.017050000000000003</v>
      </c>
      <c r="S351" s="196"/>
      <c r="T351" s="198">
        <f>SUM(T352:T371)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199" t="s">
        <v>80</v>
      </c>
      <c r="AT351" s="200" t="s">
        <v>71</v>
      </c>
      <c r="AU351" s="200" t="s">
        <v>80</v>
      </c>
      <c r="AY351" s="199" t="s">
        <v>121</v>
      </c>
      <c r="BK351" s="201">
        <f>SUM(BK352:BK371)</f>
        <v>0</v>
      </c>
    </row>
    <row r="352" spans="1:65" s="2" customFormat="1" ht="21.75" customHeight="1">
      <c r="A352" s="38"/>
      <c r="B352" s="39"/>
      <c r="C352" s="204" t="s">
        <v>481</v>
      </c>
      <c r="D352" s="204" t="s">
        <v>123</v>
      </c>
      <c r="E352" s="205" t="s">
        <v>482</v>
      </c>
      <c r="F352" s="206" t="s">
        <v>483</v>
      </c>
      <c r="G352" s="207" t="s">
        <v>147</v>
      </c>
      <c r="H352" s="208">
        <v>145</v>
      </c>
      <c r="I352" s="209"/>
      <c r="J352" s="210">
        <f>ROUND(I352*H352,2)</f>
        <v>0</v>
      </c>
      <c r="K352" s="206" t="s">
        <v>127</v>
      </c>
      <c r="L352" s="44"/>
      <c r="M352" s="211" t="s">
        <v>28</v>
      </c>
      <c r="N352" s="212" t="s">
        <v>43</v>
      </c>
      <c r="O352" s="84"/>
      <c r="P352" s="213">
        <f>O352*H352</f>
        <v>0</v>
      </c>
      <c r="Q352" s="213">
        <v>0</v>
      </c>
      <c r="R352" s="213">
        <f>Q352*H352</f>
        <v>0</v>
      </c>
      <c r="S352" s="213">
        <v>0</v>
      </c>
      <c r="T352" s="214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15" t="s">
        <v>128</v>
      </c>
      <c r="AT352" s="215" t="s">
        <v>123</v>
      </c>
      <c r="AU352" s="215" t="s">
        <v>82</v>
      </c>
      <c r="AY352" s="17" t="s">
        <v>121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7" t="s">
        <v>80</v>
      </c>
      <c r="BK352" s="216">
        <f>ROUND(I352*H352,2)</f>
        <v>0</v>
      </c>
      <c r="BL352" s="17" t="s">
        <v>128</v>
      </c>
      <c r="BM352" s="215" t="s">
        <v>484</v>
      </c>
    </row>
    <row r="353" spans="1:47" s="2" customFormat="1" ht="12">
      <c r="A353" s="38"/>
      <c r="B353" s="39"/>
      <c r="C353" s="40"/>
      <c r="D353" s="217" t="s">
        <v>130</v>
      </c>
      <c r="E353" s="40"/>
      <c r="F353" s="218" t="s">
        <v>485</v>
      </c>
      <c r="G353" s="40"/>
      <c r="H353" s="40"/>
      <c r="I353" s="219"/>
      <c r="J353" s="40"/>
      <c r="K353" s="40"/>
      <c r="L353" s="44"/>
      <c r="M353" s="220"/>
      <c r="N353" s="221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130</v>
      </c>
      <c r="AU353" s="17" t="s">
        <v>82</v>
      </c>
    </row>
    <row r="354" spans="1:51" s="13" customFormat="1" ht="12">
      <c r="A354" s="13"/>
      <c r="B354" s="222"/>
      <c r="C354" s="223"/>
      <c r="D354" s="224" t="s">
        <v>132</v>
      </c>
      <c r="E354" s="225" t="s">
        <v>28</v>
      </c>
      <c r="F354" s="226" t="s">
        <v>486</v>
      </c>
      <c r="G354" s="223"/>
      <c r="H354" s="227">
        <v>145</v>
      </c>
      <c r="I354" s="228"/>
      <c r="J354" s="223"/>
      <c r="K354" s="223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132</v>
      </c>
      <c r="AU354" s="233" t="s">
        <v>82</v>
      </c>
      <c r="AV354" s="13" t="s">
        <v>82</v>
      </c>
      <c r="AW354" s="13" t="s">
        <v>34</v>
      </c>
      <c r="AX354" s="13" t="s">
        <v>72</v>
      </c>
      <c r="AY354" s="233" t="s">
        <v>121</v>
      </c>
    </row>
    <row r="355" spans="1:51" s="14" customFormat="1" ht="12">
      <c r="A355" s="14"/>
      <c r="B355" s="234"/>
      <c r="C355" s="235"/>
      <c r="D355" s="224" t="s">
        <v>132</v>
      </c>
      <c r="E355" s="236" t="s">
        <v>28</v>
      </c>
      <c r="F355" s="237" t="s">
        <v>134</v>
      </c>
      <c r="G355" s="235"/>
      <c r="H355" s="238">
        <v>145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4" t="s">
        <v>132</v>
      </c>
      <c r="AU355" s="244" t="s">
        <v>82</v>
      </c>
      <c r="AV355" s="14" t="s">
        <v>128</v>
      </c>
      <c r="AW355" s="14" t="s">
        <v>34</v>
      </c>
      <c r="AX355" s="14" t="s">
        <v>80</v>
      </c>
      <c r="AY355" s="244" t="s">
        <v>121</v>
      </c>
    </row>
    <row r="356" spans="1:65" s="2" customFormat="1" ht="24.15" customHeight="1">
      <c r="A356" s="38"/>
      <c r="B356" s="39"/>
      <c r="C356" s="204" t="s">
        <v>487</v>
      </c>
      <c r="D356" s="204" t="s">
        <v>123</v>
      </c>
      <c r="E356" s="205" t="s">
        <v>488</v>
      </c>
      <c r="F356" s="206" t="s">
        <v>489</v>
      </c>
      <c r="G356" s="207" t="s">
        <v>147</v>
      </c>
      <c r="H356" s="208">
        <v>145</v>
      </c>
      <c r="I356" s="209"/>
      <c r="J356" s="210">
        <f>ROUND(I356*H356,2)</f>
        <v>0</v>
      </c>
      <c r="K356" s="206" t="s">
        <v>127</v>
      </c>
      <c r="L356" s="44"/>
      <c r="M356" s="211" t="s">
        <v>28</v>
      </c>
      <c r="N356" s="212" t="s">
        <v>43</v>
      </c>
      <c r="O356" s="84"/>
      <c r="P356" s="213">
        <f>O356*H356</f>
        <v>0</v>
      </c>
      <c r="Q356" s="213">
        <v>9E-05</v>
      </c>
      <c r="R356" s="213">
        <f>Q356*H356</f>
        <v>0.01305</v>
      </c>
      <c r="S356" s="213">
        <v>0</v>
      </c>
      <c r="T356" s="214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15" t="s">
        <v>128</v>
      </c>
      <c r="AT356" s="215" t="s">
        <v>123</v>
      </c>
      <c r="AU356" s="215" t="s">
        <v>82</v>
      </c>
      <c r="AY356" s="17" t="s">
        <v>121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7" t="s">
        <v>80</v>
      </c>
      <c r="BK356" s="216">
        <f>ROUND(I356*H356,2)</f>
        <v>0</v>
      </c>
      <c r="BL356" s="17" t="s">
        <v>128</v>
      </c>
      <c r="BM356" s="215" t="s">
        <v>490</v>
      </c>
    </row>
    <row r="357" spans="1:47" s="2" customFormat="1" ht="12">
      <c r="A357" s="38"/>
      <c r="B357" s="39"/>
      <c r="C357" s="40"/>
      <c r="D357" s="217" t="s">
        <v>130</v>
      </c>
      <c r="E357" s="40"/>
      <c r="F357" s="218" t="s">
        <v>491</v>
      </c>
      <c r="G357" s="40"/>
      <c r="H357" s="40"/>
      <c r="I357" s="219"/>
      <c r="J357" s="40"/>
      <c r="K357" s="40"/>
      <c r="L357" s="44"/>
      <c r="M357" s="220"/>
      <c r="N357" s="221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130</v>
      </c>
      <c r="AU357" s="17" t="s">
        <v>82</v>
      </c>
    </row>
    <row r="358" spans="1:51" s="13" customFormat="1" ht="12">
      <c r="A358" s="13"/>
      <c r="B358" s="222"/>
      <c r="C358" s="223"/>
      <c r="D358" s="224" t="s">
        <v>132</v>
      </c>
      <c r="E358" s="225" t="s">
        <v>28</v>
      </c>
      <c r="F358" s="226" t="s">
        <v>486</v>
      </c>
      <c r="G358" s="223"/>
      <c r="H358" s="227">
        <v>145</v>
      </c>
      <c r="I358" s="228"/>
      <c r="J358" s="223"/>
      <c r="K358" s="223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132</v>
      </c>
      <c r="AU358" s="233" t="s">
        <v>82</v>
      </c>
      <c r="AV358" s="13" t="s">
        <v>82</v>
      </c>
      <c r="AW358" s="13" t="s">
        <v>34</v>
      </c>
      <c r="AX358" s="13" t="s">
        <v>72</v>
      </c>
      <c r="AY358" s="233" t="s">
        <v>121</v>
      </c>
    </row>
    <row r="359" spans="1:51" s="14" customFormat="1" ht="12">
      <c r="A359" s="14"/>
      <c r="B359" s="234"/>
      <c r="C359" s="235"/>
      <c r="D359" s="224" t="s">
        <v>132</v>
      </c>
      <c r="E359" s="236" t="s">
        <v>28</v>
      </c>
      <c r="F359" s="237" t="s">
        <v>134</v>
      </c>
      <c r="G359" s="235"/>
      <c r="H359" s="238">
        <v>145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132</v>
      </c>
      <c r="AU359" s="244" t="s">
        <v>82</v>
      </c>
      <c r="AV359" s="14" t="s">
        <v>128</v>
      </c>
      <c r="AW359" s="14" t="s">
        <v>34</v>
      </c>
      <c r="AX359" s="14" t="s">
        <v>80</v>
      </c>
      <c r="AY359" s="244" t="s">
        <v>121</v>
      </c>
    </row>
    <row r="360" spans="1:65" s="2" customFormat="1" ht="16.5" customHeight="1">
      <c r="A360" s="38"/>
      <c r="B360" s="39"/>
      <c r="C360" s="204" t="s">
        <v>492</v>
      </c>
      <c r="D360" s="204" t="s">
        <v>123</v>
      </c>
      <c r="E360" s="205" t="s">
        <v>493</v>
      </c>
      <c r="F360" s="206" t="s">
        <v>494</v>
      </c>
      <c r="G360" s="207" t="s">
        <v>147</v>
      </c>
      <c r="H360" s="208">
        <v>145</v>
      </c>
      <c r="I360" s="209"/>
      <c r="J360" s="210">
        <f>ROUND(I360*H360,2)</f>
        <v>0</v>
      </c>
      <c r="K360" s="206" t="s">
        <v>127</v>
      </c>
      <c r="L360" s="44"/>
      <c r="M360" s="211" t="s">
        <v>28</v>
      </c>
      <c r="N360" s="212" t="s">
        <v>43</v>
      </c>
      <c r="O360" s="84"/>
      <c r="P360" s="213">
        <f>O360*H360</f>
        <v>0</v>
      </c>
      <c r="Q360" s="213">
        <v>0</v>
      </c>
      <c r="R360" s="213">
        <f>Q360*H360</f>
        <v>0</v>
      </c>
      <c r="S360" s="213">
        <v>0</v>
      </c>
      <c r="T360" s="214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15" t="s">
        <v>128</v>
      </c>
      <c r="AT360" s="215" t="s">
        <v>123</v>
      </c>
      <c r="AU360" s="215" t="s">
        <v>82</v>
      </c>
      <c r="AY360" s="17" t="s">
        <v>121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17" t="s">
        <v>80</v>
      </c>
      <c r="BK360" s="216">
        <f>ROUND(I360*H360,2)</f>
        <v>0</v>
      </c>
      <c r="BL360" s="17" t="s">
        <v>128</v>
      </c>
      <c r="BM360" s="215" t="s">
        <v>495</v>
      </c>
    </row>
    <row r="361" spans="1:47" s="2" customFormat="1" ht="12">
      <c r="A361" s="38"/>
      <c r="B361" s="39"/>
      <c r="C361" s="40"/>
      <c r="D361" s="217" t="s">
        <v>130</v>
      </c>
      <c r="E361" s="40"/>
      <c r="F361" s="218" t="s">
        <v>496</v>
      </c>
      <c r="G361" s="40"/>
      <c r="H361" s="40"/>
      <c r="I361" s="219"/>
      <c r="J361" s="40"/>
      <c r="K361" s="40"/>
      <c r="L361" s="44"/>
      <c r="M361" s="220"/>
      <c r="N361" s="221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130</v>
      </c>
      <c r="AU361" s="17" t="s">
        <v>82</v>
      </c>
    </row>
    <row r="362" spans="1:51" s="13" customFormat="1" ht="12">
      <c r="A362" s="13"/>
      <c r="B362" s="222"/>
      <c r="C362" s="223"/>
      <c r="D362" s="224" t="s">
        <v>132</v>
      </c>
      <c r="E362" s="225" t="s">
        <v>28</v>
      </c>
      <c r="F362" s="226" t="s">
        <v>486</v>
      </c>
      <c r="G362" s="223"/>
      <c r="H362" s="227">
        <v>145</v>
      </c>
      <c r="I362" s="228"/>
      <c r="J362" s="223"/>
      <c r="K362" s="223"/>
      <c r="L362" s="229"/>
      <c r="M362" s="230"/>
      <c r="N362" s="231"/>
      <c r="O362" s="231"/>
      <c r="P362" s="231"/>
      <c r="Q362" s="231"/>
      <c r="R362" s="231"/>
      <c r="S362" s="231"/>
      <c r="T362" s="23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3" t="s">
        <v>132</v>
      </c>
      <c r="AU362" s="233" t="s">
        <v>82</v>
      </c>
      <c r="AV362" s="13" t="s">
        <v>82</v>
      </c>
      <c r="AW362" s="13" t="s">
        <v>34</v>
      </c>
      <c r="AX362" s="13" t="s">
        <v>72</v>
      </c>
      <c r="AY362" s="233" t="s">
        <v>121</v>
      </c>
    </row>
    <row r="363" spans="1:51" s="14" customFormat="1" ht="12">
      <c r="A363" s="14"/>
      <c r="B363" s="234"/>
      <c r="C363" s="235"/>
      <c r="D363" s="224" t="s">
        <v>132</v>
      </c>
      <c r="E363" s="236" t="s">
        <v>28</v>
      </c>
      <c r="F363" s="237" t="s">
        <v>134</v>
      </c>
      <c r="G363" s="235"/>
      <c r="H363" s="238">
        <v>145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132</v>
      </c>
      <c r="AU363" s="244" t="s">
        <v>82</v>
      </c>
      <c r="AV363" s="14" t="s">
        <v>128</v>
      </c>
      <c r="AW363" s="14" t="s">
        <v>34</v>
      </c>
      <c r="AX363" s="14" t="s">
        <v>80</v>
      </c>
      <c r="AY363" s="244" t="s">
        <v>121</v>
      </c>
    </row>
    <row r="364" spans="1:65" s="2" customFormat="1" ht="16.5" customHeight="1">
      <c r="A364" s="38"/>
      <c r="B364" s="39"/>
      <c r="C364" s="204" t="s">
        <v>497</v>
      </c>
      <c r="D364" s="204" t="s">
        <v>123</v>
      </c>
      <c r="E364" s="205" t="s">
        <v>498</v>
      </c>
      <c r="F364" s="206" t="s">
        <v>499</v>
      </c>
      <c r="G364" s="207" t="s">
        <v>147</v>
      </c>
      <c r="H364" s="208">
        <v>50</v>
      </c>
      <c r="I364" s="209"/>
      <c r="J364" s="210">
        <f>ROUND(I364*H364,2)</f>
        <v>0</v>
      </c>
      <c r="K364" s="206" t="s">
        <v>127</v>
      </c>
      <c r="L364" s="44"/>
      <c r="M364" s="211" t="s">
        <v>28</v>
      </c>
      <c r="N364" s="212" t="s">
        <v>43</v>
      </c>
      <c r="O364" s="84"/>
      <c r="P364" s="213">
        <f>O364*H364</f>
        <v>0</v>
      </c>
      <c r="Q364" s="213">
        <v>0</v>
      </c>
      <c r="R364" s="213">
        <f>Q364*H364</f>
        <v>0</v>
      </c>
      <c r="S364" s="213">
        <v>0</v>
      </c>
      <c r="T364" s="214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15" t="s">
        <v>128</v>
      </c>
      <c r="AT364" s="215" t="s">
        <v>123</v>
      </c>
      <c r="AU364" s="215" t="s">
        <v>82</v>
      </c>
      <c r="AY364" s="17" t="s">
        <v>121</v>
      </c>
      <c r="BE364" s="216">
        <f>IF(N364="základní",J364,0)</f>
        <v>0</v>
      </c>
      <c r="BF364" s="216">
        <f>IF(N364="snížená",J364,0)</f>
        <v>0</v>
      </c>
      <c r="BG364" s="216">
        <f>IF(N364="zákl. přenesená",J364,0)</f>
        <v>0</v>
      </c>
      <c r="BH364" s="216">
        <f>IF(N364="sníž. přenesená",J364,0)</f>
        <v>0</v>
      </c>
      <c r="BI364" s="216">
        <f>IF(N364="nulová",J364,0)</f>
        <v>0</v>
      </c>
      <c r="BJ364" s="17" t="s">
        <v>80</v>
      </c>
      <c r="BK364" s="216">
        <f>ROUND(I364*H364,2)</f>
        <v>0</v>
      </c>
      <c r="BL364" s="17" t="s">
        <v>128</v>
      </c>
      <c r="BM364" s="215" t="s">
        <v>500</v>
      </c>
    </row>
    <row r="365" spans="1:47" s="2" customFormat="1" ht="12">
      <c r="A365" s="38"/>
      <c r="B365" s="39"/>
      <c r="C365" s="40"/>
      <c r="D365" s="217" t="s">
        <v>130</v>
      </c>
      <c r="E365" s="40"/>
      <c r="F365" s="218" t="s">
        <v>501</v>
      </c>
      <c r="G365" s="40"/>
      <c r="H365" s="40"/>
      <c r="I365" s="219"/>
      <c r="J365" s="40"/>
      <c r="K365" s="40"/>
      <c r="L365" s="44"/>
      <c r="M365" s="220"/>
      <c r="N365" s="221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130</v>
      </c>
      <c r="AU365" s="17" t="s">
        <v>82</v>
      </c>
    </row>
    <row r="366" spans="1:51" s="13" customFormat="1" ht="12">
      <c r="A366" s="13"/>
      <c r="B366" s="222"/>
      <c r="C366" s="223"/>
      <c r="D366" s="224" t="s">
        <v>132</v>
      </c>
      <c r="E366" s="225" t="s">
        <v>28</v>
      </c>
      <c r="F366" s="226" t="s">
        <v>389</v>
      </c>
      <c r="G366" s="223"/>
      <c r="H366" s="227">
        <v>50</v>
      </c>
      <c r="I366" s="228"/>
      <c r="J366" s="223"/>
      <c r="K366" s="223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132</v>
      </c>
      <c r="AU366" s="233" t="s">
        <v>82</v>
      </c>
      <c r="AV366" s="13" t="s">
        <v>82</v>
      </c>
      <c r="AW366" s="13" t="s">
        <v>34</v>
      </c>
      <c r="AX366" s="13" t="s">
        <v>72</v>
      </c>
      <c r="AY366" s="233" t="s">
        <v>121</v>
      </c>
    </row>
    <row r="367" spans="1:51" s="14" customFormat="1" ht="12">
      <c r="A367" s="14"/>
      <c r="B367" s="234"/>
      <c r="C367" s="235"/>
      <c r="D367" s="224" t="s">
        <v>132</v>
      </c>
      <c r="E367" s="236" t="s">
        <v>28</v>
      </c>
      <c r="F367" s="237" t="s">
        <v>134</v>
      </c>
      <c r="G367" s="235"/>
      <c r="H367" s="238">
        <v>50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4" t="s">
        <v>132</v>
      </c>
      <c r="AU367" s="244" t="s">
        <v>82</v>
      </c>
      <c r="AV367" s="14" t="s">
        <v>128</v>
      </c>
      <c r="AW367" s="14" t="s">
        <v>34</v>
      </c>
      <c r="AX367" s="14" t="s">
        <v>80</v>
      </c>
      <c r="AY367" s="244" t="s">
        <v>121</v>
      </c>
    </row>
    <row r="368" spans="1:65" s="2" customFormat="1" ht="16.5" customHeight="1">
      <c r="A368" s="38"/>
      <c r="B368" s="39"/>
      <c r="C368" s="204" t="s">
        <v>502</v>
      </c>
      <c r="D368" s="204" t="s">
        <v>123</v>
      </c>
      <c r="E368" s="205" t="s">
        <v>503</v>
      </c>
      <c r="F368" s="206" t="s">
        <v>504</v>
      </c>
      <c r="G368" s="207" t="s">
        <v>147</v>
      </c>
      <c r="H368" s="208">
        <v>50</v>
      </c>
      <c r="I368" s="209"/>
      <c r="J368" s="210">
        <f>ROUND(I368*H368,2)</f>
        <v>0</v>
      </c>
      <c r="K368" s="206" t="s">
        <v>127</v>
      </c>
      <c r="L368" s="44"/>
      <c r="M368" s="211" t="s">
        <v>28</v>
      </c>
      <c r="N368" s="212" t="s">
        <v>43</v>
      </c>
      <c r="O368" s="84"/>
      <c r="P368" s="213">
        <f>O368*H368</f>
        <v>0</v>
      </c>
      <c r="Q368" s="213">
        <v>8E-05</v>
      </c>
      <c r="R368" s="213">
        <f>Q368*H368</f>
        <v>0.004</v>
      </c>
      <c r="S368" s="213">
        <v>0</v>
      </c>
      <c r="T368" s="214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15" t="s">
        <v>128</v>
      </c>
      <c r="AT368" s="215" t="s">
        <v>123</v>
      </c>
      <c r="AU368" s="215" t="s">
        <v>82</v>
      </c>
      <c r="AY368" s="17" t="s">
        <v>121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80</v>
      </c>
      <c r="BK368" s="216">
        <f>ROUND(I368*H368,2)</f>
        <v>0</v>
      </c>
      <c r="BL368" s="17" t="s">
        <v>128</v>
      </c>
      <c r="BM368" s="215" t="s">
        <v>505</v>
      </c>
    </row>
    <row r="369" spans="1:47" s="2" customFormat="1" ht="12">
      <c r="A369" s="38"/>
      <c r="B369" s="39"/>
      <c r="C369" s="40"/>
      <c r="D369" s="217" t="s">
        <v>130</v>
      </c>
      <c r="E369" s="40"/>
      <c r="F369" s="218" t="s">
        <v>506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130</v>
      </c>
      <c r="AU369" s="17" t="s">
        <v>82</v>
      </c>
    </row>
    <row r="370" spans="1:51" s="13" customFormat="1" ht="12">
      <c r="A370" s="13"/>
      <c r="B370" s="222"/>
      <c r="C370" s="223"/>
      <c r="D370" s="224" t="s">
        <v>132</v>
      </c>
      <c r="E370" s="225" t="s">
        <v>28</v>
      </c>
      <c r="F370" s="226" t="s">
        <v>389</v>
      </c>
      <c r="G370" s="223"/>
      <c r="H370" s="227">
        <v>50</v>
      </c>
      <c r="I370" s="228"/>
      <c r="J370" s="223"/>
      <c r="K370" s="223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132</v>
      </c>
      <c r="AU370" s="233" t="s">
        <v>82</v>
      </c>
      <c r="AV370" s="13" t="s">
        <v>82</v>
      </c>
      <c r="AW370" s="13" t="s">
        <v>34</v>
      </c>
      <c r="AX370" s="13" t="s">
        <v>72</v>
      </c>
      <c r="AY370" s="233" t="s">
        <v>121</v>
      </c>
    </row>
    <row r="371" spans="1:51" s="14" customFormat="1" ht="12">
      <c r="A371" s="14"/>
      <c r="B371" s="234"/>
      <c r="C371" s="235"/>
      <c r="D371" s="224" t="s">
        <v>132</v>
      </c>
      <c r="E371" s="236" t="s">
        <v>28</v>
      </c>
      <c r="F371" s="237" t="s">
        <v>134</v>
      </c>
      <c r="G371" s="235"/>
      <c r="H371" s="238">
        <v>50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132</v>
      </c>
      <c r="AU371" s="244" t="s">
        <v>82</v>
      </c>
      <c r="AV371" s="14" t="s">
        <v>128</v>
      </c>
      <c r="AW371" s="14" t="s">
        <v>34</v>
      </c>
      <c r="AX371" s="14" t="s">
        <v>80</v>
      </c>
      <c r="AY371" s="244" t="s">
        <v>121</v>
      </c>
    </row>
    <row r="372" spans="1:63" s="12" customFormat="1" ht="22.8" customHeight="1">
      <c r="A372" s="12"/>
      <c r="B372" s="188"/>
      <c r="C372" s="189"/>
      <c r="D372" s="190" t="s">
        <v>71</v>
      </c>
      <c r="E372" s="202" t="s">
        <v>507</v>
      </c>
      <c r="F372" s="202" t="s">
        <v>508</v>
      </c>
      <c r="G372" s="189"/>
      <c r="H372" s="189"/>
      <c r="I372" s="192"/>
      <c r="J372" s="203">
        <f>BK372</f>
        <v>0</v>
      </c>
      <c r="K372" s="189"/>
      <c r="L372" s="194"/>
      <c r="M372" s="195"/>
      <c r="N372" s="196"/>
      <c r="O372" s="196"/>
      <c r="P372" s="197">
        <f>SUM(P373:P401)</f>
        <v>0</v>
      </c>
      <c r="Q372" s="196"/>
      <c r="R372" s="197">
        <f>SUM(R373:R401)</f>
        <v>0</v>
      </c>
      <c r="S372" s="196"/>
      <c r="T372" s="198">
        <f>SUM(T373:T401)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199" t="s">
        <v>80</v>
      </c>
      <c r="AT372" s="200" t="s">
        <v>71</v>
      </c>
      <c r="AU372" s="200" t="s">
        <v>80</v>
      </c>
      <c r="AY372" s="199" t="s">
        <v>121</v>
      </c>
      <c r="BK372" s="201">
        <f>SUM(BK373:BK401)</f>
        <v>0</v>
      </c>
    </row>
    <row r="373" spans="1:65" s="2" customFormat="1" ht="24.15" customHeight="1">
      <c r="A373" s="38"/>
      <c r="B373" s="39"/>
      <c r="C373" s="204" t="s">
        <v>509</v>
      </c>
      <c r="D373" s="204" t="s">
        <v>123</v>
      </c>
      <c r="E373" s="205" t="s">
        <v>510</v>
      </c>
      <c r="F373" s="206" t="s">
        <v>511</v>
      </c>
      <c r="G373" s="207" t="s">
        <v>233</v>
      </c>
      <c r="H373" s="208">
        <v>148.8</v>
      </c>
      <c r="I373" s="209"/>
      <c r="J373" s="210">
        <f>ROUND(I373*H373,2)</f>
        <v>0</v>
      </c>
      <c r="K373" s="206" t="s">
        <v>127</v>
      </c>
      <c r="L373" s="44"/>
      <c r="M373" s="211" t="s">
        <v>28</v>
      </c>
      <c r="N373" s="212" t="s">
        <v>43</v>
      </c>
      <c r="O373" s="84"/>
      <c r="P373" s="213">
        <f>O373*H373</f>
        <v>0</v>
      </c>
      <c r="Q373" s="213">
        <v>0</v>
      </c>
      <c r="R373" s="213">
        <f>Q373*H373</f>
        <v>0</v>
      </c>
      <c r="S373" s="213">
        <v>0</v>
      </c>
      <c r="T373" s="214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15" t="s">
        <v>128</v>
      </c>
      <c r="AT373" s="215" t="s">
        <v>123</v>
      </c>
      <c r="AU373" s="215" t="s">
        <v>82</v>
      </c>
      <c r="AY373" s="17" t="s">
        <v>121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7" t="s">
        <v>80</v>
      </c>
      <c r="BK373" s="216">
        <f>ROUND(I373*H373,2)</f>
        <v>0</v>
      </c>
      <c r="BL373" s="17" t="s">
        <v>128</v>
      </c>
      <c r="BM373" s="215" t="s">
        <v>512</v>
      </c>
    </row>
    <row r="374" spans="1:47" s="2" customFormat="1" ht="12">
      <c r="A374" s="38"/>
      <c r="B374" s="39"/>
      <c r="C374" s="40"/>
      <c r="D374" s="217" t="s">
        <v>130</v>
      </c>
      <c r="E374" s="40"/>
      <c r="F374" s="218" t="s">
        <v>513</v>
      </c>
      <c r="G374" s="40"/>
      <c r="H374" s="40"/>
      <c r="I374" s="219"/>
      <c r="J374" s="40"/>
      <c r="K374" s="40"/>
      <c r="L374" s="44"/>
      <c r="M374" s="220"/>
      <c r="N374" s="221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130</v>
      </c>
      <c r="AU374" s="17" t="s">
        <v>82</v>
      </c>
    </row>
    <row r="375" spans="1:51" s="13" customFormat="1" ht="12">
      <c r="A375" s="13"/>
      <c r="B375" s="222"/>
      <c r="C375" s="223"/>
      <c r="D375" s="224" t="s">
        <v>132</v>
      </c>
      <c r="E375" s="225" t="s">
        <v>28</v>
      </c>
      <c r="F375" s="226" t="s">
        <v>514</v>
      </c>
      <c r="G375" s="223"/>
      <c r="H375" s="227">
        <v>148.8</v>
      </c>
      <c r="I375" s="228"/>
      <c r="J375" s="223"/>
      <c r="K375" s="223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132</v>
      </c>
      <c r="AU375" s="233" t="s">
        <v>82</v>
      </c>
      <c r="AV375" s="13" t="s">
        <v>82</v>
      </c>
      <c r="AW375" s="13" t="s">
        <v>34</v>
      </c>
      <c r="AX375" s="13" t="s">
        <v>72</v>
      </c>
      <c r="AY375" s="233" t="s">
        <v>121</v>
      </c>
    </row>
    <row r="376" spans="1:51" s="14" customFormat="1" ht="12">
      <c r="A376" s="14"/>
      <c r="B376" s="234"/>
      <c r="C376" s="235"/>
      <c r="D376" s="224" t="s">
        <v>132</v>
      </c>
      <c r="E376" s="236" t="s">
        <v>28</v>
      </c>
      <c r="F376" s="237" t="s">
        <v>134</v>
      </c>
      <c r="G376" s="235"/>
      <c r="H376" s="238">
        <v>148.8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132</v>
      </c>
      <c r="AU376" s="244" t="s">
        <v>82</v>
      </c>
      <c r="AV376" s="14" t="s">
        <v>128</v>
      </c>
      <c r="AW376" s="14" t="s">
        <v>34</v>
      </c>
      <c r="AX376" s="14" t="s">
        <v>80</v>
      </c>
      <c r="AY376" s="244" t="s">
        <v>121</v>
      </c>
    </row>
    <row r="377" spans="1:65" s="2" customFormat="1" ht="24.15" customHeight="1">
      <c r="A377" s="38"/>
      <c r="B377" s="39"/>
      <c r="C377" s="204" t="s">
        <v>515</v>
      </c>
      <c r="D377" s="204" t="s">
        <v>123</v>
      </c>
      <c r="E377" s="205" t="s">
        <v>516</v>
      </c>
      <c r="F377" s="206" t="s">
        <v>517</v>
      </c>
      <c r="G377" s="207" t="s">
        <v>233</v>
      </c>
      <c r="H377" s="208">
        <v>2083.2</v>
      </c>
      <c r="I377" s="209"/>
      <c r="J377" s="210">
        <f>ROUND(I377*H377,2)</f>
        <v>0</v>
      </c>
      <c r="K377" s="206" t="s">
        <v>127</v>
      </c>
      <c r="L377" s="44"/>
      <c r="M377" s="211" t="s">
        <v>28</v>
      </c>
      <c r="N377" s="212" t="s">
        <v>43</v>
      </c>
      <c r="O377" s="84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15" t="s">
        <v>128</v>
      </c>
      <c r="AT377" s="215" t="s">
        <v>123</v>
      </c>
      <c r="AU377" s="215" t="s">
        <v>82</v>
      </c>
      <c r="AY377" s="17" t="s">
        <v>121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17" t="s">
        <v>80</v>
      </c>
      <c r="BK377" s="216">
        <f>ROUND(I377*H377,2)</f>
        <v>0</v>
      </c>
      <c r="BL377" s="17" t="s">
        <v>128</v>
      </c>
      <c r="BM377" s="215" t="s">
        <v>518</v>
      </c>
    </row>
    <row r="378" spans="1:47" s="2" customFormat="1" ht="12">
      <c r="A378" s="38"/>
      <c r="B378" s="39"/>
      <c r="C378" s="40"/>
      <c r="D378" s="217" t="s">
        <v>130</v>
      </c>
      <c r="E378" s="40"/>
      <c r="F378" s="218" t="s">
        <v>519</v>
      </c>
      <c r="G378" s="40"/>
      <c r="H378" s="40"/>
      <c r="I378" s="219"/>
      <c r="J378" s="40"/>
      <c r="K378" s="40"/>
      <c r="L378" s="44"/>
      <c r="M378" s="220"/>
      <c r="N378" s="221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130</v>
      </c>
      <c r="AU378" s="17" t="s">
        <v>82</v>
      </c>
    </row>
    <row r="379" spans="1:51" s="13" customFormat="1" ht="12">
      <c r="A379" s="13"/>
      <c r="B379" s="222"/>
      <c r="C379" s="223"/>
      <c r="D379" s="224" t="s">
        <v>132</v>
      </c>
      <c r="E379" s="225" t="s">
        <v>28</v>
      </c>
      <c r="F379" s="226" t="s">
        <v>520</v>
      </c>
      <c r="G379" s="223"/>
      <c r="H379" s="227">
        <v>2083.2</v>
      </c>
      <c r="I379" s="228"/>
      <c r="J379" s="223"/>
      <c r="K379" s="223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132</v>
      </c>
      <c r="AU379" s="233" t="s">
        <v>82</v>
      </c>
      <c r="AV379" s="13" t="s">
        <v>82</v>
      </c>
      <c r="AW379" s="13" t="s">
        <v>34</v>
      </c>
      <c r="AX379" s="13" t="s">
        <v>72</v>
      </c>
      <c r="AY379" s="233" t="s">
        <v>121</v>
      </c>
    </row>
    <row r="380" spans="1:51" s="14" customFormat="1" ht="12">
      <c r="A380" s="14"/>
      <c r="B380" s="234"/>
      <c r="C380" s="235"/>
      <c r="D380" s="224" t="s">
        <v>132</v>
      </c>
      <c r="E380" s="236" t="s">
        <v>28</v>
      </c>
      <c r="F380" s="237" t="s">
        <v>134</v>
      </c>
      <c r="G380" s="235"/>
      <c r="H380" s="238">
        <v>2083.2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132</v>
      </c>
      <c r="AU380" s="244" t="s">
        <v>82</v>
      </c>
      <c r="AV380" s="14" t="s">
        <v>128</v>
      </c>
      <c r="AW380" s="14" t="s">
        <v>34</v>
      </c>
      <c r="AX380" s="14" t="s">
        <v>80</v>
      </c>
      <c r="AY380" s="244" t="s">
        <v>121</v>
      </c>
    </row>
    <row r="381" spans="1:65" s="2" customFormat="1" ht="24.15" customHeight="1">
      <c r="A381" s="38"/>
      <c r="B381" s="39"/>
      <c r="C381" s="204" t="s">
        <v>521</v>
      </c>
      <c r="D381" s="204" t="s">
        <v>123</v>
      </c>
      <c r="E381" s="205" t="s">
        <v>522</v>
      </c>
      <c r="F381" s="206" t="s">
        <v>523</v>
      </c>
      <c r="G381" s="207" t="s">
        <v>233</v>
      </c>
      <c r="H381" s="208">
        <v>172.5</v>
      </c>
      <c r="I381" s="209"/>
      <c r="J381" s="210">
        <f>ROUND(I381*H381,2)</f>
        <v>0</v>
      </c>
      <c r="K381" s="206" t="s">
        <v>127</v>
      </c>
      <c r="L381" s="44"/>
      <c r="M381" s="211" t="s">
        <v>28</v>
      </c>
      <c r="N381" s="212" t="s">
        <v>43</v>
      </c>
      <c r="O381" s="84"/>
      <c r="P381" s="213">
        <f>O381*H381</f>
        <v>0</v>
      </c>
      <c r="Q381" s="213">
        <v>0</v>
      </c>
      <c r="R381" s="213">
        <f>Q381*H381</f>
        <v>0</v>
      </c>
      <c r="S381" s="213">
        <v>0</v>
      </c>
      <c r="T381" s="21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15" t="s">
        <v>128</v>
      </c>
      <c r="AT381" s="215" t="s">
        <v>123</v>
      </c>
      <c r="AU381" s="215" t="s">
        <v>82</v>
      </c>
      <c r="AY381" s="17" t="s">
        <v>121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7" t="s">
        <v>80</v>
      </c>
      <c r="BK381" s="216">
        <f>ROUND(I381*H381,2)</f>
        <v>0</v>
      </c>
      <c r="BL381" s="17" t="s">
        <v>128</v>
      </c>
      <c r="BM381" s="215" t="s">
        <v>524</v>
      </c>
    </row>
    <row r="382" spans="1:47" s="2" customFormat="1" ht="12">
      <c r="A382" s="38"/>
      <c r="B382" s="39"/>
      <c r="C382" s="40"/>
      <c r="D382" s="217" t="s">
        <v>130</v>
      </c>
      <c r="E382" s="40"/>
      <c r="F382" s="218" t="s">
        <v>525</v>
      </c>
      <c r="G382" s="40"/>
      <c r="H382" s="40"/>
      <c r="I382" s="219"/>
      <c r="J382" s="40"/>
      <c r="K382" s="40"/>
      <c r="L382" s="44"/>
      <c r="M382" s="220"/>
      <c r="N382" s="221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130</v>
      </c>
      <c r="AU382" s="17" t="s">
        <v>82</v>
      </c>
    </row>
    <row r="383" spans="1:51" s="13" customFormat="1" ht="12">
      <c r="A383" s="13"/>
      <c r="B383" s="222"/>
      <c r="C383" s="223"/>
      <c r="D383" s="224" t="s">
        <v>132</v>
      </c>
      <c r="E383" s="225" t="s">
        <v>28</v>
      </c>
      <c r="F383" s="226" t="s">
        <v>526</v>
      </c>
      <c r="G383" s="223"/>
      <c r="H383" s="227">
        <v>172.5</v>
      </c>
      <c r="I383" s="228"/>
      <c r="J383" s="223"/>
      <c r="K383" s="223"/>
      <c r="L383" s="229"/>
      <c r="M383" s="230"/>
      <c r="N383" s="231"/>
      <c r="O383" s="231"/>
      <c r="P383" s="231"/>
      <c r="Q383" s="231"/>
      <c r="R383" s="231"/>
      <c r="S383" s="231"/>
      <c r="T383" s="23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3" t="s">
        <v>132</v>
      </c>
      <c r="AU383" s="233" t="s">
        <v>82</v>
      </c>
      <c r="AV383" s="13" t="s">
        <v>82</v>
      </c>
      <c r="AW383" s="13" t="s">
        <v>34</v>
      </c>
      <c r="AX383" s="13" t="s">
        <v>72</v>
      </c>
      <c r="AY383" s="233" t="s">
        <v>121</v>
      </c>
    </row>
    <row r="384" spans="1:51" s="14" customFormat="1" ht="12">
      <c r="A384" s="14"/>
      <c r="B384" s="234"/>
      <c r="C384" s="235"/>
      <c r="D384" s="224" t="s">
        <v>132</v>
      </c>
      <c r="E384" s="236" t="s">
        <v>28</v>
      </c>
      <c r="F384" s="237" t="s">
        <v>134</v>
      </c>
      <c r="G384" s="235"/>
      <c r="H384" s="238">
        <v>172.5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132</v>
      </c>
      <c r="AU384" s="244" t="s">
        <v>82</v>
      </c>
      <c r="AV384" s="14" t="s">
        <v>128</v>
      </c>
      <c r="AW384" s="14" t="s">
        <v>34</v>
      </c>
      <c r="AX384" s="14" t="s">
        <v>80</v>
      </c>
      <c r="AY384" s="244" t="s">
        <v>121</v>
      </c>
    </row>
    <row r="385" spans="1:65" s="2" customFormat="1" ht="24.15" customHeight="1">
      <c r="A385" s="38"/>
      <c r="B385" s="39"/>
      <c r="C385" s="204" t="s">
        <v>527</v>
      </c>
      <c r="D385" s="204" t="s">
        <v>123</v>
      </c>
      <c r="E385" s="205" t="s">
        <v>528</v>
      </c>
      <c r="F385" s="206" t="s">
        <v>517</v>
      </c>
      <c r="G385" s="207" t="s">
        <v>233</v>
      </c>
      <c r="H385" s="208">
        <v>2415</v>
      </c>
      <c r="I385" s="209"/>
      <c r="J385" s="210">
        <f>ROUND(I385*H385,2)</f>
        <v>0</v>
      </c>
      <c r="K385" s="206" t="s">
        <v>127</v>
      </c>
      <c r="L385" s="44"/>
      <c r="M385" s="211" t="s">
        <v>28</v>
      </c>
      <c r="N385" s="212" t="s">
        <v>43</v>
      </c>
      <c r="O385" s="84"/>
      <c r="P385" s="213">
        <f>O385*H385</f>
        <v>0</v>
      </c>
      <c r="Q385" s="213">
        <v>0</v>
      </c>
      <c r="R385" s="213">
        <f>Q385*H385</f>
        <v>0</v>
      </c>
      <c r="S385" s="213">
        <v>0</v>
      </c>
      <c r="T385" s="214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15" t="s">
        <v>128</v>
      </c>
      <c r="AT385" s="215" t="s">
        <v>123</v>
      </c>
      <c r="AU385" s="215" t="s">
        <v>82</v>
      </c>
      <c r="AY385" s="17" t="s">
        <v>121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7" t="s">
        <v>80</v>
      </c>
      <c r="BK385" s="216">
        <f>ROUND(I385*H385,2)</f>
        <v>0</v>
      </c>
      <c r="BL385" s="17" t="s">
        <v>128</v>
      </c>
      <c r="BM385" s="215" t="s">
        <v>529</v>
      </c>
    </row>
    <row r="386" spans="1:47" s="2" customFormat="1" ht="12">
      <c r="A386" s="38"/>
      <c r="B386" s="39"/>
      <c r="C386" s="40"/>
      <c r="D386" s="217" t="s">
        <v>130</v>
      </c>
      <c r="E386" s="40"/>
      <c r="F386" s="218" t="s">
        <v>530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130</v>
      </c>
      <c r="AU386" s="17" t="s">
        <v>82</v>
      </c>
    </row>
    <row r="387" spans="1:51" s="13" customFormat="1" ht="12">
      <c r="A387" s="13"/>
      <c r="B387" s="222"/>
      <c r="C387" s="223"/>
      <c r="D387" s="224" t="s">
        <v>132</v>
      </c>
      <c r="E387" s="225" t="s">
        <v>28</v>
      </c>
      <c r="F387" s="226" t="s">
        <v>531</v>
      </c>
      <c r="G387" s="223"/>
      <c r="H387" s="227">
        <v>2415</v>
      </c>
      <c r="I387" s="228"/>
      <c r="J387" s="223"/>
      <c r="K387" s="223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132</v>
      </c>
      <c r="AU387" s="233" t="s">
        <v>82</v>
      </c>
      <c r="AV387" s="13" t="s">
        <v>82</v>
      </c>
      <c r="AW387" s="13" t="s">
        <v>34</v>
      </c>
      <c r="AX387" s="13" t="s">
        <v>72</v>
      </c>
      <c r="AY387" s="233" t="s">
        <v>121</v>
      </c>
    </row>
    <row r="388" spans="1:51" s="14" customFormat="1" ht="12">
      <c r="A388" s="14"/>
      <c r="B388" s="234"/>
      <c r="C388" s="235"/>
      <c r="D388" s="224" t="s">
        <v>132</v>
      </c>
      <c r="E388" s="236" t="s">
        <v>28</v>
      </c>
      <c r="F388" s="237" t="s">
        <v>134</v>
      </c>
      <c r="G388" s="235"/>
      <c r="H388" s="238">
        <v>2415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132</v>
      </c>
      <c r="AU388" s="244" t="s">
        <v>82</v>
      </c>
      <c r="AV388" s="14" t="s">
        <v>128</v>
      </c>
      <c r="AW388" s="14" t="s">
        <v>34</v>
      </c>
      <c r="AX388" s="14" t="s">
        <v>80</v>
      </c>
      <c r="AY388" s="244" t="s">
        <v>121</v>
      </c>
    </row>
    <row r="389" spans="1:65" s="2" customFormat="1" ht="24.15" customHeight="1">
      <c r="A389" s="38"/>
      <c r="B389" s="39"/>
      <c r="C389" s="204" t="s">
        <v>532</v>
      </c>
      <c r="D389" s="204" t="s">
        <v>123</v>
      </c>
      <c r="E389" s="205" t="s">
        <v>533</v>
      </c>
      <c r="F389" s="206" t="s">
        <v>534</v>
      </c>
      <c r="G389" s="207" t="s">
        <v>233</v>
      </c>
      <c r="H389" s="208">
        <v>172.5</v>
      </c>
      <c r="I389" s="209"/>
      <c r="J389" s="210">
        <f>ROUND(I389*H389,2)</f>
        <v>0</v>
      </c>
      <c r="K389" s="206" t="s">
        <v>127</v>
      </c>
      <c r="L389" s="44"/>
      <c r="M389" s="211" t="s">
        <v>28</v>
      </c>
      <c r="N389" s="212" t="s">
        <v>43</v>
      </c>
      <c r="O389" s="84"/>
      <c r="P389" s="213">
        <f>O389*H389</f>
        <v>0</v>
      </c>
      <c r="Q389" s="213">
        <v>0</v>
      </c>
      <c r="R389" s="213">
        <f>Q389*H389</f>
        <v>0</v>
      </c>
      <c r="S389" s="213">
        <v>0</v>
      </c>
      <c r="T389" s="214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15" t="s">
        <v>535</v>
      </c>
      <c r="AT389" s="215" t="s">
        <v>123</v>
      </c>
      <c r="AU389" s="215" t="s">
        <v>82</v>
      </c>
      <c r="AY389" s="17" t="s">
        <v>121</v>
      </c>
      <c r="BE389" s="216">
        <f>IF(N389="základní",J389,0)</f>
        <v>0</v>
      </c>
      <c r="BF389" s="216">
        <f>IF(N389="snížená",J389,0)</f>
        <v>0</v>
      </c>
      <c r="BG389" s="216">
        <f>IF(N389="zákl. přenesená",J389,0)</f>
        <v>0</v>
      </c>
      <c r="BH389" s="216">
        <f>IF(N389="sníž. přenesená",J389,0)</f>
        <v>0</v>
      </c>
      <c r="BI389" s="216">
        <f>IF(N389="nulová",J389,0)</f>
        <v>0</v>
      </c>
      <c r="BJ389" s="17" t="s">
        <v>80</v>
      </c>
      <c r="BK389" s="216">
        <f>ROUND(I389*H389,2)</f>
        <v>0</v>
      </c>
      <c r="BL389" s="17" t="s">
        <v>535</v>
      </c>
      <c r="BM389" s="215" t="s">
        <v>536</v>
      </c>
    </row>
    <row r="390" spans="1:47" s="2" customFormat="1" ht="12">
      <c r="A390" s="38"/>
      <c r="B390" s="39"/>
      <c r="C390" s="40"/>
      <c r="D390" s="217" t="s">
        <v>130</v>
      </c>
      <c r="E390" s="40"/>
      <c r="F390" s="218" t="s">
        <v>537</v>
      </c>
      <c r="G390" s="40"/>
      <c r="H390" s="40"/>
      <c r="I390" s="219"/>
      <c r="J390" s="40"/>
      <c r="K390" s="40"/>
      <c r="L390" s="44"/>
      <c r="M390" s="220"/>
      <c r="N390" s="221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130</v>
      </c>
      <c r="AU390" s="17" t="s">
        <v>82</v>
      </c>
    </row>
    <row r="391" spans="1:51" s="13" customFormat="1" ht="12">
      <c r="A391" s="13"/>
      <c r="B391" s="222"/>
      <c r="C391" s="223"/>
      <c r="D391" s="224" t="s">
        <v>132</v>
      </c>
      <c r="E391" s="225" t="s">
        <v>28</v>
      </c>
      <c r="F391" s="226" t="s">
        <v>526</v>
      </c>
      <c r="G391" s="223"/>
      <c r="H391" s="227">
        <v>172.5</v>
      </c>
      <c r="I391" s="228"/>
      <c r="J391" s="223"/>
      <c r="K391" s="223"/>
      <c r="L391" s="229"/>
      <c r="M391" s="230"/>
      <c r="N391" s="231"/>
      <c r="O391" s="231"/>
      <c r="P391" s="231"/>
      <c r="Q391" s="231"/>
      <c r="R391" s="231"/>
      <c r="S391" s="231"/>
      <c r="T391" s="23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3" t="s">
        <v>132</v>
      </c>
      <c r="AU391" s="233" t="s">
        <v>82</v>
      </c>
      <c r="AV391" s="13" t="s">
        <v>82</v>
      </c>
      <c r="AW391" s="13" t="s">
        <v>34</v>
      </c>
      <c r="AX391" s="13" t="s">
        <v>72</v>
      </c>
      <c r="AY391" s="233" t="s">
        <v>121</v>
      </c>
    </row>
    <row r="392" spans="1:51" s="14" customFormat="1" ht="12">
      <c r="A392" s="14"/>
      <c r="B392" s="234"/>
      <c r="C392" s="235"/>
      <c r="D392" s="224" t="s">
        <v>132</v>
      </c>
      <c r="E392" s="236" t="s">
        <v>28</v>
      </c>
      <c r="F392" s="237" t="s">
        <v>134</v>
      </c>
      <c r="G392" s="235"/>
      <c r="H392" s="238">
        <v>172.5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132</v>
      </c>
      <c r="AU392" s="244" t="s">
        <v>82</v>
      </c>
      <c r="AV392" s="14" t="s">
        <v>128</v>
      </c>
      <c r="AW392" s="14" t="s">
        <v>34</v>
      </c>
      <c r="AX392" s="14" t="s">
        <v>80</v>
      </c>
      <c r="AY392" s="244" t="s">
        <v>121</v>
      </c>
    </row>
    <row r="393" spans="1:65" s="2" customFormat="1" ht="24.15" customHeight="1">
      <c r="A393" s="38"/>
      <c r="B393" s="39"/>
      <c r="C393" s="204" t="s">
        <v>538</v>
      </c>
      <c r="D393" s="204" t="s">
        <v>123</v>
      </c>
      <c r="E393" s="205" t="s">
        <v>539</v>
      </c>
      <c r="F393" s="206" t="s">
        <v>540</v>
      </c>
      <c r="G393" s="207" t="s">
        <v>233</v>
      </c>
      <c r="H393" s="208">
        <v>515.82</v>
      </c>
      <c r="I393" s="209"/>
      <c r="J393" s="210">
        <f>ROUND(I393*H393,2)</f>
        <v>0</v>
      </c>
      <c r="K393" s="206" t="s">
        <v>127</v>
      </c>
      <c r="L393" s="44"/>
      <c r="M393" s="211" t="s">
        <v>28</v>
      </c>
      <c r="N393" s="212" t="s">
        <v>43</v>
      </c>
      <c r="O393" s="84"/>
      <c r="P393" s="213">
        <f>O393*H393</f>
        <v>0</v>
      </c>
      <c r="Q393" s="213">
        <v>0</v>
      </c>
      <c r="R393" s="213">
        <f>Q393*H393</f>
        <v>0</v>
      </c>
      <c r="S393" s="213">
        <v>0</v>
      </c>
      <c r="T393" s="214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15" t="s">
        <v>535</v>
      </c>
      <c r="AT393" s="215" t="s">
        <v>123</v>
      </c>
      <c r="AU393" s="215" t="s">
        <v>82</v>
      </c>
      <c r="AY393" s="17" t="s">
        <v>121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17" t="s">
        <v>80</v>
      </c>
      <c r="BK393" s="216">
        <f>ROUND(I393*H393,2)</f>
        <v>0</v>
      </c>
      <c r="BL393" s="17" t="s">
        <v>535</v>
      </c>
      <c r="BM393" s="215" t="s">
        <v>541</v>
      </c>
    </row>
    <row r="394" spans="1:47" s="2" customFormat="1" ht="12">
      <c r="A394" s="38"/>
      <c r="B394" s="39"/>
      <c r="C394" s="40"/>
      <c r="D394" s="217" t="s">
        <v>130</v>
      </c>
      <c r="E394" s="40"/>
      <c r="F394" s="218" t="s">
        <v>542</v>
      </c>
      <c r="G394" s="40"/>
      <c r="H394" s="40"/>
      <c r="I394" s="219"/>
      <c r="J394" s="40"/>
      <c r="K394" s="40"/>
      <c r="L394" s="44"/>
      <c r="M394" s="220"/>
      <c r="N394" s="221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130</v>
      </c>
      <c r="AU394" s="17" t="s">
        <v>82</v>
      </c>
    </row>
    <row r="395" spans="1:51" s="13" customFormat="1" ht="12">
      <c r="A395" s="13"/>
      <c r="B395" s="222"/>
      <c r="C395" s="223"/>
      <c r="D395" s="224" t="s">
        <v>132</v>
      </c>
      <c r="E395" s="225" t="s">
        <v>28</v>
      </c>
      <c r="F395" s="226" t="s">
        <v>543</v>
      </c>
      <c r="G395" s="223"/>
      <c r="H395" s="227">
        <v>430.5</v>
      </c>
      <c r="I395" s="228"/>
      <c r="J395" s="223"/>
      <c r="K395" s="223"/>
      <c r="L395" s="229"/>
      <c r="M395" s="230"/>
      <c r="N395" s="231"/>
      <c r="O395" s="231"/>
      <c r="P395" s="231"/>
      <c r="Q395" s="231"/>
      <c r="R395" s="231"/>
      <c r="S395" s="231"/>
      <c r="T395" s="23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3" t="s">
        <v>132</v>
      </c>
      <c r="AU395" s="233" t="s">
        <v>82</v>
      </c>
      <c r="AV395" s="13" t="s">
        <v>82</v>
      </c>
      <c r="AW395" s="13" t="s">
        <v>34</v>
      </c>
      <c r="AX395" s="13" t="s">
        <v>72</v>
      </c>
      <c r="AY395" s="233" t="s">
        <v>121</v>
      </c>
    </row>
    <row r="396" spans="1:51" s="13" customFormat="1" ht="12">
      <c r="A396" s="13"/>
      <c r="B396" s="222"/>
      <c r="C396" s="223"/>
      <c r="D396" s="224" t="s">
        <v>132</v>
      </c>
      <c r="E396" s="225" t="s">
        <v>28</v>
      </c>
      <c r="F396" s="226" t="s">
        <v>544</v>
      </c>
      <c r="G396" s="223"/>
      <c r="H396" s="227">
        <v>85.32</v>
      </c>
      <c r="I396" s="228"/>
      <c r="J396" s="223"/>
      <c r="K396" s="223"/>
      <c r="L396" s="229"/>
      <c r="M396" s="230"/>
      <c r="N396" s="231"/>
      <c r="O396" s="231"/>
      <c r="P396" s="231"/>
      <c r="Q396" s="231"/>
      <c r="R396" s="231"/>
      <c r="S396" s="231"/>
      <c r="T396" s="23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3" t="s">
        <v>132</v>
      </c>
      <c r="AU396" s="233" t="s">
        <v>82</v>
      </c>
      <c r="AV396" s="13" t="s">
        <v>82</v>
      </c>
      <c r="AW396" s="13" t="s">
        <v>34</v>
      </c>
      <c r="AX396" s="13" t="s">
        <v>72</v>
      </c>
      <c r="AY396" s="233" t="s">
        <v>121</v>
      </c>
    </row>
    <row r="397" spans="1:51" s="14" customFormat="1" ht="12">
      <c r="A397" s="14"/>
      <c r="B397" s="234"/>
      <c r="C397" s="235"/>
      <c r="D397" s="224" t="s">
        <v>132</v>
      </c>
      <c r="E397" s="236" t="s">
        <v>28</v>
      </c>
      <c r="F397" s="237" t="s">
        <v>134</v>
      </c>
      <c r="G397" s="235"/>
      <c r="H397" s="238">
        <v>515.8199999999999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132</v>
      </c>
      <c r="AU397" s="244" t="s">
        <v>82</v>
      </c>
      <c r="AV397" s="14" t="s">
        <v>128</v>
      </c>
      <c r="AW397" s="14" t="s">
        <v>34</v>
      </c>
      <c r="AX397" s="14" t="s">
        <v>80</v>
      </c>
      <c r="AY397" s="244" t="s">
        <v>121</v>
      </c>
    </row>
    <row r="398" spans="1:65" s="2" customFormat="1" ht="24.15" customHeight="1">
      <c r="A398" s="38"/>
      <c r="B398" s="39"/>
      <c r="C398" s="204" t="s">
        <v>545</v>
      </c>
      <c r="D398" s="204" t="s">
        <v>123</v>
      </c>
      <c r="E398" s="205" t="s">
        <v>546</v>
      </c>
      <c r="F398" s="206" t="s">
        <v>547</v>
      </c>
      <c r="G398" s="207" t="s">
        <v>233</v>
      </c>
      <c r="H398" s="208">
        <v>63.48</v>
      </c>
      <c r="I398" s="209"/>
      <c r="J398" s="210">
        <f>ROUND(I398*H398,2)</f>
        <v>0</v>
      </c>
      <c r="K398" s="206" t="s">
        <v>127</v>
      </c>
      <c r="L398" s="44"/>
      <c r="M398" s="211" t="s">
        <v>28</v>
      </c>
      <c r="N398" s="212" t="s">
        <v>43</v>
      </c>
      <c r="O398" s="84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15" t="s">
        <v>535</v>
      </c>
      <c r="AT398" s="215" t="s">
        <v>123</v>
      </c>
      <c r="AU398" s="215" t="s">
        <v>82</v>
      </c>
      <c r="AY398" s="17" t="s">
        <v>121</v>
      </c>
      <c r="BE398" s="216">
        <f>IF(N398="základní",J398,0)</f>
        <v>0</v>
      </c>
      <c r="BF398" s="216">
        <f>IF(N398="snížená",J398,0)</f>
        <v>0</v>
      </c>
      <c r="BG398" s="216">
        <f>IF(N398="zákl. přenesená",J398,0)</f>
        <v>0</v>
      </c>
      <c r="BH398" s="216">
        <f>IF(N398="sníž. přenesená",J398,0)</f>
        <v>0</v>
      </c>
      <c r="BI398" s="216">
        <f>IF(N398="nulová",J398,0)</f>
        <v>0</v>
      </c>
      <c r="BJ398" s="17" t="s">
        <v>80</v>
      </c>
      <c r="BK398" s="216">
        <f>ROUND(I398*H398,2)</f>
        <v>0</v>
      </c>
      <c r="BL398" s="17" t="s">
        <v>535</v>
      </c>
      <c r="BM398" s="215" t="s">
        <v>548</v>
      </c>
    </row>
    <row r="399" spans="1:47" s="2" customFormat="1" ht="12">
      <c r="A399" s="38"/>
      <c r="B399" s="39"/>
      <c r="C399" s="40"/>
      <c r="D399" s="217" t="s">
        <v>130</v>
      </c>
      <c r="E399" s="40"/>
      <c r="F399" s="218" t="s">
        <v>549</v>
      </c>
      <c r="G399" s="40"/>
      <c r="H399" s="40"/>
      <c r="I399" s="219"/>
      <c r="J399" s="40"/>
      <c r="K399" s="40"/>
      <c r="L399" s="44"/>
      <c r="M399" s="220"/>
      <c r="N399" s="221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130</v>
      </c>
      <c r="AU399" s="17" t="s">
        <v>82</v>
      </c>
    </row>
    <row r="400" spans="1:51" s="13" customFormat="1" ht="12">
      <c r="A400" s="13"/>
      <c r="B400" s="222"/>
      <c r="C400" s="223"/>
      <c r="D400" s="224" t="s">
        <v>132</v>
      </c>
      <c r="E400" s="225" t="s">
        <v>28</v>
      </c>
      <c r="F400" s="226" t="s">
        <v>550</v>
      </c>
      <c r="G400" s="223"/>
      <c r="H400" s="227">
        <v>63.48</v>
      </c>
      <c r="I400" s="228"/>
      <c r="J400" s="223"/>
      <c r="K400" s="223"/>
      <c r="L400" s="229"/>
      <c r="M400" s="230"/>
      <c r="N400" s="231"/>
      <c r="O400" s="231"/>
      <c r="P400" s="231"/>
      <c r="Q400" s="231"/>
      <c r="R400" s="231"/>
      <c r="S400" s="231"/>
      <c r="T400" s="23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3" t="s">
        <v>132</v>
      </c>
      <c r="AU400" s="233" t="s">
        <v>82</v>
      </c>
      <c r="AV400" s="13" t="s">
        <v>82</v>
      </c>
      <c r="AW400" s="13" t="s">
        <v>34</v>
      </c>
      <c r="AX400" s="13" t="s">
        <v>72</v>
      </c>
      <c r="AY400" s="233" t="s">
        <v>121</v>
      </c>
    </row>
    <row r="401" spans="1:51" s="14" customFormat="1" ht="12">
      <c r="A401" s="14"/>
      <c r="B401" s="234"/>
      <c r="C401" s="235"/>
      <c r="D401" s="224" t="s">
        <v>132</v>
      </c>
      <c r="E401" s="236" t="s">
        <v>28</v>
      </c>
      <c r="F401" s="237" t="s">
        <v>134</v>
      </c>
      <c r="G401" s="235"/>
      <c r="H401" s="238">
        <v>63.48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132</v>
      </c>
      <c r="AU401" s="244" t="s">
        <v>82</v>
      </c>
      <c r="AV401" s="14" t="s">
        <v>128</v>
      </c>
      <c r="AW401" s="14" t="s">
        <v>34</v>
      </c>
      <c r="AX401" s="14" t="s">
        <v>80</v>
      </c>
      <c r="AY401" s="244" t="s">
        <v>121</v>
      </c>
    </row>
    <row r="402" spans="1:63" s="12" customFormat="1" ht="22.8" customHeight="1">
      <c r="A402" s="12"/>
      <c r="B402" s="188"/>
      <c r="C402" s="189"/>
      <c r="D402" s="190" t="s">
        <v>71</v>
      </c>
      <c r="E402" s="202" t="s">
        <v>551</v>
      </c>
      <c r="F402" s="202" t="s">
        <v>552</v>
      </c>
      <c r="G402" s="189"/>
      <c r="H402" s="189"/>
      <c r="I402" s="192"/>
      <c r="J402" s="203">
        <f>BK402</f>
        <v>0</v>
      </c>
      <c r="K402" s="189"/>
      <c r="L402" s="194"/>
      <c r="M402" s="195"/>
      <c r="N402" s="196"/>
      <c r="O402" s="196"/>
      <c r="P402" s="197">
        <f>SUM(P403:P406)</f>
        <v>0</v>
      </c>
      <c r="Q402" s="196"/>
      <c r="R402" s="197">
        <f>SUM(R403:R406)</f>
        <v>0</v>
      </c>
      <c r="S402" s="196"/>
      <c r="T402" s="198">
        <f>SUM(T403:T406)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199" t="s">
        <v>80</v>
      </c>
      <c r="AT402" s="200" t="s">
        <v>71</v>
      </c>
      <c r="AU402" s="200" t="s">
        <v>80</v>
      </c>
      <c r="AY402" s="199" t="s">
        <v>121</v>
      </c>
      <c r="BK402" s="201">
        <f>SUM(BK403:BK406)</f>
        <v>0</v>
      </c>
    </row>
    <row r="403" spans="1:65" s="2" customFormat="1" ht="24.15" customHeight="1">
      <c r="A403" s="38"/>
      <c r="B403" s="39"/>
      <c r="C403" s="204" t="s">
        <v>553</v>
      </c>
      <c r="D403" s="204" t="s">
        <v>123</v>
      </c>
      <c r="E403" s="205" t="s">
        <v>554</v>
      </c>
      <c r="F403" s="206" t="s">
        <v>555</v>
      </c>
      <c r="G403" s="207" t="s">
        <v>233</v>
      </c>
      <c r="H403" s="208">
        <v>4.508</v>
      </c>
      <c r="I403" s="209"/>
      <c r="J403" s="210">
        <f>ROUND(I403*H403,2)</f>
        <v>0</v>
      </c>
      <c r="K403" s="206" t="s">
        <v>127</v>
      </c>
      <c r="L403" s="44"/>
      <c r="M403" s="211" t="s">
        <v>28</v>
      </c>
      <c r="N403" s="212" t="s">
        <v>43</v>
      </c>
      <c r="O403" s="84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15" t="s">
        <v>128</v>
      </c>
      <c r="AT403" s="215" t="s">
        <v>123</v>
      </c>
      <c r="AU403" s="215" t="s">
        <v>82</v>
      </c>
      <c r="AY403" s="17" t="s">
        <v>121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17" t="s">
        <v>80</v>
      </c>
      <c r="BK403" s="216">
        <f>ROUND(I403*H403,2)</f>
        <v>0</v>
      </c>
      <c r="BL403" s="17" t="s">
        <v>128</v>
      </c>
      <c r="BM403" s="215" t="s">
        <v>556</v>
      </c>
    </row>
    <row r="404" spans="1:47" s="2" customFormat="1" ht="12">
      <c r="A404" s="38"/>
      <c r="B404" s="39"/>
      <c r="C404" s="40"/>
      <c r="D404" s="217" t="s">
        <v>130</v>
      </c>
      <c r="E404" s="40"/>
      <c r="F404" s="218" t="s">
        <v>557</v>
      </c>
      <c r="G404" s="40"/>
      <c r="H404" s="40"/>
      <c r="I404" s="219"/>
      <c r="J404" s="40"/>
      <c r="K404" s="40"/>
      <c r="L404" s="44"/>
      <c r="M404" s="220"/>
      <c r="N404" s="221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130</v>
      </c>
      <c r="AU404" s="17" t="s">
        <v>82</v>
      </c>
    </row>
    <row r="405" spans="1:65" s="2" customFormat="1" ht="24.15" customHeight="1">
      <c r="A405" s="38"/>
      <c r="B405" s="39"/>
      <c r="C405" s="204" t="s">
        <v>558</v>
      </c>
      <c r="D405" s="204" t="s">
        <v>123</v>
      </c>
      <c r="E405" s="205" t="s">
        <v>559</v>
      </c>
      <c r="F405" s="206" t="s">
        <v>560</v>
      </c>
      <c r="G405" s="207" t="s">
        <v>233</v>
      </c>
      <c r="H405" s="208">
        <v>4.508</v>
      </c>
      <c r="I405" s="209"/>
      <c r="J405" s="210">
        <f>ROUND(I405*H405,2)</f>
        <v>0</v>
      </c>
      <c r="K405" s="206" t="s">
        <v>127</v>
      </c>
      <c r="L405" s="44"/>
      <c r="M405" s="211" t="s">
        <v>28</v>
      </c>
      <c r="N405" s="212" t="s">
        <v>43</v>
      </c>
      <c r="O405" s="84"/>
      <c r="P405" s="213">
        <f>O405*H405</f>
        <v>0</v>
      </c>
      <c r="Q405" s="213">
        <v>0</v>
      </c>
      <c r="R405" s="213">
        <f>Q405*H405</f>
        <v>0</v>
      </c>
      <c r="S405" s="213">
        <v>0</v>
      </c>
      <c r="T405" s="214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15" t="s">
        <v>128</v>
      </c>
      <c r="AT405" s="215" t="s">
        <v>123</v>
      </c>
      <c r="AU405" s="215" t="s">
        <v>82</v>
      </c>
      <c r="AY405" s="17" t="s">
        <v>121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7" t="s">
        <v>80</v>
      </c>
      <c r="BK405" s="216">
        <f>ROUND(I405*H405,2)</f>
        <v>0</v>
      </c>
      <c r="BL405" s="17" t="s">
        <v>128</v>
      </c>
      <c r="BM405" s="215" t="s">
        <v>561</v>
      </c>
    </row>
    <row r="406" spans="1:47" s="2" customFormat="1" ht="12">
      <c r="A406" s="38"/>
      <c r="B406" s="39"/>
      <c r="C406" s="40"/>
      <c r="D406" s="217" t="s">
        <v>130</v>
      </c>
      <c r="E406" s="40"/>
      <c r="F406" s="218" t="s">
        <v>562</v>
      </c>
      <c r="G406" s="40"/>
      <c r="H406" s="40"/>
      <c r="I406" s="219"/>
      <c r="J406" s="40"/>
      <c r="K406" s="40"/>
      <c r="L406" s="44"/>
      <c r="M406" s="255"/>
      <c r="N406" s="256"/>
      <c r="O406" s="257"/>
      <c r="P406" s="257"/>
      <c r="Q406" s="257"/>
      <c r="R406" s="257"/>
      <c r="S406" s="257"/>
      <c r="T406" s="25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130</v>
      </c>
      <c r="AU406" s="17" t="s">
        <v>82</v>
      </c>
    </row>
    <row r="407" spans="1:31" s="2" customFormat="1" ht="6.95" customHeight="1">
      <c r="A407" s="38"/>
      <c r="B407" s="59"/>
      <c r="C407" s="60"/>
      <c r="D407" s="60"/>
      <c r="E407" s="60"/>
      <c r="F407" s="60"/>
      <c r="G407" s="60"/>
      <c r="H407" s="60"/>
      <c r="I407" s="60"/>
      <c r="J407" s="60"/>
      <c r="K407" s="60"/>
      <c r="L407" s="44"/>
      <c r="M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</row>
  </sheetData>
  <sheetProtection password="CC35" sheet="1" objects="1" scenarios="1" formatColumns="0" formatRows="0" autoFilter="0"/>
  <autoFilter ref="C86:K40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2_02/113107143"/>
    <hyperlink ref="F95" r:id="rId2" display="https://podminky.urs.cz/item/CS_URS_2022_02/113107222"/>
    <hyperlink ref="F99" r:id="rId3" display="https://podminky.urs.cz/item/CS_URS_2022_02/113107223"/>
    <hyperlink ref="F103" r:id="rId4" display="https://podminky.urs.cz/item/CS_URS_2022_02/119001405"/>
    <hyperlink ref="F107" r:id="rId5" display="https://podminky.urs.cz/item/CS_URS_2022_02/119001421"/>
    <hyperlink ref="F111" r:id="rId6" display="https://podminky.urs.cz/item/CS_URS_2022_02/119003215"/>
    <hyperlink ref="F115" r:id="rId7" display="https://podminky.urs.cz/item/CS_URS_2022_02/119003216"/>
    <hyperlink ref="F119" r:id="rId8" display="https://podminky.urs.cz/item/CS_URS_2022_02/129001101"/>
    <hyperlink ref="F124" r:id="rId9" display="https://podminky.urs.cz/item/CS_URS_2022_02/132254204"/>
    <hyperlink ref="F128" r:id="rId10" display="https://podminky.urs.cz/item/CS_URS_2022_02/132354204"/>
    <hyperlink ref="F132" r:id="rId11" display="https://podminky.urs.cz/item/CS_URS_2022_02/151101101"/>
    <hyperlink ref="F136" r:id="rId12" display="https://podminky.urs.cz/item/CS_URS_2022_02/151101111"/>
    <hyperlink ref="F140" r:id="rId13" display="https://podminky.urs.cz/item/CS_URS_2022_02/162351103"/>
    <hyperlink ref="F146" r:id="rId14" display="https://podminky.urs.cz/item/CS_URS_2022_02/162751117"/>
    <hyperlink ref="F150" r:id="rId15" display="https://podminky.urs.cz/item/CS_URS_2022_02/162751119"/>
    <hyperlink ref="F154" r:id="rId16" display="https://podminky.urs.cz/item/CS_URS_2022_02/167151101"/>
    <hyperlink ref="F160" r:id="rId17" display="https://podminky.urs.cz/item/CS_URS_2022_02/174151101"/>
    <hyperlink ref="F167" r:id="rId18" display="https://podminky.urs.cz/item/CS_URS_2022_02/175151101"/>
    <hyperlink ref="F174" r:id="rId19" display="https://podminky.urs.cz/item/CS_URS_2022_02/181951112"/>
    <hyperlink ref="F179" r:id="rId20" display="https://podminky.urs.cz/item/CS_URS_2022_02/451572111"/>
    <hyperlink ref="F183" r:id="rId21" display="https://podminky.urs.cz/item/CS_URS_2022_02/452313141"/>
    <hyperlink ref="F188" r:id="rId22" display="https://podminky.urs.cz/item/CS_URS_2022_02/564851111"/>
    <hyperlink ref="F192" r:id="rId23" display="https://podminky.urs.cz/item/CS_URS_2022_02/564861111"/>
    <hyperlink ref="F196" r:id="rId24" display="https://podminky.urs.cz/item/CS_URS_2022_02/564930412"/>
    <hyperlink ref="F200" r:id="rId25" display="https://podminky.urs.cz/item/CS_URS_2022_02/565135101"/>
    <hyperlink ref="F204" r:id="rId26" display="https://podminky.urs.cz/item/CS_URS_2022_02/573191111"/>
    <hyperlink ref="F208" r:id="rId27" display="https://podminky.urs.cz/item/CS_URS_2022_02/573231108"/>
    <hyperlink ref="F212" r:id="rId28" display="https://podminky.urs.cz/item/CS_URS_2022_02/577144111"/>
    <hyperlink ref="F217" r:id="rId29" display="https://podminky.urs.cz/item/CS_URS_2022_02/857242122"/>
    <hyperlink ref="F227" r:id="rId30" display="https://podminky.urs.cz/item/CS_URS_2022_02/857244122"/>
    <hyperlink ref="F234" r:id="rId31" display="https://podminky.urs.cz/item/CS_URS_2022_02/857262122"/>
    <hyperlink ref="F241" r:id="rId32" display="https://podminky.urs.cz/item/CS_URS_2022_02/857264122"/>
    <hyperlink ref="F248" r:id="rId33" display="https://podminky.urs.cz/item/CS_URS_2022_02/871241141"/>
    <hyperlink ref="F255" r:id="rId34" display="https://podminky.urs.cz/item/CS_URS_2022_02/877241101"/>
    <hyperlink ref="F268" r:id="rId35" display="https://podminky.urs.cz/item/CS_URS_2022_02/877241110"/>
    <hyperlink ref="F275" r:id="rId36" display="https://podminky.urs.cz/item/CS_URS_2022_02/891241112"/>
    <hyperlink ref="F285" r:id="rId37" display="https://podminky.urs.cz/item/CS_URS_2022_02/891247112"/>
    <hyperlink ref="F292" r:id="rId38" display="https://podminky.urs.cz/item/CS_URS_2022_02/891261112"/>
    <hyperlink ref="F308" r:id="rId39" display="https://podminky.urs.cz/item/CS_URS_2022_02/892241111"/>
    <hyperlink ref="F312" r:id="rId40" display="https://podminky.urs.cz/item/CS_URS_2022_02/892273122"/>
    <hyperlink ref="F316" r:id="rId41" display="https://podminky.urs.cz/item/CS_URS_2022_02/892372111"/>
    <hyperlink ref="F320" r:id="rId42" display="https://podminky.urs.cz/item/CS_URS_2022_02/899401113"/>
    <hyperlink ref="F330" r:id="rId43" display="https://podminky.urs.cz/item/CS_URS_2022_02/899401112"/>
    <hyperlink ref="F340" r:id="rId44" display="https://podminky.urs.cz/item/CS_URS_2022_02/8997121R1"/>
    <hyperlink ref="F344" r:id="rId45" display="https://podminky.urs.cz/item/CS_URS_2022_02/899721111"/>
    <hyperlink ref="F348" r:id="rId46" display="https://podminky.urs.cz/item/CS_URS_2022_02/899722114"/>
    <hyperlink ref="F353" r:id="rId47" display="https://podminky.urs.cz/item/CS_URS_2022_02/919112222"/>
    <hyperlink ref="F357" r:id="rId48" display="https://podminky.urs.cz/item/CS_URS_2022_02/919122121"/>
    <hyperlink ref="F361" r:id="rId49" display="https://podminky.urs.cz/item/CS_URS_2022_02/919735111"/>
    <hyperlink ref="F365" r:id="rId50" display="https://podminky.urs.cz/item/CS_URS_2022_02/919735112"/>
    <hyperlink ref="F369" r:id="rId51" display="https://podminky.urs.cz/item/CS_URS_2022_02/919735124"/>
    <hyperlink ref="F374" r:id="rId52" display="https://podminky.urs.cz/item/CS_URS_2022_02/997221551"/>
    <hyperlink ref="F378" r:id="rId53" display="https://podminky.urs.cz/item/CS_URS_2022_02/997221559"/>
    <hyperlink ref="F382" r:id="rId54" display="https://podminky.urs.cz/item/CS_URS_2022_02/997221561"/>
    <hyperlink ref="F386" r:id="rId55" display="https://podminky.urs.cz/item/CS_URS_2022_02/997221569"/>
    <hyperlink ref="F390" r:id="rId56" display="https://podminky.urs.cz/item/CS_URS_2022_02/997221861"/>
    <hyperlink ref="F394" r:id="rId57" display="https://podminky.urs.cz/item/CS_URS_2022_02/997221873"/>
    <hyperlink ref="F399" r:id="rId58" display="https://podminky.urs.cz/item/CS_URS_2022_02/997221875"/>
    <hyperlink ref="F404" r:id="rId59" display="https://podminky.urs.cz/item/CS_URS_2022_02/998276101"/>
    <hyperlink ref="F406" r:id="rId60" display="https://podminky.urs.cz/item/CS_URS_2022_02/9982761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II/335 - I. etapa, Mnichovice průtah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563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28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4. 12. 2022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6" t="s">
        <v>28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29</v>
      </c>
      <c r="F15" s="38"/>
      <c r="G15" s="38"/>
      <c r="H15" s="38"/>
      <c r="I15" s="132" t="s">
        <v>30</v>
      </c>
      <c r="J15" s="136" t="s">
        <v>28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30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6" t="s">
        <v>28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29</v>
      </c>
      <c r="F21" s="38"/>
      <c r="G21" s="38"/>
      <c r="H21" s="38"/>
      <c r="I21" s="132" t="s">
        <v>30</v>
      </c>
      <c r="J21" s="136" t="s">
        <v>28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27</v>
      </c>
      <c r="J23" s="136" t="s">
        <v>28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29</v>
      </c>
      <c r="F24" s="38"/>
      <c r="G24" s="38"/>
      <c r="H24" s="38"/>
      <c r="I24" s="132" t="s">
        <v>30</v>
      </c>
      <c r="J24" s="136" t="s">
        <v>28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28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ROUND((SUM(BE83:BE96)),2)</f>
        <v>0</v>
      </c>
      <c r="G33" s="38"/>
      <c r="H33" s="38"/>
      <c r="I33" s="148">
        <v>0.21</v>
      </c>
      <c r="J33" s="147">
        <f>ROUND(((SUM(BE83:BE96))*I33),2)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ROUND((SUM(BF83:BF96)),2)</f>
        <v>0</v>
      </c>
      <c r="G34" s="38"/>
      <c r="H34" s="38"/>
      <c r="I34" s="148">
        <v>0.15</v>
      </c>
      <c r="J34" s="147">
        <f>ROUND(((SUM(BF83:BF96))*I34),2)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ROUND((SUM(BG83:BG96)),2)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ROUND((SUM(BH83:BH96)),2)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ROUND((SUM(BI83:BI96)),2)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II/335 - I. etapa, Mnichovice průtah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VRN - Vedlejší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Mnichovice</v>
      </c>
      <c r="G52" s="40"/>
      <c r="H52" s="40"/>
      <c r="I52" s="32" t="s">
        <v>24</v>
      </c>
      <c r="J52" s="72" t="str">
        <f>IF(J12="","",J12)</f>
        <v>4. 12. 2022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 xml:space="preserve"> 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>
      <c r="A60" s="9"/>
      <c r="B60" s="165"/>
      <c r="C60" s="166"/>
      <c r="D60" s="167" t="s">
        <v>563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564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565</v>
      </c>
      <c r="E62" s="174"/>
      <c r="F62" s="174"/>
      <c r="G62" s="174"/>
      <c r="H62" s="174"/>
      <c r="I62" s="174"/>
      <c r="J62" s="175">
        <f>J89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566</v>
      </c>
      <c r="E63" s="174"/>
      <c r="F63" s="174"/>
      <c r="G63" s="174"/>
      <c r="H63" s="174"/>
      <c r="I63" s="174"/>
      <c r="J63" s="175">
        <f>J93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II/335 - I. etapa, Mnichovice průtah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92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VRN - Vedlejší rozpočtové náklady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Mnichovice</v>
      </c>
      <c r="G77" s="40"/>
      <c r="H77" s="40"/>
      <c r="I77" s="32" t="s">
        <v>24</v>
      </c>
      <c r="J77" s="72" t="str">
        <f>IF(J12="","",J12)</f>
        <v>4. 12. 2022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 xml:space="preserve"> </v>
      </c>
      <c r="G79" s="40"/>
      <c r="H79" s="40"/>
      <c r="I79" s="32" t="s">
        <v>33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35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107</v>
      </c>
      <c r="D82" s="180" t="s">
        <v>57</v>
      </c>
      <c r="E82" s="180" t="s">
        <v>53</v>
      </c>
      <c r="F82" s="180" t="s">
        <v>54</v>
      </c>
      <c r="G82" s="180" t="s">
        <v>108</v>
      </c>
      <c r="H82" s="180" t="s">
        <v>109</v>
      </c>
      <c r="I82" s="180" t="s">
        <v>110</v>
      </c>
      <c r="J82" s="180" t="s">
        <v>96</v>
      </c>
      <c r="K82" s="181" t="s">
        <v>111</v>
      </c>
      <c r="L82" s="182"/>
      <c r="M82" s="92" t="s">
        <v>28</v>
      </c>
      <c r="N82" s="93" t="s">
        <v>42</v>
      </c>
      <c r="O82" s="93" t="s">
        <v>112</v>
      </c>
      <c r="P82" s="93" t="s">
        <v>113</v>
      </c>
      <c r="Q82" s="93" t="s">
        <v>114</v>
      </c>
      <c r="R82" s="93" t="s">
        <v>115</v>
      </c>
      <c r="S82" s="93" t="s">
        <v>116</v>
      </c>
      <c r="T82" s="94" t="s">
        <v>117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118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</f>
        <v>0</v>
      </c>
      <c r="Q83" s="96"/>
      <c r="R83" s="185">
        <f>R84</f>
        <v>0</v>
      </c>
      <c r="S83" s="96"/>
      <c r="T83" s="186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97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83</v>
      </c>
      <c r="F84" s="191" t="s">
        <v>84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P85+P89+P93</f>
        <v>0</v>
      </c>
      <c r="Q84" s="196"/>
      <c r="R84" s="197">
        <f>R85+R89+R93</f>
        <v>0</v>
      </c>
      <c r="S84" s="196"/>
      <c r="T84" s="198">
        <f>T85+T89+T93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151</v>
      </c>
      <c r="AT84" s="200" t="s">
        <v>71</v>
      </c>
      <c r="AU84" s="200" t="s">
        <v>72</v>
      </c>
      <c r="AY84" s="199" t="s">
        <v>121</v>
      </c>
      <c r="BK84" s="201">
        <f>BK85+BK89+BK93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2" t="s">
        <v>567</v>
      </c>
      <c r="F85" s="202" t="s">
        <v>568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SUM(P86:P88)</f>
        <v>0</v>
      </c>
      <c r="Q85" s="196"/>
      <c r="R85" s="197">
        <f>SUM(R86:R88)</f>
        <v>0</v>
      </c>
      <c r="S85" s="196"/>
      <c r="T85" s="198">
        <f>SUM(T86:T88)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151</v>
      </c>
      <c r="AT85" s="200" t="s">
        <v>71</v>
      </c>
      <c r="AU85" s="200" t="s">
        <v>80</v>
      </c>
      <c r="AY85" s="199" t="s">
        <v>121</v>
      </c>
      <c r="BK85" s="201">
        <f>SUM(BK86:BK88)</f>
        <v>0</v>
      </c>
    </row>
    <row r="86" spans="1:65" s="2" customFormat="1" ht="16.5" customHeight="1">
      <c r="A86" s="38"/>
      <c r="B86" s="39"/>
      <c r="C86" s="204" t="s">
        <v>80</v>
      </c>
      <c r="D86" s="204" t="s">
        <v>123</v>
      </c>
      <c r="E86" s="205" t="s">
        <v>569</v>
      </c>
      <c r="F86" s="206" t="s">
        <v>568</v>
      </c>
      <c r="G86" s="207" t="s">
        <v>570</v>
      </c>
      <c r="H86" s="208">
        <v>1</v>
      </c>
      <c r="I86" s="209"/>
      <c r="J86" s="210">
        <f>ROUND(I86*H86,2)</f>
        <v>0</v>
      </c>
      <c r="K86" s="206" t="s">
        <v>28</v>
      </c>
      <c r="L86" s="44"/>
      <c r="M86" s="211" t="s">
        <v>28</v>
      </c>
      <c r="N86" s="212" t="s">
        <v>43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571</v>
      </c>
      <c r="AT86" s="215" t="s">
        <v>123</v>
      </c>
      <c r="AU86" s="215" t="s">
        <v>82</v>
      </c>
      <c r="AY86" s="17" t="s">
        <v>121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80</v>
      </c>
      <c r="BK86" s="216">
        <f>ROUND(I86*H86,2)</f>
        <v>0</v>
      </c>
      <c r="BL86" s="17" t="s">
        <v>571</v>
      </c>
      <c r="BM86" s="215" t="s">
        <v>572</v>
      </c>
    </row>
    <row r="87" spans="1:51" s="13" customFormat="1" ht="12">
      <c r="A87" s="13"/>
      <c r="B87" s="222"/>
      <c r="C87" s="223"/>
      <c r="D87" s="224" t="s">
        <v>132</v>
      </c>
      <c r="E87" s="225" t="s">
        <v>28</v>
      </c>
      <c r="F87" s="226" t="s">
        <v>80</v>
      </c>
      <c r="G87" s="223"/>
      <c r="H87" s="227">
        <v>1</v>
      </c>
      <c r="I87" s="228"/>
      <c r="J87" s="223"/>
      <c r="K87" s="223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132</v>
      </c>
      <c r="AU87" s="233" t="s">
        <v>82</v>
      </c>
      <c r="AV87" s="13" t="s">
        <v>82</v>
      </c>
      <c r="AW87" s="13" t="s">
        <v>34</v>
      </c>
      <c r="AX87" s="13" t="s">
        <v>72</v>
      </c>
      <c r="AY87" s="233" t="s">
        <v>121</v>
      </c>
    </row>
    <row r="88" spans="1:51" s="14" customFormat="1" ht="12">
      <c r="A88" s="14"/>
      <c r="B88" s="234"/>
      <c r="C88" s="235"/>
      <c r="D88" s="224" t="s">
        <v>132</v>
      </c>
      <c r="E88" s="236" t="s">
        <v>28</v>
      </c>
      <c r="F88" s="237" t="s">
        <v>134</v>
      </c>
      <c r="G88" s="235"/>
      <c r="H88" s="238">
        <v>1</v>
      </c>
      <c r="I88" s="239"/>
      <c r="J88" s="235"/>
      <c r="K88" s="235"/>
      <c r="L88" s="240"/>
      <c r="M88" s="241"/>
      <c r="N88" s="242"/>
      <c r="O88" s="242"/>
      <c r="P88" s="242"/>
      <c r="Q88" s="242"/>
      <c r="R88" s="242"/>
      <c r="S88" s="242"/>
      <c r="T88" s="243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132</v>
      </c>
      <c r="AU88" s="244" t="s">
        <v>82</v>
      </c>
      <c r="AV88" s="14" t="s">
        <v>128</v>
      </c>
      <c r="AW88" s="14" t="s">
        <v>34</v>
      </c>
      <c r="AX88" s="14" t="s">
        <v>80</v>
      </c>
      <c r="AY88" s="244" t="s">
        <v>121</v>
      </c>
    </row>
    <row r="89" spans="1:63" s="12" customFormat="1" ht="22.8" customHeight="1">
      <c r="A89" s="12"/>
      <c r="B89" s="188"/>
      <c r="C89" s="189"/>
      <c r="D89" s="190" t="s">
        <v>71</v>
      </c>
      <c r="E89" s="202" t="s">
        <v>573</v>
      </c>
      <c r="F89" s="202" t="s">
        <v>574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SUM(P90:P92)</f>
        <v>0</v>
      </c>
      <c r="Q89" s="196"/>
      <c r="R89" s="197">
        <f>SUM(R90:R92)</f>
        <v>0</v>
      </c>
      <c r="S89" s="196"/>
      <c r="T89" s="198">
        <f>SUM(T90:T92)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151</v>
      </c>
      <c r="AT89" s="200" t="s">
        <v>71</v>
      </c>
      <c r="AU89" s="200" t="s">
        <v>80</v>
      </c>
      <c r="AY89" s="199" t="s">
        <v>121</v>
      </c>
      <c r="BK89" s="201">
        <f>SUM(BK90:BK92)</f>
        <v>0</v>
      </c>
    </row>
    <row r="90" spans="1:65" s="2" customFormat="1" ht="16.5" customHeight="1">
      <c r="A90" s="38"/>
      <c r="B90" s="39"/>
      <c r="C90" s="204" t="s">
        <v>82</v>
      </c>
      <c r="D90" s="204" t="s">
        <v>123</v>
      </c>
      <c r="E90" s="205" t="s">
        <v>575</v>
      </c>
      <c r="F90" s="206" t="s">
        <v>574</v>
      </c>
      <c r="G90" s="207" t="s">
        <v>570</v>
      </c>
      <c r="H90" s="208">
        <v>1</v>
      </c>
      <c r="I90" s="209"/>
      <c r="J90" s="210">
        <f>ROUND(I90*H90,2)</f>
        <v>0</v>
      </c>
      <c r="K90" s="206" t="s">
        <v>28</v>
      </c>
      <c r="L90" s="44"/>
      <c r="M90" s="211" t="s">
        <v>28</v>
      </c>
      <c r="N90" s="212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571</v>
      </c>
      <c r="AT90" s="215" t="s">
        <v>123</v>
      </c>
      <c r="AU90" s="215" t="s">
        <v>82</v>
      </c>
      <c r="AY90" s="17" t="s">
        <v>121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571</v>
      </c>
      <c r="BM90" s="215" t="s">
        <v>576</v>
      </c>
    </row>
    <row r="91" spans="1:51" s="13" customFormat="1" ht="12">
      <c r="A91" s="13"/>
      <c r="B91" s="222"/>
      <c r="C91" s="223"/>
      <c r="D91" s="224" t="s">
        <v>132</v>
      </c>
      <c r="E91" s="225" t="s">
        <v>28</v>
      </c>
      <c r="F91" s="226" t="s">
        <v>80</v>
      </c>
      <c r="G91" s="223"/>
      <c r="H91" s="227">
        <v>1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132</v>
      </c>
      <c r="AU91" s="233" t="s">
        <v>82</v>
      </c>
      <c r="AV91" s="13" t="s">
        <v>82</v>
      </c>
      <c r="AW91" s="13" t="s">
        <v>34</v>
      </c>
      <c r="AX91" s="13" t="s">
        <v>72</v>
      </c>
      <c r="AY91" s="233" t="s">
        <v>121</v>
      </c>
    </row>
    <row r="92" spans="1:51" s="14" customFormat="1" ht="12">
      <c r="A92" s="14"/>
      <c r="B92" s="234"/>
      <c r="C92" s="235"/>
      <c r="D92" s="224" t="s">
        <v>132</v>
      </c>
      <c r="E92" s="236" t="s">
        <v>28</v>
      </c>
      <c r="F92" s="237" t="s">
        <v>134</v>
      </c>
      <c r="G92" s="235"/>
      <c r="H92" s="238">
        <v>1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132</v>
      </c>
      <c r="AU92" s="244" t="s">
        <v>82</v>
      </c>
      <c r="AV92" s="14" t="s">
        <v>128</v>
      </c>
      <c r="AW92" s="14" t="s">
        <v>34</v>
      </c>
      <c r="AX92" s="14" t="s">
        <v>80</v>
      </c>
      <c r="AY92" s="244" t="s">
        <v>121</v>
      </c>
    </row>
    <row r="93" spans="1:63" s="12" customFormat="1" ht="22.8" customHeight="1">
      <c r="A93" s="12"/>
      <c r="B93" s="188"/>
      <c r="C93" s="189"/>
      <c r="D93" s="190" t="s">
        <v>71</v>
      </c>
      <c r="E93" s="202" t="s">
        <v>577</v>
      </c>
      <c r="F93" s="202" t="s">
        <v>578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SUM(P94:P96)</f>
        <v>0</v>
      </c>
      <c r="Q93" s="196"/>
      <c r="R93" s="197">
        <f>SUM(R94:R96)</f>
        <v>0</v>
      </c>
      <c r="S93" s="196"/>
      <c r="T93" s="198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151</v>
      </c>
      <c r="AT93" s="200" t="s">
        <v>71</v>
      </c>
      <c r="AU93" s="200" t="s">
        <v>80</v>
      </c>
      <c r="AY93" s="199" t="s">
        <v>121</v>
      </c>
      <c r="BK93" s="201">
        <f>SUM(BK94:BK96)</f>
        <v>0</v>
      </c>
    </row>
    <row r="94" spans="1:65" s="2" customFormat="1" ht="16.5" customHeight="1">
      <c r="A94" s="38"/>
      <c r="B94" s="39"/>
      <c r="C94" s="204" t="s">
        <v>139</v>
      </c>
      <c r="D94" s="204" t="s">
        <v>123</v>
      </c>
      <c r="E94" s="205" t="s">
        <v>579</v>
      </c>
      <c r="F94" s="206" t="s">
        <v>578</v>
      </c>
      <c r="G94" s="207" t="s">
        <v>570</v>
      </c>
      <c r="H94" s="208">
        <v>1</v>
      </c>
      <c r="I94" s="209"/>
      <c r="J94" s="210">
        <f>ROUND(I94*H94,2)</f>
        <v>0</v>
      </c>
      <c r="K94" s="206" t="s">
        <v>28</v>
      </c>
      <c r="L94" s="44"/>
      <c r="M94" s="211" t="s">
        <v>28</v>
      </c>
      <c r="N94" s="212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571</v>
      </c>
      <c r="AT94" s="215" t="s">
        <v>123</v>
      </c>
      <c r="AU94" s="215" t="s">
        <v>82</v>
      </c>
      <c r="AY94" s="17" t="s">
        <v>121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571</v>
      </c>
      <c r="BM94" s="215" t="s">
        <v>580</v>
      </c>
    </row>
    <row r="95" spans="1:51" s="13" customFormat="1" ht="12">
      <c r="A95" s="13"/>
      <c r="B95" s="222"/>
      <c r="C95" s="223"/>
      <c r="D95" s="224" t="s">
        <v>132</v>
      </c>
      <c r="E95" s="225" t="s">
        <v>28</v>
      </c>
      <c r="F95" s="226" t="s">
        <v>80</v>
      </c>
      <c r="G95" s="223"/>
      <c r="H95" s="227">
        <v>1</v>
      </c>
      <c r="I95" s="228"/>
      <c r="J95" s="223"/>
      <c r="K95" s="223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132</v>
      </c>
      <c r="AU95" s="233" t="s">
        <v>82</v>
      </c>
      <c r="AV95" s="13" t="s">
        <v>82</v>
      </c>
      <c r="AW95" s="13" t="s">
        <v>34</v>
      </c>
      <c r="AX95" s="13" t="s">
        <v>72</v>
      </c>
      <c r="AY95" s="233" t="s">
        <v>121</v>
      </c>
    </row>
    <row r="96" spans="1:51" s="14" customFormat="1" ht="12">
      <c r="A96" s="14"/>
      <c r="B96" s="234"/>
      <c r="C96" s="235"/>
      <c r="D96" s="224" t="s">
        <v>132</v>
      </c>
      <c r="E96" s="236" t="s">
        <v>28</v>
      </c>
      <c r="F96" s="237" t="s">
        <v>134</v>
      </c>
      <c r="G96" s="235"/>
      <c r="H96" s="238">
        <v>1</v>
      </c>
      <c r="I96" s="239"/>
      <c r="J96" s="235"/>
      <c r="K96" s="235"/>
      <c r="L96" s="240"/>
      <c r="M96" s="259"/>
      <c r="N96" s="260"/>
      <c r="O96" s="260"/>
      <c r="P96" s="260"/>
      <c r="Q96" s="260"/>
      <c r="R96" s="260"/>
      <c r="S96" s="260"/>
      <c r="T96" s="26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132</v>
      </c>
      <c r="AU96" s="244" t="s">
        <v>82</v>
      </c>
      <c r="AV96" s="14" t="s">
        <v>128</v>
      </c>
      <c r="AW96" s="14" t="s">
        <v>34</v>
      </c>
      <c r="AX96" s="14" t="s">
        <v>80</v>
      </c>
      <c r="AY96" s="244" t="s">
        <v>121</v>
      </c>
    </row>
    <row r="97" spans="1:31" s="2" customFormat="1" ht="6.95" customHeight="1">
      <c r="A97" s="38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44"/>
      <c r="M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</sheetData>
  <sheetProtection password="CC35" sheet="1" objects="1" scenarios="1" formatColumns="0" formatRows="0" autoFilter="0"/>
  <autoFilter ref="C82:K9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II/335 - I. etapa, Mnichovice průtah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581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28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4. 12. 2022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6" t="s">
        <v>28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29</v>
      </c>
      <c r="F15" s="38"/>
      <c r="G15" s="38"/>
      <c r="H15" s="38"/>
      <c r="I15" s="132" t="s">
        <v>30</v>
      </c>
      <c r="J15" s="136" t="s">
        <v>28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30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6" t="s">
        <v>28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29</v>
      </c>
      <c r="F21" s="38"/>
      <c r="G21" s="38"/>
      <c r="H21" s="38"/>
      <c r="I21" s="132" t="s">
        <v>30</v>
      </c>
      <c r="J21" s="136" t="s">
        <v>28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27</v>
      </c>
      <c r="J23" s="136" t="s">
        <v>28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29</v>
      </c>
      <c r="F24" s="38"/>
      <c r="G24" s="38"/>
      <c r="H24" s="38"/>
      <c r="I24" s="132" t="s">
        <v>30</v>
      </c>
      <c r="J24" s="136" t="s">
        <v>28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28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ROUND((SUM(BE81:BE98)),2)</f>
        <v>0</v>
      </c>
      <c r="G33" s="38"/>
      <c r="H33" s="38"/>
      <c r="I33" s="148">
        <v>0.21</v>
      </c>
      <c r="J33" s="147">
        <f>ROUND(((SUM(BE81:BE98))*I33),2)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ROUND((SUM(BF81:BF98)),2)</f>
        <v>0</v>
      </c>
      <c r="G34" s="38"/>
      <c r="H34" s="38"/>
      <c r="I34" s="148">
        <v>0.15</v>
      </c>
      <c r="J34" s="147">
        <f>ROUND(((SUM(BF81:BF98))*I34),2)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ROUND((SUM(BG81:BG98)),2)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ROUND((SUM(BH81:BH98)),2)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ROUND((SUM(BI81:BI98)),2)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II/335 - I. etapa, Mnichovice průtah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ON -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Mnichovice</v>
      </c>
      <c r="G52" s="40"/>
      <c r="H52" s="40"/>
      <c r="I52" s="32" t="s">
        <v>24</v>
      </c>
      <c r="J52" s="72" t="str">
        <f>IF(J12="","",J12)</f>
        <v>4. 12. 2022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 xml:space="preserve"> 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>
      <c r="A60" s="9"/>
      <c r="B60" s="165"/>
      <c r="C60" s="166"/>
      <c r="D60" s="167" t="s">
        <v>582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583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106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II/335 - I. etapa, Mnichovice průtah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ON - Ostatní náklady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Mnichovice</v>
      </c>
      <c r="G75" s="40"/>
      <c r="H75" s="40"/>
      <c r="I75" s="32" t="s">
        <v>24</v>
      </c>
      <c r="J75" s="72" t="str">
        <f>IF(J12="","",J12)</f>
        <v>4. 12. 2022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 xml:space="preserve"> </v>
      </c>
      <c r="G77" s="40"/>
      <c r="H77" s="40"/>
      <c r="I77" s="32" t="s">
        <v>33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107</v>
      </c>
      <c r="D80" s="180" t="s">
        <v>57</v>
      </c>
      <c r="E80" s="180" t="s">
        <v>53</v>
      </c>
      <c r="F80" s="180" t="s">
        <v>54</v>
      </c>
      <c r="G80" s="180" t="s">
        <v>108</v>
      </c>
      <c r="H80" s="180" t="s">
        <v>109</v>
      </c>
      <c r="I80" s="180" t="s">
        <v>110</v>
      </c>
      <c r="J80" s="180" t="s">
        <v>96</v>
      </c>
      <c r="K80" s="181" t="s">
        <v>111</v>
      </c>
      <c r="L80" s="182"/>
      <c r="M80" s="92" t="s">
        <v>28</v>
      </c>
      <c r="N80" s="93" t="s">
        <v>42</v>
      </c>
      <c r="O80" s="93" t="s">
        <v>112</v>
      </c>
      <c r="P80" s="93" t="s">
        <v>113</v>
      </c>
      <c r="Q80" s="93" t="s">
        <v>114</v>
      </c>
      <c r="R80" s="93" t="s">
        <v>115</v>
      </c>
      <c r="S80" s="93" t="s">
        <v>116</v>
      </c>
      <c r="T80" s="94" t="s">
        <v>117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118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97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119</v>
      </c>
      <c r="F82" s="191" t="s">
        <v>88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80</v>
      </c>
      <c r="AT82" s="200" t="s">
        <v>71</v>
      </c>
      <c r="AU82" s="200" t="s">
        <v>72</v>
      </c>
      <c r="AY82" s="199" t="s">
        <v>121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584</v>
      </c>
      <c r="F83" s="202" t="s">
        <v>88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SUM(P84:P98)</f>
        <v>0</v>
      </c>
      <c r="Q83" s="196"/>
      <c r="R83" s="197">
        <f>SUM(R84:R98)</f>
        <v>0</v>
      </c>
      <c r="S83" s="196"/>
      <c r="T83" s="198">
        <f>SUM(T84:T98)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80</v>
      </c>
      <c r="AT83" s="200" t="s">
        <v>71</v>
      </c>
      <c r="AU83" s="200" t="s">
        <v>80</v>
      </c>
      <c r="AY83" s="199" t="s">
        <v>121</v>
      </c>
      <c r="BK83" s="201">
        <f>SUM(BK84:BK98)</f>
        <v>0</v>
      </c>
    </row>
    <row r="84" spans="1:65" s="2" customFormat="1" ht="16.5" customHeight="1">
      <c r="A84" s="38"/>
      <c r="B84" s="39"/>
      <c r="C84" s="204" t="s">
        <v>80</v>
      </c>
      <c r="D84" s="204" t="s">
        <v>123</v>
      </c>
      <c r="E84" s="205" t="s">
        <v>585</v>
      </c>
      <c r="F84" s="206" t="s">
        <v>586</v>
      </c>
      <c r="G84" s="207" t="s">
        <v>587</v>
      </c>
      <c r="H84" s="208">
        <v>1</v>
      </c>
      <c r="I84" s="209"/>
      <c r="J84" s="210">
        <f>ROUND(I84*H84,2)</f>
        <v>0</v>
      </c>
      <c r="K84" s="206" t="s">
        <v>28</v>
      </c>
      <c r="L84" s="44"/>
      <c r="M84" s="211" t="s">
        <v>28</v>
      </c>
      <c r="N84" s="212" t="s">
        <v>43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128</v>
      </c>
      <c r="AT84" s="215" t="s">
        <v>123</v>
      </c>
      <c r="AU84" s="215" t="s">
        <v>82</v>
      </c>
      <c r="AY84" s="17" t="s">
        <v>121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80</v>
      </c>
      <c r="BK84" s="216">
        <f>ROUND(I84*H84,2)</f>
        <v>0</v>
      </c>
      <c r="BL84" s="17" t="s">
        <v>128</v>
      </c>
      <c r="BM84" s="215" t="s">
        <v>588</v>
      </c>
    </row>
    <row r="85" spans="1:51" s="13" customFormat="1" ht="12">
      <c r="A85" s="13"/>
      <c r="B85" s="222"/>
      <c r="C85" s="223"/>
      <c r="D85" s="224" t="s">
        <v>132</v>
      </c>
      <c r="E85" s="225" t="s">
        <v>28</v>
      </c>
      <c r="F85" s="226" t="s">
        <v>80</v>
      </c>
      <c r="G85" s="223"/>
      <c r="H85" s="227">
        <v>1</v>
      </c>
      <c r="I85" s="228"/>
      <c r="J85" s="223"/>
      <c r="K85" s="223"/>
      <c r="L85" s="229"/>
      <c r="M85" s="230"/>
      <c r="N85" s="231"/>
      <c r="O85" s="231"/>
      <c r="P85" s="231"/>
      <c r="Q85" s="231"/>
      <c r="R85" s="231"/>
      <c r="S85" s="231"/>
      <c r="T85" s="232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3" t="s">
        <v>132</v>
      </c>
      <c r="AU85" s="233" t="s">
        <v>82</v>
      </c>
      <c r="AV85" s="13" t="s">
        <v>82</v>
      </c>
      <c r="AW85" s="13" t="s">
        <v>34</v>
      </c>
      <c r="AX85" s="13" t="s">
        <v>72</v>
      </c>
      <c r="AY85" s="233" t="s">
        <v>121</v>
      </c>
    </row>
    <row r="86" spans="1:51" s="14" customFormat="1" ht="12">
      <c r="A86" s="14"/>
      <c r="B86" s="234"/>
      <c r="C86" s="235"/>
      <c r="D86" s="224" t="s">
        <v>132</v>
      </c>
      <c r="E86" s="236" t="s">
        <v>28</v>
      </c>
      <c r="F86" s="237" t="s">
        <v>134</v>
      </c>
      <c r="G86" s="235"/>
      <c r="H86" s="238">
        <v>1</v>
      </c>
      <c r="I86" s="239"/>
      <c r="J86" s="235"/>
      <c r="K86" s="235"/>
      <c r="L86" s="240"/>
      <c r="M86" s="241"/>
      <c r="N86" s="242"/>
      <c r="O86" s="242"/>
      <c r="P86" s="242"/>
      <c r="Q86" s="242"/>
      <c r="R86" s="242"/>
      <c r="S86" s="242"/>
      <c r="T86" s="243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44" t="s">
        <v>132</v>
      </c>
      <c r="AU86" s="244" t="s">
        <v>82</v>
      </c>
      <c r="AV86" s="14" t="s">
        <v>128</v>
      </c>
      <c r="AW86" s="14" t="s">
        <v>34</v>
      </c>
      <c r="AX86" s="14" t="s">
        <v>80</v>
      </c>
      <c r="AY86" s="244" t="s">
        <v>121</v>
      </c>
    </row>
    <row r="87" spans="1:65" s="2" customFormat="1" ht="16.5" customHeight="1">
      <c r="A87" s="38"/>
      <c r="B87" s="39"/>
      <c r="C87" s="204" t="s">
        <v>82</v>
      </c>
      <c r="D87" s="204" t="s">
        <v>123</v>
      </c>
      <c r="E87" s="205" t="s">
        <v>589</v>
      </c>
      <c r="F87" s="206" t="s">
        <v>590</v>
      </c>
      <c r="G87" s="207" t="s">
        <v>587</v>
      </c>
      <c r="H87" s="208">
        <v>1</v>
      </c>
      <c r="I87" s="209"/>
      <c r="J87" s="210">
        <f>ROUND(I87*H87,2)</f>
        <v>0</v>
      </c>
      <c r="K87" s="206" t="s">
        <v>28</v>
      </c>
      <c r="L87" s="44"/>
      <c r="M87" s="211" t="s">
        <v>28</v>
      </c>
      <c r="N87" s="212" t="s">
        <v>43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128</v>
      </c>
      <c r="AT87" s="215" t="s">
        <v>123</v>
      </c>
      <c r="AU87" s="215" t="s">
        <v>82</v>
      </c>
      <c r="AY87" s="17" t="s">
        <v>121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80</v>
      </c>
      <c r="BK87" s="216">
        <f>ROUND(I87*H87,2)</f>
        <v>0</v>
      </c>
      <c r="BL87" s="17" t="s">
        <v>128</v>
      </c>
      <c r="BM87" s="215" t="s">
        <v>591</v>
      </c>
    </row>
    <row r="88" spans="1:51" s="13" customFormat="1" ht="12">
      <c r="A88" s="13"/>
      <c r="B88" s="222"/>
      <c r="C88" s="223"/>
      <c r="D88" s="224" t="s">
        <v>132</v>
      </c>
      <c r="E88" s="225" t="s">
        <v>28</v>
      </c>
      <c r="F88" s="226" t="s">
        <v>80</v>
      </c>
      <c r="G88" s="223"/>
      <c r="H88" s="227">
        <v>1</v>
      </c>
      <c r="I88" s="228"/>
      <c r="J88" s="223"/>
      <c r="K88" s="223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132</v>
      </c>
      <c r="AU88" s="233" t="s">
        <v>82</v>
      </c>
      <c r="AV88" s="13" t="s">
        <v>82</v>
      </c>
      <c r="AW88" s="13" t="s">
        <v>34</v>
      </c>
      <c r="AX88" s="13" t="s">
        <v>72</v>
      </c>
      <c r="AY88" s="233" t="s">
        <v>121</v>
      </c>
    </row>
    <row r="89" spans="1:51" s="14" customFormat="1" ht="12">
      <c r="A89" s="14"/>
      <c r="B89" s="234"/>
      <c r="C89" s="235"/>
      <c r="D89" s="224" t="s">
        <v>132</v>
      </c>
      <c r="E89" s="236" t="s">
        <v>28</v>
      </c>
      <c r="F89" s="237" t="s">
        <v>134</v>
      </c>
      <c r="G89" s="235"/>
      <c r="H89" s="238">
        <v>1</v>
      </c>
      <c r="I89" s="239"/>
      <c r="J89" s="235"/>
      <c r="K89" s="235"/>
      <c r="L89" s="240"/>
      <c r="M89" s="241"/>
      <c r="N89" s="242"/>
      <c r="O89" s="242"/>
      <c r="P89" s="242"/>
      <c r="Q89" s="242"/>
      <c r="R89" s="242"/>
      <c r="S89" s="242"/>
      <c r="T89" s="24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4" t="s">
        <v>132</v>
      </c>
      <c r="AU89" s="244" t="s">
        <v>82</v>
      </c>
      <c r="AV89" s="14" t="s">
        <v>128</v>
      </c>
      <c r="AW89" s="14" t="s">
        <v>34</v>
      </c>
      <c r="AX89" s="14" t="s">
        <v>80</v>
      </c>
      <c r="AY89" s="244" t="s">
        <v>121</v>
      </c>
    </row>
    <row r="90" spans="1:65" s="2" customFormat="1" ht="16.5" customHeight="1">
      <c r="A90" s="38"/>
      <c r="B90" s="39"/>
      <c r="C90" s="204" t="s">
        <v>139</v>
      </c>
      <c r="D90" s="204" t="s">
        <v>123</v>
      </c>
      <c r="E90" s="205" t="s">
        <v>592</v>
      </c>
      <c r="F90" s="206" t="s">
        <v>593</v>
      </c>
      <c r="G90" s="207" t="s">
        <v>587</v>
      </c>
      <c r="H90" s="208">
        <v>1</v>
      </c>
      <c r="I90" s="209"/>
      <c r="J90" s="210">
        <f>ROUND(I90*H90,2)</f>
        <v>0</v>
      </c>
      <c r="K90" s="206" t="s">
        <v>28</v>
      </c>
      <c r="L90" s="44"/>
      <c r="M90" s="211" t="s">
        <v>28</v>
      </c>
      <c r="N90" s="212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128</v>
      </c>
      <c r="AT90" s="215" t="s">
        <v>123</v>
      </c>
      <c r="AU90" s="215" t="s">
        <v>82</v>
      </c>
      <c r="AY90" s="17" t="s">
        <v>121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128</v>
      </c>
      <c r="BM90" s="215" t="s">
        <v>594</v>
      </c>
    </row>
    <row r="91" spans="1:51" s="13" customFormat="1" ht="12">
      <c r="A91" s="13"/>
      <c r="B91" s="222"/>
      <c r="C91" s="223"/>
      <c r="D91" s="224" t="s">
        <v>132</v>
      </c>
      <c r="E91" s="225" t="s">
        <v>28</v>
      </c>
      <c r="F91" s="226" t="s">
        <v>80</v>
      </c>
      <c r="G91" s="223"/>
      <c r="H91" s="227">
        <v>1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132</v>
      </c>
      <c r="AU91" s="233" t="s">
        <v>82</v>
      </c>
      <c r="AV91" s="13" t="s">
        <v>82</v>
      </c>
      <c r="AW91" s="13" t="s">
        <v>34</v>
      </c>
      <c r="AX91" s="13" t="s">
        <v>72</v>
      </c>
      <c r="AY91" s="233" t="s">
        <v>121</v>
      </c>
    </row>
    <row r="92" spans="1:51" s="14" customFormat="1" ht="12">
      <c r="A92" s="14"/>
      <c r="B92" s="234"/>
      <c r="C92" s="235"/>
      <c r="D92" s="224" t="s">
        <v>132</v>
      </c>
      <c r="E92" s="236" t="s">
        <v>28</v>
      </c>
      <c r="F92" s="237" t="s">
        <v>134</v>
      </c>
      <c r="G92" s="235"/>
      <c r="H92" s="238">
        <v>1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132</v>
      </c>
      <c r="AU92" s="244" t="s">
        <v>82</v>
      </c>
      <c r="AV92" s="14" t="s">
        <v>128</v>
      </c>
      <c r="AW92" s="14" t="s">
        <v>34</v>
      </c>
      <c r="AX92" s="14" t="s">
        <v>80</v>
      </c>
      <c r="AY92" s="244" t="s">
        <v>121</v>
      </c>
    </row>
    <row r="93" spans="1:65" s="2" customFormat="1" ht="16.5" customHeight="1">
      <c r="A93" s="38"/>
      <c r="B93" s="39"/>
      <c r="C93" s="204" t="s">
        <v>128</v>
      </c>
      <c r="D93" s="204" t="s">
        <v>123</v>
      </c>
      <c r="E93" s="205" t="s">
        <v>595</v>
      </c>
      <c r="F93" s="206" t="s">
        <v>596</v>
      </c>
      <c r="G93" s="207" t="s">
        <v>587</v>
      </c>
      <c r="H93" s="208">
        <v>1</v>
      </c>
      <c r="I93" s="209"/>
      <c r="J93" s="210">
        <f>ROUND(I93*H93,2)</f>
        <v>0</v>
      </c>
      <c r="K93" s="206" t="s">
        <v>28</v>
      </c>
      <c r="L93" s="44"/>
      <c r="M93" s="211" t="s">
        <v>28</v>
      </c>
      <c r="N93" s="212" t="s">
        <v>43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128</v>
      </c>
      <c r="AT93" s="215" t="s">
        <v>123</v>
      </c>
      <c r="AU93" s="215" t="s">
        <v>82</v>
      </c>
      <c r="AY93" s="17" t="s">
        <v>121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80</v>
      </c>
      <c r="BK93" s="216">
        <f>ROUND(I93*H93,2)</f>
        <v>0</v>
      </c>
      <c r="BL93" s="17" t="s">
        <v>128</v>
      </c>
      <c r="BM93" s="215" t="s">
        <v>597</v>
      </c>
    </row>
    <row r="94" spans="1:51" s="13" customFormat="1" ht="12">
      <c r="A94" s="13"/>
      <c r="B94" s="222"/>
      <c r="C94" s="223"/>
      <c r="D94" s="224" t="s">
        <v>132</v>
      </c>
      <c r="E94" s="225" t="s">
        <v>28</v>
      </c>
      <c r="F94" s="226" t="s">
        <v>80</v>
      </c>
      <c r="G94" s="223"/>
      <c r="H94" s="227">
        <v>1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132</v>
      </c>
      <c r="AU94" s="233" t="s">
        <v>82</v>
      </c>
      <c r="AV94" s="13" t="s">
        <v>82</v>
      </c>
      <c r="AW94" s="13" t="s">
        <v>34</v>
      </c>
      <c r="AX94" s="13" t="s">
        <v>72</v>
      </c>
      <c r="AY94" s="233" t="s">
        <v>121</v>
      </c>
    </row>
    <row r="95" spans="1:51" s="14" customFormat="1" ht="12">
      <c r="A95" s="14"/>
      <c r="B95" s="234"/>
      <c r="C95" s="235"/>
      <c r="D95" s="224" t="s">
        <v>132</v>
      </c>
      <c r="E95" s="236" t="s">
        <v>28</v>
      </c>
      <c r="F95" s="237" t="s">
        <v>134</v>
      </c>
      <c r="G95" s="235"/>
      <c r="H95" s="238">
        <v>1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132</v>
      </c>
      <c r="AU95" s="244" t="s">
        <v>82</v>
      </c>
      <c r="AV95" s="14" t="s">
        <v>128</v>
      </c>
      <c r="AW95" s="14" t="s">
        <v>34</v>
      </c>
      <c r="AX95" s="14" t="s">
        <v>80</v>
      </c>
      <c r="AY95" s="244" t="s">
        <v>121</v>
      </c>
    </row>
    <row r="96" spans="1:65" s="2" customFormat="1" ht="16.5" customHeight="1">
      <c r="A96" s="38"/>
      <c r="B96" s="39"/>
      <c r="C96" s="204" t="s">
        <v>151</v>
      </c>
      <c r="D96" s="204" t="s">
        <v>123</v>
      </c>
      <c r="E96" s="205" t="s">
        <v>598</v>
      </c>
      <c r="F96" s="206" t="s">
        <v>599</v>
      </c>
      <c r="G96" s="207" t="s">
        <v>587</v>
      </c>
      <c r="H96" s="208">
        <v>1</v>
      </c>
      <c r="I96" s="209"/>
      <c r="J96" s="210">
        <f>ROUND(I96*H96,2)</f>
        <v>0</v>
      </c>
      <c r="K96" s="206" t="s">
        <v>28</v>
      </c>
      <c r="L96" s="44"/>
      <c r="M96" s="211" t="s">
        <v>28</v>
      </c>
      <c r="N96" s="212" t="s">
        <v>43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128</v>
      </c>
      <c r="AT96" s="215" t="s">
        <v>123</v>
      </c>
      <c r="AU96" s="215" t="s">
        <v>82</v>
      </c>
      <c r="AY96" s="17" t="s">
        <v>121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128</v>
      </c>
      <c r="BM96" s="215" t="s">
        <v>600</v>
      </c>
    </row>
    <row r="97" spans="1:51" s="13" customFormat="1" ht="12">
      <c r="A97" s="13"/>
      <c r="B97" s="222"/>
      <c r="C97" s="223"/>
      <c r="D97" s="224" t="s">
        <v>132</v>
      </c>
      <c r="E97" s="225" t="s">
        <v>28</v>
      </c>
      <c r="F97" s="226" t="s">
        <v>80</v>
      </c>
      <c r="G97" s="223"/>
      <c r="H97" s="227">
        <v>1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132</v>
      </c>
      <c r="AU97" s="233" t="s">
        <v>82</v>
      </c>
      <c r="AV97" s="13" t="s">
        <v>82</v>
      </c>
      <c r="AW97" s="13" t="s">
        <v>34</v>
      </c>
      <c r="AX97" s="13" t="s">
        <v>72</v>
      </c>
      <c r="AY97" s="233" t="s">
        <v>121</v>
      </c>
    </row>
    <row r="98" spans="1:51" s="14" customFormat="1" ht="12">
      <c r="A98" s="14"/>
      <c r="B98" s="234"/>
      <c r="C98" s="235"/>
      <c r="D98" s="224" t="s">
        <v>132</v>
      </c>
      <c r="E98" s="236" t="s">
        <v>28</v>
      </c>
      <c r="F98" s="237" t="s">
        <v>134</v>
      </c>
      <c r="G98" s="235"/>
      <c r="H98" s="238">
        <v>1</v>
      </c>
      <c r="I98" s="239"/>
      <c r="J98" s="235"/>
      <c r="K98" s="235"/>
      <c r="L98" s="240"/>
      <c r="M98" s="259"/>
      <c r="N98" s="260"/>
      <c r="O98" s="260"/>
      <c r="P98" s="260"/>
      <c r="Q98" s="260"/>
      <c r="R98" s="260"/>
      <c r="S98" s="260"/>
      <c r="T98" s="26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132</v>
      </c>
      <c r="AU98" s="244" t="s">
        <v>82</v>
      </c>
      <c r="AV98" s="14" t="s">
        <v>128</v>
      </c>
      <c r="AW98" s="14" t="s">
        <v>34</v>
      </c>
      <c r="AX98" s="14" t="s">
        <v>80</v>
      </c>
      <c r="AY98" s="244" t="s">
        <v>121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80:K9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5" customFormat="1" ht="45" customHeight="1">
      <c r="B3" s="266"/>
      <c r="C3" s="267" t="s">
        <v>601</v>
      </c>
      <c r="D3" s="267"/>
      <c r="E3" s="267"/>
      <c r="F3" s="267"/>
      <c r="G3" s="267"/>
      <c r="H3" s="267"/>
      <c r="I3" s="267"/>
      <c r="J3" s="267"/>
      <c r="K3" s="268"/>
    </row>
    <row r="4" spans="2:11" s="1" customFormat="1" ht="25.5" customHeight="1">
      <c r="B4" s="269"/>
      <c r="C4" s="270" t="s">
        <v>602</v>
      </c>
      <c r="D4" s="270"/>
      <c r="E4" s="270"/>
      <c r="F4" s="270"/>
      <c r="G4" s="270"/>
      <c r="H4" s="270"/>
      <c r="I4" s="270"/>
      <c r="J4" s="270"/>
      <c r="K4" s="271"/>
    </row>
    <row r="5" spans="2:11" s="1" customFormat="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69"/>
      <c r="C6" s="273" t="s">
        <v>603</v>
      </c>
      <c r="D6" s="273"/>
      <c r="E6" s="273"/>
      <c r="F6" s="273"/>
      <c r="G6" s="273"/>
      <c r="H6" s="273"/>
      <c r="I6" s="273"/>
      <c r="J6" s="273"/>
      <c r="K6" s="271"/>
    </row>
    <row r="7" spans="2:11" s="1" customFormat="1" ht="15" customHeight="1">
      <c r="B7" s="274"/>
      <c r="C7" s="273" t="s">
        <v>604</v>
      </c>
      <c r="D7" s="273"/>
      <c r="E7" s="273"/>
      <c r="F7" s="273"/>
      <c r="G7" s="273"/>
      <c r="H7" s="273"/>
      <c r="I7" s="273"/>
      <c r="J7" s="273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273" t="s">
        <v>605</v>
      </c>
      <c r="D9" s="273"/>
      <c r="E9" s="273"/>
      <c r="F9" s="273"/>
      <c r="G9" s="273"/>
      <c r="H9" s="273"/>
      <c r="I9" s="273"/>
      <c r="J9" s="273"/>
      <c r="K9" s="271"/>
    </row>
    <row r="10" spans="2:11" s="1" customFormat="1" ht="15" customHeight="1">
      <c r="B10" s="274"/>
      <c r="C10" s="273"/>
      <c r="D10" s="273" t="s">
        <v>606</v>
      </c>
      <c r="E10" s="273"/>
      <c r="F10" s="273"/>
      <c r="G10" s="273"/>
      <c r="H10" s="273"/>
      <c r="I10" s="273"/>
      <c r="J10" s="273"/>
      <c r="K10" s="271"/>
    </row>
    <row r="11" spans="2:11" s="1" customFormat="1" ht="15" customHeight="1">
      <c r="B11" s="274"/>
      <c r="C11" s="275"/>
      <c r="D11" s="273" t="s">
        <v>607</v>
      </c>
      <c r="E11" s="273"/>
      <c r="F11" s="273"/>
      <c r="G11" s="273"/>
      <c r="H11" s="273"/>
      <c r="I11" s="273"/>
      <c r="J11" s="273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608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273" t="s">
        <v>609</v>
      </c>
      <c r="E15" s="273"/>
      <c r="F15" s="273"/>
      <c r="G15" s="273"/>
      <c r="H15" s="273"/>
      <c r="I15" s="273"/>
      <c r="J15" s="273"/>
      <c r="K15" s="271"/>
    </row>
    <row r="16" spans="2:11" s="1" customFormat="1" ht="15" customHeight="1">
      <c r="B16" s="274"/>
      <c r="C16" s="275"/>
      <c r="D16" s="273" t="s">
        <v>610</v>
      </c>
      <c r="E16" s="273"/>
      <c r="F16" s="273"/>
      <c r="G16" s="273"/>
      <c r="H16" s="273"/>
      <c r="I16" s="273"/>
      <c r="J16" s="273"/>
      <c r="K16" s="271"/>
    </row>
    <row r="17" spans="2:11" s="1" customFormat="1" ht="15" customHeight="1">
      <c r="B17" s="274"/>
      <c r="C17" s="275"/>
      <c r="D17" s="273" t="s">
        <v>611</v>
      </c>
      <c r="E17" s="273"/>
      <c r="F17" s="273"/>
      <c r="G17" s="273"/>
      <c r="H17" s="273"/>
      <c r="I17" s="273"/>
      <c r="J17" s="273"/>
      <c r="K17" s="271"/>
    </row>
    <row r="18" spans="2:11" s="1" customFormat="1" ht="15" customHeight="1">
      <c r="B18" s="274"/>
      <c r="C18" s="275"/>
      <c r="D18" s="275"/>
      <c r="E18" s="277" t="s">
        <v>79</v>
      </c>
      <c r="F18" s="273" t="s">
        <v>612</v>
      </c>
      <c r="G18" s="273"/>
      <c r="H18" s="273"/>
      <c r="I18" s="273"/>
      <c r="J18" s="273"/>
      <c r="K18" s="271"/>
    </row>
    <row r="19" spans="2:11" s="1" customFormat="1" ht="15" customHeight="1">
      <c r="B19" s="274"/>
      <c r="C19" s="275"/>
      <c r="D19" s="275"/>
      <c r="E19" s="277" t="s">
        <v>613</v>
      </c>
      <c r="F19" s="273" t="s">
        <v>614</v>
      </c>
      <c r="G19" s="273"/>
      <c r="H19" s="273"/>
      <c r="I19" s="273"/>
      <c r="J19" s="273"/>
      <c r="K19" s="271"/>
    </row>
    <row r="20" spans="2:11" s="1" customFormat="1" ht="15" customHeight="1">
      <c r="B20" s="274"/>
      <c r="C20" s="275"/>
      <c r="D20" s="275"/>
      <c r="E20" s="277" t="s">
        <v>615</v>
      </c>
      <c r="F20" s="273" t="s">
        <v>616</v>
      </c>
      <c r="G20" s="273"/>
      <c r="H20" s="273"/>
      <c r="I20" s="273"/>
      <c r="J20" s="273"/>
      <c r="K20" s="271"/>
    </row>
    <row r="21" spans="2:11" s="1" customFormat="1" ht="15" customHeight="1">
      <c r="B21" s="274"/>
      <c r="C21" s="275"/>
      <c r="D21" s="275"/>
      <c r="E21" s="277" t="s">
        <v>85</v>
      </c>
      <c r="F21" s="273" t="s">
        <v>617</v>
      </c>
      <c r="G21" s="273"/>
      <c r="H21" s="273"/>
      <c r="I21" s="273"/>
      <c r="J21" s="273"/>
      <c r="K21" s="271"/>
    </row>
    <row r="22" spans="2:11" s="1" customFormat="1" ht="15" customHeight="1">
      <c r="B22" s="274"/>
      <c r="C22" s="275"/>
      <c r="D22" s="275"/>
      <c r="E22" s="277" t="s">
        <v>89</v>
      </c>
      <c r="F22" s="273" t="s">
        <v>618</v>
      </c>
      <c r="G22" s="273"/>
      <c r="H22" s="273"/>
      <c r="I22" s="273"/>
      <c r="J22" s="273"/>
      <c r="K22" s="271"/>
    </row>
    <row r="23" spans="2:11" s="1" customFormat="1" ht="15" customHeight="1">
      <c r="B23" s="274"/>
      <c r="C23" s="275"/>
      <c r="D23" s="275"/>
      <c r="E23" s="277" t="s">
        <v>619</v>
      </c>
      <c r="F23" s="273" t="s">
        <v>620</v>
      </c>
      <c r="G23" s="273"/>
      <c r="H23" s="273"/>
      <c r="I23" s="273"/>
      <c r="J23" s="273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273" t="s">
        <v>621</v>
      </c>
      <c r="D25" s="273"/>
      <c r="E25" s="273"/>
      <c r="F25" s="273"/>
      <c r="G25" s="273"/>
      <c r="H25" s="273"/>
      <c r="I25" s="273"/>
      <c r="J25" s="273"/>
      <c r="K25" s="271"/>
    </row>
    <row r="26" spans="2:11" s="1" customFormat="1" ht="15" customHeight="1">
      <c r="B26" s="274"/>
      <c r="C26" s="273" t="s">
        <v>622</v>
      </c>
      <c r="D26" s="273"/>
      <c r="E26" s="273"/>
      <c r="F26" s="273"/>
      <c r="G26" s="273"/>
      <c r="H26" s="273"/>
      <c r="I26" s="273"/>
      <c r="J26" s="273"/>
      <c r="K26" s="271"/>
    </row>
    <row r="27" spans="2:11" s="1" customFormat="1" ht="15" customHeight="1">
      <c r="B27" s="274"/>
      <c r="C27" s="273"/>
      <c r="D27" s="273" t="s">
        <v>623</v>
      </c>
      <c r="E27" s="273"/>
      <c r="F27" s="273"/>
      <c r="G27" s="273"/>
      <c r="H27" s="273"/>
      <c r="I27" s="273"/>
      <c r="J27" s="273"/>
      <c r="K27" s="271"/>
    </row>
    <row r="28" spans="2:11" s="1" customFormat="1" ht="15" customHeight="1">
      <c r="B28" s="274"/>
      <c r="C28" s="275"/>
      <c r="D28" s="273" t="s">
        <v>624</v>
      </c>
      <c r="E28" s="273"/>
      <c r="F28" s="273"/>
      <c r="G28" s="273"/>
      <c r="H28" s="273"/>
      <c r="I28" s="273"/>
      <c r="J28" s="273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273" t="s">
        <v>625</v>
      </c>
      <c r="E30" s="273"/>
      <c r="F30" s="273"/>
      <c r="G30" s="273"/>
      <c r="H30" s="273"/>
      <c r="I30" s="273"/>
      <c r="J30" s="273"/>
      <c r="K30" s="271"/>
    </row>
    <row r="31" spans="2:11" s="1" customFormat="1" ht="15" customHeight="1">
      <c r="B31" s="274"/>
      <c r="C31" s="275"/>
      <c r="D31" s="273" t="s">
        <v>626</v>
      </c>
      <c r="E31" s="273"/>
      <c r="F31" s="273"/>
      <c r="G31" s="273"/>
      <c r="H31" s="273"/>
      <c r="I31" s="273"/>
      <c r="J31" s="273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273" t="s">
        <v>627</v>
      </c>
      <c r="E33" s="273"/>
      <c r="F33" s="273"/>
      <c r="G33" s="273"/>
      <c r="H33" s="273"/>
      <c r="I33" s="273"/>
      <c r="J33" s="273"/>
      <c r="K33" s="271"/>
    </row>
    <row r="34" spans="2:11" s="1" customFormat="1" ht="15" customHeight="1">
      <c r="B34" s="274"/>
      <c r="C34" s="275"/>
      <c r="D34" s="273" t="s">
        <v>628</v>
      </c>
      <c r="E34" s="273"/>
      <c r="F34" s="273"/>
      <c r="G34" s="273"/>
      <c r="H34" s="273"/>
      <c r="I34" s="273"/>
      <c r="J34" s="273"/>
      <c r="K34" s="271"/>
    </row>
    <row r="35" spans="2:11" s="1" customFormat="1" ht="15" customHeight="1">
      <c r="B35" s="274"/>
      <c r="C35" s="275"/>
      <c r="D35" s="273" t="s">
        <v>629</v>
      </c>
      <c r="E35" s="273"/>
      <c r="F35" s="273"/>
      <c r="G35" s="273"/>
      <c r="H35" s="273"/>
      <c r="I35" s="273"/>
      <c r="J35" s="273"/>
      <c r="K35" s="271"/>
    </row>
    <row r="36" spans="2:11" s="1" customFormat="1" ht="15" customHeight="1">
      <c r="B36" s="274"/>
      <c r="C36" s="275"/>
      <c r="D36" s="273"/>
      <c r="E36" s="276" t="s">
        <v>107</v>
      </c>
      <c r="F36" s="273"/>
      <c r="G36" s="273" t="s">
        <v>630</v>
      </c>
      <c r="H36" s="273"/>
      <c r="I36" s="273"/>
      <c r="J36" s="273"/>
      <c r="K36" s="271"/>
    </row>
    <row r="37" spans="2:11" s="1" customFormat="1" ht="30.75" customHeight="1">
      <c r="B37" s="274"/>
      <c r="C37" s="275"/>
      <c r="D37" s="273"/>
      <c r="E37" s="276" t="s">
        <v>631</v>
      </c>
      <c r="F37" s="273"/>
      <c r="G37" s="273" t="s">
        <v>632</v>
      </c>
      <c r="H37" s="273"/>
      <c r="I37" s="273"/>
      <c r="J37" s="273"/>
      <c r="K37" s="271"/>
    </row>
    <row r="38" spans="2:11" s="1" customFormat="1" ht="15" customHeight="1">
      <c r="B38" s="274"/>
      <c r="C38" s="275"/>
      <c r="D38" s="273"/>
      <c r="E38" s="276" t="s">
        <v>53</v>
      </c>
      <c r="F38" s="273"/>
      <c r="G38" s="273" t="s">
        <v>633</v>
      </c>
      <c r="H38" s="273"/>
      <c r="I38" s="273"/>
      <c r="J38" s="273"/>
      <c r="K38" s="271"/>
    </row>
    <row r="39" spans="2:11" s="1" customFormat="1" ht="15" customHeight="1">
      <c r="B39" s="274"/>
      <c r="C39" s="275"/>
      <c r="D39" s="273"/>
      <c r="E39" s="276" t="s">
        <v>54</v>
      </c>
      <c r="F39" s="273"/>
      <c r="G39" s="273" t="s">
        <v>634</v>
      </c>
      <c r="H39" s="273"/>
      <c r="I39" s="273"/>
      <c r="J39" s="273"/>
      <c r="K39" s="271"/>
    </row>
    <row r="40" spans="2:11" s="1" customFormat="1" ht="15" customHeight="1">
      <c r="B40" s="274"/>
      <c r="C40" s="275"/>
      <c r="D40" s="273"/>
      <c r="E40" s="276" t="s">
        <v>108</v>
      </c>
      <c r="F40" s="273"/>
      <c r="G40" s="273" t="s">
        <v>635</v>
      </c>
      <c r="H40" s="273"/>
      <c r="I40" s="273"/>
      <c r="J40" s="273"/>
      <c r="K40" s="271"/>
    </row>
    <row r="41" spans="2:11" s="1" customFormat="1" ht="15" customHeight="1">
      <c r="B41" s="274"/>
      <c r="C41" s="275"/>
      <c r="D41" s="273"/>
      <c r="E41" s="276" t="s">
        <v>109</v>
      </c>
      <c r="F41" s="273"/>
      <c r="G41" s="273" t="s">
        <v>636</v>
      </c>
      <c r="H41" s="273"/>
      <c r="I41" s="273"/>
      <c r="J41" s="273"/>
      <c r="K41" s="271"/>
    </row>
    <row r="42" spans="2:11" s="1" customFormat="1" ht="15" customHeight="1">
      <c r="B42" s="274"/>
      <c r="C42" s="275"/>
      <c r="D42" s="273"/>
      <c r="E42" s="276" t="s">
        <v>637</v>
      </c>
      <c r="F42" s="273"/>
      <c r="G42" s="273" t="s">
        <v>638</v>
      </c>
      <c r="H42" s="273"/>
      <c r="I42" s="273"/>
      <c r="J42" s="273"/>
      <c r="K42" s="271"/>
    </row>
    <row r="43" spans="2:11" s="1" customFormat="1" ht="15" customHeight="1">
      <c r="B43" s="274"/>
      <c r="C43" s="275"/>
      <c r="D43" s="273"/>
      <c r="E43" s="276"/>
      <c r="F43" s="273"/>
      <c r="G43" s="273" t="s">
        <v>639</v>
      </c>
      <c r="H43" s="273"/>
      <c r="I43" s="273"/>
      <c r="J43" s="273"/>
      <c r="K43" s="271"/>
    </row>
    <row r="44" spans="2:11" s="1" customFormat="1" ht="15" customHeight="1">
      <c r="B44" s="274"/>
      <c r="C44" s="275"/>
      <c r="D44" s="273"/>
      <c r="E44" s="276" t="s">
        <v>640</v>
      </c>
      <c r="F44" s="273"/>
      <c r="G44" s="273" t="s">
        <v>641</v>
      </c>
      <c r="H44" s="273"/>
      <c r="I44" s="273"/>
      <c r="J44" s="273"/>
      <c r="K44" s="271"/>
    </row>
    <row r="45" spans="2:11" s="1" customFormat="1" ht="15" customHeight="1">
      <c r="B45" s="274"/>
      <c r="C45" s="275"/>
      <c r="D45" s="273"/>
      <c r="E45" s="276" t="s">
        <v>111</v>
      </c>
      <c r="F45" s="273"/>
      <c r="G45" s="273" t="s">
        <v>642</v>
      </c>
      <c r="H45" s="273"/>
      <c r="I45" s="273"/>
      <c r="J45" s="273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273" t="s">
        <v>643</v>
      </c>
      <c r="E47" s="273"/>
      <c r="F47" s="273"/>
      <c r="G47" s="273"/>
      <c r="H47" s="273"/>
      <c r="I47" s="273"/>
      <c r="J47" s="273"/>
      <c r="K47" s="271"/>
    </row>
    <row r="48" spans="2:11" s="1" customFormat="1" ht="15" customHeight="1">
      <c r="B48" s="274"/>
      <c r="C48" s="275"/>
      <c r="D48" s="275"/>
      <c r="E48" s="273" t="s">
        <v>644</v>
      </c>
      <c r="F48" s="273"/>
      <c r="G48" s="273"/>
      <c r="H48" s="273"/>
      <c r="I48" s="273"/>
      <c r="J48" s="273"/>
      <c r="K48" s="271"/>
    </row>
    <row r="49" spans="2:11" s="1" customFormat="1" ht="15" customHeight="1">
      <c r="B49" s="274"/>
      <c r="C49" s="275"/>
      <c r="D49" s="275"/>
      <c r="E49" s="273" t="s">
        <v>645</v>
      </c>
      <c r="F49" s="273"/>
      <c r="G49" s="273"/>
      <c r="H49" s="273"/>
      <c r="I49" s="273"/>
      <c r="J49" s="273"/>
      <c r="K49" s="271"/>
    </row>
    <row r="50" spans="2:11" s="1" customFormat="1" ht="15" customHeight="1">
      <c r="B50" s="274"/>
      <c r="C50" s="275"/>
      <c r="D50" s="275"/>
      <c r="E50" s="273" t="s">
        <v>646</v>
      </c>
      <c r="F50" s="273"/>
      <c r="G50" s="273"/>
      <c r="H50" s="273"/>
      <c r="I50" s="273"/>
      <c r="J50" s="273"/>
      <c r="K50" s="271"/>
    </row>
    <row r="51" spans="2:11" s="1" customFormat="1" ht="15" customHeight="1">
      <c r="B51" s="274"/>
      <c r="C51" s="275"/>
      <c r="D51" s="273" t="s">
        <v>647</v>
      </c>
      <c r="E51" s="273"/>
      <c r="F51" s="273"/>
      <c r="G51" s="273"/>
      <c r="H51" s="273"/>
      <c r="I51" s="273"/>
      <c r="J51" s="273"/>
      <c r="K51" s="271"/>
    </row>
    <row r="52" spans="2:11" s="1" customFormat="1" ht="25.5" customHeight="1">
      <c r="B52" s="269"/>
      <c r="C52" s="270" t="s">
        <v>648</v>
      </c>
      <c r="D52" s="270"/>
      <c r="E52" s="270"/>
      <c r="F52" s="270"/>
      <c r="G52" s="270"/>
      <c r="H52" s="270"/>
      <c r="I52" s="270"/>
      <c r="J52" s="270"/>
      <c r="K52" s="271"/>
    </row>
    <row r="53" spans="2:11" s="1" customFormat="1" ht="5.25" customHeight="1">
      <c r="B53" s="269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69"/>
      <c r="C54" s="273" t="s">
        <v>649</v>
      </c>
      <c r="D54" s="273"/>
      <c r="E54" s="273"/>
      <c r="F54" s="273"/>
      <c r="G54" s="273"/>
      <c r="H54" s="273"/>
      <c r="I54" s="273"/>
      <c r="J54" s="273"/>
      <c r="K54" s="271"/>
    </row>
    <row r="55" spans="2:11" s="1" customFormat="1" ht="15" customHeight="1">
      <c r="B55" s="269"/>
      <c r="C55" s="273" t="s">
        <v>650</v>
      </c>
      <c r="D55" s="273"/>
      <c r="E55" s="273"/>
      <c r="F55" s="273"/>
      <c r="G55" s="273"/>
      <c r="H55" s="273"/>
      <c r="I55" s="273"/>
      <c r="J55" s="273"/>
      <c r="K55" s="271"/>
    </row>
    <row r="56" spans="2:11" s="1" customFormat="1" ht="12.75" customHeight="1">
      <c r="B56" s="269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69"/>
      <c r="C57" s="273" t="s">
        <v>651</v>
      </c>
      <c r="D57" s="273"/>
      <c r="E57" s="273"/>
      <c r="F57" s="273"/>
      <c r="G57" s="273"/>
      <c r="H57" s="273"/>
      <c r="I57" s="273"/>
      <c r="J57" s="273"/>
      <c r="K57" s="271"/>
    </row>
    <row r="58" spans="2:11" s="1" customFormat="1" ht="15" customHeight="1">
      <c r="B58" s="269"/>
      <c r="C58" s="275"/>
      <c r="D58" s="273" t="s">
        <v>652</v>
      </c>
      <c r="E58" s="273"/>
      <c r="F58" s="273"/>
      <c r="G58" s="273"/>
      <c r="H58" s="273"/>
      <c r="I58" s="273"/>
      <c r="J58" s="273"/>
      <c r="K58" s="271"/>
    </row>
    <row r="59" spans="2:11" s="1" customFormat="1" ht="15" customHeight="1">
      <c r="B59" s="269"/>
      <c r="C59" s="275"/>
      <c r="D59" s="273" t="s">
        <v>653</v>
      </c>
      <c r="E59" s="273"/>
      <c r="F59" s="273"/>
      <c r="G59" s="273"/>
      <c r="H59" s="273"/>
      <c r="I59" s="273"/>
      <c r="J59" s="273"/>
      <c r="K59" s="271"/>
    </row>
    <row r="60" spans="2:11" s="1" customFormat="1" ht="15" customHeight="1">
      <c r="B60" s="269"/>
      <c r="C60" s="275"/>
      <c r="D60" s="273" t="s">
        <v>654</v>
      </c>
      <c r="E60" s="273"/>
      <c r="F60" s="273"/>
      <c r="G60" s="273"/>
      <c r="H60" s="273"/>
      <c r="I60" s="273"/>
      <c r="J60" s="273"/>
      <c r="K60" s="271"/>
    </row>
    <row r="61" spans="2:11" s="1" customFormat="1" ht="15" customHeight="1">
      <c r="B61" s="269"/>
      <c r="C61" s="275"/>
      <c r="D61" s="273" t="s">
        <v>655</v>
      </c>
      <c r="E61" s="273"/>
      <c r="F61" s="273"/>
      <c r="G61" s="273"/>
      <c r="H61" s="273"/>
      <c r="I61" s="273"/>
      <c r="J61" s="273"/>
      <c r="K61" s="271"/>
    </row>
    <row r="62" spans="2:11" s="1" customFormat="1" ht="15" customHeight="1">
      <c r="B62" s="269"/>
      <c r="C62" s="275"/>
      <c r="D62" s="278" t="s">
        <v>656</v>
      </c>
      <c r="E62" s="278"/>
      <c r="F62" s="278"/>
      <c r="G62" s="278"/>
      <c r="H62" s="278"/>
      <c r="I62" s="278"/>
      <c r="J62" s="278"/>
      <c r="K62" s="271"/>
    </row>
    <row r="63" spans="2:11" s="1" customFormat="1" ht="15" customHeight="1">
      <c r="B63" s="269"/>
      <c r="C63" s="275"/>
      <c r="D63" s="273" t="s">
        <v>657</v>
      </c>
      <c r="E63" s="273"/>
      <c r="F63" s="273"/>
      <c r="G63" s="273"/>
      <c r="H63" s="273"/>
      <c r="I63" s="273"/>
      <c r="J63" s="273"/>
      <c r="K63" s="271"/>
    </row>
    <row r="64" spans="2:11" s="1" customFormat="1" ht="12.75" customHeight="1">
      <c r="B64" s="269"/>
      <c r="C64" s="275"/>
      <c r="D64" s="275"/>
      <c r="E64" s="279"/>
      <c r="F64" s="275"/>
      <c r="G64" s="275"/>
      <c r="H64" s="275"/>
      <c r="I64" s="275"/>
      <c r="J64" s="275"/>
      <c r="K64" s="271"/>
    </row>
    <row r="65" spans="2:11" s="1" customFormat="1" ht="15" customHeight="1">
      <c r="B65" s="269"/>
      <c r="C65" s="275"/>
      <c r="D65" s="273" t="s">
        <v>658</v>
      </c>
      <c r="E65" s="273"/>
      <c r="F65" s="273"/>
      <c r="G65" s="273"/>
      <c r="H65" s="273"/>
      <c r="I65" s="273"/>
      <c r="J65" s="273"/>
      <c r="K65" s="271"/>
    </row>
    <row r="66" spans="2:11" s="1" customFormat="1" ht="15" customHeight="1">
      <c r="B66" s="269"/>
      <c r="C66" s="275"/>
      <c r="D66" s="278" t="s">
        <v>659</v>
      </c>
      <c r="E66" s="278"/>
      <c r="F66" s="278"/>
      <c r="G66" s="278"/>
      <c r="H66" s="278"/>
      <c r="I66" s="278"/>
      <c r="J66" s="278"/>
      <c r="K66" s="271"/>
    </row>
    <row r="67" spans="2:11" s="1" customFormat="1" ht="15" customHeight="1">
      <c r="B67" s="269"/>
      <c r="C67" s="275"/>
      <c r="D67" s="273" t="s">
        <v>660</v>
      </c>
      <c r="E67" s="273"/>
      <c r="F67" s="273"/>
      <c r="G67" s="273"/>
      <c r="H67" s="273"/>
      <c r="I67" s="273"/>
      <c r="J67" s="273"/>
      <c r="K67" s="271"/>
    </row>
    <row r="68" spans="2:11" s="1" customFormat="1" ht="15" customHeight="1">
      <c r="B68" s="269"/>
      <c r="C68" s="275"/>
      <c r="D68" s="273" t="s">
        <v>661</v>
      </c>
      <c r="E68" s="273"/>
      <c r="F68" s="273"/>
      <c r="G68" s="273"/>
      <c r="H68" s="273"/>
      <c r="I68" s="273"/>
      <c r="J68" s="273"/>
      <c r="K68" s="271"/>
    </row>
    <row r="69" spans="2:11" s="1" customFormat="1" ht="15" customHeight="1">
      <c r="B69" s="269"/>
      <c r="C69" s="275"/>
      <c r="D69" s="273" t="s">
        <v>662</v>
      </c>
      <c r="E69" s="273"/>
      <c r="F69" s="273"/>
      <c r="G69" s="273"/>
      <c r="H69" s="273"/>
      <c r="I69" s="273"/>
      <c r="J69" s="273"/>
      <c r="K69" s="271"/>
    </row>
    <row r="70" spans="2:11" s="1" customFormat="1" ht="15" customHeight="1">
      <c r="B70" s="269"/>
      <c r="C70" s="275"/>
      <c r="D70" s="273" t="s">
        <v>663</v>
      </c>
      <c r="E70" s="273"/>
      <c r="F70" s="273"/>
      <c r="G70" s="273"/>
      <c r="H70" s="273"/>
      <c r="I70" s="273"/>
      <c r="J70" s="273"/>
      <c r="K70" s="271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289" t="s">
        <v>664</v>
      </c>
      <c r="D75" s="289"/>
      <c r="E75" s="289"/>
      <c r="F75" s="289"/>
      <c r="G75" s="289"/>
      <c r="H75" s="289"/>
      <c r="I75" s="289"/>
      <c r="J75" s="289"/>
      <c r="K75" s="290"/>
    </row>
    <row r="76" spans="2:11" s="1" customFormat="1" ht="17.25" customHeight="1">
      <c r="B76" s="288"/>
      <c r="C76" s="291" t="s">
        <v>665</v>
      </c>
      <c r="D76" s="291"/>
      <c r="E76" s="291"/>
      <c r="F76" s="291" t="s">
        <v>666</v>
      </c>
      <c r="G76" s="292"/>
      <c r="H76" s="291" t="s">
        <v>54</v>
      </c>
      <c r="I76" s="291" t="s">
        <v>57</v>
      </c>
      <c r="J76" s="291" t="s">
        <v>667</v>
      </c>
      <c r="K76" s="290"/>
    </row>
    <row r="77" spans="2:11" s="1" customFormat="1" ht="17.25" customHeight="1">
      <c r="B77" s="288"/>
      <c r="C77" s="293" t="s">
        <v>668</v>
      </c>
      <c r="D77" s="293"/>
      <c r="E77" s="293"/>
      <c r="F77" s="294" t="s">
        <v>669</v>
      </c>
      <c r="G77" s="295"/>
      <c r="H77" s="293"/>
      <c r="I77" s="293"/>
      <c r="J77" s="293" t="s">
        <v>670</v>
      </c>
      <c r="K77" s="290"/>
    </row>
    <row r="78" spans="2:11" s="1" customFormat="1" ht="5.25" customHeight="1">
      <c r="B78" s="288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8"/>
      <c r="C79" s="276" t="s">
        <v>53</v>
      </c>
      <c r="D79" s="298"/>
      <c r="E79" s="298"/>
      <c r="F79" s="299" t="s">
        <v>671</v>
      </c>
      <c r="G79" s="300"/>
      <c r="H79" s="276" t="s">
        <v>672</v>
      </c>
      <c r="I79" s="276" t="s">
        <v>673</v>
      </c>
      <c r="J79" s="276">
        <v>20</v>
      </c>
      <c r="K79" s="290"/>
    </row>
    <row r="80" spans="2:11" s="1" customFormat="1" ht="15" customHeight="1">
      <c r="B80" s="288"/>
      <c r="C80" s="276" t="s">
        <v>674</v>
      </c>
      <c r="D80" s="276"/>
      <c r="E80" s="276"/>
      <c r="F80" s="299" t="s">
        <v>671</v>
      </c>
      <c r="G80" s="300"/>
      <c r="H80" s="276" t="s">
        <v>675</v>
      </c>
      <c r="I80" s="276" t="s">
        <v>673</v>
      </c>
      <c r="J80" s="276">
        <v>120</v>
      </c>
      <c r="K80" s="290"/>
    </row>
    <row r="81" spans="2:11" s="1" customFormat="1" ht="15" customHeight="1">
      <c r="B81" s="301"/>
      <c r="C81" s="276" t="s">
        <v>676</v>
      </c>
      <c r="D81" s="276"/>
      <c r="E81" s="276"/>
      <c r="F81" s="299" t="s">
        <v>677</v>
      </c>
      <c r="G81" s="300"/>
      <c r="H81" s="276" t="s">
        <v>678</v>
      </c>
      <c r="I81" s="276" t="s">
        <v>673</v>
      </c>
      <c r="J81" s="276">
        <v>50</v>
      </c>
      <c r="K81" s="290"/>
    </row>
    <row r="82" spans="2:11" s="1" customFormat="1" ht="15" customHeight="1">
      <c r="B82" s="301"/>
      <c r="C82" s="276" t="s">
        <v>679</v>
      </c>
      <c r="D82" s="276"/>
      <c r="E82" s="276"/>
      <c r="F82" s="299" t="s">
        <v>671</v>
      </c>
      <c r="G82" s="300"/>
      <c r="H82" s="276" t="s">
        <v>680</v>
      </c>
      <c r="I82" s="276" t="s">
        <v>681</v>
      </c>
      <c r="J82" s="276"/>
      <c r="K82" s="290"/>
    </row>
    <row r="83" spans="2:11" s="1" customFormat="1" ht="15" customHeight="1">
      <c r="B83" s="301"/>
      <c r="C83" s="302" t="s">
        <v>682</v>
      </c>
      <c r="D83" s="302"/>
      <c r="E83" s="302"/>
      <c r="F83" s="303" t="s">
        <v>677</v>
      </c>
      <c r="G83" s="302"/>
      <c r="H83" s="302" t="s">
        <v>683</v>
      </c>
      <c r="I83" s="302" t="s">
        <v>673</v>
      </c>
      <c r="J83" s="302">
        <v>15</v>
      </c>
      <c r="K83" s="290"/>
    </row>
    <row r="84" spans="2:11" s="1" customFormat="1" ht="15" customHeight="1">
      <c r="B84" s="301"/>
      <c r="C84" s="302" t="s">
        <v>684</v>
      </c>
      <c r="D84" s="302"/>
      <c r="E84" s="302"/>
      <c r="F84" s="303" t="s">
        <v>677</v>
      </c>
      <c r="G84" s="302"/>
      <c r="H84" s="302" t="s">
        <v>685</v>
      </c>
      <c r="I84" s="302" t="s">
        <v>673</v>
      </c>
      <c r="J84" s="302">
        <v>15</v>
      </c>
      <c r="K84" s="290"/>
    </row>
    <row r="85" spans="2:11" s="1" customFormat="1" ht="15" customHeight="1">
      <c r="B85" s="301"/>
      <c r="C85" s="302" t="s">
        <v>686</v>
      </c>
      <c r="D85" s="302"/>
      <c r="E85" s="302"/>
      <c r="F85" s="303" t="s">
        <v>677</v>
      </c>
      <c r="G85" s="302"/>
      <c r="H85" s="302" t="s">
        <v>687</v>
      </c>
      <c r="I85" s="302" t="s">
        <v>673</v>
      </c>
      <c r="J85" s="302">
        <v>20</v>
      </c>
      <c r="K85" s="290"/>
    </row>
    <row r="86" spans="2:11" s="1" customFormat="1" ht="15" customHeight="1">
      <c r="B86" s="301"/>
      <c r="C86" s="302" t="s">
        <v>688</v>
      </c>
      <c r="D86" s="302"/>
      <c r="E86" s="302"/>
      <c r="F86" s="303" t="s">
        <v>677</v>
      </c>
      <c r="G86" s="302"/>
      <c r="H86" s="302" t="s">
        <v>689</v>
      </c>
      <c r="I86" s="302" t="s">
        <v>673</v>
      </c>
      <c r="J86" s="302">
        <v>20</v>
      </c>
      <c r="K86" s="290"/>
    </row>
    <row r="87" spans="2:11" s="1" customFormat="1" ht="15" customHeight="1">
      <c r="B87" s="301"/>
      <c r="C87" s="276" t="s">
        <v>690</v>
      </c>
      <c r="D87" s="276"/>
      <c r="E87" s="276"/>
      <c r="F87" s="299" t="s">
        <v>677</v>
      </c>
      <c r="G87" s="300"/>
      <c r="H87" s="276" t="s">
        <v>691</v>
      </c>
      <c r="I87" s="276" t="s">
        <v>673</v>
      </c>
      <c r="J87" s="276">
        <v>50</v>
      </c>
      <c r="K87" s="290"/>
    </row>
    <row r="88" spans="2:11" s="1" customFormat="1" ht="15" customHeight="1">
      <c r="B88" s="301"/>
      <c r="C88" s="276" t="s">
        <v>692</v>
      </c>
      <c r="D88" s="276"/>
      <c r="E88" s="276"/>
      <c r="F88" s="299" t="s">
        <v>677</v>
      </c>
      <c r="G88" s="300"/>
      <c r="H88" s="276" t="s">
        <v>693</v>
      </c>
      <c r="I88" s="276" t="s">
        <v>673</v>
      </c>
      <c r="J88" s="276">
        <v>20</v>
      </c>
      <c r="K88" s="290"/>
    </row>
    <row r="89" spans="2:11" s="1" customFormat="1" ht="15" customHeight="1">
      <c r="B89" s="301"/>
      <c r="C89" s="276" t="s">
        <v>694</v>
      </c>
      <c r="D89" s="276"/>
      <c r="E89" s="276"/>
      <c r="F89" s="299" t="s">
        <v>677</v>
      </c>
      <c r="G89" s="300"/>
      <c r="H89" s="276" t="s">
        <v>695</v>
      </c>
      <c r="I89" s="276" t="s">
        <v>673</v>
      </c>
      <c r="J89" s="276">
        <v>20</v>
      </c>
      <c r="K89" s="290"/>
    </row>
    <row r="90" spans="2:11" s="1" customFormat="1" ht="15" customHeight="1">
      <c r="B90" s="301"/>
      <c r="C90" s="276" t="s">
        <v>696</v>
      </c>
      <c r="D90" s="276"/>
      <c r="E90" s="276"/>
      <c r="F90" s="299" t="s">
        <v>677</v>
      </c>
      <c r="G90" s="300"/>
      <c r="H90" s="276" t="s">
        <v>697</v>
      </c>
      <c r="I90" s="276" t="s">
        <v>673</v>
      </c>
      <c r="J90" s="276">
        <v>50</v>
      </c>
      <c r="K90" s="290"/>
    </row>
    <row r="91" spans="2:11" s="1" customFormat="1" ht="15" customHeight="1">
      <c r="B91" s="301"/>
      <c r="C91" s="276" t="s">
        <v>698</v>
      </c>
      <c r="D91" s="276"/>
      <c r="E91" s="276"/>
      <c r="F91" s="299" t="s">
        <v>677</v>
      </c>
      <c r="G91" s="300"/>
      <c r="H91" s="276" t="s">
        <v>698</v>
      </c>
      <c r="I91" s="276" t="s">
        <v>673</v>
      </c>
      <c r="J91" s="276">
        <v>50</v>
      </c>
      <c r="K91" s="290"/>
    </row>
    <row r="92" spans="2:11" s="1" customFormat="1" ht="15" customHeight="1">
      <c r="B92" s="301"/>
      <c r="C92" s="276" t="s">
        <v>699</v>
      </c>
      <c r="D92" s="276"/>
      <c r="E92" s="276"/>
      <c r="F92" s="299" t="s">
        <v>677</v>
      </c>
      <c r="G92" s="300"/>
      <c r="H92" s="276" t="s">
        <v>700</v>
      </c>
      <c r="I92" s="276" t="s">
        <v>673</v>
      </c>
      <c r="J92" s="276">
        <v>255</v>
      </c>
      <c r="K92" s="290"/>
    </row>
    <row r="93" spans="2:11" s="1" customFormat="1" ht="15" customHeight="1">
      <c r="B93" s="301"/>
      <c r="C93" s="276" t="s">
        <v>701</v>
      </c>
      <c r="D93" s="276"/>
      <c r="E93" s="276"/>
      <c r="F93" s="299" t="s">
        <v>671</v>
      </c>
      <c r="G93" s="300"/>
      <c r="H93" s="276" t="s">
        <v>702</v>
      </c>
      <c r="I93" s="276" t="s">
        <v>703</v>
      </c>
      <c r="J93" s="276"/>
      <c r="K93" s="290"/>
    </row>
    <row r="94" spans="2:11" s="1" customFormat="1" ht="15" customHeight="1">
      <c r="B94" s="301"/>
      <c r="C94" s="276" t="s">
        <v>704</v>
      </c>
      <c r="D94" s="276"/>
      <c r="E94" s="276"/>
      <c r="F94" s="299" t="s">
        <v>671</v>
      </c>
      <c r="G94" s="300"/>
      <c r="H94" s="276" t="s">
        <v>705</v>
      </c>
      <c r="I94" s="276" t="s">
        <v>706</v>
      </c>
      <c r="J94" s="276"/>
      <c r="K94" s="290"/>
    </row>
    <row r="95" spans="2:11" s="1" customFormat="1" ht="15" customHeight="1">
      <c r="B95" s="301"/>
      <c r="C95" s="276" t="s">
        <v>707</v>
      </c>
      <c r="D95" s="276"/>
      <c r="E95" s="276"/>
      <c r="F95" s="299" t="s">
        <v>671</v>
      </c>
      <c r="G95" s="300"/>
      <c r="H95" s="276" t="s">
        <v>707</v>
      </c>
      <c r="I95" s="276" t="s">
        <v>706</v>
      </c>
      <c r="J95" s="276"/>
      <c r="K95" s="290"/>
    </row>
    <row r="96" spans="2:11" s="1" customFormat="1" ht="15" customHeight="1">
      <c r="B96" s="301"/>
      <c r="C96" s="276" t="s">
        <v>38</v>
      </c>
      <c r="D96" s="276"/>
      <c r="E96" s="276"/>
      <c r="F96" s="299" t="s">
        <v>671</v>
      </c>
      <c r="G96" s="300"/>
      <c r="H96" s="276" t="s">
        <v>708</v>
      </c>
      <c r="I96" s="276" t="s">
        <v>706</v>
      </c>
      <c r="J96" s="276"/>
      <c r="K96" s="290"/>
    </row>
    <row r="97" spans="2:11" s="1" customFormat="1" ht="15" customHeight="1">
      <c r="B97" s="301"/>
      <c r="C97" s="276" t="s">
        <v>48</v>
      </c>
      <c r="D97" s="276"/>
      <c r="E97" s="276"/>
      <c r="F97" s="299" t="s">
        <v>671</v>
      </c>
      <c r="G97" s="300"/>
      <c r="H97" s="276" t="s">
        <v>709</v>
      </c>
      <c r="I97" s="276" t="s">
        <v>706</v>
      </c>
      <c r="J97" s="276"/>
      <c r="K97" s="290"/>
    </row>
    <row r="98" spans="2:11" s="1" customFormat="1" ht="15" customHeight="1">
      <c r="B98" s="304"/>
      <c r="C98" s="305"/>
      <c r="D98" s="305"/>
      <c r="E98" s="305"/>
      <c r="F98" s="305"/>
      <c r="G98" s="305"/>
      <c r="H98" s="305"/>
      <c r="I98" s="305"/>
      <c r="J98" s="305"/>
      <c r="K98" s="306"/>
    </row>
    <row r="99" spans="2:11" s="1" customFormat="1" ht="18.7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7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289" t="s">
        <v>710</v>
      </c>
      <c r="D102" s="289"/>
      <c r="E102" s="289"/>
      <c r="F102" s="289"/>
      <c r="G102" s="289"/>
      <c r="H102" s="289"/>
      <c r="I102" s="289"/>
      <c r="J102" s="289"/>
      <c r="K102" s="290"/>
    </row>
    <row r="103" spans="2:11" s="1" customFormat="1" ht="17.25" customHeight="1">
      <c r="B103" s="288"/>
      <c r="C103" s="291" t="s">
        <v>665</v>
      </c>
      <c r="D103" s="291"/>
      <c r="E103" s="291"/>
      <c r="F103" s="291" t="s">
        <v>666</v>
      </c>
      <c r="G103" s="292"/>
      <c r="H103" s="291" t="s">
        <v>54</v>
      </c>
      <c r="I103" s="291" t="s">
        <v>57</v>
      </c>
      <c r="J103" s="291" t="s">
        <v>667</v>
      </c>
      <c r="K103" s="290"/>
    </row>
    <row r="104" spans="2:11" s="1" customFormat="1" ht="17.25" customHeight="1">
      <c r="B104" s="288"/>
      <c r="C104" s="293" t="s">
        <v>668</v>
      </c>
      <c r="D104" s="293"/>
      <c r="E104" s="293"/>
      <c r="F104" s="294" t="s">
        <v>669</v>
      </c>
      <c r="G104" s="295"/>
      <c r="H104" s="293"/>
      <c r="I104" s="293"/>
      <c r="J104" s="293" t="s">
        <v>670</v>
      </c>
      <c r="K104" s="290"/>
    </row>
    <row r="105" spans="2:11" s="1" customFormat="1" ht="5.25" customHeight="1">
      <c r="B105" s="288"/>
      <c r="C105" s="291"/>
      <c r="D105" s="291"/>
      <c r="E105" s="291"/>
      <c r="F105" s="291"/>
      <c r="G105" s="309"/>
      <c r="H105" s="291"/>
      <c r="I105" s="291"/>
      <c r="J105" s="291"/>
      <c r="K105" s="290"/>
    </row>
    <row r="106" spans="2:11" s="1" customFormat="1" ht="15" customHeight="1">
      <c r="B106" s="288"/>
      <c r="C106" s="276" t="s">
        <v>53</v>
      </c>
      <c r="D106" s="298"/>
      <c r="E106" s="298"/>
      <c r="F106" s="299" t="s">
        <v>671</v>
      </c>
      <c r="G106" s="276"/>
      <c r="H106" s="276" t="s">
        <v>711</v>
      </c>
      <c r="I106" s="276" t="s">
        <v>673</v>
      </c>
      <c r="J106" s="276">
        <v>20</v>
      </c>
      <c r="K106" s="290"/>
    </row>
    <row r="107" spans="2:11" s="1" customFormat="1" ht="15" customHeight="1">
      <c r="B107" s="288"/>
      <c r="C107" s="276" t="s">
        <v>674</v>
      </c>
      <c r="D107" s="276"/>
      <c r="E107" s="276"/>
      <c r="F107" s="299" t="s">
        <v>671</v>
      </c>
      <c r="G107" s="276"/>
      <c r="H107" s="276" t="s">
        <v>711</v>
      </c>
      <c r="I107" s="276" t="s">
        <v>673</v>
      </c>
      <c r="J107" s="276">
        <v>120</v>
      </c>
      <c r="K107" s="290"/>
    </row>
    <row r="108" spans="2:11" s="1" customFormat="1" ht="15" customHeight="1">
      <c r="B108" s="301"/>
      <c r="C108" s="276" t="s">
        <v>676</v>
      </c>
      <c r="D108" s="276"/>
      <c r="E108" s="276"/>
      <c r="F108" s="299" t="s">
        <v>677</v>
      </c>
      <c r="G108" s="276"/>
      <c r="H108" s="276" t="s">
        <v>711</v>
      </c>
      <c r="I108" s="276" t="s">
        <v>673</v>
      </c>
      <c r="J108" s="276">
        <v>50</v>
      </c>
      <c r="K108" s="290"/>
    </row>
    <row r="109" spans="2:11" s="1" customFormat="1" ht="15" customHeight="1">
      <c r="B109" s="301"/>
      <c r="C109" s="276" t="s">
        <v>679</v>
      </c>
      <c r="D109" s="276"/>
      <c r="E109" s="276"/>
      <c r="F109" s="299" t="s">
        <v>671</v>
      </c>
      <c r="G109" s="276"/>
      <c r="H109" s="276" t="s">
        <v>711</v>
      </c>
      <c r="I109" s="276" t="s">
        <v>681</v>
      </c>
      <c r="J109" s="276"/>
      <c r="K109" s="290"/>
    </row>
    <row r="110" spans="2:11" s="1" customFormat="1" ht="15" customHeight="1">
      <c r="B110" s="301"/>
      <c r="C110" s="276" t="s">
        <v>690</v>
      </c>
      <c r="D110" s="276"/>
      <c r="E110" s="276"/>
      <c r="F110" s="299" t="s">
        <v>677</v>
      </c>
      <c r="G110" s="276"/>
      <c r="H110" s="276" t="s">
        <v>711</v>
      </c>
      <c r="I110" s="276" t="s">
        <v>673</v>
      </c>
      <c r="J110" s="276">
        <v>50</v>
      </c>
      <c r="K110" s="290"/>
    </row>
    <row r="111" spans="2:11" s="1" customFormat="1" ht="15" customHeight="1">
      <c r="B111" s="301"/>
      <c r="C111" s="276" t="s">
        <v>698</v>
      </c>
      <c r="D111" s="276"/>
      <c r="E111" s="276"/>
      <c r="F111" s="299" t="s">
        <v>677</v>
      </c>
      <c r="G111" s="276"/>
      <c r="H111" s="276" t="s">
        <v>711</v>
      </c>
      <c r="I111" s="276" t="s">
        <v>673</v>
      </c>
      <c r="J111" s="276">
        <v>50</v>
      </c>
      <c r="K111" s="290"/>
    </row>
    <row r="112" spans="2:11" s="1" customFormat="1" ht="15" customHeight="1">
      <c r="B112" s="301"/>
      <c r="C112" s="276" t="s">
        <v>696</v>
      </c>
      <c r="D112" s="276"/>
      <c r="E112" s="276"/>
      <c r="F112" s="299" t="s">
        <v>677</v>
      </c>
      <c r="G112" s="276"/>
      <c r="H112" s="276" t="s">
        <v>711</v>
      </c>
      <c r="I112" s="276" t="s">
        <v>673</v>
      </c>
      <c r="J112" s="276">
        <v>50</v>
      </c>
      <c r="K112" s="290"/>
    </row>
    <row r="113" spans="2:11" s="1" customFormat="1" ht="15" customHeight="1">
      <c r="B113" s="301"/>
      <c r="C113" s="276" t="s">
        <v>53</v>
      </c>
      <c r="D113" s="276"/>
      <c r="E113" s="276"/>
      <c r="F113" s="299" t="s">
        <v>671</v>
      </c>
      <c r="G113" s="276"/>
      <c r="H113" s="276" t="s">
        <v>712</v>
      </c>
      <c r="I113" s="276" t="s">
        <v>673</v>
      </c>
      <c r="J113" s="276">
        <v>20</v>
      </c>
      <c r="K113" s="290"/>
    </row>
    <row r="114" spans="2:11" s="1" customFormat="1" ht="15" customHeight="1">
      <c r="B114" s="301"/>
      <c r="C114" s="276" t="s">
        <v>713</v>
      </c>
      <c r="D114" s="276"/>
      <c r="E114" s="276"/>
      <c r="F114" s="299" t="s">
        <v>671</v>
      </c>
      <c r="G114" s="276"/>
      <c r="H114" s="276" t="s">
        <v>714</v>
      </c>
      <c r="I114" s="276" t="s">
        <v>673</v>
      </c>
      <c r="J114" s="276">
        <v>120</v>
      </c>
      <c r="K114" s="290"/>
    </row>
    <row r="115" spans="2:11" s="1" customFormat="1" ht="15" customHeight="1">
      <c r="B115" s="301"/>
      <c r="C115" s="276" t="s">
        <v>38</v>
      </c>
      <c r="D115" s="276"/>
      <c r="E115" s="276"/>
      <c r="F115" s="299" t="s">
        <v>671</v>
      </c>
      <c r="G115" s="276"/>
      <c r="H115" s="276" t="s">
        <v>715</v>
      </c>
      <c r="I115" s="276" t="s">
        <v>706</v>
      </c>
      <c r="J115" s="276"/>
      <c r="K115" s="290"/>
    </row>
    <row r="116" spans="2:11" s="1" customFormat="1" ht="15" customHeight="1">
      <c r="B116" s="301"/>
      <c r="C116" s="276" t="s">
        <v>48</v>
      </c>
      <c r="D116" s="276"/>
      <c r="E116" s="276"/>
      <c r="F116" s="299" t="s">
        <v>671</v>
      </c>
      <c r="G116" s="276"/>
      <c r="H116" s="276" t="s">
        <v>716</v>
      </c>
      <c r="I116" s="276" t="s">
        <v>706</v>
      </c>
      <c r="J116" s="276"/>
      <c r="K116" s="290"/>
    </row>
    <row r="117" spans="2:11" s="1" customFormat="1" ht="15" customHeight="1">
      <c r="B117" s="301"/>
      <c r="C117" s="276" t="s">
        <v>57</v>
      </c>
      <c r="D117" s="276"/>
      <c r="E117" s="276"/>
      <c r="F117" s="299" t="s">
        <v>671</v>
      </c>
      <c r="G117" s="276"/>
      <c r="H117" s="276" t="s">
        <v>717</v>
      </c>
      <c r="I117" s="276" t="s">
        <v>718</v>
      </c>
      <c r="J117" s="276"/>
      <c r="K117" s="290"/>
    </row>
    <row r="118" spans="2:11" s="1" customFormat="1" ht="15" customHeight="1">
      <c r="B118" s="304"/>
      <c r="C118" s="310"/>
      <c r="D118" s="310"/>
      <c r="E118" s="310"/>
      <c r="F118" s="310"/>
      <c r="G118" s="310"/>
      <c r="H118" s="310"/>
      <c r="I118" s="310"/>
      <c r="J118" s="310"/>
      <c r="K118" s="306"/>
    </row>
    <row r="119" spans="2:11" s="1" customFormat="1" ht="18.75" customHeight="1">
      <c r="B119" s="311"/>
      <c r="C119" s="312"/>
      <c r="D119" s="312"/>
      <c r="E119" s="312"/>
      <c r="F119" s="313"/>
      <c r="G119" s="312"/>
      <c r="H119" s="312"/>
      <c r="I119" s="312"/>
      <c r="J119" s="312"/>
      <c r="K119" s="311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4"/>
      <c r="C121" s="315"/>
      <c r="D121" s="315"/>
      <c r="E121" s="315"/>
      <c r="F121" s="315"/>
      <c r="G121" s="315"/>
      <c r="H121" s="315"/>
      <c r="I121" s="315"/>
      <c r="J121" s="315"/>
      <c r="K121" s="316"/>
    </row>
    <row r="122" spans="2:11" s="1" customFormat="1" ht="45" customHeight="1">
      <c r="B122" s="317"/>
      <c r="C122" s="267" t="s">
        <v>719</v>
      </c>
      <c r="D122" s="267"/>
      <c r="E122" s="267"/>
      <c r="F122" s="267"/>
      <c r="G122" s="267"/>
      <c r="H122" s="267"/>
      <c r="I122" s="267"/>
      <c r="J122" s="267"/>
      <c r="K122" s="318"/>
    </row>
    <row r="123" spans="2:11" s="1" customFormat="1" ht="17.25" customHeight="1">
      <c r="B123" s="319"/>
      <c r="C123" s="291" t="s">
        <v>665</v>
      </c>
      <c r="D123" s="291"/>
      <c r="E123" s="291"/>
      <c r="F123" s="291" t="s">
        <v>666</v>
      </c>
      <c r="G123" s="292"/>
      <c r="H123" s="291" t="s">
        <v>54</v>
      </c>
      <c r="I123" s="291" t="s">
        <v>57</v>
      </c>
      <c r="J123" s="291" t="s">
        <v>667</v>
      </c>
      <c r="K123" s="320"/>
    </row>
    <row r="124" spans="2:11" s="1" customFormat="1" ht="17.25" customHeight="1">
      <c r="B124" s="319"/>
      <c r="C124" s="293" t="s">
        <v>668</v>
      </c>
      <c r="D124" s="293"/>
      <c r="E124" s="293"/>
      <c r="F124" s="294" t="s">
        <v>669</v>
      </c>
      <c r="G124" s="295"/>
      <c r="H124" s="293"/>
      <c r="I124" s="293"/>
      <c r="J124" s="293" t="s">
        <v>670</v>
      </c>
      <c r="K124" s="320"/>
    </row>
    <row r="125" spans="2:11" s="1" customFormat="1" ht="5.25" customHeight="1">
      <c r="B125" s="321"/>
      <c r="C125" s="296"/>
      <c r="D125" s="296"/>
      <c r="E125" s="296"/>
      <c r="F125" s="296"/>
      <c r="G125" s="322"/>
      <c r="H125" s="296"/>
      <c r="I125" s="296"/>
      <c r="J125" s="296"/>
      <c r="K125" s="323"/>
    </row>
    <row r="126" spans="2:11" s="1" customFormat="1" ht="15" customHeight="1">
      <c r="B126" s="321"/>
      <c r="C126" s="276" t="s">
        <v>674</v>
      </c>
      <c r="D126" s="298"/>
      <c r="E126" s="298"/>
      <c r="F126" s="299" t="s">
        <v>671</v>
      </c>
      <c r="G126" s="276"/>
      <c r="H126" s="276" t="s">
        <v>711</v>
      </c>
      <c r="I126" s="276" t="s">
        <v>673</v>
      </c>
      <c r="J126" s="276">
        <v>120</v>
      </c>
      <c r="K126" s="324"/>
    </row>
    <row r="127" spans="2:11" s="1" customFormat="1" ht="15" customHeight="1">
      <c r="B127" s="321"/>
      <c r="C127" s="276" t="s">
        <v>720</v>
      </c>
      <c r="D127" s="276"/>
      <c r="E127" s="276"/>
      <c r="F127" s="299" t="s">
        <v>671</v>
      </c>
      <c r="G127" s="276"/>
      <c r="H127" s="276" t="s">
        <v>721</v>
      </c>
      <c r="I127" s="276" t="s">
        <v>673</v>
      </c>
      <c r="J127" s="276" t="s">
        <v>722</v>
      </c>
      <c r="K127" s="324"/>
    </row>
    <row r="128" spans="2:11" s="1" customFormat="1" ht="15" customHeight="1">
      <c r="B128" s="321"/>
      <c r="C128" s="276" t="s">
        <v>619</v>
      </c>
      <c r="D128" s="276"/>
      <c r="E128" s="276"/>
      <c r="F128" s="299" t="s">
        <v>671</v>
      </c>
      <c r="G128" s="276"/>
      <c r="H128" s="276" t="s">
        <v>723</v>
      </c>
      <c r="I128" s="276" t="s">
        <v>673</v>
      </c>
      <c r="J128" s="276" t="s">
        <v>722</v>
      </c>
      <c r="K128" s="324"/>
    </row>
    <row r="129" spans="2:11" s="1" customFormat="1" ht="15" customHeight="1">
      <c r="B129" s="321"/>
      <c r="C129" s="276" t="s">
        <v>682</v>
      </c>
      <c r="D129" s="276"/>
      <c r="E129" s="276"/>
      <c r="F129" s="299" t="s">
        <v>677</v>
      </c>
      <c r="G129" s="276"/>
      <c r="H129" s="276" t="s">
        <v>683</v>
      </c>
      <c r="I129" s="276" t="s">
        <v>673</v>
      </c>
      <c r="J129" s="276">
        <v>15</v>
      </c>
      <c r="K129" s="324"/>
    </row>
    <row r="130" spans="2:11" s="1" customFormat="1" ht="15" customHeight="1">
      <c r="B130" s="321"/>
      <c r="C130" s="302" t="s">
        <v>684</v>
      </c>
      <c r="D130" s="302"/>
      <c r="E130" s="302"/>
      <c r="F130" s="303" t="s">
        <v>677</v>
      </c>
      <c r="G130" s="302"/>
      <c r="H130" s="302" t="s">
        <v>685</v>
      </c>
      <c r="I130" s="302" t="s">
        <v>673</v>
      </c>
      <c r="J130" s="302">
        <v>15</v>
      </c>
      <c r="K130" s="324"/>
    </row>
    <row r="131" spans="2:11" s="1" customFormat="1" ht="15" customHeight="1">
      <c r="B131" s="321"/>
      <c r="C131" s="302" t="s">
        <v>686</v>
      </c>
      <c r="D131" s="302"/>
      <c r="E131" s="302"/>
      <c r="F131" s="303" t="s">
        <v>677</v>
      </c>
      <c r="G131" s="302"/>
      <c r="H131" s="302" t="s">
        <v>687</v>
      </c>
      <c r="I131" s="302" t="s">
        <v>673</v>
      </c>
      <c r="J131" s="302">
        <v>20</v>
      </c>
      <c r="K131" s="324"/>
    </row>
    <row r="132" spans="2:11" s="1" customFormat="1" ht="15" customHeight="1">
      <c r="B132" s="321"/>
      <c r="C132" s="302" t="s">
        <v>688</v>
      </c>
      <c r="D132" s="302"/>
      <c r="E132" s="302"/>
      <c r="F132" s="303" t="s">
        <v>677</v>
      </c>
      <c r="G132" s="302"/>
      <c r="H132" s="302" t="s">
        <v>689</v>
      </c>
      <c r="I132" s="302" t="s">
        <v>673</v>
      </c>
      <c r="J132" s="302">
        <v>20</v>
      </c>
      <c r="K132" s="324"/>
    </row>
    <row r="133" spans="2:11" s="1" customFormat="1" ht="15" customHeight="1">
      <c r="B133" s="321"/>
      <c r="C133" s="276" t="s">
        <v>676</v>
      </c>
      <c r="D133" s="276"/>
      <c r="E133" s="276"/>
      <c r="F133" s="299" t="s">
        <v>677</v>
      </c>
      <c r="G133" s="276"/>
      <c r="H133" s="276" t="s">
        <v>711</v>
      </c>
      <c r="I133" s="276" t="s">
        <v>673</v>
      </c>
      <c r="J133" s="276">
        <v>50</v>
      </c>
      <c r="K133" s="324"/>
    </row>
    <row r="134" spans="2:11" s="1" customFormat="1" ht="15" customHeight="1">
      <c r="B134" s="321"/>
      <c r="C134" s="276" t="s">
        <v>690</v>
      </c>
      <c r="D134" s="276"/>
      <c r="E134" s="276"/>
      <c r="F134" s="299" t="s">
        <v>677</v>
      </c>
      <c r="G134" s="276"/>
      <c r="H134" s="276" t="s">
        <v>711</v>
      </c>
      <c r="I134" s="276" t="s">
        <v>673</v>
      </c>
      <c r="J134" s="276">
        <v>50</v>
      </c>
      <c r="K134" s="324"/>
    </row>
    <row r="135" spans="2:11" s="1" customFormat="1" ht="15" customHeight="1">
      <c r="B135" s="321"/>
      <c r="C135" s="276" t="s">
        <v>696</v>
      </c>
      <c r="D135" s="276"/>
      <c r="E135" s="276"/>
      <c r="F135" s="299" t="s">
        <v>677</v>
      </c>
      <c r="G135" s="276"/>
      <c r="H135" s="276" t="s">
        <v>711</v>
      </c>
      <c r="I135" s="276" t="s">
        <v>673</v>
      </c>
      <c r="J135" s="276">
        <v>50</v>
      </c>
      <c r="K135" s="324"/>
    </row>
    <row r="136" spans="2:11" s="1" customFormat="1" ht="15" customHeight="1">
      <c r="B136" s="321"/>
      <c r="C136" s="276" t="s">
        <v>698</v>
      </c>
      <c r="D136" s="276"/>
      <c r="E136" s="276"/>
      <c r="F136" s="299" t="s">
        <v>677</v>
      </c>
      <c r="G136" s="276"/>
      <c r="H136" s="276" t="s">
        <v>711</v>
      </c>
      <c r="I136" s="276" t="s">
        <v>673</v>
      </c>
      <c r="J136" s="276">
        <v>50</v>
      </c>
      <c r="K136" s="324"/>
    </row>
    <row r="137" spans="2:11" s="1" customFormat="1" ht="15" customHeight="1">
      <c r="B137" s="321"/>
      <c r="C137" s="276" t="s">
        <v>699</v>
      </c>
      <c r="D137" s="276"/>
      <c r="E137" s="276"/>
      <c r="F137" s="299" t="s">
        <v>677</v>
      </c>
      <c r="G137" s="276"/>
      <c r="H137" s="276" t="s">
        <v>724</v>
      </c>
      <c r="I137" s="276" t="s">
        <v>673</v>
      </c>
      <c r="J137" s="276">
        <v>255</v>
      </c>
      <c r="K137" s="324"/>
    </row>
    <row r="138" spans="2:11" s="1" customFormat="1" ht="15" customHeight="1">
      <c r="B138" s="321"/>
      <c r="C138" s="276" t="s">
        <v>701</v>
      </c>
      <c r="D138" s="276"/>
      <c r="E138" s="276"/>
      <c r="F138" s="299" t="s">
        <v>671</v>
      </c>
      <c r="G138" s="276"/>
      <c r="H138" s="276" t="s">
        <v>725</v>
      </c>
      <c r="I138" s="276" t="s">
        <v>703</v>
      </c>
      <c r="J138" s="276"/>
      <c r="K138" s="324"/>
    </row>
    <row r="139" spans="2:11" s="1" customFormat="1" ht="15" customHeight="1">
      <c r="B139" s="321"/>
      <c r="C139" s="276" t="s">
        <v>704</v>
      </c>
      <c r="D139" s="276"/>
      <c r="E139" s="276"/>
      <c r="F139" s="299" t="s">
        <v>671</v>
      </c>
      <c r="G139" s="276"/>
      <c r="H139" s="276" t="s">
        <v>726</v>
      </c>
      <c r="I139" s="276" t="s">
        <v>706</v>
      </c>
      <c r="J139" s="276"/>
      <c r="K139" s="324"/>
    </row>
    <row r="140" spans="2:11" s="1" customFormat="1" ht="15" customHeight="1">
      <c r="B140" s="321"/>
      <c r="C140" s="276" t="s">
        <v>707</v>
      </c>
      <c r="D140" s="276"/>
      <c r="E140" s="276"/>
      <c r="F140" s="299" t="s">
        <v>671</v>
      </c>
      <c r="G140" s="276"/>
      <c r="H140" s="276" t="s">
        <v>707</v>
      </c>
      <c r="I140" s="276" t="s">
        <v>706</v>
      </c>
      <c r="J140" s="276"/>
      <c r="K140" s="324"/>
    </row>
    <row r="141" spans="2:11" s="1" customFormat="1" ht="15" customHeight="1">
      <c r="B141" s="321"/>
      <c r="C141" s="276" t="s">
        <v>38</v>
      </c>
      <c r="D141" s="276"/>
      <c r="E141" s="276"/>
      <c r="F141" s="299" t="s">
        <v>671</v>
      </c>
      <c r="G141" s="276"/>
      <c r="H141" s="276" t="s">
        <v>727</v>
      </c>
      <c r="I141" s="276" t="s">
        <v>706</v>
      </c>
      <c r="J141" s="276"/>
      <c r="K141" s="324"/>
    </row>
    <row r="142" spans="2:11" s="1" customFormat="1" ht="15" customHeight="1">
      <c r="B142" s="321"/>
      <c r="C142" s="276" t="s">
        <v>728</v>
      </c>
      <c r="D142" s="276"/>
      <c r="E142" s="276"/>
      <c r="F142" s="299" t="s">
        <v>671</v>
      </c>
      <c r="G142" s="276"/>
      <c r="H142" s="276" t="s">
        <v>729</v>
      </c>
      <c r="I142" s="276" t="s">
        <v>706</v>
      </c>
      <c r="J142" s="276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312"/>
      <c r="C144" s="312"/>
      <c r="D144" s="312"/>
      <c r="E144" s="312"/>
      <c r="F144" s="313"/>
      <c r="G144" s="312"/>
      <c r="H144" s="312"/>
      <c r="I144" s="312"/>
      <c r="J144" s="312"/>
      <c r="K144" s="312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289" t="s">
        <v>730</v>
      </c>
      <c r="D147" s="289"/>
      <c r="E147" s="289"/>
      <c r="F147" s="289"/>
      <c r="G147" s="289"/>
      <c r="H147" s="289"/>
      <c r="I147" s="289"/>
      <c r="J147" s="289"/>
      <c r="K147" s="290"/>
    </row>
    <row r="148" spans="2:11" s="1" customFormat="1" ht="17.25" customHeight="1">
      <c r="B148" s="288"/>
      <c r="C148" s="291" t="s">
        <v>665</v>
      </c>
      <c r="D148" s="291"/>
      <c r="E148" s="291"/>
      <c r="F148" s="291" t="s">
        <v>666</v>
      </c>
      <c r="G148" s="292"/>
      <c r="H148" s="291" t="s">
        <v>54</v>
      </c>
      <c r="I148" s="291" t="s">
        <v>57</v>
      </c>
      <c r="J148" s="291" t="s">
        <v>667</v>
      </c>
      <c r="K148" s="290"/>
    </row>
    <row r="149" spans="2:11" s="1" customFormat="1" ht="17.25" customHeight="1">
      <c r="B149" s="288"/>
      <c r="C149" s="293" t="s">
        <v>668</v>
      </c>
      <c r="D149" s="293"/>
      <c r="E149" s="293"/>
      <c r="F149" s="294" t="s">
        <v>669</v>
      </c>
      <c r="G149" s="295"/>
      <c r="H149" s="293"/>
      <c r="I149" s="293"/>
      <c r="J149" s="293" t="s">
        <v>670</v>
      </c>
      <c r="K149" s="290"/>
    </row>
    <row r="150" spans="2:11" s="1" customFormat="1" ht="5.25" customHeight="1">
      <c r="B150" s="301"/>
      <c r="C150" s="296"/>
      <c r="D150" s="296"/>
      <c r="E150" s="296"/>
      <c r="F150" s="296"/>
      <c r="G150" s="297"/>
      <c r="H150" s="296"/>
      <c r="I150" s="296"/>
      <c r="J150" s="296"/>
      <c r="K150" s="324"/>
    </row>
    <row r="151" spans="2:11" s="1" customFormat="1" ht="15" customHeight="1">
      <c r="B151" s="301"/>
      <c r="C151" s="328" t="s">
        <v>674</v>
      </c>
      <c r="D151" s="276"/>
      <c r="E151" s="276"/>
      <c r="F151" s="329" t="s">
        <v>671</v>
      </c>
      <c r="G151" s="276"/>
      <c r="H151" s="328" t="s">
        <v>711</v>
      </c>
      <c r="I151" s="328" t="s">
        <v>673</v>
      </c>
      <c r="J151" s="328">
        <v>120</v>
      </c>
      <c r="K151" s="324"/>
    </row>
    <row r="152" spans="2:11" s="1" customFormat="1" ht="15" customHeight="1">
      <c r="B152" s="301"/>
      <c r="C152" s="328" t="s">
        <v>720</v>
      </c>
      <c r="D152" s="276"/>
      <c r="E152" s="276"/>
      <c r="F152" s="329" t="s">
        <v>671</v>
      </c>
      <c r="G152" s="276"/>
      <c r="H152" s="328" t="s">
        <v>731</v>
      </c>
      <c r="I152" s="328" t="s">
        <v>673</v>
      </c>
      <c r="J152" s="328" t="s">
        <v>722</v>
      </c>
      <c r="K152" s="324"/>
    </row>
    <row r="153" spans="2:11" s="1" customFormat="1" ht="15" customHeight="1">
      <c r="B153" s="301"/>
      <c r="C153" s="328" t="s">
        <v>619</v>
      </c>
      <c r="D153" s="276"/>
      <c r="E153" s="276"/>
      <c r="F153" s="329" t="s">
        <v>671</v>
      </c>
      <c r="G153" s="276"/>
      <c r="H153" s="328" t="s">
        <v>732</v>
      </c>
      <c r="I153" s="328" t="s">
        <v>673</v>
      </c>
      <c r="J153" s="328" t="s">
        <v>722</v>
      </c>
      <c r="K153" s="324"/>
    </row>
    <row r="154" spans="2:11" s="1" customFormat="1" ht="15" customHeight="1">
      <c r="B154" s="301"/>
      <c r="C154" s="328" t="s">
        <v>676</v>
      </c>
      <c r="D154" s="276"/>
      <c r="E154" s="276"/>
      <c r="F154" s="329" t="s">
        <v>677</v>
      </c>
      <c r="G154" s="276"/>
      <c r="H154" s="328" t="s">
        <v>711</v>
      </c>
      <c r="I154" s="328" t="s">
        <v>673</v>
      </c>
      <c r="J154" s="328">
        <v>50</v>
      </c>
      <c r="K154" s="324"/>
    </row>
    <row r="155" spans="2:11" s="1" customFormat="1" ht="15" customHeight="1">
      <c r="B155" s="301"/>
      <c r="C155" s="328" t="s">
        <v>679</v>
      </c>
      <c r="D155" s="276"/>
      <c r="E155" s="276"/>
      <c r="F155" s="329" t="s">
        <v>671</v>
      </c>
      <c r="G155" s="276"/>
      <c r="H155" s="328" t="s">
        <v>711</v>
      </c>
      <c r="I155" s="328" t="s">
        <v>681</v>
      </c>
      <c r="J155" s="328"/>
      <c r="K155" s="324"/>
    </row>
    <row r="156" spans="2:11" s="1" customFormat="1" ht="15" customHeight="1">
      <c r="B156" s="301"/>
      <c r="C156" s="328" t="s">
        <v>690</v>
      </c>
      <c r="D156" s="276"/>
      <c r="E156" s="276"/>
      <c r="F156" s="329" t="s">
        <v>677</v>
      </c>
      <c r="G156" s="276"/>
      <c r="H156" s="328" t="s">
        <v>711</v>
      </c>
      <c r="I156" s="328" t="s">
        <v>673</v>
      </c>
      <c r="J156" s="328">
        <v>50</v>
      </c>
      <c r="K156" s="324"/>
    </row>
    <row r="157" spans="2:11" s="1" customFormat="1" ht="15" customHeight="1">
      <c r="B157" s="301"/>
      <c r="C157" s="328" t="s">
        <v>698</v>
      </c>
      <c r="D157" s="276"/>
      <c r="E157" s="276"/>
      <c r="F157" s="329" t="s">
        <v>677</v>
      </c>
      <c r="G157" s="276"/>
      <c r="H157" s="328" t="s">
        <v>711</v>
      </c>
      <c r="I157" s="328" t="s">
        <v>673</v>
      </c>
      <c r="J157" s="328">
        <v>50</v>
      </c>
      <c r="K157" s="324"/>
    </row>
    <row r="158" spans="2:11" s="1" customFormat="1" ht="15" customHeight="1">
      <c r="B158" s="301"/>
      <c r="C158" s="328" t="s">
        <v>696</v>
      </c>
      <c r="D158" s="276"/>
      <c r="E158" s="276"/>
      <c r="F158" s="329" t="s">
        <v>677</v>
      </c>
      <c r="G158" s="276"/>
      <c r="H158" s="328" t="s">
        <v>711</v>
      </c>
      <c r="I158" s="328" t="s">
        <v>673</v>
      </c>
      <c r="J158" s="328">
        <v>50</v>
      </c>
      <c r="K158" s="324"/>
    </row>
    <row r="159" spans="2:11" s="1" customFormat="1" ht="15" customHeight="1">
      <c r="B159" s="301"/>
      <c r="C159" s="328" t="s">
        <v>95</v>
      </c>
      <c r="D159" s="276"/>
      <c r="E159" s="276"/>
      <c r="F159" s="329" t="s">
        <v>671</v>
      </c>
      <c r="G159" s="276"/>
      <c r="H159" s="328" t="s">
        <v>733</v>
      </c>
      <c r="I159" s="328" t="s">
        <v>673</v>
      </c>
      <c r="J159" s="328" t="s">
        <v>734</v>
      </c>
      <c r="K159" s="324"/>
    </row>
    <row r="160" spans="2:11" s="1" customFormat="1" ht="15" customHeight="1">
      <c r="B160" s="301"/>
      <c r="C160" s="328" t="s">
        <v>735</v>
      </c>
      <c r="D160" s="276"/>
      <c r="E160" s="276"/>
      <c r="F160" s="329" t="s">
        <v>671</v>
      </c>
      <c r="G160" s="276"/>
      <c r="H160" s="328" t="s">
        <v>736</v>
      </c>
      <c r="I160" s="328" t="s">
        <v>706</v>
      </c>
      <c r="J160" s="328"/>
      <c r="K160" s="324"/>
    </row>
    <row r="161" spans="2:11" s="1" customFormat="1" ht="15" customHeight="1">
      <c r="B161" s="330"/>
      <c r="C161" s="310"/>
      <c r="D161" s="310"/>
      <c r="E161" s="310"/>
      <c r="F161" s="310"/>
      <c r="G161" s="310"/>
      <c r="H161" s="310"/>
      <c r="I161" s="310"/>
      <c r="J161" s="310"/>
      <c r="K161" s="331"/>
    </row>
    <row r="162" spans="2:11" s="1" customFormat="1" ht="18.75" customHeight="1">
      <c r="B162" s="312"/>
      <c r="C162" s="322"/>
      <c r="D162" s="322"/>
      <c r="E162" s="322"/>
      <c r="F162" s="332"/>
      <c r="G162" s="322"/>
      <c r="H162" s="322"/>
      <c r="I162" s="322"/>
      <c r="J162" s="322"/>
      <c r="K162" s="312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267" t="s">
        <v>737</v>
      </c>
      <c r="D165" s="267"/>
      <c r="E165" s="267"/>
      <c r="F165" s="267"/>
      <c r="G165" s="267"/>
      <c r="H165" s="267"/>
      <c r="I165" s="267"/>
      <c r="J165" s="267"/>
      <c r="K165" s="268"/>
    </row>
    <row r="166" spans="2:11" s="1" customFormat="1" ht="17.25" customHeight="1">
      <c r="B166" s="266"/>
      <c r="C166" s="291" t="s">
        <v>665</v>
      </c>
      <c r="D166" s="291"/>
      <c r="E166" s="291"/>
      <c r="F166" s="291" t="s">
        <v>666</v>
      </c>
      <c r="G166" s="333"/>
      <c r="H166" s="334" t="s">
        <v>54</v>
      </c>
      <c r="I166" s="334" t="s">
        <v>57</v>
      </c>
      <c r="J166" s="291" t="s">
        <v>667</v>
      </c>
      <c r="K166" s="268"/>
    </row>
    <row r="167" spans="2:11" s="1" customFormat="1" ht="17.25" customHeight="1">
      <c r="B167" s="269"/>
      <c r="C167" s="293" t="s">
        <v>668</v>
      </c>
      <c r="D167" s="293"/>
      <c r="E167" s="293"/>
      <c r="F167" s="294" t="s">
        <v>669</v>
      </c>
      <c r="G167" s="335"/>
      <c r="H167" s="336"/>
      <c r="I167" s="336"/>
      <c r="J167" s="293" t="s">
        <v>670</v>
      </c>
      <c r="K167" s="271"/>
    </row>
    <row r="168" spans="2:11" s="1" customFormat="1" ht="5.25" customHeight="1">
      <c r="B168" s="301"/>
      <c r="C168" s="296"/>
      <c r="D168" s="296"/>
      <c r="E168" s="296"/>
      <c r="F168" s="296"/>
      <c r="G168" s="297"/>
      <c r="H168" s="296"/>
      <c r="I168" s="296"/>
      <c r="J168" s="296"/>
      <c r="K168" s="324"/>
    </row>
    <row r="169" spans="2:11" s="1" customFormat="1" ht="15" customHeight="1">
      <c r="B169" s="301"/>
      <c r="C169" s="276" t="s">
        <v>674</v>
      </c>
      <c r="D169" s="276"/>
      <c r="E169" s="276"/>
      <c r="F169" s="299" t="s">
        <v>671</v>
      </c>
      <c r="G169" s="276"/>
      <c r="H169" s="276" t="s">
        <v>711</v>
      </c>
      <c r="I169" s="276" t="s">
        <v>673</v>
      </c>
      <c r="J169" s="276">
        <v>120</v>
      </c>
      <c r="K169" s="324"/>
    </row>
    <row r="170" spans="2:11" s="1" customFormat="1" ht="15" customHeight="1">
      <c r="B170" s="301"/>
      <c r="C170" s="276" t="s">
        <v>720</v>
      </c>
      <c r="D170" s="276"/>
      <c r="E170" s="276"/>
      <c r="F170" s="299" t="s">
        <v>671</v>
      </c>
      <c r="G170" s="276"/>
      <c r="H170" s="276" t="s">
        <v>721</v>
      </c>
      <c r="I170" s="276" t="s">
        <v>673</v>
      </c>
      <c r="J170" s="276" t="s">
        <v>722</v>
      </c>
      <c r="K170" s="324"/>
    </row>
    <row r="171" spans="2:11" s="1" customFormat="1" ht="15" customHeight="1">
      <c r="B171" s="301"/>
      <c r="C171" s="276" t="s">
        <v>619</v>
      </c>
      <c r="D171" s="276"/>
      <c r="E171" s="276"/>
      <c r="F171" s="299" t="s">
        <v>671</v>
      </c>
      <c r="G171" s="276"/>
      <c r="H171" s="276" t="s">
        <v>738</v>
      </c>
      <c r="I171" s="276" t="s">
        <v>673</v>
      </c>
      <c r="J171" s="276" t="s">
        <v>722</v>
      </c>
      <c r="K171" s="324"/>
    </row>
    <row r="172" spans="2:11" s="1" customFormat="1" ht="15" customHeight="1">
      <c r="B172" s="301"/>
      <c r="C172" s="276" t="s">
        <v>676</v>
      </c>
      <c r="D172" s="276"/>
      <c r="E172" s="276"/>
      <c r="F172" s="299" t="s">
        <v>677</v>
      </c>
      <c r="G172" s="276"/>
      <c r="H172" s="276" t="s">
        <v>738</v>
      </c>
      <c r="I172" s="276" t="s">
        <v>673</v>
      </c>
      <c r="J172" s="276">
        <v>50</v>
      </c>
      <c r="K172" s="324"/>
    </row>
    <row r="173" spans="2:11" s="1" customFormat="1" ht="15" customHeight="1">
      <c r="B173" s="301"/>
      <c r="C173" s="276" t="s">
        <v>679</v>
      </c>
      <c r="D173" s="276"/>
      <c r="E173" s="276"/>
      <c r="F173" s="299" t="s">
        <v>671</v>
      </c>
      <c r="G173" s="276"/>
      <c r="H173" s="276" t="s">
        <v>738</v>
      </c>
      <c r="I173" s="276" t="s">
        <v>681</v>
      </c>
      <c r="J173" s="276"/>
      <c r="K173" s="324"/>
    </row>
    <row r="174" spans="2:11" s="1" customFormat="1" ht="15" customHeight="1">
      <c r="B174" s="301"/>
      <c r="C174" s="276" t="s">
        <v>690</v>
      </c>
      <c r="D174" s="276"/>
      <c r="E174" s="276"/>
      <c r="F174" s="299" t="s">
        <v>677</v>
      </c>
      <c r="G174" s="276"/>
      <c r="H174" s="276" t="s">
        <v>738</v>
      </c>
      <c r="I174" s="276" t="s">
        <v>673</v>
      </c>
      <c r="J174" s="276">
        <v>50</v>
      </c>
      <c r="K174" s="324"/>
    </row>
    <row r="175" spans="2:11" s="1" customFormat="1" ht="15" customHeight="1">
      <c r="B175" s="301"/>
      <c r="C175" s="276" t="s">
        <v>698</v>
      </c>
      <c r="D175" s="276"/>
      <c r="E175" s="276"/>
      <c r="F175" s="299" t="s">
        <v>677</v>
      </c>
      <c r="G175" s="276"/>
      <c r="H175" s="276" t="s">
        <v>738</v>
      </c>
      <c r="I175" s="276" t="s">
        <v>673</v>
      </c>
      <c r="J175" s="276">
        <v>50</v>
      </c>
      <c r="K175" s="324"/>
    </row>
    <row r="176" spans="2:11" s="1" customFormat="1" ht="15" customHeight="1">
      <c r="B176" s="301"/>
      <c r="C176" s="276" t="s">
        <v>696</v>
      </c>
      <c r="D176" s="276"/>
      <c r="E176" s="276"/>
      <c r="F176" s="299" t="s">
        <v>677</v>
      </c>
      <c r="G176" s="276"/>
      <c r="H176" s="276" t="s">
        <v>738</v>
      </c>
      <c r="I176" s="276" t="s">
        <v>673</v>
      </c>
      <c r="J176" s="276">
        <v>50</v>
      </c>
      <c r="K176" s="324"/>
    </row>
    <row r="177" spans="2:11" s="1" customFormat="1" ht="15" customHeight="1">
      <c r="B177" s="301"/>
      <c r="C177" s="276" t="s">
        <v>107</v>
      </c>
      <c r="D177" s="276"/>
      <c r="E177" s="276"/>
      <c r="F177" s="299" t="s">
        <v>671</v>
      </c>
      <c r="G177" s="276"/>
      <c r="H177" s="276" t="s">
        <v>739</v>
      </c>
      <c r="I177" s="276" t="s">
        <v>740</v>
      </c>
      <c r="J177" s="276"/>
      <c r="K177" s="324"/>
    </row>
    <row r="178" spans="2:11" s="1" customFormat="1" ht="15" customHeight="1">
      <c r="B178" s="301"/>
      <c r="C178" s="276" t="s">
        <v>57</v>
      </c>
      <c r="D178" s="276"/>
      <c r="E178" s="276"/>
      <c r="F178" s="299" t="s">
        <v>671</v>
      </c>
      <c r="G178" s="276"/>
      <c r="H178" s="276" t="s">
        <v>741</v>
      </c>
      <c r="I178" s="276" t="s">
        <v>742</v>
      </c>
      <c r="J178" s="276">
        <v>1</v>
      </c>
      <c r="K178" s="324"/>
    </row>
    <row r="179" spans="2:11" s="1" customFormat="1" ht="15" customHeight="1">
      <c r="B179" s="301"/>
      <c r="C179" s="276" t="s">
        <v>53</v>
      </c>
      <c r="D179" s="276"/>
      <c r="E179" s="276"/>
      <c r="F179" s="299" t="s">
        <v>671</v>
      </c>
      <c r="G179" s="276"/>
      <c r="H179" s="276" t="s">
        <v>743</v>
      </c>
      <c r="I179" s="276" t="s">
        <v>673</v>
      </c>
      <c r="J179" s="276">
        <v>20</v>
      </c>
      <c r="K179" s="324"/>
    </row>
    <row r="180" spans="2:11" s="1" customFormat="1" ht="15" customHeight="1">
      <c r="B180" s="301"/>
      <c r="C180" s="276" t="s">
        <v>54</v>
      </c>
      <c r="D180" s="276"/>
      <c r="E180" s="276"/>
      <c r="F180" s="299" t="s">
        <v>671</v>
      </c>
      <c r="G180" s="276"/>
      <c r="H180" s="276" t="s">
        <v>744</v>
      </c>
      <c r="I180" s="276" t="s">
        <v>673</v>
      </c>
      <c r="J180" s="276">
        <v>255</v>
      </c>
      <c r="K180" s="324"/>
    </row>
    <row r="181" spans="2:11" s="1" customFormat="1" ht="15" customHeight="1">
      <c r="B181" s="301"/>
      <c r="C181" s="276" t="s">
        <v>108</v>
      </c>
      <c r="D181" s="276"/>
      <c r="E181" s="276"/>
      <c r="F181" s="299" t="s">
        <v>671</v>
      </c>
      <c r="G181" s="276"/>
      <c r="H181" s="276" t="s">
        <v>635</v>
      </c>
      <c r="I181" s="276" t="s">
        <v>673</v>
      </c>
      <c r="J181" s="276">
        <v>10</v>
      </c>
      <c r="K181" s="324"/>
    </row>
    <row r="182" spans="2:11" s="1" customFormat="1" ht="15" customHeight="1">
      <c r="B182" s="301"/>
      <c r="C182" s="276" t="s">
        <v>109</v>
      </c>
      <c r="D182" s="276"/>
      <c r="E182" s="276"/>
      <c r="F182" s="299" t="s">
        <v>671</v>
      </c>
      <c r="G182" s="276"/>
      <c r="H182" s="276" t="s">
        <v>745</v>
      </c>
      <c r="I182" s="276" t="s">
        <v>706</v>
      </c>
      <c r="J182" s="276"/>
      <c r="K182" s="324"/>
    </row>
    <row r="183" spans="2:11" s="1" customFormat="1" ht="15" customHeight="1">
      <c r="B183" s="301"/>
      <c r="C183" s="276" t="s">
        <v>746</v>
      </c>
      <c r="D183" s="276"/>
      <c r="E183" s="276"/>
      <c r="F183" s="299" t="s">
        <v>671</v>
      </c>
      <c r="G183" s="276"/>
      <c r="H183" s="276" t="s">
        <v>747</v>
      </c>
      <c r="I183" s="276" t="s">
        <v>706</v>
      </c>
      <c r="J183" s="276"/>
      <c r="K183" s="324"/>
    </row>
    <row r="184" spans="2:11" s="1" customFormat="1" ht="15" customHeight="1">
      <c r="B184" s="301"/>
      <c r="C184" s="276" t="s">
        <v>735</v>
      </c>
      <c r="D184" s="276"/>
      <c r="E184" s="276"/>
      <c r="F184" s="299" t="s">
        <v>671</v>
      </c>
      <c r="G184" s="276"/>
      <c r="H184" s="276" t="s">
        <v>748</v>
      </c>
      <c r="I184" s="276" t="s">
        <v>706</v>
      </c>
      <c r="J184" s="276"/>
      <c r="K184" s="324"/>
    </row>
    <row r="185" spans="2:11" s="1" customFormat="1" ht="15" customHeight="1">
      <c r="B185" s="301"/>
      <c r="C185" s="276" t="s">
        <v>111</v>
      </c>
      <c r="D185" s="276"/>
      <c r="E185" s="276"/>
      <c r="F185" s="299" t="s">
        <v>677</v>
      </c>
      <c r="G185" s="276"/>
      <c r="H185" s="276" t="s">
        <v>749</v>
      </c>
      <c r="I185" s="276" t="s">
        <v>673</v>
      </c>
      <c r="J185" s="276">
        <v>50</v>
      </c>
      <c r="K185" s="324"/>
    </row>
    <row r="186" spans="2:11" s="1" customFormat="1" ht="15" customHeight="1">
      <c r="B186" s="301"/>
      <c r="C186" s="276" t="s">
        <v>750</v>
      </c>
      <c r="D186" s="276"/>
      <c r="E186" s="276"/>
      <c r="F186" s="299" t="s">
        <v>677</v>
      </c>
      <c r="G186" s="276"/>
      <c r="H186" s="276" t="s">
        <v>751</v>
      </c>
      <c r="I186" s="276" t="s">
        <v>752</v>
      </c>
      <c r="J186" s="276"/>
      <c r="K186" s="324"/>
    </row>
    <row r="187" spans="2:11" s="1" customFormat="1" ht="15" customHeight="1">
      <c r="B187" s="301"/>
      <c r="C187" s="276" t="s">
        <v>753</v>
      </c>
      <c r="D187" s="276"/>
      <c r="E187" s="276"/>
      <c r="F187" s="299" t="s">
        <v>677</v>
      </c>
      <c r="G187" s="276"/>
      <c r="H187" s="276" t="s">
        <v>754</v>
      </c>
      <c r="I187" s="276" t="s">
        <v>752</v>
      </c>
      <c r="J187" s="276"/>
      <c r="K187" s="324"/>
    </row>
    <row r="188" spans="2:11" s="1" customFormat="1" ht="15" customHeight="1">
      <c r="B188" s="301"/>
      <c r="C188" s="276" t="s">
        <v>755</v>
      </c>
      <c r="D188" s="276"/>
      <c r="E188" s="276"/>
      <c r="F188" s="299" t="s">
        <v>677</v>
      </c>
      <c r="G188" s="276"/>
      <c r="H188" s="276" t="s">
        <v>756</v>
      </c>
      <c r="I188" s="276" t="s">
        <v>752</v>
      </c>
      <c r="J188" s="276"/>
      <c r="K188" s="324"/>
    </row>
    <row r="189" spans="2:11" s="1" customFormat="1" ht="15" customHeight="1">
      <c r="B189" s="301"/>
      <c r="C189" s="337" t="s">
        <v>757</v>
      </c>
      <c r="D189" s="276"/>
      <c r="E189" s="276"/>
      <c r="F189" s="299" t="s">
        <v>677</v>
      </c>
      <c r="G189" s="276"/>
      <c r="H189" s="276" t="s">
        <v>758</v>
      </c>
      <c r="I189" s="276" t="s">
        <v>759</v>
      </c>
      <c r="J189" s="338" t="s">
        <v>760</v>
      </c>
      <c r="K189" s="324"/>
    </row>
    <row r="190" spans="2:11" s="1" customFormat="1" ht="15" customHeight="1">
      <c r="B190" s="301"/>
      <c r="C190" s="337" t="s">
        <v>42</v>
      </c>
      <c r="D190" s="276"/>
      <c r="E190" s="276"/>
      <c r="F190" s="299" t="s">
        <v>671</v>
      </c>
      <c r="G190" s="276"/>
      <c r="H190" s="273" t="s">
        <v>761</v>
      </c>
      <c r="I190" s="276" t="s">
        <v>762</v>
      </c>
      <c r="J190" s="276"/>
      <c r="K190" s="324"/>
    </row>
    <row r="191" spans="2:11" s="1" customFormat="1" ht="15" customHeight="1">
      <c r="B191" s="301"/>
      <c r="C191" s="337" t="s">
        <v>763</v>
      </c>
      <c r="D191" s="276"/>
      <c r="E191" s="276"/>
      <c r="F191" s="299" t="s">
        <v>671</v>
      </c>
      <c r="G191" s="276"/>
      <c r="H191" s="276" t="s">
        <v>764</v>
      </c>
      <c r="I191" s="276" t="s">
        <v>706</v>
      </c>
      <c r="J191" s="276"/>
      <c r="K191" s="324"/>
    </row>
    <row r="192" spans="2:11" s="1" customFormat="1" ht="15" customHeight="1">
      <c r="B192" s="301"/>
      <c r="C192" s="337" t="s">
        <v>765</v>
      </c>
      <c r="D192" s="276"/>
      <c r="E192" s="276"/>
      <c r="F192" s="299" t="s">
        <v>671</v>
      </c>
      <c r="G192" s="276"/>
      <c r="H192" s="276" t="s">
        <v>766</v>
      </c>
      <c r="I192" s="276" t="s">
        <v>706</v>
      </c>
      <c r="J192" s="276"/>
      <c r="K192" s="324"/>
    </row>
    <row r="193" spans="2:11" s="1" customFormat="1" ht="15" customHeight="1">
      <c r="B193" s="301"/>
      <c r="C193" s="337" t="s">
        <v>767</v>
      </c>
      <c r="D193" s="276"/>
      <c r="E193" s="276"/>
      <c r="F193" s="299" t="s">
        <v>677</v>
      </c>
      <c r="G193" s="276"/>
      <c r="H193" s="276" t="s">
        <v>768</v>
      </c>
      <c r="I193" s="276" t="s">
        <v>706</v>
      </c>
      <c r="J193" s="276"/>
      <c r="K193" s="324"/>
    </row>
    <row r="194" spans="2:11" s="1" customFormat="1" ht="15" customHeight="1">
      <c r="B194" s="330"/>
      <c r="C194" s="339"/>
      <c r="D194" s="310"/>
      <c r="E194" s="310"/>
      <c r="F194" s="310"/>
      <c r="G194" s="310"/>
      <c r="H194" s="310"/>
      <c r="I194" s="310"/>
      <c r="J194" s="310"/>
      <c r="K194" s="331"/>
    </row>
    <row r="195" spans="2:11" s="1" customFormat="1" ht="18.75" customHeight="1">
      <c r="B195" s="312"/>
      <c r="C195" s="322"/>
      <c r="D195" s="322"/>
      <c r="E195" s="322"/>
      <c r="F195" s="332"/>
      <c r="G195" s="322"/>
      <c r="H195" s="322"/>
      <c r="I195" s="322"/>
      <c r="J195" s="322"/>
      <c r="K195" s="312"/>
    </row>
    <row r="196" spans="2:11" s="1" customFormat="1" ht="18.75" customHeight="1">
      <c r="B196" s="312"/>
      <c r="C196" s="322"/>
      <c r="D196" s="322"/>
      <c r="E196" s="322"/>
      <c r="F196" s="332"/>
      <c r="G196" s="322"/>
      <c r="H196" s="322"/>
      <c r="I196" s="322"/>
      <c r="J196" s="322"/>
      <c r="K196" s="312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267" t="s">
        <v>769</v>
      </c>
      <c r="D199" s="267"/>
      <c r="E199" s="267"/>
      <c r="F199" s="267"/>
      <c r="G199" s="267"/>
      <c r="H199" s="267"/>
      <c r="I199" s="267"/>
      <c r="J199" s="267"/>
      <c r="K199" s="268"/>
    </row>
    <row r="200" spans="2:11" s="1" customFormat="1" ht="25.5" customHeight="1">
      <c r="B200" s="266"/>
      <c r="C200" s="340" t="s">
        <v>770</v>
      </c>
      <c r="D200" s="340"/>
      <c r="E200" s="340"/>
      <c r="F200" s="340" t="s">
        <v>771</v>
      </c>
      <c r="G200" s="341"/>
      <c r="H200" s="340" t="s">
        <v>772</v>
      </c>
      <c r="I200" s="340"/>
      <c r="J200" s="340"/>
      <c r="K200" s="268"/>
    </row>
    <row r="201" spans="2:11" s="1" customFormat="1" ht="5.25" customHeight="1">
      <c r="B201" s="301"/>
      <c r="C201" s="296"/>
      <c r="D201" s="296"/>
      <c r="E201" s="296"/>
      <c r="F201" s="296"/>
      <c r="G201" s="322"/>
      <c r="H201" s="296"/>
      <c r="I201" s="296"/>
      <c r="J201" s="296"/>
      <c r="K201" s="324"/>
    </row>
    <row r="202" spans="2:11" s="1" customFormat="1" ht="15" customHeight="1">
      <c r="B202" s="301"/>
      <c r="C202" s="276" t="s">
        <v>762</v>
      </c>
      <c r="D202" s="276"/>
      <c r="E202" s="276"/>
      <c r="F202" s="299" t="s">
        <v>43</v>
      </c>
      <c r="G202" s="276"/>
      <c r="H202" s="276" t="s">
        <v>773</v>
      </c>
      <c r="I202" s="276"/>
      <c r="J202" s="276"/>
      <c r="K202" s="324"/>
    </row>
    <row r="203" spans="2:11" s="1" customFormat="1" ht="15" customHeight="1">
      <c r="B203" s="301"/>
      <c r="C203" s="276"/>
      <c r="D203" s="276"/>
      <c r="E203" s="276"/>
      <c r="F203" s="299" t="s">
        <v>44</v>
      </c>
      <c r="G203" s="276"/>
      <c r="H203" s="276" t="s">
        <v>774</v>
      </c>
      <c r="I203" s="276"/>
      <c r="J203" s="276"/>
      <c r="K203" s="324"/>
    </row>
    <row r="204" spans="2:11" s="1" customFormat="1" ht="15" customHeight="1">
      <c r="B204" s="301"/>
      <c r="C204" s="276"/>
      <c r="D204" s="276"/>
      <c r="E204" s="276"/>
      <c r="F204" s="299" t="s">
        <v>47</v>
      </c>
      <c r="G204" s="276"/>
      <c r="H204" s="276" t="s">
        <v>775</v>
      </c>
      <c r="I204" s="276"/>
      <c r="J204" s="276"/>
      <c r="K204" s="324"/>
    </row>
    <row r="205" spans="2:11" s="1" customFormat="1" ht="15" customHeight="1">
      <c r="B205" s="301"/>
      <c r="C205" s="276"/>
      <c r="D205" s="276"/>
      <c r="E205" s="276"/>
      <c r="F205" s="299" t="s">
        <v>45</v>
      </c>
      <c r="G205" s="276"/>
      <c r="H205" s="276" t="s">
        <v>776</v>
      </c>
      <c r="I205" s="276"/>
      <c r="J205" s="276"/>
      <c r="K205" s="324"/>
    </row>
    <row r="206" spans="2:11" s="1" customFormat="1" ht="15" customHeight="1">
      <c r="B206" s="301"/>
      <c r="C206" s="276"/>
      <c r="D206" s="276"/>
      <c r="E206" s="276"/>
      <c r="F206" s="299" t="s">
        <v>46</v>
      </c>
      <c r="G206" s="276"/>
      <c r="H206" s="276" t="s">
        <v>777</v>
      </c>
      <c r="I206" s="276"/>
      <c r="J206" s="276"/>
      <c r="K206" s="324"/>
    </row>
    <row r="207" spans="2:11" s="1" customFormat="1" ht="15" customHeight="1">
      <c r="B207" s="301"/>
      <c r="C207" s="276"/>
      <c r="D207" s="276"/>
      <c r="E207" s="276"/>
      <c r="F207" s="299"/>
      <c r="G207" s="276"/>
      <c r="H207" s="276"/>
      <c r="I207" s="276"/>
      <c r="J207" s="276"/>
      <c r="K207" s="324"/>
    </row>
    <row r="208" spans="2:11" s="1" customFormat="1" ht="15" customHeight="1">
      <c r="B208" s="301"/>
      <c r="C208" s="276" t="s">
        <v>718</v>
      </c>
      <c r="D208" s="276"/>
      <c r="E208" s="276"/>
      <c r="F208" s="299" t="s">
        <v>79</v>
      </c>
      <c r="G208" s="276"/>
      <c r="H208" s="276" t="s">
        <v>778</v>
      </c>
      <c r="I208" s="276"/>
      <c r="J208" s="276"/>
      <c r="K208" s="324"/>
    </row>
    <row r="209" spans="2:11" s="1" customFormat="1" ht="15" customHeight="1">
      <c r="B209" s="301"/>
      <c r="C209" s="276"/>
      <c r="D209" s="276"/>
      <c r="E209" s="276"/>
      <c r="F209" s="299" t="s">
        <v>615</v>
      </c>
      <c r="G209" s="276"/>
      <c r="H209" s="276" t="s">
        <v>616</v>
      </c>
      <c r="I209" s="276"/>
      <c r="J209" s="276"/>
      <c r="K209" s="324"/>
    </row>
    <row r="210" spans="2:11" s="1" customFormat="1" ht="15" customHeight="1">
      <c r="B210" s="301"/>
      <c r="C210" s="276"/>
      <c r="D210" s="276"/>
      <c r="E210" s="276"/>
      <c r="F210" s="299" t="s">
        <v>613</v>
      </c>
      <c r="G210" s="276"/>
      <c r="H210" s="276" t="s">
        <v>779</v>
      </c>
      <c r="I210" s="276"/>
      <c r="J210" s="276"/>
      <c r="K210" s="324"/>
    </row>
    <row r="211" spans="2:11" s="1" customFormat="1" ht="15" customHeight="1">
      <c r="B211" s="342"/>
      <c r="C211" s="276"/>
      <c r="D211" s="276"/>
      <c r="E211" s="276"/>
      <c r="F211" s="299" t="s">
        <v>85</v>
      </c>
      <c r="G211" s="337"/>
      <c r="H211" s="328" t="s">
        <v>617</v>
      </c>
      <c r="I211" s="328"/>
      <c r="J211" s="328"/>
      <c r="K211" s="343"/>
    </row>
    <row r="212" spans="2:11" s="1" customFormat="1" ht="15" customHeight="1">
      <c r="B212" s="342"/>
      <c r="C212" s="276"/>
      <c r="D212" s="276"/>
      <c r="E212" s="276"/>
      <c r="F212" s="299" t="s">
        <v>89</v>
      </c>
      <c r="G212" s="337"/>
      <c r="H212" s="328" t="s">
        <v>88</v>
      </c>
      <c r="I212" s="328"/>
      <c r="J212" s="328"/>
      <c r="K212" s="343"/>
    </row>
    <row r="213" spans="2:11" s="1" customFormat="1" ht="15" customHeight="1">
      <c r="B213" s="342"/>
      <c r="C213" s="276"/>
      <c r="D213" s="276"/>
      <c r="E213" s="276"/>
      <c r="F213" s="299"/>
      <c r="G213" s="337"/>
      <c r="H213" s="328"/>
      <c r="I213" s="328"/>
      <c r="J213" s="328"/>
      <c r="K213" s="343"/>
    </row>
    <row r="214" spans="2:11" s="1" customFormat="1" ht="15" customHeight="1">
      <c r="B214" s="342"/>
      <c r="C214" s="276" t="s">
        <v>742</v>
      </c>
      <c r="D214" s="276"/>
      <c r="E214" s="276"/>
      <c r="F214" s="299">
        <v>1</v>
      </c>
      <c r="G214" s="337"/>
      <c r="H214" s="328" t="s">
        <v>780</v>
      </c>
      <c r="I214" s="328"/>
      <c r="J214" s="328"/>
      <c r="K214" s="343"/>
    </row>
    <row r="215" spans="2:11" s="1" customFormat="1" ht="15" customHeight="1">
      <c r="B215" s="342"/>
      <c r="C215" s="276"/>
      <c r="D215" s="276"/>
      <c r="E215" s="276"/>
      <c r="F215" s="299">
        <v>2</v>
      </c>
      <c r="G215" s="337"/>
      <c r="H215" s="328" t="s">
        <v>781</v>
      </c>
      <c r="I215" s="328"/>
      <c r="J215" s="328"/>
      <c r="K215" s="343"/>
    </row>
    <row r="216" spans="2:11" s="1" customFormat="1" ht="15" customHeight="1">
      <c r="B216" s="342"/>
      <c r="C216" s="276"/>
      <c r="D216" s="276"/>
      <c r="E216" s="276"/>
      <c r="F216" s="299">
        <v>3</v>
      </c>
      <c r="G216" s="337"/>
      <c r="H216" s="328" t="s">
        <v>782</v>
      </c>
      <c r="I216" s="328"/>
      <c r="J216" s="328"/>
      <c r="K216" s="343"/>
    </row>
    <row r="217" spans="2:11" s="1" customFormat="1" ht="15" customHeight="1">
      <c r="B217" s="342"/>
      <c r="C217" s="276"/>
      <c r="D217" s="276"/>
      <c r="E217" s="276"/>
      <c r="F217" s="299">
        <v>4</v>
      </c>
      <c r="G217" s="337"/>
      <c r="H217" s="328" t="s">
        <v>783</v>
      </c>
      <c r="I217" s="328"/>
      <c r="J217" s="328"/>
      <c r="K217" s="343"/>
    </row>
    <row r="218" spans="2:11" s="1" customFormat="1" ht="12.75" customHeight="1">
      <c r="B218" s="344"/>
      <c r="C218" s="345"/>
      <c r="D218" s="345"/>
      <c r="E218" s="345"/>
      <c r="F218" s="345"/>
      <c r="G218" s="345"/>
      <c r="H218" s="345"/>
      <c r="I218" s="345"/>
      <c r="J218" s="345"/>
      <c r="K218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DESKTOP-J33P4EN\Katka</dc:creator>
  <cp:keywords/>
  <dc:description/>
  <cp:lastModifiedBy>DESKTOP-J33P4EN\Katka</cp:lastModifiedBy>
  <dcterms:created xsi:type="dcterms:W3CDTF">2022-12-06T17:50:36Z</dcterms:created>
  <dcterms:modified xsi:type="dcterms:W3CDTF">2022-12-06T17:50:42Z</dcterms:modified>
  <cp:category/>
  <cp:version/>
  <cp:contentType/>
  <cp:contentStatus/>
</cp:coreProperties>
</file>