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0" sheetId="2" r:id="rId2"/>
    <sheet name="SO 180" sheetId="3" r:id="rId3"/>
    <sheet name="SO 190" sheetId="4" r:id="rId4"/>
    <sheet name="SO 300" sheetId="5" r:id="rId5"/>
    <sheet name="VON" sheetId="6" r:id="rId6"/>
  </sheets>
  <definedNames/>
  <calcPr fullCalcOnLoad="1"/>
</workbook>
</file>

<file path=xl/sharedStrings.xml><?xml version="1.0" encoding="utf-8"?>
<sst xmlns="http://schemas.openxmlformats.org/spreadsheetml/2006/main" count="1140" uniqueCount="383">
  <si>
    <t>Firma: Pontex, spol. s r.o.</t>
  </si>
  <si>
    <t>Rekapitulace ceny</t>
  </si>
  <si>
    <t>Stavba: 21-109-00 - II/335 – I. etapa, Mnichovice průtah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</si>
  <si>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</si>
  <si>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</si>
  <si>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</si>
  <si>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</si>
  <si>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</si>
  <si>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</si>
  <si>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</si>
  <si>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</si>
  <si>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</si>
  <si>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</si>
  <si>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</si>
  <si>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</si>
  <si>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21-109-00</t>
  </si>
  <si>
    <t>II/335 – I. etapa, Mnichovice průtah</t>
  </si>
  <si>
    <t>O</t>
  </si>
  <si>
    <t>Rozpočet:</t>
  </si>
  <si>
    <t>0,00</t>
  </si>
  <si>
    <t>15,00</t>
  </si>
  <si>
    <t>21,00</t>
  </si>
  <si>
    <t>3</t>
  </si>
  <si>
    <t>2</t>
  </si>
  <si>
    <t>SO 100</t>
  </si>
  <si>
    <t>Rekonstrukce II/335 – I. etapa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</si>
  <si>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</si>
  <si>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</si>
  <si>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</si>
  <si>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</si>
  <si>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</si>
  <si>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</si>
  <si>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</si>
  <si>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</si>
  <si>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</si>
  <si>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</si>
  <si>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</si>
  <si>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</si>
  <si>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</si>
  <si>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</si>
  <si>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</si>
  <si>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</si>
  <si>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</si>
  <si>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</si>
  <si>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</si>
  <si>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</si>
  <si>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</si>
  <si>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</si>
  <si>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</si>
  <si>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</si>
  <si>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</si>
  <si>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kamenivo, nestmelené vrstvy</t>
  </si>
  <si>
    <t>VV</t>
  </si>
  <si>
    <t>dle pol. 11130: 475*0,1*1,8=85,500 [A] 
dle pol. 113328: 1030,25*2,1=2 163,525 [B] 
dle pol. 122738: 836,0*1,8=1 504,800 [C] 
dle pol. 123738: 1922,0*1,8=3 459,600 [D] 
dle pol. 129945: 630,0*0,04*2,0=50,400 [E] 
dle pol. 129957: 26*0,1*2,0=5,200 [F] 
dle pol. 132738: 72,2*1,8=129,960 [G] 
Celkem: A+B+C+D+E+F+G=7 398,985 [H]</t>
  </si>
  <si>
    <t>b</t>
  </si>
  <si>
    <t>beton, železobeton</t>
  </si>
  <si>
    <t>dle pol. 113188: 0,6*2,4=1,440 [A] 
dle pol. 966158: 15,0*2,4=36,000 [B] 
dle pol. 966168: 11,0*2,5=27,500 [C] 
Celkem: A+B+C=64,940 [D]</t>
  </si>
  <si>
    <t>c</t>
  </si>
  <si>
    <t>živice, frézovaná (ZAS - T3) - recykl. středisko</t>
  </si>
  <si>
    <t>dle pol. 113338: 57,8*2,3=132,940 [A] 
dle pol. 113728: 770,535*2,3=1 772,231 [B] 
Celkem: A+B=1 905,171 [C]</t>
  </si>
  <si>
    <t>014212</t>
  </si>
  <si>
    <t/>
  </si>
  <si>
    <t>POPLATKY ZA ZEMNÍK - ORNICE</t>
  </si>
  <si>
    <t>pořízení ornice / zeminy schopné zúrodnění dle dispozic zhotovitele</t>
  </si>
  <si>
    <t>dle pol. 18222: 498,8*0,15*1,8=134,676 [A] 
dle pol. 18232: 42,0*0,15*1,8=11,340 [B] 
Celkem: A+B=146,016 [C]</t>
  </si>
  <si>
    <t>Zemní práce</t>
  </si>
  <si>
    <t>11120</t>
  </si>
  <si>
    <t>ODSTRANĚNÍ KŘOVIN</t>
  </si>
  <si>
    <t>M2</t>
  </si>
  <si>
    <t>vč. likvidace dřevní hmoty dle dispozic zhotovitele</t>
  </si>
  <si>
    <t>11130</t>
  </si>
  <si>
    <t>SEJMUTÍ DRNU</t>
  </si>
  <si>
    <t>vč. odvozu a uložení na recyklační středisko / trvalou skládku dle dispozic zhotovitele 
předpoklad vrchní část stávajících zatravněných ploch (drn, degradovaná ornice nevhodná pro další použití). 
POZN.: Položka bude čerpána v rozsahu dle skutečnosti!</t>
  </si>
  <si>
    <t>Bourací práce a demolice 
Odhumusování v tloušťce minimálně 100mm: 475=475,000 [A]</t>
  </si>
  <si>
    <t>7</t>
  </si>
  <si>
    <t>113188</t>
  </si>
  <si>
    <t>ODSTRANĚNÍ KRYTU ZPEVNĚNÝCH PLOCH Z DLAŽDIC, ODVOZ DO 20KM</t>
  </si>
  <si>
    <t>M3</t>
  </si>
  <si>
    <t>vč. odvozu a uložení na recyklační středisko / trvalou skládku dle dispozic zhotovitele, vzdálenost uvedena orientačně</t>
  </si>
  <si>
    <t>Bourací práce a demolice 
Vybourání stávajících ploch z betonové dlažby, předpokládaná tloušťka dlažby 80 mm a lože 40 mm (sjezdy k nemovitostem): 5,0*0,12=0,600 [A]</t>
  </si>
  <si>
    <t>8</t>
  </si>
  <si>
    <t>113328</t>
  </si>
  <si>
    <t>ODSTRAN PODKL ZPEVNĚNÝCH PLOCH Z KAMENIVA NESTMEL, ODVOZ DO 20KM</t>
  </si>
  <si>
    <t>Bourací práce a demolice, z důvodu sanace podloží 
výměry digitálně odměřeny, konstrukce A dle vzorových příčných řezů 
Odstranění původních nestmelených podkladních vrstev vozovky průměrně v tl. 250 mm: 3828*0,25=957,000 [A] 
Ruční bourání původních nestmelených podkladních vrstev v šířce 0.5m podél obrub vozovky průměrně v tl. 250 mm: 289*0,25=72,250 [B] 
Bourací práce a demolice 
Odstranění stávajícího nestmeleného materiálu průměrně v tl. 200 mm (sjezdy k nemovitostem): 5*0,2=1,000 [C] 
Celkem: A+B+C=1 030,250 [D]</t>
  </si>
  <si>
    <t>113338</t>
  </si>
  <si>
    <t>ODSTRAN PODKL ZPEVNĚNÝCH PLOCH S ASFALT POJIVEM, ODVOZ DO 20KM</t>
  </si>
  <si>
    <t>vč. odvozu a uložení na obalovně / recyklačním středisku s provozním zařízením pro použití / zpracování znovuzískané asfaltové směsi dle dispozic zhotovitele, vzdálenost uvedena orientačně 
POZN.: Vrstvy v hodnotách PAU třídy ZAS-T3.</t>
  </si>
  <si>
    <t>Bourací práce a demolice 
Ruční bourání asfaltových vrstev a penetračního makadamu v šířce 0,5m podél obrub do hloubky 200 mm: 289*0,2=57,800 [A]</t>
  </si>
  <si>
    <t>113728</t>
  </si>
  <si>
    <t>FRÉZOVÁNÍ ZPEVNĚNÝCH PLOCH ASFALTOVÝCH, ODVOZ DO 20KM</t>
  </si>
  <si>
    <t>Bourací práce a demolice 
Frézování asfaltových vrstev a penetračního makadamu do hloubky 200 mm: 3828*0,2=765,600 [A] 
Frézování asfaltové obrusné vrstvy stávající vozovky do hloubky 50 mm: 98,7*0,05=4,935 [B] 
Celkem: A+B=770,535 [C]</t>
  </si>
  <si>
    <t>11</t>
  </si>
  <si>
    <t>113764</t>
  </si>
  <si>
    <t>FRÉZOVÁNÍ DRÁŽKY PRŮŘEZU DO 400MM2 V ASFALTOVÉ VOZOVCE</t>
  </si>
  <si>
    <t>M</t>
  </si>
  <si>
    <t>příprava drážky pro zálivku, vč. vyčištění drážky a likvidace odpadu (rozměry min. 12/25 mm)</t>
  </si>
  <si>
    <t>Konstrukce zpevněných ploch 
Ošetření spár těsnící asfaltovou modifikovanou zálivkou za horka typu N2 dle ČSN EN 14188-1: 113,3=113,300 [A]</t>
  </si>
  <si>
    <t>12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</si>
  <si>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</si>
  <si>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</si>
  <si>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</si>
  <si>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Zemní práce 
Výměry zemních prací byly spočítány na základě digitálního modelu softwarem AutoCAD Civil 3D od společnosti Autodesk 
Výkop: 836=836,000 [A]</t>
  </si>
  <si>
    <t>13</t>
  </si>
  <si>
    <t>123738</t>
  </si>
  <si>
    <t>ODKOP PRO SPOD STAVBU SILNIC A ŽELEZNIC TŘ. I, ODVOZ DO 20KM</t>
  </si>
  <si>
    <t>vč. odvozu na recyklační středisko / trvalou skládku dle dispozic zhotovitele, vzdálenost uvedena orientačně 
POZN.: Položka bude čerpána po odsouhlasení objednatelem, na základě výsledků zatěžovacích zkoušek, v rozsahu dle pokynů geotechnického dozoru a se souhlasem TDI !</t>
  </si>
  <si>
    <t>Zemní práce 
Výkop pro provedení sanace aktivní zóny: 1922=1 922,000 [A]</t>
  </si>
  <si>
    <t>14</t>
  </si>
  <si>
    <t>125738</t>
  </si>
  <si>
    <t>VYKOPÁVKY ZE ZEMNÍKŮ A SKLÁDEK TŘ. I, ODVOZ DO 20KM</t>
  </si>
  <si>
    <t>vč. dopravy ornice / zeminy schopné zúrodnění dle dispozic zhotovitele, vzdálenost uvedena orientačně</t>
  </si>
  <si>
    <t>dle pol. 18222: 498,8*0,15=74,820 [A] 
dle pol. 18232: 42,0*0,15=6,300 [B] 
Celkem: A+B=81,120 [C]</t>
  </si>
  <si>
    <t>15</t>
  </si>
  <si>
    <t>129945</t>
  </si>
  <si>
    <t>ČIŠTĚNÍ POTRUBÍ DN DO 300MM</t>
  </si>
  <si>
    <t>vč. odvozu a uložení na recyklační středisko / trvalou skládku dle dispozic zhotovitele</t>
  </si>
  <si>
    <t>Odvodnění 
Pročištění stávající dešťové kanalizace: 630=630,000 [A]</t>
  </si>
  <si>
    <t>16</t>
  </si>
  <si>
    <t>129957</t>
  </si>
  <si>
    <t>ČIŠTĚNÍ POTRUBÍ DN DO 500MM</t>
  </si>
  <si>
    <t>Odvodnění 
Vyčištění zanesených propustků DN 500: 26=26,000 [A]</t>
  </si>
  <si>
    <t>17</t>
  </si>
  <si>
    <t>132738</t>
  </si>
  <si>
    <t>HLOUBENÍ RÝH ŠÍŘ DO 2M PAŽ I NEPAŽ TŘ. I, ODVOZ DO 20KM</t>
  </si>
  <si>
    <t>vč. odvozu na recyklační středisko / trvalou skládku dle dispozic zhotovitele, vzdálenost uvedena orientačně 
POZN.: Pažené výkopy</t>
  </si>
  <si>
    <t>Zemní práce 
Výkop pro uložení kanalizační přípojky DN 250: 72,2=72,200 [A]</t>
  </si>
  <si>
    <t>18</t>
  </si>
  <si>
    <t>17120</t>
  </si>
  <si>
    <t>ULOŽENÍ SYPANINY DO NÁSYPŮ A NA SKLÁDKY BEZ ZHUTNĚNÍ</t>
  </si>
  <si>
    <t>dle pol. 122738: 836,0=836,000 [A] 
dle pol. 123738: 1922,0=1 922,000 [B] 
dle pol. 132738: 72,2=72,200 [C] 
Celkem: A+B+C=2 830,200 [D]</t>
  </si>
  <si>
    <t>19</t>
  </si>
  <si>
    <t>17481</t>
  </si>
  <si>
    <t>ZÁSYP JAM A RÝH Z NAKUPOVANÝCH MATERIÁLŮ</t>
  </si>
  <si>
    <t>Zemní práce 
Výměry zemních prací byly spočítány na základě digitálního modelu softwarem AutoCAD Civil 3D od společnosti Autodesk 
Zásyp a zhutnění výkopu pro kanalizační přípojku novou zeminou: 42,0=42,000 [A]</t>
  </si>
  <si>
    <t>20</t>
  </si>
  <si>
    <t>17581</t>
  </si>
  <si>
    <t>OBSYP POTRUBÍ A OBJEKTŮ Z NAKUPOVANÝCH MATERIÁLŮ</t>
  </si>
  <si>
    <t>POZN.: Položka bude čerpána v rozsahu dle skutečnosti !</t>
  </si>
  <si>
    <t>Odvodnění 
Zásyp trouby propustku a kanalizační přípojky ze ŠP, hutnění po vrstvách tl. max. 0,30 m: 13,7=13,700 [A]</t>
  </si>
  <si>
    <t>21</t>
  </si>
  <si>
    <t>18110</t>
  </si>
  <si>
    <t>ÚPRAVA PLÁNĚ SE ZHUTNĚNÍM V HORNINĚ TŘ. I</t>
  </si>
  <si>
    <t>dle pol. 56336: 5746,7+4,3=5 751,000 [A]</t>
  </si>
  <si>
    <t>22</t>
  </si>
  <si>
    <t>18130</t>
  </si>
  <si>
    <t>ÚPRAVA PLÁNĚ BEZ ZHUTNĚNÍ</t>
  </si>
  <si>
    <t>dle pol. 18222: 498,8=498,800 [A] 
dle pol. 18232: 42,0=42,000 [B] 
Celkem: A+B=540,800 [C]</t>
  </si>
  <si>
    <t>23</t>
  </si>
  <si>
    <t>18222</t>
  </si>
  <si>
    <t>ROZPROSTŘENÍ ORNICE VE SVAHU V TL DO 0,15M</t>
  </si>
  <si>
    <t>přev. svah</t>
  </si>
  <si>
    <t>Zemní práce 
Ohumusování v tl. 150 mm ve svahu o sklonu max 1:1,5: 498,8 =498,800 [A]</t>
  </si>
  <si>
    <t>24</t>
  </si>
  <si>
    <t>18232</t>
  </si>
  <si>
    <t>ROZPROSTŘENÍ ORNICE V ROVINĚ V TL DO 0,15M</t>
  </si>
  <si>
    <t>Zemní práce 
Ohumusování v tl. 150 mm v rovině: 42,0 =42,000 [A]</t>
  </si>
  <si>
    <t>25</t>
  </si>
  <si>
    <t>18242</t>
  </si>
  <si>
    <t>ZALOŽENÍ TRÁVNÍKU HYDROOSEVEM NA ORNICI</t>
  </si>
  <si>
    <t>příp. ruční osev</t>
  </si>
  <si>
    <t>Základy</t>
  </si>
  <si>
    <t>26</t>
  </si>
  <si>
    <t>21452</t>
  </si>
  <si>
    <t>SANAČNÍ VRSTVY Z KAMENIVA DRCENÉHO</t>
  </si>
  <si>
    <t>vč. přehutnění parapláně 
POZN.: Položka bude čerpána po odsouhlasení objednatelem, na základě výsledků zatěžovacích zkoušek, v rozsahu dle pokynů geotechnického dozoru a se souhlasem TDI !</t>
  </si>
  <si>
    <t>Konstrukce zpevněných ploch 
Sanace zemní pláně štěrkodrtí ŠDA 0/63 v předpokládané tl. 400 mm (hutnění po vrstvách max. 0,25 m): 1909=1 909,000 [A]</t>
  </si>
  <si>
    <t>27</t>
  </si>
  <si>
    <t>21461</t>
  </si>
  <si>
    <t>SEPARAČNÍ GEOTEXTILIE</t>
  </si>
  <si>
    <t>šířka 3 m dle TP 97, pevnost proti protlačení CBR &gt; 3 kN, odolnost proti proražení  &lt; 10 mm, tažnost &gt; 50% 
POZN.: Položka bude čerpána po odsouhlasení objednatelem, na základě výsledků zatěžovacích zkoušek, v rozsahu dle pokynů geotechnického dozoru a se souhlasem TDI !</t>
  </si>
  <si>
    <t>Konstrukce zpevněných ploch 
Separační netkaná geotextílie pro uložení na parapláň při provádění sanace zemní pláně: 4508=4 508,000 [A]</t>
  </si>
  <si>
    <t>Vodorovné konstrukce</t>
  </si>
  <si>
    <t>28</t>
  </si>
  <si>
    <t>45157</t>
  </si>
  <si>
    <t>PODKLADNÍ A VÝPLŇOVÉ VRSTVY Z KAMENIVA TĚŽENÉHO</t>
  </si>
  <si>
    <t>Odvodnění 
Štěrkopískový podsyp ŠP - 
- tl. min. 150 mm pod plastovou troubu propustku a kanalizační přípojku: 3,4=3,400 [A] 
- tl. 100 mm pod odláždění z LK: 21,0*0,1=2,100 [B] 
Celkem: A+B=5,500 [C]</t>
  </si>
  <si>
    <t>Komunikace</t>
  </si>
  <si>
    <t>29</t>
  </si>
  <si>
    <t>56336</t>
  </si>
  <si>
    <t>VOZOVKOVÉ VRSTVY ZE ŠTĚRKODRTI TL. DO 300MM</t>
  </si>
  <si>
    <t>ŠDA 0/63 tl. 300mm (2x 150mm) 
POZN.: Výměra včetně přesahu pod krajnicí, zohledněn je skutečný tvar dle řezu A.</t>
  </si>
  <si>
    <t>Konstrukce zpevněných ploch 
Nová vozovka: 5746,7 =5 746,700 [A]</t>
  </si>
  <si>
    <t>30</t>
  </si>
  <si>
    <t>ŠDA 0/32 tl. 300mm (2x 150mm) ; (jednotl. na vrstvě Edef,2 = min. 100 MPa + Edef,2 = min. 70 MPa) 
POZN.: Výměra včetně přesahu pod krajnicí, zohledněn je skutečný tvar dle řezu A.</t>
  </si>
  <si>
    <t>Konstrukce zpevněných ploch 
Podfklad dlažby: 4,3=4,300 [A]</t>
  </si>
  <si>
    <t>31</t>
  </si>
  <si>
    <t>56963</t>
  </si>
  <si>
    <t>ZPEVNĚNÍ KRAJNIC Z RECYKLOVANÉHO MATERIÁLU TL DO 150MM</t>
  </si>
  <si>
    <t>vč. zhutnění podkladu</t>
  </si>
  <si>
    <t>Konstrukce nezpevněných ploch 
Zhutněná vrstva asfaltového recyklátu frakce 0-32: 143,9=143,900 [A]</t>
  </si>
  <si>
    <t>32</t>
  </si>
  <si>
    <t>572123.R</t>
  </si>
  <si>
    <t>INFILTRAČNÍ POSTŘIK Z MODIFIKOVANÉ EMULZE DO 1,0KG/M2</t>
  </si>
  <si>
    <t>PI CP v množství zbytkového asfaltu 1,00 kg/m2 
POZN.: Výměra včetně přesahu pod krajnicí, dle řezu A.</t>
  </si>
  <si>
    <t>Konstrukce zpevněných ploch 
Nová vozovka: 4116,0 =4 116,000 [A]</t>
  </si>
  <si>
    <t>33</t>
  </si>
  <si>
    <t>572214</t>
  </si>
  <si>
    <t>SPOJOVACÍ POSTŘIK Z MODIFIK EMULZE DO 0,5KG/M2</t>
  </si>
  <si>
    <t>PS CP v množství zbytkového asfaltu 0,50 kg/m2 
POZN.: Výměra včetně přesahu pod krajnicí, dle řezu A.</t>
  </si>
  <si>
    <t>Konstrukce zpevněných ploch 
Nová vozovka: 4116,0=4 116,000 [A] 
Nová vozovka + navazují části v odbočeních: 4213,7 =4 213,700 [B] 
Celkem: A+B=8 329,700 [C]</t>
  </si>
  <si>
    <t>34</t>
  </si>
  <si>
    <t>574A44</t>
  </si>
  <si>
    <t>ASFALTOVÝ BETON PRO OBRUSNÉ VRSTVY ACO 11+, 11S TL. 50MM</t>
  </si>
  <si>
    <t>ACO 11+ 50/70 ; tl. 50mm</t>
  </si>
  <si>
    <t>Konstrukce zpevněných ploch 
Nová vozovka + navazují části v odbočeních: 4213,7=4 213,700 [A]</t>
  </si>
  <si>
    <t>35</t>
  </si>
  <si>
    <t>574C56</t>
  </si>
  <si>
    <t>ASFALTOVÝ BETON PRO LOŽNÍ VRSTVY ACL 16+, 16S TL. 60MM</t>
  </si>
  <si>
    <t>ACL 16+ 50/70 ; tl. 60mm 
POZN.: Výměra včetně přesahu pod krajnicí, dle řezu A.</t>
  </si>
  <si>
    <t>Konstrukce zpevněných ploch 
Nová vozovka: 4116,0=4 116,000 [A]</t>
  </si>
  <si>
    <t>36</t>
  </si>
  <si>
    <t>574E46</t>
  </si>
  <si>
    <t>ASFALTOVÝ BETON PRO PODKLADNÍ VRSTVY ACP 16+, 16S TL. 50MM</t>
  </si>
  <si>
    <t>ACP 16+ 50/70 ; tl. 50mm 
POZN.: Výměra včetně přesahu pod krajnicí, dle řezu A.</t>
  </si>
  <si>
    <t>37</t>
  </si>
  <si>
    <t>582611</t>
  </si>
  <si>
    <t>KRYTY Z BETON DLAŽDIC SE ZÁMKEM ŠEDÝCH TL 60MM DO LOŽE Z KAM</t>
  </si>
  <si>
    <t>Dlažba zámková / skladebná (dle stávající) přírodní DL tl. 60mm ; lože z drceného kameniva fr. 4/8 L tl. 40mm</t>
  </si>
  <si>
    <t>Konstrukce zpevněných ploch 
Předláždění stávajícího chodníku poškozenho stavbou - doplnění / výměna dlažby - odhad 20%: 315*0,2=63,000 [A]</t>
  </si>
  <si>
    <t>38</t>
  </si>
  <si>
    <t>582612</t>
  </si>
  <si>
    <t>KRYTY Z BETON DLAŽDIC SE ZÁMKEM ŠEDÝCH TL 80MM DO LOŽE Z KAM</t>
  </si>
  <si>
    <t>Dlažba zámková / skladebná (dle stávající) přírodní DL tl. 80mm ; lože z drceného kameniva fr. 4/8 L tl. 40mm (Edef,2 = min. 100 MPa)</t>
  </si>
  <si>
    <t>Konstrukce zpevněných ploch 
Dlažba betonová DL   tl. 80 mm: 4,3=4,300 [A]</t>
  </si>
  <si>
    <t>39</t>
  </si>
  <si>
    <t>587205</t>
  </si>
  <si>
    <t>PŘEDLÁŽDĚNÍ KRYTU Z BETONOVÝCH DLAŽDIC</t>
  </si>
  <si>
    <t>POZN.: Položka bude čerpána pouze v rozsahu dle pokynů TDI !</t>
  </si>
  <si>
    <t>Konstrukce zpevněných ploch 
Předláždění stávajícího chodníku poškozenho stavbou - obnova dlažby: 315=315,000 [A]</t>
  </si>
  <si>
    <t>Potrubí</t>
  </si>
  <si>
    <t>40</t>
  </si>
  <si>
    <t>87444</t>
  </si>
  <si>
    <t>POTRUBÍ Z TRUB PLASTOVÝCH ODPADNÍCH DN DO 250MM</t>
  </si>
  <si>
    <t>Trouba žebrovaná z materiálu PP, nebo PE-HD, kruhové pevnosti SN8, DN 250 
včetně seříznutí 5x</t>
  </si>
  <si>
    <t>Odvodnění 
Kanalizační přípojka: 24,2=24,200 [A]</t>
  </si>
  <si>
    <t>41</t>
  </si>
  <si>
    <t>89712.R</t>
  </si>
  <si>
    <t>VPUSŤ KANALIZAČNÍ ULIČNÍ KOMPLETNÍ Z BETONOVÝCH DÍLCŮ - OBNOVA</t>
  </si>
  <si>
    <t>KUS</t>
  </si>
  <si>
    <t>vč. příp. odstranění poškozené části</t>
  </si>
  <si>
    <t>Odvodnění 
Obnova uličních vpustí - rekonstrukce poškozených stavbou: 2=2,000 [A]</t>
  </si>
  <si>
    <t>42</t>
  </si>
  <si>
    <t>89722</t>
  </si>
  <si>
    <t>VPUSŤ KANALIZAČNÍ HORSKÁ KOMPLETNÍ Z BETON DÍLCŮ</t>
  </si>
  <si>
    <t>Odvodnění 
Prefabrikovaná horská vpust s mříží: 1=1,000 [A]</t>
  </si>
  <si>
    <t>43</t>
  </si>
  <si>
    <t>89921</t>
  </si>
  <si>
    <t>VÝŠKOVÁ ÚPRAVA POKLOPŮ</t>
  </si>
  <si>
    <t>příp. ostatních znaků inženýrských sítí 
POZN.: Položka bude čerpána v rozsahu dle skutečnosti !</t>
  </si>
  <si>
    <t>44</t>
  </si>
  <si>
    <t>899901</t>
  </si>
  <si>
    <t>PŘEPOJENÍ PŘÍPOJEK</t>
  </si>
  <si>
    <t>Odvodnění 
Zaústění - 
- trubního propustku z plastové trouby (DN 500) do horské vpusti: 1=1,000 [A] 
- kanalizační přípojky z plastové trouby (DN 250) do horské vpusti: 1=1,000 [B] 
- kanalizační přípojky z plastové trouby (DN 250) do trouby kanalizační stoky, vrtání otvoru: 1=1,000 [C] 
Celkem: A+B+C=3,000 [D]</t>
  </si>
  <si>
    <t>Ostatní konstrukce a práce</t>
  </si>
  <si>
    <t>45</t>
  </si>
  <si>
    <t>917224</t>
  </si>
  <si>
    <t>SILNIČNÍ A CHODNÍKOVÉ OBRUBY Z BETONOVÝCH OBRUBNÍKŮ ŠÍŘ 150MM</t>
  </si>
  <si>
    <t>Konstrukce zpevněných ploch 
Betonové obruby silniční 150/250 do betonového lože - doplnění / výměna obrub - odhad 20%: 145,2*0,2=29,040 [A]</t>
  </si>
  <si>
    <t>46</t>
  </si>
  <si>
    <t>91781</t>
  </si>
  <si>
    <t>VÝŠKOVÁ ÚPRAVA OBRUBNÍKŮ BETONOVÝCH</t>
  </si>
  <si>
    <t>Konstrukce zpevněných ploch 
Betonové obruby silniční 150/250 do betonového lože - obnova obrub: 145,2=145,200 [A]</t>
  </si>
  <si>
    <t>47</t>
  </si>
  <si>
    <t>9183C3</t>
  </si>
  <si>
    <t>PROPUSTY Z TRUB DN 500MM PLASTOVÝCH</t>
  </si>
  <si>
    <t>Trouba žebrovaná z materiálu PP, nebo PE-HD, kruhové pevnosti SN8, DN 500 
včetně seříznutí 1x</t>
  </si>
  <si>
    <t>Odvodnění 
Prodloužení stávajících propůstků: 2,1=2,100 [A]</t>
  </si>
  <si>
    <t>48</t>
  </si>
  <si>
    <t>919111</t>
  </si>
  <si>
    <t>ŘEZÁNÍ ASFALTOVÉHO KRYTU VOZOVEK TL DO 50MM</t>
  </si>
  <si>
    <t>zaříznutí hrany stávajícího asfaltu pro dobalení nové obrusné vrstvy</t>
  </si>
  <si>
    <t>Konstrukce zpevněných ploch 
Zaříznutí spáry asfaltových vrstev vozovek v tl. max 50 mm: 113,3=113,300 [A]</t>
  </si>
  <si>
    <t>49</t>
  </si>
  <si>
    <t>931324</t>
  </si>
  <si>
    <t>TĚSNĚNÍ DILATAČ SPAR ASF ZÁLIVKOU MODIFIK PRŮŘ DO 400MM2</t>
  </si>
  <si>
    <t>zálivka spáry za horka typu N2 vč. provedení adhezního nátěru ploch před aplikací zálivky (rozměry min. 12/25 mm)</t>
  </si>
  <si>
    <t>50</t>
  </si>
  <si>
    <t>935212</t>
  </si>
  <si>
    <t>PŘÍKOPOVÉ ŽLABY Z BETON TVÁRNIC ŠÍŘ DO 600MM DO BETONU TL 100MM</t>
  </si>
  <si>
    <t>Odvodnění 
Betonová příkopová tvárnice (C25/30-XF4) orientační rozměry 600x330 mm, tl. 80 mm uložená do betonového lože C20/25 nXF3 tl.100 mm: 193,2=193,200 [A]</t>
  </si>
  <si>
    <t>51</t>
  </si>
  <si>
    <t>935832</t>
  </si>
  <si>
    <t>ŽLABY A RIGOLY DLÁŽDĚNÉ Z LOMOVÉHO KAMENE TL DO 250MMM DO BETONU TL 100MM</t>
  </si>
  <si>
    <t>dl. 200mm, lože 150mm - celková tl. konstrukce mimo ŠP = 350mm</t>
  </si>
  <si>
    <t>Odvodnění 
Obložení příkopu a svahu, vyústění betonového žlabu před horskou vpustí obkl. lomovým kamenem v tl. 200 mm v betonovém loži C20/25 XF3 tl. 150 mm, vyspárování cementovou maltou MC25-XF4: 21,0=21,000 [A]</t>
  </si>
  <si>
    <t>52</t>
  </si>
  <si>
    <t>966158</t>
  </si>
  <si>
    <t>BOURÁNÍ KONSTRUKCÍ Z PROST BETONU S ODVOZEM DO 20KM</t>
  </si>
  <si>
    <t>vč. odvozu a uložení na recyklační středisko / trvalou skládku dle dispozic zhotovitele, vzdálenost uvedena orientačně 
POZN.: Položka bude čerpána v rozsahu dle skutečnosti!</t>
  </si>
  <si>
    <t>Zemní a bourací práce 
Vybourání skrytých beton. konstrukcí 
odhad 15,0=15,000 [A]</t>
  </si>
  <si>
    <t>53</t>
  </si>
  <si>
    <t>966168</t>
  </si>
  <si>
    <t>BOURÁNÍ KONSTRUKCÍ ZE ŽELEZOBETONU S ODVOZEM DO 20KM</t>
  </si>
  <si>
    <t>Zemní a bourací práce 
Vybourání skrytých železobeton. konstrukcí 
odhad 11,0=11,000 [A]</t>
  </si>
  <si>
    <t>SO 180</t>
  </si>
  <si>
    <t>Dopravně inženýrská opatření (DIO), část SO 100</t>
  </si>
  <si>
    <t>02710</t>
  </si>
  <si>
    <t>POMOC PRÁCE ZŘÍZ NEBO ZAJIŠŤ OBJÍŽĎKY A PŘÍSTUP CESTY</t>
  </si>
  <si>
    <t>KPL</t>
  </si>
  <si>
    <t>Vyznačení objízdné trasy 
položka zahrnuje  
- osazení značení dle TP66 a případné řízení provozu proškolenými pracovníky  
- montáž, pronájem a demontáž DIO  
- zakrytí nebo úpravu stávajícího DZ v rozporu s DIO 
Předpokládané počty osazeného DZ: IS11a 4x, IS11b 10x, IS11c 10x, IP10b + E3a 4x 
Předpokládaná doba osazení 6 měsíců</t>
  </si>
  <si>
    <t>Úplná uzavírka při realizaci SO 100, SO 300  
položka zahrnuje  
- osazení značení dle TP66 schéma B/15 nebo C/10b  
- montáž, pronájem a demontáž DIO  
- zakrytí nebo úpravu stávajícího DZ v rozporu s DIO 
Předpokládané počty osazeného DZ: IP10a 2x, B1 + E3a 2x, B1 + Z2 + 5 výstražných světel typu 1 2x, Z4 10x, C2a/b/c 6x 
Předpokládaná doba osazení 1,5 měsíce</t>
  </si>
  <si>
    <t>02720</t>
  </si>
  <si>
    <t>POMOC PRÁCE ZŘÍZ NEBO ZAJIŠŤ REGULACI A OCHRANU DOPRAVY</t>
  </si>
  <si>
    <t>Projednání dočasného zrušení autobusových zastávek bez náhrady s provozovateli hromadné dopravy, 2 zastávky "Kunice" a "Kunice, U Dálnice" obousměrně</t>
  </si>
  <si>
    <t>02940</t>
  </si>
  <si>
    <t>OSTATNÍ POŽADAVKY - VYPRACOVÁNÍ DOKUMENTACE</t>
  </si>
  <si>
    <t>Vypracování, projednání a zajištění povolení DIO s DOSS, zajištění DIR</t>
  </si>
  <si>
    <t>SO 190</t>
  </si>
  <si>
    <t>Stálé dopravní značení, část SO 100</t>
  </si>
  <si>
    <t>91228</t>
  </si>
  <si>
    <t>SMĚROVÉ SLOUPKY Z PLAST HMOT VČETNĚ ODRAZNÉHO PÁSKU</t>
  </si>
  <si>
    <t>Navrhované SDZ 
Nové SDZ - Směrový sloupek Z11c/d včetně odrazového pásku: 4=4,000 [A]</t>
  </si>
  <si>
    <t>91297</t>
  </si>
  <si>
    <t>DOPRAVNÍ ZRCADLO</t>
  </si>
  <si>
    <t>Navrhované SDZ 
Nové SDZ na stáv. sloupek - 
- dopravní zrcadlo: 1=1,000 [A]</t>
  </si>
  <si>
    <t>914131</t>
  </si>
  <si>
    <t>DOPRAVNÍ ZNAČKY ZÁKLADNÍ VELIKOSTI OCELOVÉ FÓLIE TŘ 2 - DODÁVKA A MONTÁŽ</t>
  </si>
  <si>
    <t>Navrhované SDZ 
Nové SDZ na stáv. sloupek - 
- P3: 7=7,000 [A] 
- P6: 1=1,000 [B] 
- IS3a+IS24a+IS1b+IS3b: 4=4,000 [C] 
Celkem: A+B+C=12,000 [D]</t>
  </si>
  <si>
    <t>914133</t>
  </si>
  <si>
    <t>DOPRAVNÍ ZNAČKY ZÁKLADNÍ VELIKOSTI OCELOVÉ FÓLIE TŘ 2 - DEMONTÁŽ</t>
  </si>
  <si>
    <t>Povinný odkup kovového materiálu zhotovitelem! Ostatní vč. likvidace.</t>
  </si>
  <si>
    <t>Rušené SDZ 
Demontáž samostatného SDZ bez sloupku - 
- dopravního zrcadla:  
- P6: 1=1,000 [A] 
- P3: 1=1,000 [B] 
- IS3a: 1=1,000 [C] 
- IS24a: 1=1,000 [D] 
- IS1b: 1=1,000 [E] 
- IS3b: 1=1,000 [F] 
Celkem: A+B+C+D+E+F=6,000 [G]</t>
  </si>
  <si>
    <t>914913</t>
  </si>
  <si>
    <t>SLOUPKY A STOJKY DZ Z OCEL TRUBEK ZABETON DEMONTÁŽ</t>
  </si>
  <si>
    <t>Rušené SDZ 
Demontáž SDZ vč. sloupku - 
- A22 + E13 (na jednom sl.): 1=1,000 [A]</t>
  </si>
  <si>
    <t>915111</t>
  </si>
  <si>
    <t>VODOROVNÉ DOPRAVNÍ ZNAČENÍ BARVOU HLADKÉ - DODÁVKA A POKLÁDKA</t>
  </si>
  <si>
    <t>Vodorovné dopravní značení jednosložkovou rozpouštědlovou barvou s obsahem sušiny min, 75% hladké, bílá barva, 1. fáze VDZ, retroreflexivní - dodávka a pokládka, včetně předznačení (vč. příp. vyznačení operativního místa pro realizaci VDZ za provozu, dle TP66)</t>
  </si>
  <si>
    <t>Navrhované VDZ 
celkem: 173,5=173,500 [A]</t>
  </si>
  <si>
    <t>915211</t>
  </si>
  <si>
    <t>VODOROVNÉ DOPRAVNÍ ZNAČENÍ PLASTEM HLADKÉ - DODÁVKA A POKLÁDKA</t>
  </si>
  <si>
    <t>Vodorovné dopravní značení plastem hladké retroreflexivní,  bílá barva, dvousložkový plast, typ II dle TP 70 pro zajištění odtoku vody a viditelnosti za deště, 2. fáze VDZ - dodávka a pokládka (vč. vyznačení operativního místa pro realizaci VDZ za provozu, dle TP66) 
Vodící pás místa pro přecházení, V11a</t>
  </si>
  <si>
    <t>Navrhované VDZ 
celkem hladký plast: 12,0=12,000 [A]</t>
  </si>
  <si>
    <t>915221</t>
  </si>
  <si>
    <t>VODOR DOPRAV ZNAČ PLASTEM STRUKTURÁLNÍ NEHLUČNÉ - DOD A POKLÁDKA</t>
  </si>
  <si>
    <t>Vodorovné dopravní značení plastem strukturální nebo profilované, nehlučné, retroreflexivní,  bílá barva, dvousložkový plast, typ II dle TP 70 pro zajištění odtoku vody a viditelnosti za deště, s parametry obdobnými typům Spotflex, Spotflex Silent, Trilaplast strukturální apod, 2. fáze VDZ - dodávka a pokládka (vč. vyznačení operativního místa pro realizaci VDZ za provozu, dle TP66) 
V4, V1a, V2b</t>
  </si>
  <si>
    <t>Navrhované VDZ 
celkem strukturální plast: 161,5=161,500 [A]</t>
  </si>
  <si>
    <t>93818</t>
  </si>
  <si>
    <t>OČIŠTĚNÍ ASFALT VOZOVEK ZAMETENÍM</t>
  </si>
  <si>
    <t>vč. likvidace odpadu</t>
  </si>
  <si>
    <t>Navrhované VDZ 
Zametení před provedením 2. fáze VDZ (plošně): 3920=3 920,000 [A]</t>
  </si>
  <si>
    <t>SO 300</t>
  </si>
  <si>
    <t>Úprava vodovodu v ul. Ondřejovská</t>
  </si>
  <si>
    <t>02730</t>
  </si>
  <si>
    <t>POMOC PRÁCE ZŘÍZ NEBO ZAJIŠŤ OCHRANU INŽENÝRSKÝCH SÍTÍ</t>
  </si>
  <si>
    <t>Provedení SO 300 dle přiložené dokumentace a soupisu prací 
Ocenění dle přílohy "SO 300_příloha_SP.xlsx" - celková cena bez DPH z listu Rekapitulace (řádek 26) 
Položka bude čerpána 1x měsíčně dle dílčí fakturace SO.</t>
  </si>
  <si>
    <t>VON</t>
  </si>
  <si>
    <t>Vedleší a ostatní náklady, část SO 100</t>
  </si>
  <si>
    <t>02620</t>
  </si>
  <si>
    <t>ZKOUŠENÍ KONSTRUKCÍ A PRACÍ NEZÁVISLOU ZKUŠEBNOU</t>
  </si>
  <si>
    <t>Zatěžovací zkjoušky pláně (vozovka, přeložka vody), celk. 9 ks - čerpáno v rozsahu dle pokynů geotechnického dozoru a se souhlasem TDI !</t>
  </si>
  <si>
    <t>Oprava objízdných tras po ukončení rekonstrukce. 
PR - preliminář stavby - uchazeč je povinen ocenit položky částkou 2.000.000,- Kč bez DPH ! 
POZN.: Položka bude čerpána pouze se souhlasem a v rozsahu dle požadavku objednatele a TDI. Kalkulace rozpočtu „oprav objízdných tras“ bude v maximální možné míře vycházet z nabídkového rozpočtu.</t>
  </si>
  <si>
    <t>Vytýčení veškerých inženýrských sítí a jejich ochrana během výstavby - náklady správců sítí včetně zemních prací a ostatních přípomocí zhotovitele</t>
  </si>
  <si>
    <t>02811</t>
  </si>
  <si>
    <t>PRŮZKUMNÉ PRÁCE GEOTECHNICKÉ NA POVRCHU</t>
  </si>
  <si>
    <t>vč. účasti geotechnika na stavbě</t>
  </si>
  <si>
    <t>029111</t>
  </si>
  <si>
    <t>OSTATNÍ POŽADAVKY - GEODETICKÉ ZAMĚŘENÍ - DÉLKOVÉ</t>
  </si>
  <si>
    <t>HM</t>
  </si>
  <si>
    <t>Geodetické zaměření skutečného provedení stavby</t>
  </si>
  <si>
    <t>02943</t>
  </si>
  <si>
    <t>OSTATNÍ POŽADAVKY - VYPRACOVÁNÍ RDS</t>
  </si>
  <si>
    <t>02944</t>
  </si>
  <si>
    <t>OSTAT POŽADAVKY - DOKUMENTACE SKUTEČ PROVEDENÍ V DIGIT FORMĚ</t>
  </si>
  <si>
    <t>vč. příp. tištěné formy, dle požadavku objednatele / dle SOD</t>
  </si>
  <si>
    <t>02945</t>
  </si>
  <si>
    <t>OSTAT POŽADAVKY - GEOMETRICKÝ PLÁN</t>
  </si>
  <si>
    <t>02946</t>
  </si>
  <si>
    <t>OSTAT POŽADAVKY - FOTODOKUMENTACE</t>
  </si>
  <si>
    <t>zdokumentování průběhu stavby + výsledek</t>
  </si>
  <si>
    <t>02950</t>
  </si>
  <si>
    <t>OSTATNÍ POŽADAVKY - POSUDKY, KONTROLY, REVIZNÍ ZPRÁVY</t>
  </si>
  <si>
    <t>Pasportizace přilehlých objektů a konstrukcí před a po realizaci, vč. vyhodnocení</t>
  </si>
  <si>
    <t>02960</t>
  </si>
  <si>
    <t>OSTATNÍ POŽADAVKY - ODBORNÝ DOZOR</t>
  </si>
  <si>
    <t>Archeologický dohled 
bude čerpáno dle požadavku TDI.</t>
  </si>
  <si>
    <t>02991</t>
  </si>
  <si>
    <t>OSTATNÍ POŽADAVKY - INFORMAČNÍ TABULE</t>
  </si>
  <si>
    <t>DOČASNÁ PUBLICITA - Označení stavby 
Zřízení a vystavení v místě realizace projektu na viditelném místě dočasný billboard (vždy 1 ks na konci úseku stavby)</t>
  </si>
  <si>
    <t>TRVALÁ PUBLICITA 
Stálá pamětní deska vyrobena z odolného a trvalého materiálu, její minimální velikost 0,3 x 0,4 m</t>
  </si>
  <si>
    <t>03100</t>
  </si>
  <si>
    <t>ZAŘÍZENÍ STAVENIŠTĚ - ZŘÍZENÍ, PROVOZ, DEMONTÁŽ</t>
  </si>
  <si>
    <t>kompletní provedení ZS vč. zajištění BOZP a vč. následného uvedení ploch ZS do původního, resp. dohodnutého stavu 
zabezpečení stavby, oplocení, buňky, sanita, energie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</si>
</sst>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100'!I3</f>
      </c>
      <c r="D10" s="21">
        <f>'SO 100'!O2</f>
      </c>
      <c r="E10" s="21">
        <f>C10+D10</f>
      </c>
    </row>
    <row r="11" spans="1:5" ht="12.75" customHeight="1">
      <c r="A11" s="20" t="s">
        <v>294</v>
      </c>
      <c r="B11" s="20" t="s">
        <v>295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307</v>
      </c>
      <c r="B12" s="20" t="s">
        <v>308</v>
      </c>
      <c r="C12" s="21">
        <f>'SO 190'!I3</f>
      </c>
      <c r="D12" s="21">
        <f>'SO 190'!O2</f>
      </c>
      <c r="E12" s="21">
        <f>C12+D12</f>
      </c>
    </row>
    <row r="13" spans="1:5" ht="12.75" customHeight="1">
      <c r="A13" s="20" t="s">
        <v>341</v>
      </c>
      <c r="B13" s="20" t="s">
        <v>342</v>
      </c>
      <c r="C13" s="21">
        <f>'SO 300'!I3</f>
      </c>
      <c r="D13" s="21">
        <f>'SO 300'!O2</f>
      </c>
      <c r="E13" s="21">
        <f>C13+D13</f>
      </c>
    </row>
    <row r="14" spans="1:5" ht="12.75" customHeight="1">
      <c r="A14" s="20" t="s">
        <v>346</v>
      </c>
      <c r="B14" s="20" t="s">
        <v>347</v>
      </c>
      <c r="C14" s="21">
        <f>VON!I3</f>
      </c>
      <c r="D14" s="21">
        <f>VON!O2</f>
      </c>
      <c r="E14" s="21">
        <f>C14+D14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0+O8+O21+O85+O92+O96+O130+O146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3">
        <f>0+I8+I21+I85+I92+I96+I130+I146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7398.985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102">
      <c r="A11" s="39" t="s">
        <v>52</v>
      </c>
      <c r="E11" s="38" t="s">
        <v>53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54</v>
      </c>
      <c r="E12" s="30" t="s">
        <v>48</v>
      </c>
      <c r="F12" s="31" t="s">
        <v>49</v>
      </c>
      <c r="G12" s="32">
        <v>64.94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55</v>
      </c>
    </row>
    <row r="14" spans="1:5" ht="51">
      <c r="A14" s="39" t="s">
        <v>52</v>
      </c>
      <c r="E14" s="38" t="s">
        <v>56</v>
      </c>
    </row>
    <row r="15" spans="1:16" ht="12.75">
      <c r="A15" s="25" t="s">
        <v>45</v>
      </c>
      <c r="B15" s="29" t="s">
        <v>22</v>
      </c>
      <c r="C15" s="29" t="s">
        <v>46</v>
      </c>
      <c r="D15" s="25" t="s">
        <v>57</v>
      </c>
      <c r="E15" s="30" t="s">
        <v>48</v>
      </c>
      <c r="F15" s="31" t="s">
        <v>49</v>
      </c>
      <c r="G15" s="32">
        <v>1905.171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58</v>
      </c>
    </row>
    <row r="17" spans="1:5" ht="38.25">
      <c r="A17" s="39" t="s">
        <v>52</v>
      </c>
      <c r="E17" s="38" t="s">
        <v>59</v>
      </c>
    </row>
    <row r="18" spans="1:16" ht="12.75">
      <c r="A18" s="25" t="s">
        <v>45</v>
      </c>
      <c r="B18" s="29" t="s">
        <v>33</v>
      </c>
      <c r="C18" s="29" t="s">
        <v>60</v>
      </c>
      <c r="D18" s="25" t="s">
        <v>61</v>
      </c>
      <c r="E18" s="30" t="s">
        <v>62</v>
      </c>
      <c r="F18" s="31" t="s">
        <v>49</v>
      </c>
      <c r="G18" s="32">
        <v>146.016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63</v>
      </c>
    </row>
    <row r="20" spans="1:5" ht="38.25">
      <c r="A20" s="37" t="s">
        <v>52</v>
      </c>
      <c r="E20" s="38" t="s">
        <v>64</v>
      </c>
    </row>
    <row r="21" spans="1:18" ht="12.75" customHeight="1">
      <c r="A21" s="6" t="s">
        <v>43</v>
      </c>
      <c r="B21" s="6"/>
      <c r="C21" s="41" t="s">
        <v>29</v>
      </c>
      <c r="D21" s="6"/>
      <c r="E21" s="27" t="s">
        <v>65</v>
      </c>
      <c r="F21" s="6"/>
      <c r="G21" s="6"/>
      <c r="H21" s="6"/>
      <c r="I21" s="42">
        <f>0+Q21</f>
      </c>
      <c r="O21">
        <f>0+R21</f>
      </c>
      <c r="Q21">
        <f>0+I22+I25+I28+I31+I34+I37+I40+I43+I46+I49+I52+I55+I58+I61+I64+I67+I70+I73+I76+I79+I82</f>
      </c>
      <c r="R21">
        <f>0+O22+O25+O28+O31+O34+O37+O40+O43+O46+O49+O52+O55+O58+O61+O64+O67+O70+O73+O76+O79+O82</f>
      </c>
    </row>
    <row r="22" spans="1:16" ht="12.75">
      <c r="A22" s="25" t="s">
        <v>45</v>
      </c>
      <c r="B22" s="29" t="s">
        <v>35</v>
      </c>
      <c r="C22" s="29" t="s">
        <v>66</v>
      </c>
      <c r="D22" s="25" t="s">
        <v>61</v>
      </c>
      <c r="E22" s="30" t="s">
        <v>67</v>
      </c>
      <c r="F22" s="31" t="s">
        <v>68</v>
      </c>
      <c r="G22" s="32">
        <v>70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69</v>
      </c>
    </row>
    <row r="24" spans="1:5" ht="12.75">
      <c r="A24" s="39" t="s">
        <v>52</v>
      </c>
      <c r="E24" s="38" t="s">
        <v>61</v>
      </c>
    </row>
    <row r="25" spans="1:16" ht="12.75">
      <c r="A25" s="25" t="s">
        <v>45</v>
      </c>
      <c r="B25" s="29" t="s">
        <v>37</v>
      </c>
      <c r="C25" s="29" t="s">
        <v>70</v>
      </c>
      <c r="D25" s="25" t="s">
        <v>61</v>
      </c>
      <c r="E25" s="30" t="s">
        <v>71</v>
      </c>
      <c r="F25" s="31" t="s">
        <v>68</v>
      </c>
      <c r="G25" s="32">
        <v>475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63.75">
      <c r="A26" s="35" t="s">
        <v>50</v>
      </c>
      <c r="E26" s="36" t="s">
        <v>72</v>
      </c>
    </row>
    <row r="27" spans="1:5" ht="25.5">
      <c r="A27" s="39" t="s">
        <v>52</v>
      </c>
      <c r="E27" s="38" t="s">
        <v>73</v>
      </c>
    </row>
    <row r="28" spans="1:16" ht="12.75">
      <c r="A28" s="25" t="s">
        <v>45</v>
      </c>
      <c r="B28" s="29" t="s">
        <v>74</v>
      </c>
      <c r="C28" s="29" t="s">
        <v>75</v>
      </c>
      <c r="D28" s="25" t="s">
        <v>61</v>
      </c>
      <c r="E28" s="30" t="s">
        <v>76</v>
      </c>
      <c r="F28" s="31" t="s">
        <v>77</v>
      </c>
      <c r="G28" s="32">
        <v>0.6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25.5">
      <c r="A29" s="35" t="s">
        <v>50</v>
      </c>
      <c r="E29" s="36" t="s">
        <v>78</v>
      </c>
    </row>
    <row r="30" spans="1:5" ht="38.25">
      <c r="A30" s="39" t="s">
        <v>52</v>
      </c>
      <c r="E30" s="38" t="s">
        <v>79</v>
      </c>
    </row>
    <row r="31" spans="1:16" ht="25.5">
      <c r="A31" s="25" t="s">
        <v>45</v>
      </c>
      <c r="B31" s="29" t="s">
        <v>80</v>
      </c>
      <c r="C31" s="29" t="s">
        <v>81</v>
      </c>
      <c r="D31" s="25" t="s">
        <v>61</v>
      </c>
      <c r="E31" s="30" t="s">
        <v>82</v>
      </c>
      <c r="F31" s="31" t="s">
        <v>77</v>
      </c>
      <c r="G31" s="32">
        <v>1030.25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25.5">
      <c r="A32" s="35" t="s">
        <v>50</v>
      </c>
      <c r="E32" s="36" t="s">
        <v>78</v>
      </c>
    </row>
    <row r="33" spans="1:5" ht="127.5">
      <c r="A33" s="39" t="s">
        <v>52</v>
      </c>
      <c r="E33" s="38" t="s">
        <v>83</v>
      </c>
    </row>
    <row r="34" spans="1:16" ht="25.5">
      <c r="A34" s="25" t="s">
        <v>45</v>
      </c>
      <c r="B34" s="29" t="s">
        <v>40</v>
      </c>
      <c r="C34" s="29" t="s">
        <v>84</v>
      </c>
      <c r="D34" s="25" t="s">
        <v>61</v>
      </c>
      <c r="E34" s="30" t="s">
        <v>85</v>
      </c>
      <c r="F34" s="31" t="s">
        <v>77</v>
      </c>
      <c r="G34" s="32">
        <v>57.8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51">
      <c r="A35" s="35" t="s">
        <v>50</v>
      </c>
      <c r="E35" s="36" t="s">
        <v>86</v>
      </c>
    </row>
    <row r="36" spans="1:5" ht="38.25">
      <c r="A36" s="39" t="s">
        <v>52</v>
      </c>
      <c r="E36" s="38" t="s">
        <v>87</v>
      </c>
    </row>
    <row r="37" spans="1:16" ht="12.75">
      <c r="A37" s="25" t="s">
        <v>45</v>
      </c>
      <c r="B37" s="29" t="s">
        <v>42</v>
      </c>
      <c r="C37" s="29" t="s">
        <v>88</v>
      </c>
      <c r="D37" s="25" t="s">
        <v>61</v>
      </c>
      <c r="E37" s="30" t="s">
        <v>89</v>
      </c>
      <c r="F37" s="31" t="s">
        <v>77</v>
      </c>
      <c r="G37" s="32">
        <v>770.535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51">
      <c r="A38" s="35" t="s">
        <v>50</v>
      </c>
      <c r="E38" s="36" t="s">
        <v>86</v>
      </c>
    </row>
    <row r="39" spans="1:5" ht="76.5">
      <c r="A39" s="39" t="s">
        <v>52</v>
      </c>
      <c r="E39" s="38" t="s">
        <v>90</v>
      </c>
    </row>
    <row r="40" spans="1:16" ht="12.75">
      <c r="A40" s="25" t="s">
        <v>45</v>
      </c>
      <c r="B40" s="29" t="s">
        <v>91</v>
      </c>
      <c r="C40" s="29" t="s">
        <v>92</v>
      </c>
      <c r="D40" s="25" t="s">
        <v>61</v>
      </c>
      <c r="E40" s="30" t="s">
        <v>93</v>
      </c>
      <c r="F40" s="31" t="s">
        <v>94</v>
      </c>
      <c r="G40" s="32">
        <v>113.3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25.5">
      <c r="A41" s="35" t="s">
        <v>50</v>
      </c>
      <c r="E41" s="36" t="s">
        <v>95</v>
      </c>
    </row>
    <row r="42" spans="1:5" ht="38.25">
      <c r="A42" s="39" t="s">
        <v>52</v>
      </c>
      <c r="E42" s="38" t="s">
        <v>96</v>
      </c>
    </row>
    <row r="43" spans="1:16" ht="12.75">
      <c r="A43" s="25" t="s">
        <v>45</v>
      </c>
      <c r="B43" s="29" t="s">
        <v>97</v>
      </c>
      <c r="C43" s="29" t="s">
        <v>98</v>
      </c>
      <c r="D43" s="25" t="s">
        <v>61</v>
      </c>
      <c r="E43" s="30" t="s">
        <v>99</v>
      </c>
      <c r="F43" s="31" t="s">
        <v>77</v>
      </c>
      <c r="G43" s="32">
        <v>836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25.5">
      <c r="A44" s="35" t="s">
        <v>50</v>
      </c>
      <c r="E44" s="36" t="s">
        <v>100</v>
      </c>
    </row>
    <row r="45" spans="1:5" ht="51">
      <c r="A45" s="39" t="s">
        <v>52</v>
      </c>
      <c r="E45" s="38" t="s">
        <v>101</v>
      </c>
    </row>
    <row r="46" spans="1:16" ht="12.75">
      <c r="A46" s="25" t="s">
        <v>45</v>
      </c>
      <c r="B46" s="29" t="s">
        <v>102</v>
      </c>
      <c r="C46" s="29" t="s">
        <v>103</v>
      </c>
      <c r="D46" s="25" t="s">
        <v>61</v>
      </c>
      <c r="E46" s="30" t="s">
        <v>104</v>
      </c>
      <c r="F46" s="31" t="s">
        <v>77</v>
      </c>
      <c r="G46" s="32">
        <v>1922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63.75">
      <c r="A47" s="35" t="s">
        <v>50</v>
      </c>
      <c r="E47" s="36" t="s">
        <v>105</v>
      </c>
    </row>
    <row r="48" spans="1:5" ht="25.5">
      <c r="A48" s="39" t="s">
        <v>52</v>
      </c>
      <c r="E48" s="38" t="s">
        <v>106</v>
      </c>
    </row>
    <row r="49" spans="1:16" ht="12.75">
      <c r="A49" s="25" t="s">
        <v>45</v>
      </c>
      <c r="B49" s="29" t="s">
        <v>107</v>
      </c>
      <c r="C49" s="29" t="s">
        <v>108</v>
      </c>
      <c r="D49" s="25" t="s">
        <v>61</v>
      </c>
      <c r="E49" s="30" t="s">
        <v>109</v>
      </c>
      <c r="F49" s="31" t="s">
        <v>77</v>
      </c>
      <c r="G49" s="32">
        <v>81.12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25.5">
      <c r="A50" s="35" t="s">
        <v>50</v>
      </c>
      <c r="E50" s="36" t="s">
        <v>110</v>
      </c>
    </row>
    <row r="51" spans="1:5" ht="38.25">
      <c r="A51" s="39" t="s">
        <v>52</v>
      </c>
      <c r="E51" s="38" t="s">
        <v>111</v>
      </c>
    </row>
    <row r="52" spans="1:16" ht="12.75">
      <c r="A52" s="25" t="s">
        <v>45</v>
      </c>
      <c r="B52" s="29" t="s">
        <v>112</v>
      </c>
      <c r="C52" s="29" t="s">
        <v>113</v>
      </c>
      <c r="D52" s="25" t="s">
        <v>61</v>
      </c>
      <c r="E52" s="30" t="s">
        <v>114</v>
      </c>
      <c r="F52" s="31" t="s">
        <v>94</v>
      </c>
      <c r="G52" s="32">
        <v>630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115</v>
      </c>
    </row>
    <row r="54" spans="1:5" ht="25.5">
      <c r="A54" s="39" t="s">
        <v>52</v>
      </c>
      <c r="E54" s="38" t="s">
        <v>116</v>
      </c>
    </row>
    <row r="55" spans="1:16" ht="12.75">
      <c r="A55" s="25" t="s">
        <v>45</v>
      </c>
      <c r="B55" s="29" t="s">
        <v>117</v>
      </c>
      <c r="C55" s="29" t="s">
        <v>118</v>
      </c>
      <c r="D55" s="25" t="s">
        <v>61</v>
      </c>
      <c r="E55" s="30" t="s">
        <v>119</v>
      </c>
      <c r="F55" s="31" t="s">
        <v>94</v>
      </c>
      <c r="G55" s="32">
        <v>26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115</v>
      </c>
    </row>
    <row r="57" spans="1:5" ht="25.5">
      <c r="A57" s="39" t="s">
        <v>52</v>
      </c>
      <c r="E57" s="38" t="s">
        <v>120</v>
      </c>
    </row>
    <row r="58" spans="1:16" ht="12.75">
      <c r="A58" s="25" t="s">
        <v>45</v>
      </c>
      <c r="B58" s="29" t="s">
        <v>121</v>
      </c>
      <c r="C58" s="29" t="s">
        <v>122</v>
      </c>
      <c r="D58" s="25" t="s">
        <v>61</v>
      </c>
      <c r="E58" s="30" t="s">
        <v>123</v>
      </c>
      <c r="F58" s="31" t="s">
        <v>77</v>
      </c>
      <c r="G58" s="32">
        <v>72.2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38.25">
      <c r="A59" s="35" t="s">
        <v>50</v>
      </c>
      <c r="E59" s="36" t="s">
        <v>124</v>
      </c>
    </row>
    <row r="60" spans="1:5" ht="25.5">
      <c r="A60" s="39" t="s">
        <v>52</v>
      </c>
      <c r="E60" s="38" t="s">
        <v>125</v>
      </c>
    </row>
    <row r="61" spans="1:16" ht="12.75">
      <c r="A61" s="25" t="s">
        <v>45</v>
      </c>
      <c r="B61" s="29" t="s">
        <v>126</v>
      </c>
      <c r="C61" s="29" t="s">
        <v>127</v>
      </c>
      <c r="D61" s="25" t="s">
        <v>61</v>
      </c>
      <c r="E61" s="30" t="s">
        <v>128</v>
      </c>
      <c r="F61" s="31" t="s">
        <v>77</v>
      </c>
      <c r="G61" s="32">
        <v>2830.2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61</v>
      </c>
    </row>
    <row r="63" spans="1:5" ht="51">
      <c r="A63" s="39" t="s">
        <v>52</v>
      </c>
      <c r="E63" s="38" t="s">
        <v>129</v>
      </c>
    </row>
    <row r="64" spans="1:16" ht="12.75">
      <c r="A64" s="25" t="s">
        <v>45</v>
      </c>
      <c r="B64" s="29" t="s">
        <v>130</v>
      </c>
      <c r="C64" s="29" t="s">
        <v>131</v>
      </c>
      <c r="D64" s="25" t="s">
        <v>61</v>
      </c>
      <c r="E64" s="30" t="s">
        <v>132</v>
      </c>
      <c r="F64" s="31" t="s">
        <v>77</v>
      </c>
      <c r="G64" s="32">
        <v>42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61</v>
      </c>
    </row>
    <row r="66" spans="1:5" ht="51">
      <c r="A66" s="39" t="s">
        <v>52</v>
      </c>
      <c r="E66" s="38" t="s">
        <v>133</v>
      </c>
    </row>
    <row r="67" spans="1:16" ht="12.75">
      <c r="A67" s="25" t="s">
        <v>45</v>
      </c>
      <c r="B67" s="29" t="s">
        <v>134</v>
      </c>
      <c r="C67" s="29" t="s">
        <v>135</v>
      </c>
      <c r="D67" s="25" t="s">
        <v>61</v>
      </c>
      <c r="E67" s="30" t="s">
        <v>136</v>
      </c>
      <c r="F67" s="31" t="s">
        <v>77</v>
      </c>
      <c r="G67" s="32">
        <v>13.7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137</v>
      </c>
    </row>
    <row r="69" spans="1:5" ht="38.25">
      <c r="A69" s="39" t="s">
        <v>52</v>
      </c>
      <c r="E69" s="38" t="s">
        <v>138</v>
      </c>
    </row>
    <row r="70" spans="1:16" ht="12.75">
      <c r="A70" s="25" t="s">
        <v>45</v>
      </c>
      <c r="B70" s="29" t="s">
        <v>139</v>
      </c>
      <c r="C70" s="29" t="s">
        <v>140</v>
      </c>
      <c r="D70" s="25" t="s">
        <v>61</v>
      </c>
      <c r="E70" s="30" t="s">
        <v>141</v>
      </c>
      <c r="F70" s="31" t="s">
        <v>68</v>
      </c>
      <c r="G70" s="32">
        <v>5751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61</v>
      </c>
    </row>
    <row r="72" spans="1:5" ht="12.75">
      <c r="A72" s="39" t="s">
        <v>52</v>
      </c>
      <c r="E72" s="38" t="s">
        <v>142</v>
      </c>
    </row>
    <row r="73" spans="1:16" ht="12.75">
      <c r="A73" s="25" t="s">
        <v>45</v>
      </c>
      <c r="B73" s="29" t="s">
        <v>143</v>
      </c>
      <c r="C73" s="29" t="s">
        <v>144</v>
      </c>
      <c r="D73" s="25" t="s">
        <v>61</v>
      </c>
      <c r="E73" s="30" t="s">
        <v>145</v>
      </c>
      <c r="F73" s="31" t="s">
        <v>68</v>
      </c>
      <c r="G73" s="32">
        <v>540.8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61</v>
      </c>
    </row>
    <row r="75" spans="1:5" ht="38.25">
      <c r="A75" s="39" t="s">
        <v>52</v>
      </c>
      <c r="E75" s="38" t="s">
        <v>146</v>
      </c>
    </row>
    <row r="76" spans="1:16" ht="12.75">
      <c r="A76" s="25" t="s">
        <v>45</v>
      </c>
      <c r="B76" s="29" t="s">
        <v>147</v>
      </c>
      <c r="C76" s="29" t="s">
        <v>148</v>
      </c>
      <c r="D76" s="25" t="s">
        <v>61</v>
      </c>
      <c r="E76" s="30" t="s">
        <v>149</v>
      </c>
      <c r="F76" s="31" t="s">
        <v>68</v>
      </c>
      <c r="G76" s="32">
        <v>498.8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150</v>
      </c>
    </row>
    <row r="78" spans="1:5" ht="25.5">
      <c r="A78" s="39" t="s">
        <v>52</v>
      </c>
      <c r="E78" s="38" t="s">
        <v>151</v>
      </c>
    </row>
    <row r="79" spans="1:16" ht="12.75">
      <c r="A79" s="25" t="s">
        <v>45</v>
      </c>
      <c r="B79" s="29" t="s">
        <v>152</v>
      </c>
      <c r="C79" s="29" t="s">
        <v>153</v>
      </c>
      <c r="D79" s="25" t="s">
        <v>61</v>
      </c>
      <c r="E79" s="30" t="s">
        <v>154</v>
      </c>
      <c r="F79" s="31" t="s">
        <v>68</v>
      </c>
      <c r="G79" s="32">
        <v>42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61</v>
      </c>
    </row>
    <row r="81" spans="1:5" ht="25.5">
      <c r="A81" s="39" t="s">
        <v>52</v>
      </c>
      <c r="E81" s="38" t="s">
        <v>155</v>
      </c>
    </row>
    <row r="82" spans="1:16" ht="12.75">
      <c r="A82" s="25" t="s">
        <v>45</v>
      </c>
      <c r="B82" s="29" t="s">
        <v>156</v>
      </c>
      <c r="C82" s="29" t="s">
        <v>157</v>
      </c>
      <c r="D82" s="25" t="s">
        <v>61</v>
      </c>
      <c r="E82" s="30" t="s">
        <v>158</v>
      </c>
      <c r="F82" s="31" t="s">
        <v>68</v>
      </c>
      <c r="G82" s="32">
        <v>540.8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159</v>
      </c>
    </row>
    <row r="84" spans="1:5" ht="38.25">
      <c r="A84" s="37" t="s">
        <v>52</v>
      </c>
      <c r="E84" s="38" t="s">
        <v>146</v>
      </c>
    </row>
    <row r="85" spans="1:18" ht="12.75" customHeight="1">
      <c r="A85" s="6" t="s">
        <v>43</v>
      </c>
      <c r="B85" s="6"/>
      <c r="C85" s="41" t="s">
        <v>23</v>
      </c>
      <c r="D85" s="6"/>
      <c r="E85" s="27" t="s">
        <v>160</v>
      </c>
      <c r="F85" s="6"/>
      <c r="G85" s="6"/>
      <c r="H85" s="6"/>
      <c r="I85" s="42">
        <f>0+Q85</f>
      </c>
      <c r="O85">
        <f>0+R85</f>
      </c>
      <c r="Q85">
        <f>0+I86+I89</f>
      </c>
      <c r="R85">
        <f>0+O86+O89</f>
      </c>
    </row>
    <row r="86" spans="1:16" ht="12.75">
      <c r="A86" s="25" t="s">
        <v>45</v>
      </c>
      <c r="B86" s="29" t="s">
        <v>161</v>
      </c>
      <c r="C86" s="29" t="s">
        <v>162</v>
      </c>
      <c r="D86" s="25" t="s">
        <v>61</v>
      </c>
      <c r="E86" s="30" t="s">
        <v>163</v>
      </c>
      <c r="F86" s="31" t="s">
        <v>77</v>
      </c>
      <c r="G86" s="32">
        <v>1909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51">
      <c r="A87" s="35" t="s">
        <v>50</v>
      </c>
      <c r="E87" s="36" t="s">
        <v>164</v>
      </c>
    </row>
    <row r="88" spans="1:5" ht="38.25">
      <c r="A88" s="39" t="s">
        <v>52</v>
      </c>
      <c r="E88" s="38" t="s">
        <v>165</v>
      </c>
    </row>
    <row r="89" spans="1:16" ht="12.75">
      <c r="A89" s="25" t="s">
        <v>45</v>
      </c>
      <c r="B89" s="29" t="s">
        <v>166</v>
      </c>
      <c r="C89" s="29" t="s">
        <v>167</v>
      </c>
      <c r="D89" s="25" t="s">
        <v>61</v>
      </c>
      <c r="E89" s="30" t="s">
        <v>168</v>
      </c>
      <c r="F89" s="31" t="s">
        <v>68</v>
      </c>
      <c r="G89" s="32">
        <v>4508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63.75">
      <c r="A90" s="35" t="s">
        <v>50</v>
      </c>
      <c r="E90" s="36" t="s">
        <v>169</v>
      </c>
    </row>
    <row r="91" spans="1:5" ht="38.25">
      <c r="A91" s="37" t="s">
        <v>52</v>
      </c>
      <c r="E91" s="38" t="s">
        <v>170</v>
      </c>
    </row>
    <row r="92" spans="1:18" ht="12.75" customHeight="1">
      <c r="A92" s="6" t="s">
        <v>43</v>
      </c>
      <c r="B92" s="6"/>
      <c r="C92" s="41" t="s">
        <v>33</v>
      </c>
      <c r="D92" s="6"/>
      <c r="E92" s="27" t="s">
        <v>171</v>
      </c>
      <c r="F92" s="6"/>
      <c r="G92" s="6"/>
      <c r="H92" s="6"/>
      <c r="I92" s="42">
        <f>0+Q92</f>
      </c>
      <c r="O92">
        <f>0+R92</f>
      </c>
      <c r="Q92">
        <f>0+I93</f>
      </c>
      <c r="R92">
        <f>0+O93</f>
      </c>
    </row>
    <row r="93" spans="1:16" ht="12.75">
      <c r="A93" s="25" t="s">
        <v>45</v>
      </c>
      <c r="B93" s="29" t="s">
        <v>172</v>
      </c>
      <c r="C93" s="29" t="s">
        <v>173</v>
      </c>
      <c r="D93" s="25" t="s">
        <v>61</v>
      </c>
      <c r="E93" s="30" t="s">
        <v>174</v>
      </c>
      <c r="F93" s="31" t="s">
        <v>77</v>
      </c>
      <c r="G93" s="32">
        <v>5.5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137</v>
      </c>
    </row>
    <row r="95" spans="1:5" ht="76.5">
      <c r="A95" s="37" t="s">
        <v>52</v>
      </c>
      <c r="E95" s="38" t="s">
        <v>175</v>
      </c>
    </row>
    <row r="96" spans="1:18" ht="12.75" customHeight="1">
      <c r="A96" s="6" t="s">
        <v>43</v>
      </c>
      <c r="B96" s="6"/>
      <c r="C96" s="41" t="s">
        <v>35</v>
      </c>
      <c r="D96" s="6"/>
      <c r="E96" s="27" t="s">
        <v>176</v>
      </c>
      <c r="F96" s="6"/>
      <c r="G96" s="6"/>
      <c r="H96" s="6"/>
      <c r="I96" s="42">
        <f>0+Q96</f>
      </c>
      <c r="O96">
        <f>0+R96</f>
      </c>
      <c r="Q96">
        <f>0+I97+I100+I103+I106+I109+I112+I115+I118+I121+I124+I127</f>
      </c>
      <c r="R96">
        <f>0+O97+O100+O103+O106+O109+O112+O115+O118+O121+O124+O127</f>
      </c>
    </row>
    <row r="97" spans="1:16" ht="12.75">
      <c r="A97" s="25" t="s">
        <v>45</v>
      </c>
      <c r="B97" s="29" t="s">
        <v>177</v>
      </c>
      <c r="C97" s="29" t="s">
        <v>178</v>
      </c>
      <c r="D97" s="25" t="s">
        <v>47</v>
      </c>
      <c r="E97" s="30" t="s">
        <v>179</v>
      </c>
      <c r="F97" s="31" t="s">
        <v>68</v>
      </c>
      <c r="G97" s="32">
        <v>5746.7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25.5">
      <c r="A98" s="35" t="s">
        <v>50</v>
      </c>
      <c r="E98" s="36" t="s">
        <v>180</v>
      </c>
    </row>
    <row r="99" spans="1:5" ht="25.5">
      <c r="A99" s="39" t="s">
        <v>52</v>
      </c>
      <c r="E99" s="38" t="s">
        <v>181</v>
      </c>
    </row>
    <row r="100" spans="1:16" ht="12.75">
      <c r="A100" s="25" t="s">
        <v>45</v>
      </c>
      <c r="B100" s="29" t="s">
        <v>182</v>
      </c>
      <c r="C100" s="29" t="s">
        <v>178</v>
      </c>
      <c r="D100" s="25" t="s">
        <v>54</v>
      </c>
      <c r="E100" s="30" t="s">
        <v>179</v>
      </c>
      <c r="F100" s="31" t="s">
        <v>68</v>
      </c>
      <c r="G100" s="32">
        <v>4.3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38.25">
      <c r="A101" s="35" t="s">
        <v>50</v>
      </c>
      <c r="E101" s="36" t="s">
        <v>183</v>
      </c>
    </row>
    <row r="102" spans="1:5" ht="25.5">
      <c r="A102" s="39" t="s">
        <v>52</v>
      </c>
      <c r="E102" s="38" t="s">
        <v>184</v>
      </c>
    </row>
    <row r="103" spans="1:16" ht="12.75">
      <c r="A103" s="25" t="s">
        <v>45</v>
      </c>
      <c r="B103" s="29" t="s">
        <v>185</v>
      </c>
      <c r="C103" s="29" t="s">
        <v>186</v>
      </c>
      <c r="D103" s="25" t="s">
        <v>61</v>
      </c>
      <c r="E103" s="30" t="s">
        <v>187</v>
      </c>
      <c r="F103" s="31" t="s">
        <v>68</v>
      </c>
      <c r="G103" s="32">
        <v>143.9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188</v>
      </c>
    </row>
    <row r="105" spans="1:5" ht="25.5">
      <c r="A105" s="39" t="s">
        <v>52</v>
      </c>
      <c r="E105" s="38" t="s">
        <v>189</v>
      </c>
    </row>
    <row r="106" spans="1:16" ht="12.75">
      <c r="A106" s="25" t="s">
        <v>45</v>
      </c>
      <c r="B106" s="29" t="s">
        <v>190</v>
      </c>
      <c r="C106" s="29" t="s">
        <v>191</v>
      </c>
      <c r="D106" s="25" t="s">
        <v>61</v>
      </c>
      <c r="E106" s="30" t="s">
        <v>192</v>
      </c>
      <c r="F106" s="31" t="s">
        <v>68</v>
      </c>
      <c r="G106" s="32">
        <v>4116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25.5">
      <c r="A107" s="35" t="s">
        <v>50</v>
      </c>
      <c r="E107" s="36" t="s">
        <v>193</v>
      </c>
    </row>
    <row r="108" spans="1:5" ht="25.5">
      <c r="A108" s="39" t="s">
        <v>52</v>
      </c>
      <c r="E108" s="38" t="s">
        <v>194</v>
      </c>
    </row>
    <row r="109" spans="1:16" ht="12.75">
      <c r="A109" s="25" t="s">
        <v>45</v>
      </c>
      <c r="B109" s="29" t="s">
        <v>195</v>
      </c>
      <c r="C109" s="29" t="s">
        <v>196</v>
      </c>
      <c r="D109" s="25" t="s">
        <v>61</v>
      </c>
      <c r="E109" s="30" t="s">
        <v>197</v>
      </c>
      <c r="F109" s="31" t="s">
        <v>68</v>
      </c>
      <c r="G109" s="32">
        <v>8329.7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25.5">
      <c r="A110" s="35" t="s">
        <v>50</v>
      </c>
      <c r="E110" s="36" t="s">
        <v>198</v>
      </c>
    </row>
    <row r="111" spans="1:5" ht="51">
      <c r="A111" s="39" t="s">
        <v>52</v>
      </c>
      <c r="E111" s="38" t="s">
        <v>199</v>
      </c>
    </row>
    <row r="112" spans="1:16" ht="12.75">
      <c r="A112" s="25" t="s">
        <v>45</v>
      </c>
      <c r="B112" s="29" t="s">
        <v>200</v>
      </c>
      <c r="C112" s="29" t="s">
        <v>201</v>
      </c>
      <c r="D112" s="25" t="s">
        <v>61</v>
      </c>
      <c r="E112" s="30" t="s">
        <v>202</v>
      </c>
      <c r="F112" s="31" t="s">
        <v>68</v>
      </c>
      <c r="G112" s="32">
        <v>4213.7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203</v>
      </c>
    </row>
    <row r="114" spans="1:5" ht="25.5">
      <c r="A114" s="39" t="s">
        <v>52</v>
      </c>
      <c r="E114" s="38" t="s">
        <v>204</v>
      </c>
    </row>
    <row r="115" spans="1:16" ht="12.75">
      <c r="A115" s="25" t="s">
        <v>45</v>
      </c>
      <c r="B115" s="29" t="s">
        <v>205</v>
      </c>
      <c r="C115" s="29" t="s">
        <v>206</v>
      </c>
      <c r="D115" s="25" t="s">
        <v>61</v>
      </c>
      <c r="E115" s="30" t="s">
        <v>207</v>
      </c>
      <c r="F115" s="31" t="s">
        <v>68</v>
      </c>
      <c r="G115" s="32">
        <v>4116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25.5">
      <c r="A116" s="35" t="s">
        <v>50</v>
      </c>
      <c r="E116" s="36" t="s">
        <v>208</v>
      </c>
    </row>
    <row r="117" spans="1:5" ht="25.5">
      <c r="A117" s="39" t="s">
        <v>52</v>
      </c>
      <c r="E117" s="38" t="s">
        <v>209</v>
      </c>
    </row>
    <row r="118" spans="1:16" ht="12.75">
      <c r="A118" s="25" t="s">
        <v>45</v>
      </c>
      <c r="B118" s="29" t="s">
        <v>210</v>
      </c>
      <c r="C118" s="29" t="s">
        <v>211</v>
      </c>
      <c r="D118" s="25" t="s">
        <v>61</v>
      </c>
      <c r="E118" s="30" t="s">
        <v>212</v>
      </c>
      <c r="F118" s="31" t="s">
        <v>68</v>
      </c>
      <c r="G118" s="32">
        <v>4116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25.5">
      <c r="A119" s="35" t="s">
        <v>50</v>
      </c>
      <c r="E119" s="36" t="s">
        <v>213</v>
      </c>
    </row>
    <row r="120" spans="1:5" ht="25.5">
      <c r="A120" s="39" t="s">
        <v>52</v>
      </c>
      <c r="E120" s="38" t="s">
        <v>209</v>
      </c>
    </row>
    <row r="121" spans="1:16" ht="12.75">
      <c r="A121" s="25" t="s">
        <v>45</v>
      </c>
      <c r="B121" s="29" t="s">
        <v>214</v>
      </c>
      <c r="C121" s="29" t="s">
        <v>215</v>
      </c>
      <c r="D121" s="25" t="s">
        <v>61</v>
      </c>
      <c r="E121" s="30" t="s">
        <v>216</v>
      </c>
      <c r="F121" s="31" t="s">
        <v>68</v>
      </c>
      <c r="G121" s="32">
        <v>63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25.5">
      <c r="A122" s="35" t="s">
        <v>50</v>
      </c>
      <c r="E122" s="36" t="s">
        <v>217</v>
      </c>
    </row>
    <row r="123" spans="1:5" ht="38.25">
      <c r="A123" s="39" t="s">
        <v>52</v>
      </c>
      <c r="E123" s="38" t="s">
        <v>218</v>
      </c>
    </row>
    <row r="124" spans="1:16" ht="12.75">
      <c r="A124" s="25" t="s">
        <v>45</v>
      </c>
      <c r="B124" s="29" t="s">
        <v>219</v>
      </c>
      <c r="C124" s="29" t="s">
        <v>220</v>
      </c>
      <c r="D124" s="25" t="s">
        <v>61</v>
      </c>
      <c r="E124" s="30" t="s">
        <v>221</v>
      </c>
      <c r="F124" s="31" t="s">
        <v>68</v>
      </c>
      <c r="G124" s="32">
        <v>4.3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25.5">
      <c r="A125" s="35" t="s">
        <v>50</v>
      </c>
      <c r="E125" s="36" t="s">
        <v>222</v>
      </c>
    </row>
    <row r="126" spans="1:5" ht="25.5">
      <c r="A126" s="39" t="s">
        <v>52</v>
      </c>
      <c r="E126" s="38" t="s">
        <v>223</v>
      </c>
    </row>
    <row r="127" spans="1:16" ht="12.75">
      <c r="A127" s="25" t="s">
        <v>45</v>
      </c>
      <c r="B127" s="29" t="s">
        <v>224</v>
      </c>
      <c r="C127" s="29" t="s">
        <v>225</v>
      </c>
      <c r="D127" s="25" t="s">
        <v>61</v>
      </c>
      <c r="E127" s="30" t="s">
        <v>226</v>
      </c>
      <c r="F127" s="31" t="s">
        <v>68</v>
      </c>
      <c r="G127" s="32">
        <v>315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227</v>
      </c>
    </row>
    <row r="129" spans="1:5" ht="38.25">
      <c r="A129" s="37" t="s">
        <v>52</v>
      </c>
      <c r="E129" s="38" t="s">
        <v>228</v>
      </c>
    </row>
    <row r="130" spans="1:18" ht="12.75" customHeight="1">
      <c r="A130" s="6" t="s">
        <v>43</v>
      </c>
      <c r="B130" s="6"/>
      <c r="C130" s="41" t="s">
        <v>80</v>
      </c>
      <c r="D130" s="6"/>
      <c r="E130" s="27" t="s">
        <v>229</v>
      </c>
      <c r="F130" s="6"/>
      <c r="G130" s="6"/>
      <c r="H130" s="6"/>
      <c r="I130" s="42">
        <f>0+Q130</f>
      </c>
      <c r="O130">
        <f>0+R130</f>
      </c>
      <c r="Q130">
        <f>0+I131+I134+I137+I140+I143</f>
      </c>
      <c r="R130">
        <f>0+O131+O134+O137+O140+O143</f>
      </c>
    </row>
    <row r="131" spans="1:16" ht="12.75">
      <c r="A131" s="25" t="s">
        <v>45</v>
      </c>
      <c r="B131" s="29" t="s">
        <v>230</v>
      </c>
      <c r="C131" s="29" t="s">
        <v>231</v>
      </c>
      <c r="D131" s="25" t="s">
        <v>61</v>
      </c>
      <c r="E131" s="30" t="s">
        <v>232</v>
      </c>
      <c r="F131" s="31" t="s">
        <v>94</v>
      </c>
      <c r="G131" s="32">
        <v>24.2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25.5">
      <c r="A132" s="35" t="s">
        <v>50</v>
      </c>
      <c r="E132" s="36" t="s">
        <v>233</v>
      </c>
    </row>
    <row r="133" spans="1:5" ht="25.5">
      <c r="A133" s="39" t="s">
        <v>52</v>
      </c>
      <c r="E133" s="38" t="s">
        <v>234</v>
      </c>
    </row>
    <row r="134" spans="1:16" ht="12.75">
      <c r="A134" s="25" t="s">
        <v>45</v>
      </c>
      <c r="B134" s="29" t="s">
        <v>235</v>
      </c>
      <c r="C134" s="29" t="s">
        <v>236</v>
      </c>
      <c r="D134" s="25" t="s">
        <v>61</v>
      </c>
      <c r="E134" s="30" t="s">
        <v>237</v>
      </c>
      <c r="F134" s="31" t="s">
        <v>238</v>
      </c>
      <c r="G134" s="32">
        <v>2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239</v>
      </c>
    </row>
    <row r="136" spans="1:5" ht="25.5">
      <c r="A136" s="39" t="s">
        <v>52</v>
      </c>
      <c r="E136" s="38" t="s">
        <v>240</v>
      </c>
    </row>
    <row r="137" spans="1:16" ht="12.75">
      <c r="A137" s="25" t="s">
        <v>45</v>
      </c>
      <c r="B137" s="29" t="s">
        <v>241</v>
      </c>
      <c r="C137" s="29" t="s">
        <v>242</v>
      </c>
      <c r="D137" s="25" t="s">
        <v>61</v>
      </c>
      <c r="E137" s="30" t="s">
        <v>243</v>
      </c>
      <c r="F137" s="31" t="s">
        <v>238</v>
      </c>
      <c r="G137" s="32">
        <v>1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61</v>
      </c>
    </row>
    <row r="139" spans="1:5" ht="25.5">
      <c r="A139" s="39" t="s">
        <v>52</v>
      </c>
      <c r="E139" s="38" t="s">
        <v>244</v>
      </c>
    </row>
    <row r="140" spans="1:16" ht="12.75">
      <c r="A140" s="25" t="s">
        <v>45</v>
      </c>
      <c r="B140" s="29" t="s">
        <v>245</v>
      </c>
      <c r="C140" s="29" t="s">
        <v>246</v>
      </c>
      <c r="D140" s="25" t="s">
        <v>61</v>
      </c>
      <c r="E140" s="30" t="s">
        <v>247</v>
      </c>
      <c r="F140" s="31" t="s">
        <v>238</v>
      </c>
      <c r="G140" s="32">
        <v>27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25.5">
      <c r="A141" s="35" t="s">
        <v>50</v>
      </c>
      <c r="E141" s="36" t="s">
        <v>248</v>
      </c>
    </row>
    <row r="142" spans="1:5" ht="12.75">
      <c r="A142" s="39" t="s">
        <v>52</v>
      </c>
      <c r="E142" s="38" t="s">
        <v>61</v>
      </c>
    </row>
    <row r="143" spans="1:16" ht="12.75">
      <c r="A143" s="25" t="s">
        <v>45</v>
      </c>
      <c r="B143" s="29" t="s">
        <v>249</v>
      </c>
      <c r="C143" s="29" t="s">
        <v>250</v>
      </c>
      <c r="D143" s="25" t="s">
        <v>61</v>
      </c>
      <c r="E143" s="30" t="s">
        <v>251</v>
      </c>
      <c r="F143" s="31" t="s">
        <v>238</v>
      </c>
      <c r="G143" s="32">
        <v>3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61</v>
      </c>
    </row>
    <row r="145" spans="1:5" ht="89.25">
      <c r="A145" s="37" t="s">
        <v>52</v>
      </c>
      <c r="E145" s="38" t="s">
        <v>252</v>
      </c>
    </row>
    <row r="146" spans="1:18" ht="12.75" customHeight="1">
      <c r="A146" s="6" t="s">
        <v>43</v>
      </c>
      <c r="B146" s="6"/>
      <c r="C146" s="41" t="s">
        <v>40</v>
      </c>
      <c r="D146" s="6"/>
      <c r="E146" s="27" t="s">
        <v>253</v>
      </c>
      <c r="F146" s="6"/>
      <c r="G146" s="6"/>
      <c r="H146" s="6"/>
      <c r="I146" s="42">
        <f>0+Q146</f>
      </c>
      <c r="O146">
        <f>0+R146</f>
      </c>
      <c r="Q146">
        <f>0+I147+I150+I153+I156+I159+I162+I165+I168+I171</f>
      </c>
      <c r="R146">
        <f>0+O147+O150+O153+O156+O159+O162+O165+O168+O171</f>
      </c>
    </row>
    <row r="147" spans="1:16" ht="12.75">
      <c r="A147" s="25" t="s">
        <v>45</v>
      </c>
      <c r="B147" s="29" t="s">
        <v>254</v>
      </c>
      <c r="C147" s="29" t="s">
        <v>255</v>
      </c>
      <c r="D147" s="25" t="s">
        <v>61</v>
      </c>
      <c r="E147" s="30" t="s">
        <v>256</v>
      </c>
      <c r="F147" s="31" t="s">
        <v>94</v>
      </c>
      <c r="G147" s="32">
        <v>29.04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61</v>
      </c>
    </row>
    <row r="149" spans="1:5" ht="38.25">
      <c r="A149" s="39" t="s">
        <v>52</v>
      </c>
      <c r="E149" s="38" t="s">
        <v>257</v>
      </c>
    </row>
    <row r="150" spans="1:16" ht="12.75">
      <c r="A150" s="25" t="s">
        <v>45</v>
      </c>
      <c r="B150" s="29" t="s">
        <v>258</v>
      </c>
      <c r="C150" s="29" t="s">
        <v>259</v>
      </c>
      <c r="D150" s="25" t="s">
        <v>61</v>
      </c>
      <c r="E150" s="30" t="s">
        <v>260</v>
      </c>
      <c r="F150" s="31" t="s">
        <v>94</v>
      </c>
      <c r="G150" s="32">
        <v>145.2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227</v>
      </c>
    </row>
    <row r="152" spans="1:5" ht="38.25">
      <c r="A152" s="39" t="s">
        <v>52</v>
      </c>
      <c r="E152" s="38" t="s">
        <v>261</v>
      </c>
    </row>
    <row r="153" spans="1:16" ht="12.75">
      <c r="A153" s="25" t="s">
        <v>45</v>
      </c>
      <c r="B153" s="29" t="s">
        <v>262</v>
      </c>
      <c r="C153" s="29" t="s">
        <v>263</v>
      </c>
      <c r="D153" s="25" t="s">
        <v>61</v>
      </c>
      <c r="E153" s="30" t="s">
        <v>264</v>
      </c>
      <c r="F153" s="31" t="s">
        <v>94</v>
      </c>
      <c r="G153" s="32">
        <v>2.1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25.5">
      <c r="A154" s="35" t="s">
        <v>50</v>
      </c>
      <c r="E154" s="36" t="s">
        <v>265</v>
      </c>
    </row>
    <row r="155" spans="1:5" ht="25.5">
      <c r="A155" s="39" t="s">
        <v>52</v>
      </c>
      <c r="E155" s="38" t="s">
        <v>266</v>
      </c>
    </row>
    <row r="156" spans="1:16" ht="12.75">
      <c r="A156" s="25" t="s">
        <v>45</v>
      </c>
      <c r="B156" s="29" t="s">
        <v>267</v>
      </c>
      <c r="C156" s="29" t="s">
        <v>268</v>
      </c>
      <c r="D156" s="25" t="s">
        <v>61</v>
      </c>
      <c r="E156" s="30" t="s">
        <v>269</v>
      </c>
      <c r="F156" s="31" t="s">
        <v>94</v>
      </c>
      <c r="G156" s="32">
        <v>113.3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270</v>
      </c>
    </row>
    <row r="158" spans="1:5" ht="25.5">
      <c r="A158" s="39" t="s">
        <v>52</v>
      </c>
      <c r="E158" s="38" t="s">
        <v>271</v>
      </c>
    </row>
    <row r="159" spans="1:16" ht="12.75">
      <c r="A159" s="25" t="s">
        <v>45</v>
      </c>
      <c r="B159" s="29" t="s">
        <v>272</v>
      </c>
      <c r="C159" s="29" t="s">
        <v>273</v>
      </c>
      <c r="D159" s="25" t="s">
        <v>61</v>
      </c>
      <c r="E159" s="30" t="s">
        <v>274</v>
      </c>
      <c r="F159" s="31" t="s">
        <v>94</v>
      </c>
      <c r="G159" s="32">
        <v>113.3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25.5">
      <c r="A160" s="35" t="s">
        <v>50</v>
      </c>
      <c r="E160" s="36" t="s">
        <v>275</v>
      </c>
    </row>
    <row r="161" spans="1:5" ht="38.25">
      <c r="A161" s="39" t="s">
        <v>52</v>
      </c>
      <c r="E161" s="38" t="s">
        <v>96</v>
      </c>
    </row>
    <row r="162" spans="1:16" ht="12.75">
      <c r="A162" s="25" t="s">
        <v>45</v>
      </c>
      <c r="B162" s="29" t="s">
        <v>276</v>
      </c>
      <c r="C162" s="29" t="s">
        <v>277</v>
      </c>
      <c r="D162" s="25" t="s">
        <v>61</v>
      </c>
      <c r="E162" s="30" t="s">
        <v>278</v>
      </c>
      <c r="F162" s="31" t="s">
        <v>94</v>
      </c>
      <c r="G162" s="32">
        <v>193.2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61</v>
      </c>
    </row>
    <row r="164" spans="1:5" ht="38.25">
      <c r="A164" s="39" t="s">
        <v>52</v>
      </c>
      <c r="E164" s="38" t="s">
        <v>279</v>
      </c>
    </row>
    <row r="165" spans="1:16" ht="25.5">
      <c r="A165" s="25" t="s">
        <v>45</v>
      </c>
      <c r="B165" s="29" t="s">
        <v>280</v>
      </c>
      <c r="C165" s="29" t="s">
        <v>281</v>
      </c>
      <c r="D165" s="25" t="s">
        <v>61</v>
      </c>
      <c r="E165" s="30" t="s">
        <v>282</v>
      </c>
      <c r="F165" s="31" t="s">
        <v>68</v>
      </c>
      <c r="G165" s="32">
        <v>21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283</v>
      </c>
    </row>
    <row r="167" spans="1:5" ht="51">
      <c r="A167" s="39" t="s">
        <v>52</v>
      </c>
      <c r="E167" s="38" t="s">
        <v>284</v>
      </c>
    </row>
    <row r="168" spans="1:16" ht="12.75">
      <c r="A168" s="25" t="s">
        <v>45</v>
      </c>
      <c r="B168" s="29" t="s">
        <v>285</v>
      </c>
      <c r="C168" s="29" t="s">
        <v>286</v>
      </c>
      <c r="D168" s="25" t="s">
        <v>61</v>
      </c>
      <c r="E168" s="30" t="s">
        <v>287</v>
      </c>
      <c r="F168" s="31" t="s">
        <v>77</v>
      </c>
      <c r="G168" s="32">
        <v>15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38.25">
      <c r="A169" s="35" t="s">
        <v>50</v>
      </c>
      <c r="E169" s="36" t="s">
        <v>288</v>
      </c>
    </row>
    <row r="170" spans="1:5" ht="38.25">
      <c r="A170" s="39" t="s">
        <v>52</v>
      </c>
      <c r="E170" s="38" t="s">
        <v>289</v>
      </c>
    </row>
    <row r="171" spans="1:16" ht="12.75">
      <c r="A171" s="25" t="s">
        <v>45</v>
      </c>
      <c r="B171" s="29" t="s">
        <v>290</v>
      </c>
      <c r="C171" s="29" t="s">
        <v>291</v>
      </c>
      <c r="D171" s="25" t="s">
        <v>61</v>
      </c>
      <c r="E171" s="30" t="s">
        <v>292</v>
      </c>
      <c r="F171" s="31" t="s">
        <v>77</v>
      </c>
      <c r="G171" s="32">
        <v>11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38.25">
      <c r="A172" s="35" t="s">
        <v>50</v>
      </c>
      <c r="E172" s="36" t="s">
        <v>288</v>
      </c>
    </row>
    <row r="173" spans="1:5" ht="38.25">
      <c r="A173" s="37" t="s">
        <v>52</v>
      </c>
      <c r="E173" s="38" t="s">
        <v>293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294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294</v>
      </c>
      <c r="D4" s="6"/>
      <c r="E4" s="18" t="s">
        <v>295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45</v>
      </c>
      <c r="B9" s="29" t="s">
        <v>29</v>
      </c>
      <c r="C9" s="29" t="s">
        <v>296</v>
      </c>
      <c r="D9" s="25" t="s">
        <v>47</v>
      </c>
      <c r="E9" s="30" t="s">
        <v>297</v>
      </c>
      <c r="F9" s="31" t="s">
        <v>298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02">
      <c r="A10" s="35" t="s">
        <v>50</v>
      </c>
      <c r="E10" s="36" t="s">
        <v>299</v>
      </c>
    </row>
    <row r="11" spans="1:5" ht="12.75">
      <c r="A11" s="39" t="s">
        <v>52</v>
      </c>
      <c r="E11" s="38" t="s">
        <v>61</v>
      </c>
    </row>
    <row r="12" spans="1:16" ht="12.75">
      <c r="A12" s="25" t="s">
        <v>45</v>
      </c>
      <c r="B12" s="29" t="s">
        <v>23</v>
      </c>
      <c r="C12" s="29" t="s">
        <v>296</v>
      </c>
      <c r="D12" s="25" t="s">
        <v>54</v>
      </c>
      <c r="E12" s="30" t="s">
        <v>297</v>
      </c>
      <c r="F12" s="31" t="s">
        <v>298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02">
      <c r="A13" s="35" t="s">
        <v>50</v>
      </c>
      <c r="E13" s="36" t="s">
        <v>300</v>
      </c>
    </row>
    <row r="14" spans="1:5" ht="12.75">
      <c r="A14" s="39" t="s">
        <v>52</v>
      </c>
      <c r="E14" s="38" t="s">
        <v>61</v>
      </c>
    </row>
    <row r="15" spans="1:16" ht="12.75">
      <c r="A15" s="25" t="s">
        <v>45</v>
      </c>
      <c r="B15" s="29" t="s">
        <v>22</v>
      </c>
      <c r="C15" s="29" t="s">
        <v>301</v>
      </c>
      <c r="D15" s="25" t="s">
        <v>61</v>
      </c>
      <c r="E15" s="30" t="s">
        <v>302</v>
      </c>
      <c r="F15" s="31" t="s">
        <v>298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25.5">
      <c r="A16" s="35" t="s">
        <v>50</v>
      </c>
      <c r="E16" s="36" t="s">
        <v>303</v>
      </c>
    </row>
    <row r="17" spans="1:5" ht="12.75">
      <c r="A17" s="39" t="s">
        <v>52</v>
      </c>
      <c r="E17" s="38" t="s">
        <v>61</v>
      </c>
    </row>
    <row r="18" spans="1:16" ht="12.75">
      <c r="A18" s="25" t="s">
        <v>45</v>
      </c>
      <c r="B18" s="29" t="s">
        <v>33</v>
      </c>
      <c r="C18" s="29" t="s">
        <v>304</v>
      </c>
      <c r="D18" s="25" t="s">
        <v>61</v>
      </c>
      <c r="E18" s="30" t="s">
        <v>305</v>
      </c>
      <c r="F18" s="31" t="s">
        <v>298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306</v>
      </c>
    </row>
    <row r="20" spans="1:5" ht="12.75">
      <c r="A20" s="37" t="s">
        <v>52</v>
      </c>
      <c r="E20" s="38" t="s">
        <v>61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307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307</v>
      </c>
      <c r="D4" s="6"/>
      <c r="E4" s="18" t="s">
        <v>308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253</v>
      </c>
      <c r="F8" s="19"/>
      <c r="G8" s="19"/>
      <c r="H8" s="19"/>
      <c r="I8" s="28">
        <f>0+Q8</f>
      </c>
      <c r="O8">
        <f>0+R8</f>
      </c>
      <c r="Q8">
        <f>0+I9+I12+I15+I18+I21+I24+I27+I30+I33</f>
      </c>
      <c r="R8">
        <f>0+O9+O12+O15+O18+O21+O24+O27+O30+O33</f>
      </c>
    </row>
    <row r="9" spans="1:16" ht="12.75">
      <c r="A9" s="25" t="s">
        <v>45</v>
      </c>
      <c r="B9" s="29" t="s">
        <v>29</v>
      </c>
      <c r="C9" s="29" t="s">
        <v>309</v>
      </c>
      <c r="D9" s="25" t="s">
        <v>61</v>
      </c>
      <c r="E9" s="30" t="s">
        <v>310</v>
      </c>
      <c r="F9" s="31" t="s">
        <v>238</v>
      </c>
      <c r="G9" s="32">
        <v>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61</v>
      </c>
    </row>
    <row r="11" spans="1:5" ht="25.5">
      <c r="A11" s="39" t="s">
        <v>52</v>
      </c>
      <c r="E11" s="38" t="s">
        <v>311</v>
      </c>
    </row>
    <row r="12" spans="1:16" ht="12.75">
      <c r="A12" s="25" t="s">
        <v>45</v>
      </c>
      <c r="B12" s="29" t="s">
        <v>23</v>
      </c>
      <c r="C12" s="29" t="s">
        <v>312</v>
      </c>
      <c r="D12" s="25" t="s">
        <v>61</v>
      </c>
      <c r="E12" s="30" t="s">
        <v>313</v>
      </c>
      <c r="F12" s="31" t="s">
        <v>238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61</v>
      </c>
    </row>
    <row r="14" spans="1:5" ht="38.25">
      <c r="A14" s="39" t="s">
        <v>52</v>
      </c>
      <c r="E14" s="38" t="s">
        <v>314</v>
      </c>
    </row>
    <row r="15" spans="1:16" ht="25.5">
      <c r="A15" s="25" t="s">
        <v>45</v>
      </c>
      <c r="B15" s="29" t="s">
        <v>22</v>
      </c>
      <c r="C15" s="29" t="s">
        <v>315</v>
      </c>
      <c r="D15" s="25" t="s">
        <v>61</v>
      </c>
      <c r="E15" s="30" t="s">
        <v>316</v>
      </c>
      <c r="F15" s="31" t="s">
        <v>238</v>
      </c>
      <c r="G15" s="32">
        <v>12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61</v>
      </c>
    </row>
    <row r="17" spans="1:5" ht="76.5">
      <c r="A17" s="39" t="s">
        <v>52</v>
      </c>
      <c r="E17" s="38" t="s">
        <v>317</v>
      </c>
    </row>
    <row r="18" spans="1:16" ht="12.75">
      <c r="A18" s="25" t="s">
        <v>45</v>
      </c>
      <c r="B18" s="29" t="s">
        <v>33</v>
      </c>
      <c r="C18" s="29" t="s">
        <v>318</v>
      </c>
      <c r="D18" s="25" t="s">
        <v>61</v>
      </c>
      <c r="E18" s="30" t="s">
        <v>319</v>
      </c>
      <c r="F18" s="31" t="s">
        <v>238</v>
      </c>
      <c r="G18" s="32">
        <v>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320</v>
      </c>
    </row>
    <row r="20" spans="1:5" ht="127.5">
      <c r="A20" s="39" t="s">
        <v>52</v>
      </c>
      <c r="E20" s="38" t="s">
        <v>321</v>
      </c>
    </row>
    <row r="21" spans="1:16" ht="12.75">
      <c r="A21" s="25" t="s">
        <v>45</v>
      </c>
      <c r="B21" s="29" t="s">
        <v>35</v>
      </c>
      <c r="C21" s="29" t="s">
        <v>322</v>
      </c>
      <c r="D21" s="25" t="s">
        <v>61</v>
      </c>
      <c r="E21" s="30" t="s">
        <v>323</v>
      </c>
      <c r="F21" s="31" t="s">
        <v>238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320</v>
      </c>
    </row>
    <row r="23" spans="1:5" ht="38.25">
      <c r="A23" s="39" t="s">
        <v>52</v>
      </c>
      <c r="E23" s="38" t="s">
        <v>324</v>
      </c>
    </row>
    <row r="24" spans="1:16" ht="25.5">
      <c r="A24" s="25" t="s">
        <v>45</v>
      </c>
      <c r="B24" s="29" t="s">
        <v>37</v>
      </c>
      <c r="C24" s="29" t="s">
        <v>325</v>
      </c>
      <c r="D24" s="25" t="s">
        <v>61</v>
      </c>
      <c r="E24" s="30" t="s">
        <v>326</v>
      </c>
      <c r="F24" s="31" t="s">
        <v>68</v>
      </c>
      <c r="G24" s="32">
        <v>173.5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51">
      <c r="A25" s="35" t="s">
        <v>50</v>
      </c>
      <c r="E25" s="36" t="s">
        <v>327</v>
      </c>
    </row>
    <row r="26" spans="1:5" ht="25.5">
      <c r="A26" s="39" t="s">
        <v>52</v>
      </c>
      <c r="E26" s="38" t="s">
        <v>328</v>
      </c>
    </row>
    <row r="27" spans="1:16" ht="25.5">
      <c r="A27" s="25" t="s">
        <v>45</v>
      </c>
      <c r="B27" s="29" t="s">
        <v>74</v>
      </c>
      <c r="C27" s="29" t="s">
        <v>329</v>
      </c>
      <c r="D27" s="25" t="s">
        <v>61</v>
      </c>
      <c r="E27" s="30" t="s">
        <v>330</v>
      </c>
      <c r="F27" s="31" t="s">
        <v>68</v>
      </c>
      <c r="G27" s="32">
        <v>12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63.75">
      <c r="A28" s="35" t="s">
        <v>50</v>
      </c>
      <c r="E28" s="36" t="s">
        <v>331</v>
      </c>
    </row>
    <row r="29" spans="1:5" ht="25.5">
      <c r="A29" s="39" t="s">
        <v>52</v>
      </c>
      <c r="E29" s="38" t="s">
        <v>332</v>
      </c>
    </row>
    <row r="30" spans="1:16" ht="25.5">
      <c r="A30" s="25" t="s">
        <v>45</v>
      </c>
      <c r="B30" s="29" t="s">
        <v>80</v>
      </c>
      <c r="C30" s="29" t="s">
        <v>333</v>
      </c>
      <c r="D30" s="25" t="s">
        <v>61</v>
      </c>
      <c r="E30" s="30" t="s">
        <v>334</v>
      </c>
      <c r="F30" s="31" t="s">
        <v>68</v>
      </c>
      <c r="G30" s="32">
        <v>161.5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76.5">
      <c r="A31" s="35" t="s">
        <v>50</v>
      </c>
      <c r="E31" s="36" t="s">
        <v>335</v>
      </c>
    </row>
    <row r="32" spans="1:5" ht="25.5">
      <c r="A32" s="39" t="s">
        <v>52</v>
      </c>
      <c r="E32" s="38" t="s">
        <v>336</v>
      </c>
    </row>
    <row r="33" spans="1:16" ht="12.75">
      <c r="A33" s="25" t="s">
        <v>45</v>
      </c>
      <c r="B33" s="29" t="s">
        <v>40</v>
      </c>
      <c r="C33" s="29" t="s">
        <v>337</v>
      </c>
      <c r="D33" s="25" t="s">
        <v>61</v>
      </c>
      <c r="E33" s="30" t="s">
        <v>338</v>
      </c>
      <c r="F33" s="31" t="s">
        <v>68</v>
      </c>
      <c r="G33" s="32">
        <v>3920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339</v>
      </c>
    </row>
    <row r="35" spans="1:5" ht="25.5">
      <c r="A35" s="37" t="s">
        <v>52</v>
      </c>
      <c r="E35" s="38" t="s">
        <v>340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341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341</v>
      </c>
      <c r="D4" s="6"/>
      <c r="E4" s="18" t="s">
        <v>342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343</v>
      </c>
      <c r="D9" s="25" t="s">
        <v>61</v>
      </c>
      <c r="E9" s="30" t="s">
        <v>344</v>
      </c>
      <c r="F9" s="31" t="s">
        <v>298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51">
      <c r="A10" s="35" t="s">
        <v>50</v>
      </c>
      <c r="E10" s="36" t="s">
        <v>345</v>
      </c>
    </row>
    <row r="11" spans="1:5" ht="12.75">
      <c r="A11" s="37" t="s">
        <v>52</v>
      </c>
      <c r="E11" s="38" t="s">
        <v>61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346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346</v>
      </c>
      <c r="D4" s="6"/>
      <c r="E4" s="18" t="s">
        <v>347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</f>
      </c>
      <c r="R8">
        <f>0+O9+O12+O15+O18+O21+O24+O27+O30+O33+O36+O39+O42+O45+O48</f>
      </c>
    </row>
    <row r="9" spans="1:16" ht="12.75">
      <c r="A9" s="25" t="s">
        <v>45</v>
      </c>
      <c r="B9" s="29" t="s">
        <v>29</v>
      </c>
      <c r="C9" s="29" t="s">
        <v>348</v>
      </c>
      <c r="D9" s="25" t="s">
        <v>61</v>
      </c>
      <c r="E9" s="30" t="s">
        <v>349</v>
      </c>
      <c r="F9" s="31" t="s">
        <v>298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25.5">
      <c r="A10" s="35" t="s">
        <v>50</v>
      </c>
      <c r="E10" s="36" t="s">
        <v>350</v>
      </c>
    </row>
    <row r="11" spans="1:5" ht="12.75">
      <c r="A11" s="39" t="s">
        <v>52</v>
      </c>
      <c r="E11" s="38" t="s">
        <v>61</v>
      </c>
    </row>
    <row r="12" spans="1:16" ht="12.75">
      <c r="A12" s="25" t="s">
        <v>45</v>
      </c>
      <c r="B12" s="29" t="s">
        <v>23</v>
      </c>
      <c r="C12" s="29" t="s">
        <v>296</v>
      </c>
      <c r="D12" s="25" t="s">
        <v>61</v>
      </c>
      <c r="E12" s="30" t="s">
        <v>297</v>
      </c>
      <c r="F12" s="31" t="s">
        <v>298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76.5">
      <c r="A13" s="35" t="s">
        <v>50</v>
      </c>
      <c r="E13" s="36" t="s">
        <v>351</v>
      </c>
    </row>
    <row r="14" spans="1:5" ht="12.75">
      <c r="A14" s="39" t="s">
        <v>52</v>
      </c>
      <c r="E14" s="38" t="s">
        <v>61</v>
      </c>
    </row>
    <row r="15" spans="1:16" ht="12.75">
      <c r="A15" s="25" t="s">
        <v>45</v>
      </c>
      <c r="B15" s="29" t="s">
        <v>22</v>
      </c>
      <c r="C15" s="29" t="s">
        <v>343</v>
      </c>
      <c r="D15" s="25" t="s">
        <v>61</v>
      </c>
      <c r="E15" s="30" t="s">
        <v>344</v>
      </c>
      <c r="F15" s="31" t="s">
        <v>298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25.5">
      <c r="A16" s="35" t="s">
        <v>50</v>
      </c>
      <c r="E16" s="36" t="s">
        <v>352</v>
      </c>
    </row>
    <row r="17" spans="1:5" ht="12.75">
      <c r="A17" s="39" t="s">
        <v>52</v>
      </c>
      <c r="E17" s="38" t="s">
        <v>61</v>
      </c>
    </row>
    <row r="18" spans="1:16" ht="12.75">
      <c r="A18" s="25" t="s">
        <v>45</v>
      </c>
      <c r="B18" s="29" t="s">
        <v>33</v>
      </c>
      <c r="C18" s="29" t="s">
        <v>353</v>
      </c>
      <c r="D18" s="25" t="s">
        <v>61</v>
      </c>
      <c r="E18" s="30" t="s">
        <v>354</v>
      </c>
      <c r="F18" s="31" t="s">
        <v>298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355</v>
      </c>
    </row>
    <row r="20" spans="1:5" ht="12.75">
      <c r="A20" s="39" t="s">
        <v>52</v>
      </c>
      <c r="E20" s="38" t="s">
        <v>61</v>
      </c>
    </row>
    <row r="21" spans="1:16" ht="12.75">
      <c r="A21" s="25" t="s">
        <v>45</v>
      </c>
      <c r="B21" s="29" t="s">
        <v>35</v>
      </c>
      <c r="C21" s="29" t="s">
        <v>356</v>
      </c>
      <c r="D21" s="25" t="s">
        <v>61</v>
      </c>
      <c r="E21" s="30" t="s">
        <v>357</v>
      </c>
      <c r="F21" s="31" t="s">
        <v>358</v>
      </c>
      <c r="G21" s="32">
        <v>6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359</v>
      </c>
    </row>
    <row r="23" spans="1:5" ht="12.75">
      <c r="A23" s="39" t="s">
        <v>52</v>
      </c>
      <c r="E23" s="38" t="s">
        <v>61</v>
      </c>
    </row>
    <row r="24" spans="1:16" ht="12.75">
      <c r="A24" s="25" t="s">
        <v>45</v>
      </c>
      <c r="B24" s="29" t="s">
        <v>37</v>
      </c>
      <c r="C24" s="29" t="s">
        <v>360</v>
      </c>
      <c r="D24" s="25" t="s">
        <v>61</v>
      </c>
      <c r="E24" s="30" t="s">
        <v>361</v>
      </c>
      <c r="F24" s="31" t="s">
        <v>298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61</v>
      </c>
    </row>
    <row r="26" spans="1:5" ht="12.75">
      <c r="A26" s="39" t="s">
        <v>52</v>
      </c>
      <c r="E26" s="38" t="s">
        <v>61</v>
      </c>
    </row>
    <row r="27" spans="1:16" ht="12.75">
      <c r="A27" s="25" t="s">
        <v>45</v>
      </c>
      <c r="B27" s="29" t="s">
        <v>74</v>
      </c>
      <c r="C27" s="29" t="s">
        <v>362</v>
      </c>
      <c r="D27" s="25" t="s">
        <v>61</v>
      </c>
      <c r="E27" s="30" t="s">
        <v>363</v>
      </c>
      <c r="F27" s="31" t="s">
        <v>298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12.75">
      <c r="A28" s="35" t="s">
        <v>50</v>
      </c>
      <c r="E28" s="36" t="s">
        <v>364</v>
      </c>
    </row>
    <row r="29" spans="1:5" ht="12.75">
      <c r="A29" s="39" t="s">
        <v>52</v>
      </c>
      <c r="E29" s="38" t="s">
        <v>61</v>
      </c>
    </row>
    <row r="30" spans="1:16" ht="12.75">
      <c r="A30" s="25" t="s">
        <v>45</v>
      </c>
      <c r="B30" s="29" t="s">
        <v>80</v>
      </c>
      <c r="C30" s="29" t="s">
        <v>365</v>
      </c>
      <c r="D30" s="25" t="s">
        <v>61</v>
      </c>
      <c r="E30" s="30" t="s">
        <v>366</v>
      </c>
      <c r="F30" s="31" t="s">
        <v>358</v>
      </c>
      <c r="G30" s="32">
        <v>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61</v>
      </c>
    </row>
    <row r="32" spans="1:5" ht="12.75">
      <c r="A32" s="39" t="s">
        <v>52</v>
      </c>
      <c r="E32" s="38" t="s">
        <v>61</v>
      </c>
    </row>
    <row r="33" spans="1:16" ht="12.75">
      <c r="A33" s="25" t="s">
        <v>45</v>
      </c>
      <c r="B33" s="29" t="s">
        <v>40</v>
      </c>
      <c r="C33" s="29" t="s">
        <v>367</v>
      </c>
      <c r="D33" s="25" t="s">
        <v>61</v>
      </c>
      <c r="E33" s="30" t="s">
        <v>368</v>
      </c>
      <c r="F33" s="31" t="s">
        <v>298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369</v>
      </c>
    </row>
    <row r="35" spans="1:5" ht="12.75">
      <c r="A35" s="39" t="s">
        <v>52</v>
      </c>
      <c r="E35" s="38" t="s">
        <v>61</v>
      </c>
    </row>
    <row r="36" spans="1:16" ht="12.75">
      <c r="A36" s="25" t="s">
        <v>45</v>
      </c>
      <c r="B36" s="29" t="s">
        <v>42</v>
      </c>
      <c r="C36" s="29" t="s">
        <v>370</v>
      </c>
      <c r="D36" s="25" t="s">
        <v>61</v>
      </c>
      <c r="E36" s="30" t="s">
        <v>371</v>
      </c>
      <c r="F36" s="31" t="s">
        <v>298</v>
      </c>
      <c r="G36" s="32">
        <v>1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372</v>
      </c>
    </row>
    <row r="38" spans="1:5" ht="12.75">
      <c r="A38" s="39" t="s">
        <v>52</v>
      </c>
      <c r="E38" s="38" t="s">
        <v>61</v>
      </c>
    </row>
    <row r="39" spans="1:16" ht="12.75">
      <c r="A39" s="25" t="s">
        <v>45</v>
      </c>
      <c r="B39" s="29" t="s">
        <v>91</v>
      </c>
      <c r="C39" s="29" t="s">
        <v>373</v>
      </c>
      <c r="D39" s="25" t="s">
        <v>61</v>
      </c>
      <c r="E39" s="30" t="s">
        <v>374</v>
      </c>
      <c r="F39" s="31" t="s">
        <v>298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25.5">
      <c r="A40" s="35" t="s">
        <v>50</v>
      </c>
      <c r="E40" s="36" t="s">
        <v>375</v>
      </c>
    </row>
    <row r="41" spans="1:5" ht="12.75">
      <c r="A41" s="39" t="s">
        <v>52</v>
      </c>
      <c r="E41" s="38" t="s">
        <v>61</v>
      </c>
    </row>
    <row r="42" spans="1:16" ht="12.75">
      <c r="A42" s="25" t="s">
        <v>45</v>
      </c>
      <c r="B42" s="29" t="s">
        <v>97</v>
      </c>
      <c r="C42" s="29" t="s">
        <v>376</v>
      </c>
      <c r="D42" s="25" t="s">
        <v>47</v>
      </c>
      <c r="E42" s="30" t="s">
        <v>377</v>
      </c>
      <c r="F42" s="31" t="s">
        <v>238</v>
      </c>
      <c r="G42" s="32">
        <v>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38.25">
      <c r="A43" s="35" t="s">
        <v>50</v>
      </c>
      <c r="E43" s="36" t="s">
        <v>378</v>
      </c>
    </row>
    <row r="44" spans="1:5" ht="12.75">
      <c r="A44" s="39" t="s">
        <v>52</v>
      </c>
      <c r="E44" s="38" t="s">
        <v>61</v>
      </c>
    </row>
    <row r="45" spans="1:16" ht="12.75">
      <c r="A45" s="25" t="s">
        <v>45</v>
      </c>
      <c r="B45" s="29" t="s">
        <v>102</v>
      </c>
      <c r="C45" s="29" t="s">
        <v>376</v>
      </c>
      <c r="D45" s="25" t="s">
        <v>54</v>
      </c>
      <c r="E45" s="30" t="s">
        <v>377</v>
      </c>
      <c r="F45" s="31" t="s">
        <v>238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38.25">
      <c r="A46" s="35" t="s">
        <v>50</v>
      </c>
      <c r="E46" s="36" t="s">
        <v>379</v>
      </c>
    </row>
    <row r="47" spans="1:5" ht="12.75">
      <c r="A47" s="39" t="s">
        <v>52</v>
      </c>
      <c r="E47" s="38" t="s">
        <v>61</v>
      </c>
    </row>
    <row r="48" spans="1:16" ht="12.75">
      <c r="A48" s="25" t="s">
        <v>45</v>
      </c>
      <c r="B48" s="29" t="s">
        <v>107</v>
      </c>
      <c r="C48" s="29" t="s">
        <v>380</v>
      </c>
      <c r="D48" s="25" t="s">
        <v>61</v>
      </c>
      <c r="E48" s="30" t="s">
        <v>381</v>
      </c>
      <c r="F48" s="31" t="s">
        <v>298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38.25">
      <c r="A49" s="35" t="s">
        <v>50</v>
      </c>
      <c r="E49" s="36" t="s">
        <v>382</v>
      </c>
    </row>
    <row r="50" spans="1:5" ht="12.75">
      <c r="A50" s="37" t="s">
        <v>52</v>
      </c>
      <c r="E50" s="38" t="s">
        <v>61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