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ST" reservationPassword="0"/>
  <workbookPr/>
  <bookViews>
    <workbookView xWindow="240" yWindow="120" windowWidth="14940" windowHeight="9225" activeTab="0"/>
  </bookViews>
  <sheets>
    <sheet name="Rekapitulace" sheetId="1" r:id="rId1"/>
    <sheet name="SO 101.1" sheetId="2" r:id="rId2"/>
    <sheet name="SO 101.2" sheetId="3" r:id="rId3"/>
    <sheet name="SO 102.1" sheetId="4" r:id="rId4"/>
    <sheet name="SO 102.2" sheetId="5" r:id="rId5"/>
  </sheets>
  <definedNames/>
  <calcPr/>
  <webPublishing/>
</workbook>
</file>

<file path=xl/sharedStrings.xml><?xml version="1.0" encoding="utf-8"?>
<sst xmlns="http://schemas.openxmlformats.org/spreadsheetml/2006/main" count="1584" uniqueCount="327">
  <si>
    <t>Firma: Pontex, spol. s r.o.</t>
  </si>
  <si>
    <t>Rekapitulace ceny</t>
  </si>
  <si>
    <t>Stavba: 1208700 - Labská cyklostezka, Kostelec nad Labem - Mělník, úsek Kostelec n.L. - Tu haň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</si>
  <si>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</si>
  <si>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</si>
  <si>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</si>
  <si>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</si>
  <si>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</si>
  <si>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</si>
  <si>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</si>
  <si>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</si>
  <si>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</si>
  <si>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</si>
  <si>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</si>
  <si>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</si>
  <si>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1208700</t>
  </si>
  <si>
    <t>Labská cyklostezka, Kostelec nad Labem - Mělník, úsek Kostelec n.L. - Tu haň</t>
  </si>
  <si>
    <t>O</t>
  </si>
  <si>
    <t>Rozpočet:</t>
  </si>
  <si>
    <t>0,00</t>
  </si>
  <si>
    <t>15,00</t>
  </si>
  <si>
    <t>21,00</t>
  </si>
  <si>
    <t>3</t>
  </si>
  <si>
    <t>2</t>
  </si>
  <si>
    <t>SO 101.1</t>
  </si>
  <si>
    <t>Kostelec n.L. - Kozly u Tišic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</si>
  <si>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</si>
  <si>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</si>
  <si>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</si>
  <si>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</si>
  <si>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</si>
  <si>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</si>
  <si>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</si>
  <si>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</si>
  <si>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</si>
  <si>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</si>
  <si>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</si>
  <si>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</si>
  <si>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</si>
  <si>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</si>
  <si>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</si>
  <si>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</si>
  <si>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</si>
  <si>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</si>
  <si>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</si>
  <si>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</si>
  <si>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015111</t>
  </si>
  <si>
    <t/>
  </si>
  <si>
    <t>POPLATKY ZA LIKVIDACI ODPADŮ NEKONTAMINOVANÝCH - 17 05 04  VYTĚŽENÉ ZEMINY A HORNINY -  I. TŘÍDA TĚŽITELNOSTI</t>
  </si>
  <si>
    <t>T</t>
  </si>
  <si>
    <t>PP</t>
  </si>
  <si>
    <t>VV</t>
  </si>
  <si>
    <t>pol. č. 17120 12175,644*2,0=24 351,288 [A]</t>
  </si>
  <si>
    <t>015340</t>
  </si>
  <si>
    <t>POPLATKY ZA LIKVIDACI ODPADŮ NEKONTAMINOVANÝCH - 02 01 03  PAŘEZY</t>
  </si>
  <si>
    <t>odhad 
Keře 0,9*0,05*1050,0=47,250 [A] 
pařezy 76,0*0,9=68,400 [B] 
větve 0,9*76*5,0*5,0*0,1=171,000 [C] 
Celkem: A+B+C=286,650 [D]</t>
  </si>
  <si>
    <t>02990</t>
  </si>
  <si>
    <t>OSTATNÍ POŽADAVKY - INFORMAČNÍ TABULE</t>
  </si>
  <si>
    <t>KPL</t>
  </si>
  <si>
    <t>dle požadavků investora - dřevěná tabule 1,5x2,0m vč.založení</t>
  </si>
  <si>
    <t>Zemní práce</t>
  </si>
  <si>
    <t>111204</t>
  </si>
  <si>
    <t>ODSTRANĚNÍ KŘOVIN S ODVOZEM DO 5KM</t>
  </si>
  <si>
    <t>M2</t>
  </si>
  <si>
    <t>včetně štěpkování</t>
  </si>
  <si>
    <t>odhad plochy křovin 1050=1 050,000 [A]</t>
  </si>
  <si>
    <t>112014</t>
  </si>
  <si>
    <t>KÁCENÍ STROMŮ D KMENE DO 0,5M S ODSTRANĚNÍM PAŘEZŮ, ODVOZ DO 5KM</t>
  </si>
  <si>
    <t>KUS</t>
  </si>
  <si>
    <t>průměr ve výšce 1,3m, včetně štěpkování větví, zásypu jam po pařezech</t>
  </si>
  <si>
    <t>průměr kmene přes 300 do 500 mm 19=19,000 [A]</t>
  </si>
  <si>
    <t>112024</t>
  </si>
  <si>
    <t>KÁCENÍ STROMŮ D KMENE DO 0,9M S ODSTRANĚNÍM PAŘEZŮ, ODVOZ DO 5KM</t>
  </si>
  <si>
    <t>průměr kmene přes 500 do 700 mm 14=14,000 [A] 
průměr kmene přes 700 do 900 mm 14=14,000 [B] 
Celkem: A+B=28,000 [C]</t>
  </si>
  <si>
    <t>7</t>
  </si>
  <si>
    <t>112034</t>
  </si>
  <si>
    <t>KÁCENÍ STROMŮ D KMENE PŘES 0,9M S ODSTR PAŘEZŮ, ODVOZ DO 5KM</t>
  </si>
  <si>
    <t>průměr přes 900 do 1100 mm 10=10,000 [A] 
průměr přes 1100 do 1300 mm 3=3,000 [B] 
 průměru kmene přes 1300 do 1400 mm 4=4,000 [C] 
Celkem: A+B+C=17,000 [D]</t>
  </si>
  <si>
    <t>8</t>
  </si>
  <si>
    <t>112044</t>
  </si>
  <si>
    <t>KÁCENÍ STROMŮ D KMENE DO 0,3M S ODSTRANĚNÍM PAŘEZŮ, ODVOZ DO 5KM</t>
  </si>
  <si>
    <t>průměr kmene přes 100 do 300 mm 12=12,000 [A]</t>
  </si>
  <si>
    <t>113766</t>
  </si>
  <si>
    <t>FRÉZOVÁNÍ DRÁŽKY PRŮŘEZU DO 800MM2 V ASFALTOVÉ VOZOVCE</t>
  </si>
  <si>
    <t>M</t>
  </si>
  <si>
    <t>podél obrubníků (4622-24)*2=9 196,000 [A]</t>
  </si>
  <si>
    <t>122836</t>
  </si>
  <si>
    <t>a</t>
  </si>
  <si>
    <t>ODKOPÁVKY A PROKOPÁVKY OBECNÉ TŘ. II, ODVOZ DO 12KM</t>
  </si>
  <si>
    <t>M3</t>
  </si>
  <si>
    <t>odstranění náplavů z podkladů cesty 0,05*(4622,0-24)*1,0=229,900 [A] 
odkopávka pro zhotovení stezky 0,25*(13866-73)/2+0,4*(13866-73)/2-0,4*501,16+0,4*(4622,0-24)*0,5=5 201,861 [B] 
úprava do příčného sklonu 3% po rozebrání dlažby 0,1*(13866-73)/3=459,767 [C] 
odpočinkové místo 4,0*6,0*0,3=7,200 [D] 
výkop pro aktivní zónu 
(4622,0*0,50*2+(13866,0-73,0))*0,30-501,16*0,3=5 374,152 [E] 
Celkem: A+B+C+D+E=11 272,880 [F]</t>
  </si>
  <si>
    <t>11</t>
  </si>
  <si>
    <t>b</t>
  </si>
  <si>
    <t>ruční odkop</t>
  </si>
  <si>
    <t>odkopávka pro zhotovení stezky 0,4*501,16=200,464 [A] 
výkop pro aktivní zónu 501,16*0,30=150,348 [B] 
Celkem: A+B=350,812 [C]</t>
  </si>
  <si>
    <t>12</t>
  </si>
  <si>
    <t>132836</t>
  </si>
  <si>
    <t>HLOUBENÍ RÝH ŠÍŘ DO 2M PAŽ I NEPAŽ TŘ. II, ODVOZ DO 12KM</t>
  </si>
  <si>
    <t>odpočinkové místo 0,4*0,4*0,3*4=0,192 [A] 
pro osazení krajníků 2*0,3*0,2*(4622-24)=551,760 [B] 
Celkem: A+B=551,952 [C]</t>
  </si>
  <si>
    <t>13</t>
  </si>
  <si>
    <t>17120</t>
  </si>
  <si>
    <t>ULOŽENÍ SYPANINY DO NÁSYPŮ A NA SKLÁDKY BEZ ZHUTNĚNÍ</t>
  </si>
  <si>
    <t>pol. č.122836a 11272,88=11 272,880 [A] 
pol. č.122836b 350,812=350,812 [B] 
pol. č.132836 551,952=551,952 [C] 
Celkem: A+B+C=12 175,644 [D]</t>
  </si>
  <si>
    <t>14</t>
  </si>
  <si>
    <t>17180</t>
  </si>
  <si>
    <t>ULOŽENÍ SYPANINY DO NÁSYPŮ Z NAKUPOVANÝCH MATERIÁLŮ</t>
  </si>
  <si>
    <t>zásyp aktivní zony</t>
  </si>
  <si>
    <t>(4622,0*0,50*2+(13866-73))*0,30=5 524,500 [A]</t>
  </si>
  <si>
    <t>15</t>
  </si>
  <si>
    <t>18110</t>
  </si>
  <si>
    <t>ÚPRAVA PLÁNĚ SE ZHUTNĚNÍM V HORNINĚ TŘ. I</t>
  </si>
  <si>
    <t>(13866,0-73)+2*(4622,0-24)*0,2=15 632,200 [A] 
odpočinkové místo - zřízení mlatové úpravy 4,0*6,0=24,000 [B] 
Celkem: A+B=15 656,200 [C]</t>
  </si>
  <si>
    <t>16</t>
  </si>
  <si>
    <t>18120</t>
  </si>
  <si>
    <t>ÚPRAVA PLÁNĚ SE ZHUTNĚNÍM V HORNINĚ TŘ. II</t>
  </si>
  <si>
    <t>parapláň</t>
  </si>
  <si>
    <t>(4622,0*0,50*2+(13866,0-73,0))=18 415,000 [A]</t>
  </si>
  <si>
    <t>17</t>
  </si>
  <si>
    <t>18472</t>
  </si>
  <si>
    <t>OŠETŘENÍ DŘEVIN SOLITERNÍCH</t>
  </si>
  <si>
    <t>15=15,000 [A]</t>
  </si>
  <si>
    <t>18</t>
  </si>
  <si>
    <t>184B12</t>
  </si>
  <si>
    <t>VYSAZOVÁNÍ STROMŮ LISTNATÝCH S BALEM OBVOD KMENE DO 10CM, VÝŠ DO 1,7M</t>
  </si>
  <si>
    <t>dub letní /Quercus robur/ 150-200cm 
15=15,000 [A]</t>
  </si>
  <si>
    <t>Základy</t>
  </si>
  <si>
    <t>19</t>
  </si>
  <si>
    <t>21461</t>
  </si>
  <si>
    <t>SEPARAČNÍ GEOTEXTILIE</t>
  </si>
  <si>
    <t>ochrana kořenového systému geotextílií, bude čerpáno na základě pokynu TDI a TDS 
odhad</t>
  </si>
  <si>
    <t>20,0=20,000 [A]</t>
  </si>
  <si>
    <t>20</t>
  </si>
  <si>
    <t>21461C</t>
  </si>
  <si>
    <t>SEPARAČNÍ GEOTEXTILIE DO 300G/M2</t>
  </si>
  <si>
    <t>odpočinkové místo 6,0*4,0=24,000 [A] 
v ploše AZ (4622,0*0,50*2+(13866,0-73,0))=18 415,000 [B] 
Celkem: A+B=18 439,000 [C]</t>
  </si>
  <si>
    <t>21</t>
  </si>
  <si>
    <t>27231A</t>
  </si>
  <si>
    <t>ZÁKLADY Z PROSTÉHO BETONU DO C20/25</t>
  </si>
  <si>
    <t>odpočinkové místo - lavice se stolem</t>
  </si>
  <si>
    <t>0,4*0,4*0,6*4=0,384 [A]</t>
  </si>
  <si>
    <t>Vodorovné konstrukce</t>
  </si>
  <si>
    <t>22</t>
  </si>
  <si>
    <t>465513</t>
  </si>
  <si>
    <t>PŘEDLÁŽDĚNÍ DLAŽBY Z LOMOVÉHO KAMENE</t>
  </si>
  <si>
    <t>Dlažba z lomového kamene lomařsky upraveného na sucho se zalitím spár cementovou maltou, tl. kamene 400 mm 
odahd 50% plochy</t>
  </si>
  <si>
    <t>s využitím rozebrané dlažby (13866-73)/2*0,4=2 758,600 [A] 
pod obrubníkem a přídlažbou 50% plochy (4622-24)*0,4*0,5=919,600 [B] 
Celkem: A+B=3 678,200 [C]</t>
  </si>
  <si>
    <t>Komunikace</t>
  </si>
  <si>
    <t>23</t>
  </si>
  <si>
    <t>561431</t>
  </si>
  <si>
    <t>KAMENIVO ZPEVNĚNÉ CEMENTEM TŘ. I TL. DO 150MM</t>
  </si>
  <si>
    <t>SC8/10 tl. 150 mm</t>
  </si>
  <si>
    <t>13866,0-73=13 793,000 [A]</t>
  </si>
  <si>
    <t>24</t>
  </si>
  <si>
    <t>56333</t>
  </si>
  <si>
    <t>VOZOVKOVÉ VRSTVY ZE ŠTĚRKODRTI TL. DO 150MM</t>
  </si>
  <si>
    <t>ŠDa pod vrstvu SC - tl. min 150mm   (13866-73)/2=6 896,500 [A] 
ŠDa odpočinkové místo 4,0*6,0=24,000 [B] 
Celkem: A+B=6 920,500 [C]</t>
  </si>
  <si>
    <t>25</t>
  </si>
  <si>
    <t>572121</t>
  </si>
  <si>
    <t>INFILTRAČNÍ POSTŘIK ASFALTOVÝ DO 1,0KG/M2</t>
  </si>
  <si>
    <t>infiltrační postřik 0,60 kg/m2</t>
  </si>
  <si>
    <t>26</t>
  </si>
  <si>
    <t>572214</t>
  </si>
  <si>
    <t>SPOJOVACÍ POSTŘIK Z MODIFIK EMULZE DO 0,5KG/M2</t>
  </si>
  <si>
    <t>spojovací postřik 0,35kg/m2</t>
  </si>
  <si>
    <t>27</t>
  </si>
  <si>
    <t>574B31</t>
  </si>
  <si>
    <t>ASFALTOVÝ BETON PRO OBRUSNÉ VRSTVY MODIFIK ACO 8 TL. 40MM</t>
  </si>
  <si>
    <t>28</t>
  </si>
  <si>
    <t>574D55</t>
  </si>
  <si>
    <t>ASFALTOVÝ BETON PRO LOŽNÍ VRSTVY MODIFIK ACL 16 TL. 60MM</t>
  </si>
  <si>
    <t>Ostatní konstrukce a práce</t>
  </si>
  <si>
    <t>29</t>
  </si>
  <si>
    <t>914122</t>
  </si>
  <si>
    <t>DOPRAVNÍ ZNAČKY ZÁKLADNÍ VELIKOSTI OCELOVÉ FÓLIE TŘ 1 - MONTÁŽ S PŘEMÍSTĚNÍM</t>
  </si>
  <si>
    <t>Kompletní, vč. sloupků a podkladních desek</t>
  </si>
  <si>
    <t>B1 4=4,000 [A] 
E13 4=4,000 [B] 
Celkem: A+B=8,000 [C]</t>
  </si>
  <si>
    <t>30</t>
  </si>
  <si>
    <t>914123</t>
  </si>
  <si>
    <t>DOPRAVNÍ ZNAČKY ZÁKLADNÍ VELIKOSTI OCELOVÉ FÓLIE TŘ 1 - DEMONTÁŽ</t>
  </si>
  <si>
    <t>31</t>
  </si>
  <si>
    <t>914129</t>
  </si>
  <si>
    <t>DOPRAV ZNAČKY ZÁKLAD VEL OCEL FÓLIE TŘ 1 - NÁJEMNÉ</t>
  </si>
  <si>
    <t>KSDEN</t>
  </si>
  <si>
    <t>25 týdnů 
B1 4*7*25=700,000 [A] 
E13 4*7*25=700,000 [B] 
Celkem: A+B=1 400,000 [C]</t>
  </si>
  <si>
    <t>32</t>
  </si>
  <si>
    <t>914131</t>
  </si>
  <si>
    <t>DOPRAVNÍ ZNAČKY ZÁKLADNÍ VELIKOSTI OCELOVÉ FÓLIE TŘ 2 - DODÁVKA A MONTÁŽ</t>
  </si>
  <si>
    <t>kompletní</t>
  </si>
  <si>
    <t>B11 2=2,000 [A] 
C9 4=4,000 [B] 
dodatkové tabulky 2+2=4,000 [C] 
Celkem: A+B+C=10,000 [D]</t>
  </si>
  <si>
    <t>33</t>
  </si>
  <si>
    <t>914422</t>
  </si>
  <si>
    <t>DOPRAVNÍ ZNAČKY 100X150CM OCELOVÉ FÓLIE TŘ 1 - MONTÁŽ S PŘEMÍSTĚNÍM</t>
  </si>
  <si>
    <t>IP22 4=4,000 [A]</t>
  </si>
  <si>
    <t>34</t>
  </si>
  <si>
    <t>914423</t>
  </si>
  <si>
    <t>DOPRAVNÍ ZNAČKY 100X150CM OCELOVÉ FÓLIE TŘ 1 - DEMONTÁŽ</t>
  </si>
  <si>
    <t>35</t>
  </si>
  <si>
    <t>914429</t>
  </si>
  <si>
    <t>DOPRAV ZNAČ 100X150CM OCEL FÓLIE TŘ 1 - NÁJEMNÉ</t>
  </si>
  <si>
    <t>25 týdnů 
IP22 4*25*7=700,000 [A]</t>
  </si>
  <si>
    <t>36</t>
  </si>
  <si>
    <t>914921</t>
  </si>
  <si>
    <t>SLOUPKY A STOJKY DOPRAVNÍCH ZNAČEK Z OCEL TRUBEK DO PATKY - DODÁVKA A MONTÁŽ</t>
  </si>
  <si>
    <t>6=6,000 [A]</t>
  </si>
  <si>
    <t>37</t>
  </si>
  <si>
    <t>916312</t>
  </si>
  <si>
    <t>DOPRAVNÍ ZÁBRANY Z2 S FÓLIÍ TŘ 1 - MONTÁŽ S PŘESUNEM</t>
  </si>
  <si>
    <t>Z2 
4=4,000 [A]</t>
  </si>
  <si>
    <t>38</t>
  </si>
  <si>
    <t>916313</t>
  </si>
  <si>
    <t>DOPRAVNÍ ZÁBRANY Z2 S FÓLIÍ TŘ 1 - DEMONTÁŽ</t>
  </si>
  <si>
    <t>39</t>
  </si>
  <si>
    <t>916319</t>
  </si>
  <si>
    <t>DOPRAVNÍ ZÁBRANY Z2 - NÁJEMNÉ</t>
  </si>
  <si>
    <t>25 týdnů 
Z2 
4*7*25=700,000 [A]</t>
  </si>
  <si>
    <t>40</t>
  </si>
  <si>
    <t>917223</t>
  </si>
  <si>
    <t>SILNIČNÍ A CHODNÍKOVÉ OBRUBY Z BETONOVÝCH OBRUBNÍKŮ ŠÍŘ 100MM</t>
  </si>
  <si>
    <t>(4622,0-24)*2+(3+3+8)=9 210,000 [A]</t>
  </si>
  <si>
    <t>41</t>
  </si>
  <si>
    <t>931316</t>
  </si>
  <si>
    <t>TĚSNĚNÍ DILATAČ SPAR ASF ZÁLIVKOU PRŮŘ DO 800MM2</t>
  </si>
  <si>
    <t>42</t>
  </si>
  <si>
    <t>935832</t>
  </si>
  <si>
    <t>ŽLABY A RIGOLY DLÁŽDĚNÉ Z LOMOVÉHO KAMENE TL DO 250MMM DO BETONU TL 100MM</t>
  </si>
  <si>
    <t>zadláždění podél obrub</t>
  </si>
  <si>
    <t>(4622,0-24,0)*0,5*2=4 598,000 [A]</t>
  </si>
  <si>
    <t>43</t>
  </si>
  <si>
    <t>9371R</t>
  </si>
  <si>
    <t>MOBILIÁŘ - Altán kompletní (přístřešek, 2 lavice, stůl)</t>
  </si>
  <si>
    <t>typ dle schválení investora - dřevěný altán 2,0x1,8xmin. podchozí výška pod přístřeškem 2,1m" vzor uveden technické zprávě, 
vč. ukotvení do beton. patek - beton. patky v pol.</t>
  </si>
  <si>
    <t>44</t>
  </si>
  <si>
    <t>93723</t>
  </si>
  <si>
    <t>MOBILIÁŘ - KOŠE NA ODPADKY Z BETONOVÝCH DÍLCŮ</t>
  </si>
  <si>
    <t>koš odpadkový betonový v 800mm 400x400mm 
typ dle schválení investora vč. základu</t>
  </si>
  <si>
    <t>45</t>
  </si>
  <si>
    <t>93754</t>
  </si>
  <si>
    <t>MOBILIÁŘ - KOVOVÉ STOJANY NA KOLA</t>
  </si>
  <si>
    <t>stojan na kola na 10 kol oboustranný, kov  
typ dle schválení investora vč.základu</t>
  </si>
  <si>
    <t>SO 101.2</t>
  </si>
  <si>
    <t>Vedlejší a ostatní náklady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</si>
  <si>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</si>
  <si>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</si>
  <si>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všechny další nutné činnosti k řádnému a úplnému zhotovení předmětu díla 
zřejmé ze zadávací dokumentace nebo místních podmínek 
- zpracování povodňového plánu</t>
  </si>
  <si>
    <t>02710R</t>
  </si>
  <si>
    <t>PASPORTIZACEOBJEKTŮA PŘÍJEZDOVÝCH KOMUNIKACÍ</t>
  </si>
  <si>
    <t>A</t>
  </si>
  <si>
    <t>PASPORTIZACE OBJEKTU PŘED ZAPOČETÍM PRACÍ</t>
  </si>
  <si>
    <t>02900R</t>
  </si>
  <si>
    <t>Základní rozdělení průvodních činností a nákladů ostatní náklady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</si>
  <si>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</si>
  <si>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02901R</t>
  </si>
  <si>
    <t>Pamětní deska</t>
  </si>
  <si>
    <t>02902R</t>
  </si>
  <si>
    <t>Elektronický deník</t>
  </si>
  <si>
    <t>6x přístup</t>
  </si>
  <si>
    <t>02910</t>
  </si>
  <si>
    <t>OSTATNÍ POŽADAVKY - ZEMĚMĚŘIČSKÁ MĚŘENÍ</t>
  </si>
  <si>
    <t>vytyčení stávajících sítí vč.geodet.zaměření průběhů</t>
  </si>
  <si>
    <t>vytyčení hranice staveniště, vč.vyhotovení vytyčovacího protokolu stavby</t>
  </si>
  <si>
    <t>B</t>
  </si>
  <si>
    <t>vytyčení obvodu stavby</t>
  </si>
  <si>
    <t>C</t>
  </si>
  <si>
    <t>lokalizace navigace</t>
  </si>
  <si>
    <t>029113</t>
  </si>
  <si>
    <t>OSTATNÍ POŽADAVKY - GEODETICKÉ ZAMĚŘENÍ - CELKY</t>
  </si>
  <si>
    <t>Zaměření skutečného stavu po dokončení stavby vč.zákresu do katastrální mapy a její digitalizace</t>
  </si>
  <si>
    <t>02943</t>
  </si>
  <si>
    <t>OSTATNÍ POŽADAVKY - VYPRACOVÁNÍ RDS</t>
  </si>
  <si>
    <t>RDS-Z-PDS - pro celou stavbu</t>
  </si>
  <si>
    <t>02944</t>
  </si>
  <si>
    <t>OSTAT POŽADAVKY - DOKUMENTACE SKUTEČ PROVEDENÍ V DIGIT FORMĚ</t>
  </si>
  <si>
    <t>DSPS</t>
  </si>
  <si>
    <t>02960</t>
  </si>
  <si>
    <t>OSTATNÍ POŽADAVKY - ODBORNÝ DOZOR</t>
  </si>
  <si>
    <t>Inženýrská činnost pro DIO</t>
  </si>
  <si>
    <t>02991</t>
  </si>
  <si>
    <t>provizorní dopravní značení - kompletní (ozn.stavby) 
vč.patních desek, sloupků, kontroly úplnosti během výstavby, vč.odvozu</t>
  </si>
  <si>
    <t>03100</t>
  </si>
  <si>
    <t>ZAŘÍZENÍ STAVENIŠTĚ - ZŘÍZENÍ, PROVOZ, DEMONTÁŽ</t>
  </si>
  <si>
    <t>vč. zřízení, provozu a demontáže zařízení staveniště</t>
  </si>
  <si>
    <t>SO 102.1</t>
  </si>
  <si>
    <t>Kozly u Tišic - Tuhaň</t>
  </si>
  <si>
    <t>pol. č. 17120 12458,328*2,0=24 916,656 [A]</t>
  </si>
  <si>
    <t>odhad 
Keře  0,9*0,05*400=18,000 [A] 
pařezy 132*0,9=118,800 [B] 
větve 0,9*132*5,0*5,0*0,1=297,000 [C] 
Celkem: A+B+C=433,800 [D]</t>
  </si>
  <si>
    <t>odhad plochy křovin 400=400,000 [A]</t>
  </si>
  <si>
    <t>průměr kmene přes 300 do 500 mm 18=18,000 [A]</t>
  </si>
  <si>
    <t>průměr kmene přes 500 do 700 mm 24=24,000 [A] 
průměr kmene přes 700 do 900 mm 29=29,000 [B] 
Celkem: A+B=53,000 [C]</t>
  </si>
  <si>
    <t>průměr přes 900 do 1100 mm 8=8,000 [A] 
průměr přes 1100 do 1300 mm 4=4,000 [B] 
průměru kmene přes 1300 do 1400 mm 1=1,000 [C] 
Celkem: A+B+C=13,000 [D]</t>
  </si>
  <si>
    <t>průměr kmene přes 100 do 300 mm 48=48,000 [A]</t>
  </si>
  <si>
    <t>podél obrubníků 4809,9*2+3,0=9 622,800 [A]</t>
  </si>
  <si>
    <t>odstranění náplavů z podkladů cesty 0,05*4309,9*1,0=215,495 [A] 
odkopávka pro zhotovení stezky 0,25*14055,65/2+0,4*14055,65/2-479,24*0,4+0,4*0,5*4809,9=5 338,370 [B] 
úprava do příčného sklonu 3% po rozebrání dlažby 0,1*14055,65/3=468,522 [C] 
odpočinkové místo 4,0*6,0*0,3=7,200 [D] 
výkop aktivní zóny 
(14055,65+4809,9*0,50*2)*0,30-479,24*0,3=5 515,893 [E] 
Celkem: A+B+C+D+E=11 545,480 [F]</t>
  </si>
  <si>
    <t>odkopávka pro zhotovení stezky 0,4*479,24=191,696 [A] 
výkop pro aktivní zónu 479,24*0,30=143,772 [B] 
Celkem: A+B=335,468 [C]</t>
  </si>
  <si>
    <t>odpočinkové místo 0,4*0,4*0,3*4=0,192 [A] 
pro osazení krajníků 2*0,3*0,2*4809,9=577,188 [B] 
Celkem: A+B=577,380 [C]</t>
  </si>
  <si>
    <t>pol. č.122836a 11545,48=11 545,480 [A] 
pol. č.122836b 335,468=335,468 [B] 
pol. č.132836 577,38=577,380 [C] 
Celkem: A+B+C=12 458,328 [D]</t>
  </si>
  <si>
    <t>zásyp aktivní zóny 
(14055,65+4809,9*0,50*2)*0,30=5 659,665 [A]</t>
  </si>
  <si>
    <t>14055,65+2*4809,9*0,2=15 979,610 [A] 
odpočinkové místo - zřízení mlatové úpravy 4,0*6,0=24,000 [B] 
Celkem: A+B=16 003,610 [C]</t>
  </si>
  <si>
    <t>(14055,65+4809,9*0,50*2)=18 865,550 [A]</t>
  </si>
  <si>
    <t>91=91,000 [A]</t>
  </si>
  <si>
    <t>dub letní /Quercus robur/ 150-200cm 9=9,000 [A] 
habr obecný 8+9=17,000 [B] 
topol černý 6+9=15,000 [C] 
topol osika 30+9=39,000 [D] 
trnovník bílý 2+9=11,000 [E] 
Celkem: A+B+C+D+E=91,000 [F]</t>
  </si>
  <si>
    <t>odpočinkové místo 4,0*6,0=24,000 [A] 
v ploše AZ (14055,65+4809,9*0,50*2)=18 865,550 [B] 
Celkem: A+B=18 889,550 [C]</t>
  </si>
  <si>
    <t>Dlažba z lomového kamene lomařsky upraveného na sucho se zalitím spár cementovou maltou, tl. kamene 400 mm 
odhad 50% plochy</t>
  </si>
  <si>
    <t>s využitím rozebrané dlažby 14055,65/2*0,4=2 811,130 [A] 
pod obrubníkem a přídlažbou 50% plochy (4809,9+3)*0,5*0,4=962,580 [B] 
Celkem: A+B=3 773,710 [C]</t>
  </si>
  <si>
    <t>SC8/10 tl. 150 mm, vč. opratření proti prokopírování trhlin do krytu</t>
  </si>
  <si>
    <t>14055,65=14 055,650 [A]</t>
  </si>
  <si>
    <t>ŠDa pod vrstvu SC - tl. min 150mm  14055,64/2=7 027,820 [A] 
ŠDa odpočinkové místo 4,0*6,0=24,000 [B] 
Celkem: A+B=7 051,820 [C]</t>
  </si>
  <si>
    <t>Přidružená stavební výroba</t>
  </si>
  <si>
    <t>743Z11R</t>
  </si>
  <si>
    <t>DEMONTÁŽ OSVĚTLOVACÍHO STOŽÁRU ULIČNÍHO VÝŠKY DO 15 M</t>
  </si>
  <si>
    <t>demontáž stožáru v.o., vč.dopravy, odvozu, uložení a poplatku za skládku - komplet</t>
  </si>
  <si>
    <t>B1 10=10,000 [A] 
E13 10=10,000 [B] 
Celkem: A+B=20,000 [C]</t>
  </si>
  <si>
    <t>28 týdnů 
B1 10*7*28=1 960,000 [A] 
E13 10*7*28=1 960,000 [B] 
Celkem: A+B=3 920,000 [C]</t>
  </si>
  <si>
    <t>B11 3=3,000 [A] 
C9 17=17,000 [B] 
dodatkové tabulky 12=12,000 [C] 
Celkem: A+B+C=32,000 [D]</t>
  </si>
  <si>
    <t>IP22 10=10,000 [A]</t>
  </si>
  <si>
    <t>28 týdnů 
IP22 10*7*28=1 960,000 [A]</t>
  </si>
  <si>
    <t>20=20,000 [A]</t>
  </si>
  <si>
    <t>915211</t>
  </si>
  <si>
    <t>VODOROVNÉ DOPRAVNÍ ZNAČENÍ PLASTEM HLADKÉ - DODÁVKA A POKLÁDKA</t>
  </si>
  <si>
    <t>cyklopiktogramy retroreflexní</t>
  </si>
  <si>
    <t>odhad 68*2*1=136,000 [A]</t>
  </si>
  <si>
    <t>Z2 
10=10,000 [A]</t>
  </si>
  <si>
    <t>28 týdnů 
Z2 
10*7*28=1 960,000 [A]</t>
  </si>
  <si>
    <t>((1329,0-3,5)+(3520,4+5-6,7-9,0-25,3))*2+3,0</t>
  </si>
  <si>
    <t>(4809,9*2+3,0)*0,5=4 811,400 [A]</t>
  </si>
  <si>
    <t>46</t>
  </si>
  <si>
    <t>47</t>
  </si>
  <si>
    <t>SO 102.2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</si>
</sst>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</f>
      </c>
      <c s="1"/>
      <c s="1"/>
    </row>
    <row r="7" spans="1:5" ht="12.75" customHeight="1">
      <c r="A7" s="1"/>
      <c s="4" t="s">
        <v>5</v>
      </c>
      <c s="7">
        <f>0+E10+E11+E12+E13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101.1'!I3</f>
      </c>
      <c s="21">
        <f>'SO 101.1'!O2</f>
      </c>
      <c s="21">
        <f>C10+D10</f>
      </c>
    </row>
    <row r="11" spans="1:5" ht="12.75" customHeight="1">
      <c r="A11" s="20" t="s">
        <v>239</v>
      </c>
      <c s="20" t="s">
        <v>240</v>
      </c>
      <c s="21">
        <f>'SO 101.2'!I3</f>
      </c>
      <c s="21">
        <f>'SO 101.2'!O2</f>
      </c>
      <c s="21">
        <f>C11+D11</f>
      </c>
    </row>
    <row r="12" spans="1:5" ht="12.75" customHeight="1">
      <c r="A12" s="20" t="s">
        <v>281</v>
      </c>
      <c s="20" t="s">
        <v>282</v>
      </c>
      <c s="21">
        <f>'SO 102.1'!I3</f>
      </c>
      <c s="21">
        <f>'SO 102.1'!O2</f>
      </c>
      <c s="21">
        <f>C12+D12</f>
      </c>
    </row>
    <row r="13" spans="1:5" ht="12.75" customHeight="1">
      <c r="A13" s="20" t="s">
        <v>326</v>
      </c>
      <c s="20" t="s">
        <v>240</v>
      </c>
      <c s="21">
        <f>'SO 102.2'!I3</f>
      </c>
      <c s="21">
        <f>'SO 102.2'!O2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0+O8+O18+O64+O74+O78+O97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0+I8+I18+I64+I74+I78+I97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24351.288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51</v>
      </c>
      <c r="E11" s="37" t="s">
        <v>52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286.65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76.5">
      <c r="A14" s="38" t="s">
        <v>51</v>
      </c>
      <c r="E14" s="37" t="s">
        <v>55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58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59</v>
      </c>
    </row>
    <row r="17" spans="1:5" ht="12.75">
      <c r="A17" s="36" t="s">
        <v>51</v>
      </c>
      <c r="E17" s="37" t="s">
        <v>47</v>
      </c>
    </row>
    <row r="18" spans="1:18" ht="12.75" customHeight="1">
      <c r="A18" s="6" t="s">
        <v>43</v>
      </c>
      <c s="6"/>
      <c s="40" t="s">
        <v>29</v>
      </c>
      <c s="6"/>
      <c s="27" t="s">
        <v>60</v>
      </c>
      <c s="6"/>
      <c s="6"/>
      <c s="6"/>
      <c s="41">
        <f>0+Q18</f>
      </c>
      <c r="O18">
        <f>0+R18</f>
      </c>
      <c r="Q18">
        <f>0+I19+I22+I25+I28+I31+I34+I37+I40+I43+I46+I49+I52+I55+I58+I61</f>
      </c>
      <c>
        <f>0+O19+O22+O25+O28+O31+O34+O37+O40+O43+O46+O49+O52+O55+O58+O61</f>
      </c>
    </row>
    <row r="19" spans="1:16" ht="12.75">
      <c r="A19" s="25" t="s">
        <v>45</v>
      </c>
      <c s="29" t="s">
        <v>33</v>
      </c>
      <c s="29" t="s">
        <v>61</v>
      </c>
      <c s="25" t="s">
        <v>47</v>
      </c>
      <c s="30" t="s">
        <v>62</v>
      </c>
      <c s="31" t="s">
        <v>63</v>
      </c>
      <c s="32">
        <v>1050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64</v>
      </c>
    </row>
    <row r="21" spans="1:5" ht="12.75">
      <c r="A21" s="38" t="s">
        <v>51</v>
      </c>
      <c r="E21" s="37" t="s">
        <v>65</v>
      </c>
    </row>
    <row r="22" spans="1:16" ht="25.5">
      <c r="A22" s="25" t="s">
        <v>45</v>
      </c>
      <c s="29" t="s">
        <v>35</v>
      </c>
      <c s="29" t="s">
        <v>66</v>
      </c>
      <c s="25" t="s">
        <v>47</v>
      </c>
      <c s="30" t="s">
        <v>67</v>
      </c>
      <c s="31" t="s">
        <v>68</v>
      </c>
      <c s="32">
        <v>19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69</v>
      </c>
    </row>
    <row r="24" spans="1:5" ht="12.75">
      <c r="A24" s="38" t="s">
        <v>51</v>
      </c>
      <c r="E24" s="37" t="s">
        <v>70</v>
      </c>
    </row>
    <row r="25" spans="1:16" ht="25.5">
      <c r="A25" s="25" t="s">
        <v>45</v>
      </c>
      <c s="29" t="s">
        <v>37</v>
      </c>
      <c s="29" t="s">
        <v>71</v>
      </c>
      <c s="25" t="s">
        <v>47</v>
      </c>
      <c s="30" t="s">
        <v>72</v>
      </c>
      <c s="31" t="s">
        <v>68</v>
      </c>
      <c s="32">
        <v>28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69</v>
      </c>
    </row>
    <row r="27" spans="1:5" ht="38.25">
      <c r="A27" s="38" t="s">
        <v>51</v>
      </c>
      <c r="E27" s="37" t="s">
        <v>73</v>
      </c>
    </row>
    <row r="28" spans="1:16" ht="12.75">
      <c r="A28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68</v>
      </c>
      <c s="32">
        <v>17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69</v>
      </c>
    </row>
    <row r="30" spans="1:5" ht="63.75">
      <c r="A30" s="38" t="s">
        <v>51</v>
      </c>
      <c r="E30" s="37" t="s">
        <v>77</v>
      </c>
    </row>
    <row r="31" spans="1:16" ht="25.5">
      <c r="A31" s="25" t="s">
        <v>45</v>
      </c>
      <c s="29" t="s">
        <v>78</v>
      </c>
      <c s="29" t="s">
        <v>79</v>
      </c>
      <c s="25" t="s">
        <v>47</v>
      </c>
      <c s="30" t="s">
        <v>80</v>
      </c>
      <c s="31" t="s">
        <v>68</v>
      </c>
      <c s="32">
        <v>12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69</v>
      </c>
    </row>
    <row r="33" spans="1:5" ht="12.75">
      <c r="A33" s="38" t="s">
        <v>51</v>
      </c>
      <c r="E33" s="37" t="s">
        <v>81</v>
      </c>
    </row>
    <row r="34" spans="1:16" ht="12.75">
      <c r="A34" s="25" t="s">
        <v>45</v>
      </c>
      <c s="29" t="s">
        <v>40</v>
      </c>
      <c s="29" t="s">
        <v>82</v>
      </c>
      <c s="25" t="s">
        <v>47</v>
      </c>
      <c s="30" t="s">
        <v>83</v>
      </c>
      <c s="31" t="s">
        <v>84</v>
      </c>
      <c s="32">
        <v>9196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8" t="s">
        <v>51</v>
      </c>
      <c r="E36" s="37" t="s">
        <v>85</v>
      </c>
    </row>
    <row r="37" spans="1:16" ht="12.75">
      <c r="A37" s="25" t="s">
        <v>45</v>
      </c>
      <c s="29" t="s">
        <v>42</v>
      </c>
      <c s="29" t="s">
        <v>86</v>
      </c>
      <c s="25" t="s">
        <v>87</v>
      </c>
      <c s="30" t="s">
        <v>88</v>
      </c>
      <c s="31" t="s">
        <v>89</v>
      </c>
      <c s="32">
        <v>11272.88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14.75">
      <c r="A39" s="38" t="s">
        <v>51</v>
      </c>
      <c r="E39" s="37" t="s">
        <v>90</v>
      </c>
    </row>
    <row r="40" spans="1:16" ht="12.75">
      <c r="A40" s="25" t="s">
        <v>45</v>
      </c>
      <c s="29" t="s">
        <v>91</v>
      </c>
      <c s="29" t="s">
        <v>86</v>
      </c>
      <c s="25" t="s">
        <v>92</v>
      </c>
      <c s="30" t="s">
        <v>88</v>
      </c>
      <c s="31" t="s">
        <v>89</v>
      </c>
      <c s="32">
        <v>350.812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93</v>
      </c>
    </row>
    <row r="42" spans="1:5" ht="51">
      <c r="A42" s="38" t="s">
        <v>51</v>
      </c>
      <c r="E42" s="37" t="s">
        <v>94</v>
      </c>
    </row>
    <row r="43" spans="1:16" ht="12.75">
      <c r="A43" s="25" t="s">
        <v>45</v>
      </c>
      <c s="29" t="s">
        <v>95</v>
      </c>
      <c s="29" t="s">
        <v>96</v>
      </c>
      <c s="25" t="s">
        <v>47</v>
      </c>
      <c s="30" t="s">
        <v>97</v>
      </c>
      <c s="31" t="s">
        <v>89</v>
      </c>
      <c s="32">
        <v>551.952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51">
      <c r="A45" s="38" t="s">
        <v>51</v>
      </c>
      <c r="E45" s="37" t="s">
        <v>98</v>
      </c>
    </row>
    <row r="46" spans="1:16" ht="12.75">
      <c r="A46" s="25" t="s">
        <v>45</v>
      </c>
      <c s="29" t="s">
        <v>99</v>
      </c>
      <c s="29" t="s">
        <v>100</v>
      </c>
      <c s="25" t="s">
        <v>47</v>
      </c>
      <c s="30" t="s">
        <v>101</v>
      </c>
      <c s="31" t="s">
        <v>89</v>
      </c>
      <c s="32">
        <v>12175.644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63.75">
      <c r="A48" s="38" t="s">
        <v>51</v>
      </c>
      <c r="E48" s="37" t="s">
        <v>102</v>
      </c>
    </row>
    <row r="49" spans="1:16" ht="12.75">
      <c r="A49" s="25" t="s">
        <v>45</v>
      </c>
      <c s="29" t="s">
        <v>103</v>
      </c>
      <c s="29" t="s">
        <v>104</v>
      </c>
      <c s="25" t="s">
        <v>47</v>
      </c>
      <c s="30" t="s">
        <v>105</v>
      </c>
      <c s="31" t="s">
        <v>89</v>
      </c>
      <c s="32">
        <v>5524.5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106</v>
      </c>
    </row>
    <row r="51" spans="1:5" ht="12.75">
      <c r="A51" s="38" t="s">
        <v>51</v>
      </c>
      <c r="E51" s="37" t="s">
        <v>107</v>
      </c>
    </row>
    <row r="52" spans="1:16" ht="12.75">
      <c r="A52" s="25" t="s">
        <v>45</v>
      </c>
      <c s="29" t="s">
        <v>108</v>
      </c>
      <c s="29" t="s">
        <v>109</v>
      </c>
      <c s="25" t="s">
        <v>47</v>
      </c>
      <c s="30" t="s">
        <v>110</v>
      </c>
      <c s="31" t="s">
        <v>63</v>
      </c>
      <c s="32">
        <v>15656.2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</v>
      </c>
    </row>
    <row r="54" spans="1:5" ht="38.25">
      <c r="A54" s="38" t="s">
        <v>51</v>
      </c>
      <c r="E54" s="37" t="s">
        <v>111</v>
      </c>
    </row>
    <row r="55" spans="1:16" ht="12.75">
      <c r="A55" s="25" t="s">
        <v>45</v>
      </c>
      <c s="29" t="s">
        <v>112</v>
      </c>
      <c s="29" t="s">
        <v>113</v>
      </c>
      <c s="25" t="s">
        <v>47</v>
      </c>
      <c s="30" t="s">
        <v>114</v>
      </c>
      <c s="31" t="s">
        <v>63</v>
      </c>
      <c s="32">
        <v>18415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115</v>
      </c>
    </row>
    <row r="57" spans="1:5" ht="12.75">
      <c r="A57" s="38" t="s">
        <v>51</v>
      </c>
      <c r="E57" s="37" t="s">
        <v>116</v>
      </c>
    </row>
    <row r="58" spans="1:16" ht="12.75">
      <c r="A58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68</v>
      </c>
      <c s="32">
        <v>15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2.75">
      <c r="A60" s="38" t="s">
        <v>51</v>
      </c>
      <c r="E60" s="37" t="s">
        <v>120</v>
      </c>
    </row>
    <row r="61" spans="1:16" ht="25.5">
      <c r="A61" s="25" t="s">
        <v>45</v>
      </c>
      <c s="29" t="s">
        <v>121</v>
      </c>
      <c s="29" t="s">
        <v>122</v>
      </c>
      <c s="25" t="s">
        <v>47</v>
      </c>
      <c s="30" t="s">
        <v>123</v>
      </c>
      <c s="31" t="s">
        <v>68</v>
      </c>
      <c s="32">
        <v>15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47</v>
      </c>
    </row>
    <row r="63" spans="1:5" ht="25.5">
      <c r="A63" s="36" t="s">
        <v>51</v>
      </c>
      <c r="E63" s="37" t="s">
        <v>124</v>
      </c>
    </row>
    <row r="64" spans="1:18" ht="12.75" customHeight="1">
      <c r="A64" s="6" t="s">
        <v>43</v>
      </c>
      <c s="6"/>
      <c s="40" t="s">
        <v>23</v>
      </c>
      <c s="6"/>
      <c s="27" t="s">
        <v>125</v>
      </c>
      <c s="6"/>
      <c s="6"/>
      <c s="6"/>
      <c s="41">
        <f>0+Q64</f>
      </c>
      <c r="O64">
        <f>0+R64</f>
      </c>
      <c r="Q64">
        <f>0+I65+I68+I71</f>
      </c>
      <c>
        <f>0+O65+O68+O71</f>
      </c>
    </row>
    <row r="65" spans="1:16" ht="12.75">
      <c r="A65" s="25" t="s">
        <v>45</v>
      </c>
      <c s="29" t="s">
        <v>126</v>
      </c>
      <c s="29" t="s">
        <v>127</v>
      </c>
      <c s="25" t="s">
        <v>47</v>
      </c>
      <c s="30" t="s">
        <v>128</v>
      </c>
      <c s="31" t="s">
        <v>63</v>
      </c>
      <c s="32">
        <v>20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129</v>
      </c>
    </row>
    <row r="67" spans="1:5" ht="12.75">
      <c r="A67" s="38" t="s">
        <v>51</v>
      </c>
      <c r="E67" s="37" t="s">
        <v>130</v>
      </c>
    </row>
    <row r="68" spans="1:16" ht="12.75">
      <c r="A68" s="25" t="s">
        <v>45</v>
      </c>
      <c s="29" t="s">
        <v>131</v>
      </c>
      <c s="29" t="s">
        <v>132</v>
      </c>
      <c s="25" t="s">
        <v>47</v>
      </c>
      <c s="30" t="s">
        <v>133</v>
      </c>
      <c s="31" t="s">
        <v>63</v>
      </c>
      <c s="32">
        <v>18439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47</v>
      </c>
    </row>
    <row r="70" spans="1:5" ht="51">
      <c r="A70" s="38" t="s">
        <v>51</v>
      </c>
      <c r="E70" s="37" t="s">
        <v>134</v>
      </c>
    </row>
    <row r="71" spans="1:16" ht="12.75">
      <c r="A71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89</v>
      </c>
      <c s="32">
        <v>0.384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138</v>
      </c>
    </row>
    <row r="73" spans="1:5" ht="12.75">
      <c r="A73" s="36" t="s">
        <v>51</v>
      </c>
      <c r="E73" s="37" t="s">
        <v>139</v>
      </c>
    </row>
    <row r="74" spans="1:18" ht="12.75" customHeight="1">
      <c r="A74" s="6" t="s">
        <v>43</v>
      </c>
      <c s="6"/>
      <c s="40" t="s">
        <v>33</v>
      </c>
      <c s="6"/>
      <c s="27" t="s">
        <v>140</v>
      </c>
      <c s="6"/>
      <c s="6"/>
      <c s="6"/>
      <c s="41">
        <f>0+Q74</f>
      </c>
      <c r="O74">
        <f>0+R74</f>
      </c>
      <c r="Q74">
        <f>0+I75</f>
      </c>
      <c>
        <f>0+O75</f>
      </c>
    </row>
    <row r="75" spans="1:16" ht="12.75">
      <c r="A75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89</v>
      </c>
      <c s="32">
        <v>3678.2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38.25">
      <c r="A76" s="34" t="s">
        <v>50</v>
      </c>
      <c r="E76" s="35" t="s">
        <v>144</v>
      </c>
    </row>
    <row r="77" spans="1:5" ht="38.25">
      <c r="A77" s="36" t="s">
        <v>51</v>
      </c>
      <c r="E77" s="37" t="s">
        <v>145</v>
      </c>
    </row>
    <row r="78" spans="1:18" ht="12.75" customHeight="1">
      <c r="A78" s="6" t="s">
        <v>43</v>
      </c>
      <c s="6"/>
      <c s="40" t="s">
        <v>35</v>
      </c>
      <c s="6"/>
      <c s="27" t="s">
        <v>146</v>
      </c>
      <c s="6"/>
      <c s="6"/>
      <c s="6"/>
      <c s="41">
        <f>0+Q78</f>
      </c>
      <c r="O78">
        <f>0+R78</f>
      </c>
      <c r="Q78">
        <f>0+I79+I82+I85+I88+I91+I94</f>
      </c>
      <c>
        <f>0+O79+O82+O85+O88+O91+O94</f>
      </c>
    </row>
    <row r="79" spans="1:16" ht="12.75">
      <c r="A79" s="25" t="s">
        <v>45</v>
      </c>
      <c s="29" t="s">
        <v>147</v>
      </c>
      <c s="29" t="s">
        <v>148</v>
      </c>
      <c s="25" t="s">
        <v>47</v>
      </c>
      <c s="30" t="s">
        <v>149</v>
      </c>
      <c s="31" t="s">
        <v>63</v>
      </c>
      <c s="32">
        <v>13793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150</v>
      </c>
    </row>
    <row r="81" spans="1:5" ht="12.75">
      <c r="A81" s="38" t="s">
        <v>51</v>
      </c>
      <c r="E81" s="37" t="s">
        <v>151</v>
      </c>
    </row>
    <row r="82" spans="1:16" ht="12.75">
      <c r="A82" s="25" t="s">
        <v>45</v>
      </c>
      <c s="29" t="s">
        <v>152</v>
      </c>
      <c s="29" t="s">
        <v>153</v>
      </c>
      <c s="25" t="s">
        <v>47</v>
      </c>
      <c s="30" t="s">
        <v>154</v>
      </c>
      <c s="31" t="s">
        <v>63</v>
      </c>
      <c s="32">
        <v>6920.5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51">
      <c r="A84" s="38" t="s">
        <v>51</v>
      </c>
      <c r="E84" s="37" t="s">
        <v>155</v>
      </c>
    </row>
    <row r="85" spans="1:16" ht="12.75">
      <c r="A85" s="25" t="s">
        <v>45</v>
      </c>
      <c s="29" t="s">
        <v>156</v>
      </c>
      <c s="29" t="s">
        <v>157</v>
      </c>
      <c s="25" t="s">
        <v>47</v>
      </c>
      <c s="30" t="s">
        <v>158</v>
      </c>
      <c s="31" t="s">
        <v>63</v>
      </c>
      <c s="32">
        <v>13793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159</v>
      </c>
    </row>
    <row r="87" spans="1:5" ht="12.75">
      <c r="A87" s="38" t="s">
        <v>51</v>
      </c>
      <c r="E87" s="37" t="s">
        <v>151</v>
      </c>
    </row>
    <row r="88" spans="1:16" ht="12.75">
      <c r="A88" s="25" t="s">
        <v>45</v>
      </c>
      <c s="29" t="s">
        <v>160</v>
      </c>
      <c s="29" t="s">
        <v>161</v>
      </c>
      <c s="25" t="s">
        <v>47</v>
      </c>
      <c s="30" t="s">
        <v>162</v>
      </c>
      <c s="31" t="s">
        <v>63</v>
      </c>
      <c s="32">
        <v>13793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163</v>
      </c>
    </row>
    <row r="90" spans="1:5" ht="12.75">
      <c r="A90" s="38" t="s">
        <v>51</v>
      </c>
      <c r="E90" s="37" t="s">
        <v>151</v>
      </c>
    </row>
    <row r="91" spans="1:16" ht="12.75">
      <c r="A91" s="25" t="s">
        <v>45</v>
      </c>
      <c s="29" t="s">
        <v>164</v>
      </c>
      <c s="29" t="s">
        <v>165</v>
      </c>
      <c s="25" t="s">
        <v>47</v>
      </c>
      <c s="30" t="s">
        <v>166</v>
      </c>
      <c s="31" t="s">
        <v>63</v>
      </c>
      <c s="32">
        <v>13793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47</v>
      </c>
    </row>
    <row r="93" spans="1:5" ht="12.75">
      <c r="A93" s="38" t="s">
        <v>51</v>
      </c>
      <c r="E93" s="37" t="s">
        <v>151</v>
      </c>
    </row>
    <row r="94" spans="1:16" ht="12.75">
      <c r="A94" s="25" t="s">
        <v>45</v>
      </c>
      <c s="29" t="s">
        <v>167</v>
      </c>
      <c s="29" t="s">
        <v>168</v>
      </c>
      <c s="25" t="s">
        <v>47</v>
      </c>
      <c s="30" t="s">
        <v>169</v>
      </c>
      <c s="31" t="s">
        <v>63</v>
      </c>
      <c s="32">
        <v>13793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12.75">
      <c r="A96" s="36" t="s">
        <v>51</v>
      </c>
      <c r="E96" s="37" t="s">
        <v>151</v>
      </c>
    </row>
    <row r="97" spans="1:18" ht="12.75" customHeight="1">
      <c r="A97" s="6" t="s">
        <v>43</v>
      </c>
      <c s="6"/>
      <c s="40" t="s">
        <v>40</v>
      </c>
      <c s="6"/>
      <c s="27" t="s">
        <v>170</v>
      </c>
      <c s="6"/>
      <c s="6"/>
      <c s="6"/>
      <c s="41">
        <f>0+Q97</f>
      </c>
      <c r="O97">
        <f>0+R97</f>
      </c>
      <c r="Q97">
        <f>0+I98+I101+I104+I107+I110+I113+I116+I119+I122+I125+I128+I131+I134+I137+I140+I143+I146</f>
      </c>
      <c>
        <f>0+O98+O101+O104+O107+O110+O113+O116+O119+O122+O125+O128+O131+O134+O137+O140+O143+O146</f>
      </c>
    </row>
    <row r="98" spans="1:16" ht="25.5">
      <c r="A98" s="25" t="s">
        <v>45</v>
      </c>
      <c s="29" t="s">
        <v>171</v>
      </c>
      <c s="29" t="s">
        <v>172</v>
      </c>
      <c s="25" t="s">
        <v>47</v>
      </c>
      <c s="30" t="s">
        <v>173</v>
      </c>
      <c s="31" t="s">
        <v>68</v>
      </c>
      <c s="32">
        <v>8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174</v>
      </c>
    </row>
    <row r="100" spans="1:5" ht="38.25">
      <c r="A100" s="38" t="s">
        <v>51</v>
      </c>
      <c r="E100" s="37" t="s">
        <v>175</v>
      </c>
    </row>
    <row r="101" spans="1:16" ht="12.75">
      <c r="A101" s="25" t="s">
        <v>45</v>
      </c>
      <c s="29" t="s">
        <v>176</v>
      </c>
      <c s="29" t="s">
        <v>177</v>
      </c>
      <c s="25" t="s">
        <v>47</v>
      </c>
      <c s="30" t="s">
        <v>178</v>
      </c>
      <c s="31" t="s">
        <v>68</v>
      </c>
      <c s="32">
        <v>8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47</v>
      </c>
    </row>
    <row r="103" spans="1:5" ht="38.25">
      <c r="A103" s="38" t="s">
        <v>51</v>
      </c>
      <c r="E103" s="37" t="s">
        <v>175</v>
      </c>
    </row>
    <row r="104" spans="1:16" ht="12.75">
      <c r="A104" s="25" t="s">
        <v>45</v>
      </c>
      <c s="29" t="s">
        <v>179</v>
      </c>
      <c s="29" t="s">
        <v>180</v>
      </c>
      <c s="25" t="s">
        <v>47</v>
      </c>
      <c s="30" t="s">
        <v>181</v>
      </c>
      <c s="31" t="s">
        <v>182</v>
      </c>
      <c s="32">
        <v>1400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47</v>
      </c>
    </row>
    <row r="106" spans="1:5" ht="51">
      <c r="A106" s="38" t="s">
        <v>51</v>
      </c>
      <c r="E106" s="37" t="s">
        <v>183</v>
      </c>
    </row>
    <row r="107" spans="1:16" ht="25.5">
      <c r="A107" s="25" t="s">
        <v>45</v>
      </c>
      <c s="29" t="s">
        <v>184</v>
      </c>
      <c s="29" t="s">
        <v>185</v>
      </c>
      <c s="25" t="s">
        <v>47</v>
      </c>
      <c s="30" t="s">
        <v>186</v>
      </c>
      <c s="31" t="s">
        <v>68</v>
      </c>
      <c s="32">
        <v>10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187</v>
      </c>
    </row>
    <row r="109" spans="1:5" ht="63.75">
      <c r="A109" s="38" t="s">
        <v>51</v>
      </c>
      <c r="E109" s="37" t="s">
        <v>188</v>
      </c>
    </row>
    <row r="110" spans="1:16" ht="25.5">
      <c r="A110" s="25" t="s">
        <v>45</v>
      </c>
      <c s="29" t="s">
        <v>189</v>
      </c>
      <c s="29" t="s">
        <v>190</v>
      </c>
      <c s="25" t="s">
        <v>47</v>
      </c>
      <c s="30" t="s">
        <v>191</v>
      </c>
      <c s="31" t="s">
        <v>68</v>
      </c>
      <c s="32">
        <v>4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12.75">
      <c r="A112" s="38" t="s">
        <v>51</v>
      </c>
      <c r="E112" s="37" t="s">
        <v>192</v>
      </c>
    </row>
    <row r="113" spans="1:16" ht="12.75">
      <c r="A113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68</v>
      </c>
      <c s="32">
        <v>4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47</v>
      </c>
    </row>
    <row r="115" spans="1:5" ht="12.75">
      <c r="A115" s="38" t="s">
        <v>51</v>
      </c>
      <c r="E115" s="37" t="s">
        <v>192</v>
      </c>
    </row>
    <row r="116" spans="1:16" ht="12.75">
      <c r="A116" s="25" t="s">
        <v>45</v>
      </c>
      <c s="29" t="s">
        <v>196</v>
      </c>
      <c s="29" t="s">
        <v>197</v>
      </c>
      <c s="25" t="s">
        <v>47</v>
      </c>
      <c s="30" t="s">
        <v>198</v>
      </c>
      <c s="31" t="s">
        <v>182</v>
      </c>
      <c s="32">
        <v>700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47</v>
      </c>
    </row>
    <row r="118" spans="1:5" ht="25.5">
      <c r="A118" s="38" t="s">
        <v>51</v>
      </c>
      <c r="E118" s="37" t="s">
        <v>199</v>
      </c>
    </row>
    <row r="119" spans="1:16" ht="25.5">
      <c r="A119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68</v>
      </c>
      <c s="32">
        <v>6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47</v>
      </c>
    </row>
    <row r="121" spans="1:5" ht="12.75">
      <c r="A121" s="38" t="s">
        <v>51</v>
      </c>
      <c r="E121" s="37" t="s">
        <v>203</v>
      </c>
    </row>
    <row r="122" spans="1:16" ht="12.75">
      <c r="A122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68</v>
      </c>
      <c s="32">
        <v>4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174</v>
      </c>
    </row>
    <row r="124" spans="1:5" ht="25.5">
      <c r="A124" s="38" t="s">
        <v>51</v>
      </c>
      <c r="E124" s="37" t="s">
        <v>207</v>
      </c>
    </row>
    <row r="125" spans="1:16" ht="12.75">
      <c r="A125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68</v>
      </c>
      <c s="32">
        <v>4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47</v>
      </c>
    </row>
    <row r="127" spans="1:5" ht="25.5">
      <c r="A127" s="38" t="s">
        <v>51</v>
      </c>
      <c r="E127" s="37" t="s">
        <v>207</v>
      </c>
    </row>
    <row r="128" spans="1:16" ht="12.75">
      <c r="A128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182</v>
      </c>
      <c s="32">
        <v>700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47</v>
      </c>
    </row>
    <row r="130" spans="1:5" ht="38.25">
      <c r="A130" s="38" t="s">
        <v>51</v>
      </c>
      <c r="E130" s="37" t="s">
        <v>214</v>
      </c>
    </row>
    <row r="131" spans="1:16" ht="12.75">
      <c r="A131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84</v>
      </c>
      <c s="32">
        <v>9210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47</v>
      </c>
    </row>
    <row r="133" spans="1:5" ht="12.75">
      <c r="A133" s="38" t="s">
        <v>51</v>
      </c>
      <c r="E133" s="37" t="s">
        <v>218</v>
      </c>
    </row>
    <row r="134" spans="1:16" ht="12.75">
      <c r="A134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84</v>
      </c>
      <c s="32">
        <v>9196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47</v>
      </c>
    </row>
    <row r="136" spans="1:5" ht="12.75">
      <c r="A136" s="38" t="s">
        <v>51</v>
      </c>
      <c r="E136" s="37" t="s">
        <v>85</v>
      </c>
    </row>
    <row r="137" spans="1:16" ht="25.5">
      <c r="A137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63</v>
      </c>
      <c s="32">
        <v>4598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225</v>
      </c>
    </row>
    <row r="139" spans="1:5" ht="12.75">
      <c r="A139" s="38" t="s">
        <v>51</v>
      </c>
      <c r="E139" s="37" t="s">
        <v>226</v>
      </c>
    </row>
    <row r="140" spans="1:16" ht="12.75">
      <c r="A140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68</v>
      </c>
      <c s="32">
        <v>1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38.25">
      <c r="A141" s="34" t="s">
        <v>50</v>
      </c>
      <c r="E141" s="35" t="s">
        <v>230</v>
      </c>
    </row>
    <row r="142" spans="1:5" ht="12.75">
      <c r="A142" s="38" t="s">
        <v>51</v>
      </c>
      <c r="E142" s="37" t="s">
        <v>47</v>
      </c>
    </row>
    <row r="143" spans="1:16" ht="12.75">
      <c r="A143" s="25" t="s">
        <v>45</v>
      </c>
      <c s="29" t="s">
        <v>231</v>
      </c>
      <c s="29" t="s">
        <v>232</v>
      </c>
      <c s="25" t="s">
        <v>47</v>
      </c>
      <c s="30" t="s">
        <v>233</v>
      </c>
      <c s="31" t="s">
        <v>68</v>
      </c>
      <c s="32">
        <v>1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25.5">
      <c r="A144" s="34" t="s">
        <v>50</v>
      </c>
      <c r="E144" s="35" t="s">
        <v>234</v>
      </c>
    </row>
    <row r="145" spans="1:5" ht="12.75">
      <c r="A145" s="38" t="s">
        <v>51</v>
      </c>
      <c r="E145" s="37" t="s">
        <v>47</v>
      </c>
    </row>
    <row r="146" spans="1:16" ht="12.75">
      <c r="A146" s="25" t="s">
        <v>45</v>
      </c>
      <c s="29" t="s">
        <v>235</v>
      </c>
      <c s="29" t="s">
        <v>236</v>
      </c>
      <c s="25" t="s">
        <v>47</v>
      </c>
      <c s="30" t="s">
        <v>237</v>
      </c>
      <c s="31" t="s">
        <v>68</v>
      </c>
      <c s="32">
        <v>1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25.5">
      <c r="A147" s="34" t="s">
        <v>50</v>
      </c>
      <c r="E147" s="35" t="s">
        <v>238</v>
      </c>
    </row>
    <row r="148" spans="1:5" ht="12.75">
      <c r="A148" s="36" t="s">
        <v>51</v>
      </c>
      <c r="E148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239</v>
      </c>
      <c s="42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239</v>
      </c>
      <c s="6"/>
      <c s="18" t="s">
        <v>240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0+I9+I12+I15+I18+I21+I24+I27+I30+I33+I36+I39+I42+I45+I48+I51+I54</f>
      </c>
      <c>
        <f>0+O9+O12+O15+O18+O21+O24+O27+O30+O33+O36+O39+O42+O45+O48+O51+O54</f>
      </c>
    </row>
    <row r="9" spans="1:16" ht="12.75">
      <c r="A9" s="25" t="s">
        <v>45</v>
      </c>
      <c s="29" t="s">
        <v>29</v>
      </c>
      <c s="29" t="s">
        <v>241</v>
      </c>
      <c s="25" t="s">
        <v>47</v>
      </c>
      <c s="30" t="s">
        <v>242</v>
      </c>
      <c s="31" t="s">
        <v>58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7.5">
      <c r="A10" s="34" t="s">
        <v>50</v>
      </c>
      <c r="E10" s="35" t="s">
        <v>243</v>
      </c>
    </row>
    <row r="11" spans="1:5" ht="12.75">
      <c r="A11" s="38" t="s">
        <v>51</v>
      </c>
      <c r="E11" s="37" t="s">
        <v>47</v>
      </c>
    </row>
    <row r="12" spans="1:16" ht="12.75">
      <c r="A12" s="25" t="s">
        <v>45</v>
      </c>
      <c s="29" t="s">
        <v>23</v>
      </c>
      <c s="29" t="s">
        <v>244</v>
      </c>
      <c s="25" t="s">
        <v>47</v>
      </c>
      <c s="30" t="s">
        <v>245</v>
      </c>
      <c s="31" t="s">
        <v>58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8" t="s">
        <v>51</v>
      </c>
      <c r="E14" s="37" t="s">
        <v>47</v>
      </c>
    </row>
    <row r="15" spans="1:16" ht="12.75">
      <c r="A15" s="25" t="s">
        <v>45</v>
      </c>
      <c s="29" t="s">
        <v>22</v>
      </c>
      <c s="29" t="s">
        <v>244</v>
      </c>
      <c s="25" t="s">
        <v>246</v>
      </c>
      <c s="30" t="s">
        <v>247</v>
      </c>
      <c s="31" t="s">
        <v>58</v>
      </c>
      <c s="32">
        <v>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51</v>
      </c>
      <c r="E17" s="37" t="s">
        <v>47</v>
      </c>
    </row>
    <row r="18" spans="1:16" ht="12.75">
      <c r="A18" s="25" t="s">
        <v>45</v>
      </c>
      <c s="29" t="s">
        <v>33</v>
      </c>
      <c s="29" t="s">
        <v>248</v>
      </c>
      <c s="25" t="s">
        <v>47</v>
      </c>
      <c s="30" t="s">
        <v>249</v>
      </c>
      <c s="31" t="s">
        <v>58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78.5">
      <c r="A19" s="34" t="s">
        <v>50</v>
      </c>
      <c r="E19" s="35" t="s">
        <v>250</v>
      </c>
    </row>
    <row r="20" spans="1:5" ht="12.75">
      <c r="A20" s="38" t="s">
        <v>51</v>
      </c>
      <c r="E20" s="37" t="s">
        <v>47</v>
      </c>
    </row>
    <row r="21" spans="1:16" ht="12.75">
      <c r="A21" s="25" t="s">
        <v>45</v>
      </c>
      <c s="29" t="s">
        <v>35</v>
      </c>
      <c s="29" t="s">
        <v>251</v>
      </c>
      <c s="25" t="s">
        <v>47</v>
      </c>
      <c s="30" t="s">
        <v>252</v>
      </c>
      <c s="31" t="s">
        <v>68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8" t="s">
        <v>51</v>
      </c>
      <c r="E23" s="37" t="s">
        <v>47</v>
      </c>
    </row>
    <row r="24" spans="1:16" ht="12.75">
      <c r="A24" s="25" t="s">
        <v>45</v>
      </c>
      <c s="29" t="s">
        <v>37</v>
      </c>
      <c s="29" t="s">
        <v>253</v>
      </c>
      <c s="25" t="s">
        <v>47</v>
      </c>
      <c s="30" t="s">
        <v>254</v>
      </c>
      <c s="31" t="s">
        <v>68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255</v>
      </c>
    </row>
    <row r="26" spans="1:5" ht="12.75">
      <c r="A26" s="38" t="s">
        <v>51</v>
      </c>
      <c r="E26" s="37" t="s">
        <v>47</v>
      </c>
    </row>
    <row r="27" spans="1:16" ht="12.75">
      <c r="A27" s="25" t="s">
        <v>45</v>
      </c>
      <c s="29" t="s">
        <v>74</v>
      </c>
      <c s="29" t="s">
        <v>256</v>
      </c>
      <c s="25" t="s">
        <v>47</v>
      </c>
      <c s="30" t="s">
        <v>257</v>
      </c>
      <c s="31" t="s">
        <v>58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258</v>
      </c>
    </row>
    <row r="29" spans="1:5" ht="12.75">
      <c r="A29" s="38" t="s">
        <v>51</v>
      </c>
      <c r="E29" s="37" t="s">
        <v>47</v>
      </c>
    </row>
    <row r="30" spans="1:16" ht="12.75">
      <c r="A30" s="25" t="s">
        <v>45</v>
      </c>
      <c s="29" t="s">
        <v>78</v>
      </c>
      <c s="29" t="s">
        <v>256</v>
      </c>
      <c s="25" t="s">
        <v>246</v>
      </c>
      <c s="30" t="s">
        <v>257</v>
      </c>
      <c s="31" t="s">
        <v>58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259</v>
      </c>
    </row>
    <row r="32" spans="1:5" ht="12.75">
      <c r="A32" s="38" t="s">
        <v>51</v>
      </c>
      <c r="E32" s="37" t="s">
        <v>47</v>
      </c>
    </row>
    <row r="33" spans="1:16" ht="12.75">
      <c r="A33" s="25" t="s">
        <v>45</v>
      </c>
      <c s="29" t="s">
        <v>40</v>
      </c>
      <c s="29" t="s">
        <v>256</v>
      </c>
      <c s="25" t="s">
        <v>260</v>
      </c>
      <c s="30" t="s">
        <v>257</v>
      </c>
      <c s="31" t="s">
        <v>58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261</v>
      </c>
    </row>
    <row r="35" spans="1:5" ht="12.75">
      <c r="A35" s="38" t="s">
        <v>51</v>
      </c>
      <c r="E35" s="37" t="s">
        <v>47</v>
      </c>
    </row>
    <row r="36" spans="1:16" ht="12.75">
      <c r="A36" s="25" t="s">
        <v>45</v>
      </c>
      <c s="29" t="s">
        <v>42</v>
      </c>
      <c s="29" t="s">
        <v>256</v>
      </c>
      <c s="25" t="s">
        <v>262</v>
      </c>
      <c s="30" t="s">
        <v>257</v>
      </c>
      <c s="31" t="s">
        <v>58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263</v>
      </c>
    </row>
    <row r="38" spans="1:5" ht="12.75">
      <c r="A38" s="38" t="s">
        <v>51</v>
      </c>
      <c r="E38" s="37" t="s">
        <v>47</v>
      </c>
    </row>
    <row r="39" spans="1:16" ht="12.75">
      <c r="A39" s="25" t="s">
        <v>45</v>
      </c>
      <c s="29" t="s">
        <v>91</v>
      </c>
      <c s="29" t="s">
        <v>264</v>
      </c>
      <c s="25" t="s">
        <v>47</v>
      </c>
      <c s="30" t="s">
        <v>265</v>
      </c>
      <c s="31" t="s">
        <v>68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266</v>
      </c>
    </row>
    <row r="41" spans="1:5" ht="12.75">
      <c r="A41" s="38" t="s">
        <v>51</v>
      </c>
      <c r="E41" s="37" t="s">
        <v>47</v>
      </c>
    </row>
    <row r="42" spans="1:16" ht="12.75">
      <c r="A42" s="25" t="s">
        <v>45</v>
      </c>
      <c s="29" t="s">
        <v>95</v>
      </c>
      <c s="29" t="s">
        <v>267</v>
      </c>
      <c s="25" t="s">
        <v>47</v>
      </c>
      <c s="30" t="s">
        <v>268</v>
      </c>
      <c s="31" t="s">
        <v>58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269</v>
      </c>
    </row>
    <row r="44" spans="1:5" ht="12.75">
      <c r="A44" s="38" t="s">
        <v>51</v>
      </c>
      <c r="E44" s="37" t="s">
        <v>47</v>
      </c>
    </row>
    <row r="45" spans="1:16" ht="12.75">
      <c r="A45" s="25" t="s">
        <v>45</v>
      </c>
      <c s="29" t="s">
        <v>99</v>
      </c>
      <c s="29" t="s">
        <v>270</v>
      </c>
      <c s="25" t="s">
        <v>47</v>
      </c>
      <c s="30" t="s">
        <v>271</v>
      </c>
      <c s="31" t="s">
        <v>58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272</v>
      </c>
    </row>
    <row r="47" spans="1:5" ht="12.75">
      <c r="A47" s="38" t="s">
        <v>51</v>
      </c>
      <c r="E47" s="37" t="s">
        <v>47</v>
      </c>
    </row>
    <row r="48" spans="1:16" ht="12.75">
      <c r="A48" s="25" t="s">
        <v>45</v>
      </c>
      <c s="29" t="s">
        <v>103</v>
      </c>
      <c s="29" t="s">
        <v>273</v>
      </c>
      <c s="25" t="s">
        <v>47</v>
      </c>
      <c s="30" t="s">
        <v>274</v>
      </c>
      <c s="31" t="s">
        <v>58</v>
      </c>
      <c s="32">
        <v>1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275</v>
      </c>
    </row>
    <row r="50" spans="1:5" ht="12.75">
      <c r="A50" s="38" t="s">
        <v>51</v>
      </c>
      <c r="E50" s="37" t="s">
        <v>47</v>
      </c>
    </row>
    <row r="51" spans="1:16" ht="12.75">
      <c r="A51" s="25" t="s">
        <v>45</v>
      </c>
      <c s="29" t="s">
        <v>108</v>
      </c>
      <c s="29" t="s">
        <v>276</v>
      </c>
      <c s="25" t="s">
        <v>47</v>
      </c>
      <c s="30" t="s">
        <v>57</v>
      </c>
      <c s="31" t="s">
        <v>68</v>
      </c>
      <c s="32">
        <v>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25.5">
      <c r="A52" s="34" t="s">
        <v>50</v>
      </c>
      <c r="E52" s="35" t="s">
        <v>277</v>
      </c>
    </row>
    <row r="53" spans="1:5" ht="12.75">
      <c r="A53" s="38" t="s">
        <v>51</v>
      </c>
      <c r="E53" s="37" t="s">
        <v>47</v>
      </c>
    </row>
    <row r="54" spans="1:16" ht="12.75">
      <c r="A54" s="25" t="s">
        <v>45</v>
      </c>
      <c s="29" t="s">
        <v>112</v>
      </c>
      <c s="29" t="s">
        <v>278</v>
      </c>
      <c s="25" t="s">
        <v>47</v>
      </c>
      <c s="30" t="s">
        <v>279</v>
      </c>
      <c s="31" t="s">
        <v>58</v>
      </c>
      <c s="32">
        <v>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280</v>
      </c>
    </row>
    <row r="56" spans="1:5" ht="12.75">
      <c r="A56" s="36" t="s">
        <v>51</v>
      </c>
      <c r="E56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0+O8+O18+O64+O74+O78+O97+O101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281</v>
      </c>
      <c s="42">
        <f>0+I8+I18+I64+I74+I78+I97+I101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281</v>
      </c>
      <c s="6"/>
      <c s="18" t="s">
        <v>282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24916.656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51</v>
      </c>
      <c r="E11" s="37" t="s">
        <v>283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433.8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76.5">
      <c r="A14" s="38" t="s">
        <v>51</v>
      </c>
      <c r="E14" s="37" t="s">
        <v>284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58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59</v>
      </c>
    </row>
    <row r="17" spans="1:5" ht="12.75">
      <c r="A17" s="36" t="s">
        <v>51</v>
      </c>
      <c r="E17" s="37" t="s">
        <v>47</v>
      </c>
    </row>
    <row r="18" spans="1:18" ht="12.75" customHeight="1">
      <c r="A18" s="6" t="s">
        <v>43</v>
      </c>
      <c s="6"/>
      <c s="40" t="s">
        <v>29</v>
      </c>
      <c s="6"/>
      <c s="27" t="s">
        <v>60</v>
      </c>
      <c s="6"/>
      <c s="6"/>
      <c s="6"/>
      <c s="41">
        <f>0+Q18</f>
      </c>
      <c r="O18">
        <f>0+R18</f>
      </c>
      <c r="Q18">
        <f>0+I19+I22+I25+I28+I31+I34+I37+I40+I43+I46+I49+I52+I55+I58+I61</f>
      </c>
      <c>
        <f>0+O19+O22+O25+O28+O31+O34+O37+O40+O43+O46+O49+O52+O55+O58+O61</f>
      </c>
    </row>
    <row r="19" spans="1:16" ht="12.75">
      <c r="A19" s="25" t="s">
        <v>45</v>
      </c>
      <c s="29" t="s">
        <v>33</v>
      </c>
      <c s="29" t="s">
        <v>61</v>
      </c>
      <c s="25" t="s">
        <v>47</v>
      </c>
      <c s="30" t="s">
        <v>62</v>
      </c>
      <c s="31" t="s">
        <v>63</v>
      </c>
      <c s="32">
        <v>400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64</v>
      </c>
    </row>
    <row r="21" spans="1:5" ht="12.75">
      <c r="A21" s="38" t="s">
        <v>51</v>
      </c>
      <c r="E21" s="37" t="s">
        <v>285</v>
      </c>
    </row>
    <row r="22" spans="1:16" ht="25.5">
      <c r="A22" s="25" t="s">
        <v>45</v>
      </c>
      <c s="29" t="s">
        <v>35</v>
      </c>
      <c s="29" t="s">
        <v>66</v>
      </c>
      <c s="25" t="s">
        <v>47</v>
      </c>
      <c s="30" t="s">
        <v>67</v>
      </c>
      <c s="31" t="s">
        <v>68</v>
      </c>
      <c s="32">
        <v>18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69</v>
      </c>
    </row>
    <row r="24" spans="1:5" ht="12.75">
      <c r="A24" s="38" t="s">
        <v>51</v>
      </c>
      <c r="E24" s="37" t="s">
        <v>286</v>
      </c>
    </row>
    <row r="25" spans="1:16" ht="25.5">
      <c r="A25" s="25" t="s">
        <v>45</v>
      </c>
      <c s="29" t="s">
        <v>37</v>
      </c>
      <c s="29" t="s">
        <v>71</v>
      </c>
      <c s="25" t="s">
        <v>47</v>
      </c>
      <c s="30" t="s">
        <v>72</v>
      </c>
      <c s="31" t="s">
        <v>68</v>
      </c>
      <c s="32">
        <v>53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69</v>
      </c>
    </row>
    <row r="27" spans="1:5" ht="38.25">
      <c r="A27" s="38" t="s">
        <v>51</v>
      </c>
      <c r="E27" s="37" t="s">
        <v>287</v>
      </c>
    </row>
    <row r="28" spans="1:16" ht="12.75">
      <c r="A28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68</v>
      </c>
      <c s="32">
        <v>13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69</v>
      </c>
    </row>
    <row r="30" spans="1:5" ht="63.75">
      <c r="A30" s="38" t="s">
        <v>51</v>
      </c>
      <c r="E30" s="37" t="s">
        <v>288</v>
      </c>
    </row>
    <row r="31" spans="1:16" ht="25.5">
      <c r="A31" s="25" t="s">
        <v>45</v>
      </c>
      <c s="29" t="s">
        <v>78</v>
      </c>
      <c s="29" t="s">
        <v>79</v>
      </c>
      <c s="25" t="s">
        <v>47</v>
      </c>
      <c s="30" t="s">
        <v>80</v>
      </c>
      <c s="31" t="s">
        <v>68</v>
      </c>
      <c s="32">
        <v>48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69</v>
      </c>
    </row>
    <row r="33" spans="1:5" ht="12.75">
      <c r="A33" s="38" t="s">
        <v>51</v>
      </c>
      <c r="E33" s="37" t="s">
        <v>289</v>
      </c>
    </row>
    <row r="34" spans="1:16" ht="12.75">
      <c r="A34" s="25" t="s">
        <v>45</v>
      </c>
      <c s="29" t="s">
        <v>40</v>
      </c>
      <c s="29" t="s">
        <v>82</v>
      </c>
      <c s="25" t="s">
        <v>47</v>
      </c>
      <c s="30" t="s">
        <v>83</v>
      </c>
      <c s="31" t="s">
        <v>84</v>
      </c>
      <c s="32">
        <v>9622.8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8" t="s">
        <v>51</v>
      </c>
      <c r="E36" s="37" t="s">
        <v>290</v>
      </c>
    </row>
    <row r="37" spans="1:16" ht="12.75">
      <c r="A37" s="25" t="s">
        <v>45</v>
      </c>
      <c s="29" t="s">
        <v>42</v>
      </c>
      <c s="29" t="s">
        <v>86</v>
      </c>
      <c s="25" t="s">
        <v>87</v>
      </c>
      <c s="30" t="s">
        <v>88</v>
      </c>
      <c s="31" t="s">
        <v>89</v>
      </c>
      <c s="32">
        <v>11545.48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14.75">
      <c r="A39" s="38" t="s">
        <v>51</v>
      </c>
      <c r="E39" s="37" t="s">
        <v>291</v>
      </c>
    </row>
    <row r="40" spans="1:16" ht="12.75">
      <c r="A40" s="25" t="s">
        <v>45</v>
      </c>
      <c s="29" t="s">
        <v>91</v>
      </c>
      <c s="29" t="s">
        <v>86</v>
      </c>
      <c s="25" t="s">
        <v>92</v>
      </c>
      <c s="30" t="s">
        <v>88</v>
      </c>
      <c s="31" t="s">
        <v>89</v>
      </c>
      <c s="32">
        <v>335.468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93</v>
      </c>
    </row>
    <row r="42" spans="1:5" ht="51">
      <c r="A42" s="38" t="s">
        <v>51</v>
      </c>
      <c r="E42" s="37" t="s">
        <v>292</v>
      </c>
    </row>
    <row r="43" spans="1:16" ht="12.75">
      <c r="A43" s="25" t="s">
        <v>45</v>
      </c>
      <c s="29" t="s">
        <v>95</v>
      </c>
      <c s="29" t="s">
        <v>96</v>
      </c>
      <c s="25" t="s">
        <v>47</v>
      </c>
      <c s="30" t="s">
        <v>97</v>
      </c>
      <c s="31" t="s">
        <v>89</v>
      </c>
      <c s="32">
        <v>577.38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51">
      <c r="A45" s="38" t="s">
        <v>51</v>
      </c>
      <c r="E45" s="37" t="s">
        <v>293</v>
      </c>
    </row>
    <row r="46" spans="1:16" ht="12.75">
      <c r="A46" s="25" t="s">
        <v>45</v>
      </c>
      <c s="29" t="s">
        <v>99</v>
      </c>
      <c s="29" t="s">
        <v>100</v>
      </c>
      <c s="25" t="s">
        <v>47</v>
      </c>
      <c s="30" t="s">
        <v>101</v>
      </c>
      <c s="31" t="s">
        <v>89</v>
      </c>
      <c s="32">
        <v>12458.328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63.75">
      <c r="A48" s="38" t="s">
        <v>51</v>
      </c>
      <c r="E48" s="37" t="s">
        <v>294</v>
      </c>
    </row>
    <row r="49" spans="1:16" ht="12.75">
      <c r="A49" s="25" t="s">
        <v>45</v>
      </c>
      <c s="29" t="s">
        <v>103</v>
      </c>
      <c s="29" t="s">
        <v>104</v>
      </c>
      <c s="25" t="s">
        <v>47</v>
      </c>
      <c s="30" t="s">
        <v>105</v>
      </c>
      <c s="31" t="s">
        <v>89</v>
      </c>
      <c s="32">
        <v>5659.665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106</v>
      </c>
    </row>
    <row r="51" spans="1:5" ht="25.5">
      <c r="A51" s="38" t="s">
        <v>51</v>
      </c>
      <c r="E51" s="37" t="s">
        <v>295</v>
      </c>
    </row>
    <row r="52" spans="1:16" ht="12.75">
      <c r="A52" s="25" t="s">
        <v>45</v>
      </c>
      <c s="29" t="s">
        <v>108</v>
      </c>
      <c s="29" t="s">
        <v>109</v>
      </c>
      <c s="25" t="s">
        <v>47</v>
      </c>
      <c s="30" t="s">
        <v>110</v>
      </c>
      <c s="31" t="s">
        <v>63</v>
      </c>
      <c s="32">
        <v>16003.61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</v>
      </c>
    </row>
    <row r="54" spans="1:5" ht="51">
      <c r="A54" s="38" t="s">
        <v>51</v>
      </c>
      <c r="E54" s="37" t="s">
        <v>296</v>
      </c>
    </row>
    <row r="55" spans="1:16" ht="12.75">
      <c r="A55" s="25" t="s">
        <v>45</v>
      </c>
      <c s="29" t="s">
        <v>112</v>
      </c>
      <c s="29" t="s">
        <v>113</v>
      </c>
      <c s="25" t="s">
        <v>47</v>
      </c>
      <c s="30" t="s">
        <v>114</v>
      </c>
      <c s="31" t="s">
        <v>63</v>
      </c>
      <c s="32">
        <v>18865.55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115</v>
      </c>
    </row>
    <row r="57" spans="1:5" ht="12.75">
      <c r="A57" s="38" t="s">
        <v>51</v>
      </c>
      <c r="E57" s="37" t="s">
        <v>297</v>
      </c>
    </row>
    <row r="58" spans="1:16" ht="12.75">
      <c r="A58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68</v>
      </c>
      <c s="32">
        <v>91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2.75">
      <c r="A60" s="38" t="s">
        <v>51</v>
      </c>
      <c r="E60" s="37" t="s">
        <v>298</v>
      </c>
    </row>
    <row r="61" spans="1:16" ht="25.5">
      <c r="A61" s="25" t="s">
        <v>45</v>
      </c>
      <c s="29" t="s">
        <v>121</v>
      </c>
      <c s="29" t="s">
        <v>122</v>
      </c>
      <c s="25" t="s">
        <v>47</v>
      </c>
      <c s="30" t="s">
        <v>123</v>
      </c>
      <c s="31" t="s">
        <v>68</v>
      </c>
      <c s="32">
        <v>91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47</v>
      </c>
    </row>
    <row r="63" spans="1:5" ht="89.25">
      <c r="A63" s="36" t="s">
        <v>51</v>
      </c>
      <c r="E63" s="37" t="s">
        <v>299</v>
      </c>
    </row>
    <row r="64" spans="1:18" ht="12.75" customHeight="1">
      <c r="A64" s="6" t="s">
        <v>43</v>
      </c>
      <c s="6"/>
      <c s="40" t="s">
        <v>23</v>
      </c>
      <c s="6"/>
      <c s="27" t="s">
        <v>125</v>
      </c>
      <c s="6"/>
      <c s="6"/>
      <c s="6"/>
      <c s="41">
        <f>0+Q64</f>
      </c>
      <c r="O64">
        <f>0+R64</f>
      </c>
      <c r="Q64">
        <f>0+I65+I68+I71</f>
      </c>
      <c>
        <f>0+O65+O68+O71</f>
      </c>
    </row>
    <row r="65" spans="1:16" ht="12.75">
      <c r="A65" s="25" t="s">
        <v>45</v>
      </c>
      <c s="29" t="s">
        <v>126</v>
      </c>
      <c s="29" t="s">
        <v>127</v>
      </c>
      <c s="25" t="s">
        <v>47</v>
      </c>
      <c s="30" t="s">
        <v>128</v>
      </c>
      <c s="31" t="s">
        <v>63</v>
      </c>
      <c s="32">
        <v>20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129</v>
      </c>
    </row>
    <row r="67" spans="1:5" ht="12.75">
      <c r="A67" s="38" t="s">
        <v>51</v>
      </c>
      <c r="E67" s="37" t="s">
        <v>130</v>
      </c>
    </row>
    <row r="68" spans="1:16" ht="12.75">
      <c r="A68" s="25" t="s">
        <v>45</v>
      </c>
      <c s="29" t="s">
        <v>131</v>
      </c>
      <c s="29" t="s">
        <v>132</v>
      </c>
      <c s="25" t="s">
        <v>47</v>
      </c>
      <c s="30" t="s">
        <v>133</v>
      </c>
      <c s="31" t="s">
        <v>63</v>
      </c>
      <c s="32">
        <v>18889.55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47</v>
      </c>
    </row>
    <row r="70" spans="1:5" ht="51">
      <c r="A70" s="38" t="s">
        <v>51</v>
      </c>
      <c r="E70" s="37" t="s">
        <v>300</v>
      </c>
    </row>
    <row r="71" spans="1:16" ht="12.75">
      <c r="A71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89</v>
      </c>
      <c s="32">
        <v>0.384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138</v>
      </c>
    </row>
    <row r="73" spans="1:5" ht="12.75">
      <c r="A73" s="36" t="s">
        <v>51</v>
      </c>
      <c r="E73" s="37" t="s">
        <v>139</v>
      </c>
    </row>
    <row r="74" spans="1:18" ht="12.75" customHeight="1">
      <c r="A74" s="6" t="s">
        <v>43</v>
      </c>
      <c s="6"/>
      <c s="40" t="s">
        <v>33</v>
      </c>
      <c s="6"/>
      <c s="27" t="s">
        <v>140</v>
      </c>
      <c s="6"/>
      <c s="6"/>
      <c s="6"/>
      <c s="41">
        <f>0+Q74</f>
      </c>
      <c r="O74">
        <f>0+R74</f>
      </c>
      <c r="Q74">
        <f>0+I75</f>
      </c>
      <c>
        <f>0+O75</f>
      </c>
    </row>
    <row r="75" spans="1:16" ht="12.75">
      <c r="A75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89</v>
      </c>
      <c s="32">
        <v>3773.71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38.25">
      <c r="A76" s="34" t="s">
        <v>50</v>
      </c>
      <c r="E76" s="35" t="s">
        <v>301</v>
      </c>
    </row>
    <row r="77" spans="1:5" ht="51">
      <c r="A77" s="36" t="s">
        <v>51</v>
      </c>
      <c r="E77" s="37" t="s">
        <v>302</v>
      </c>
    </row>
    <row r="78" spans="1:18" ht="12.75" customHeight="1">
      <c r="A78" s="6" t="s">
        <v>43</v>
      </c>
      <c s="6"/>
      <c s="40" t="s">
        <v>35</v>
      </c>
      <c s="6"/>
      <c s="27" t="s">
        <v>146</v>
      </c>
      <c s="6"/>
      <c s="6"/>
      <c s="6"/>
      <c s="41">
        <f>0+Q78</f>
      </c>
      <c r="O78">
        <f>0+R78</f>
      </c>
      <c r="Q78">
        <f>0+I79+I82+I85+I88+I91+I94</f>
      </c>
      <c>
        <f>0+O79+O82+O85+O88+O91+O94</f>
      </c>
    </row>
    <row r="79" spans="1:16" ht="12.75">
      <c r="A79" s="25" t="s">
        <v>45</v>
      </c>
      <c s="29" t="s">
        <v>147</v>
      </c>
      <c s="29" t="s">
        <v>148</v>
      </c>
      <c s="25" t="s">
        <v>47</v>
      </c>
      <c s="30" t="s">
        <v>149</v>
      </c>
      <c s="31" t="s">
        <v>63</v>
      </c>
      <c s="32">
        <v>14055.65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303</v>
      </c>
    </row>
    <row r="81" spans="1:5" ht="12.75">
      <c r="A81" s="38" t="s">
        <v>51</v>
      </c>
      <c r="E81" s="37" t="s">
        <v>304</v>
      </c>
    </row>
    <row r="82" spans="1:16" ht="12.75">
      <c r="A82" s="25" t="s">
        <v>45</v>
      </c>
      <c s="29" t="s">
        <v>152</v>
      </c>
      <c s="29" t="s">
        <v>153</v>
      </c>
      <c s="25" t="s">
        <v>47</v>
      </c>
      <c s="30" t="s">
        <v>154</v>
      </c>
      <c s="31" t="s">
        <v>63</v>
      </c>
      <c s="32">
        <v>7051.82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51">
      <c r="A84" s="38" t="s">
        <v>51</v>
      </c>
      <c r="E84" s="37" t="s">
        <v>305</v>
      </c>
    </row>
    <row r="85" spans="1:16" ht="12.75">
      <c r="A85" s="25" t="s">
        <v>45</v>
      </c>
      <c s="29" t="s">
        <v>156</v>
      </c>
      <c s="29" t="s">
        <v>157</v>
      </c>
      <c s="25" t="s">
        <v>47</v>
      </c>
      <c s="30" t="s">
        <v>158</v>
      </c>
      <c s="31" t="s">
        <v>63</v>
      </c>
      <c s="32">
        <v>14055.65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159</v>
      </c>
    </row>
    <row r="87" spans="1:5" ht="12.75">
      <c r="A87" s="38" t="s">
        <v>51</v>
      </c>
      <c r="E87" s="37" t="s">
        <v>304</v>
      </c>
    </row>
    <row r="88" spans="1:16" ht="12.75">
      <c r="A88" s="25" t="s">
        <v>45</v>
      </c>
      <c s="29" t="s">
        <v>160</v>
      </c>
      <c s="29" t="s">
        <v>161</v>
      </c>
      <c s="25" t="s">
        <v>47</v>
      </c>
      <c s="30" t="s">
        <v>162</v>
      </c>
      <c s="31" t="s">
        <v>63</v>
      </c>
      <c s="32">
        <v>14055.65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163</v>
      </c>
    </row>
    <row r="90" spans="1:5" ht="12.75">
      <c r="A90" s="38" t="s">
        <v>51</v>
      </c>
      <c r="E90" s="37" t="s">
        <v>304</v>
      </c>
    </row>
    <row r="91" spans="1:16" ht="12.75">
      <c r="A91" s="25" t="s">
        <v>45</v>
      </c>
      <c s="29" t="s">
        <v>164</v>
      </c>
      <c s="29" t="s">
        <v>165</v>
      </c>
      <c s="25" t="s">
        <v>47</v>
      </c>
      <c s="30" t="s">
        <v>166</v>
      </c>
      <c s="31" t="s">
        <v>63</v>
      </c>
      <c s="32">
        <v>14055.65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47</v>
      </c>
    </row>
    <row r="93" spans="1:5" ht="12.75">
      <c r="A93" s="38" t="s">
        <v>51</v>
      </c>
      <c r="E93" s="37" t="s">
        <v>304</v>
      </c>
    </row>
    <row r="94" spans="1:16" ht="12.75">
      <c r="A94" s="25" t="s">
        <v>45</v>
      </c>
      <c s="29" t="s">
        <v>167</v>
      </c>
      <c s="29" t="s">
        <v>168</v>
      </c>
      <c s="25" t="s">
        <v>47</v>
      </c>
      <c s="30" t="s">
        <v>169</v>
      </c>
      <c s="31" t="s">
        <v>63</v>
      </c>
      <c s="32">
        <v>14055.65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12.75">
      <c r="A96" s="36" t="s">
        <v>51</v>
      </c>
      <c r="E96" s="37" t="s">
        <v>304</v>
      </c>
    </row>
    <row r="97" spans="1:18" ht="12.75" customHeight="1">
      <c r="A97" s="6" t="s">
        <v>43</v>
      </c>
      <c s="6"/>
      <c s="40" t="s">
        <v>74</v>
      </c>
      <c s="6"/>
      <c s="27" t="s">
        <v>306</v>
      </c>
      <c s="6"/>
      <c s="6"/>
      <c s="6"/>
      <c s="41">
        <f>0+Q97</f>
      </c>
      <c r="O97">
        <f>0+R97</f>
      </c>
      <c r="Q97">
        <f>0+I98</f>
      </c>
      <c>
        <f>0+O98</f>
      </c>
    </row>
    <row r="98" spans="1:16" ht="12.75">
      <c r="A98" s="25" t="s">
        <v>45</v>
      </c>
      <c s="29" t="s">
        <v>171</v>
      </c>
      <c s="29" t="s">
        <v>307</v>
      </c>
      <c s="25" t="s">
        <v>47</v>
      </c>
      <c s="30" t="s">
        <v>308</v>
      </c>
      <c s="31" t="s">
        <v>68</v>
      </c>
      <c s="32">
        <v>1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309</v>
      </c>
    </row>
    <row r="100" spans="1:5" ht="12.75">
      <c r="A100" s="36" t="s">
        <v>51</v>
      </c>
      <c r="E100" s="37" t="s">
        <v>47</v>
      </c>
    </row>
    <row r="101" spans="1:18" ht="12.75" customHeight="1">
      <c r="A101" s="6" t="s">
        <v>43</v>
      </c>
      <c s="6"/>
      <c s="40" t="s">
        <v>40</v>
      </c>
      <c s="6"/>
      <c s="27" t="s">
        <v>170</v>
      </c>
      <c s="6"/>
      <c s="6"/>
      <c s="6"/>
      <c s="41">
        <f>0+Q101</f>
      </c>
      <c r="O101">
        <f>0+R101</f>
      </c>
      <c r="Q101">
        <f>0+I102+I105+I108+I111+I114+I117+I120+I123+I126+I129+I132+I135+I138+I141+I144+I147+I150+I153</f>
      </c>
      <c>
        <f>0+O102+O105+O108+O111+O114+O117+O120+O123+O126+O129+O132+O135+O138+O141+O144+O147+O150+O153</f>
      </c>
    </row>
    <row r="102" spans="1:16" ht="25.5">
      <c r="A102" s="25" t="s">
        <v>45</v>
      </c>
      <c s="29" t="s">
        <v>176</v>
      </c>
      <c s="29" t="s">
        <v>172</v>
      </c>
      <c s="25" t="s">
        <v>47</v>
      </c>
      <c s="30" t="s">
        <v>173</v>
      </c>
      <c s="31" t="s">
        <v>68</v>
      </c>
      <c s="32">
        <v>20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174</v>
      </c>
    </row>
    <row r="104" spans="1:5" ht="38.25">
      <c r="A104" s="38" t="s">
        <v>51</v>
      </c>
      <c r="E104" s="37" t="s">
        <v>310</v>
      </c>
    </row>
    <row r="105" spans="1:16" ht="12.75">
      <c r="A105" s="25" t="s">
        <v>45</v>
      </c>
      <c s="29" t="s">
        <v>179</v>
      </c>
      <c s="29" t="s">
        <v>177</v>
      </c>
      <c s="25" t="s">
        <v>47</v>
      </c>
      <c s="30" t="s">
        <v>178</v>
      </c>
      <c s="31" t="s">
        <v>68</v>
      </c>
      <c s="32">
        <v>20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47</v>
      </c>
    </row>
    <row r="107" spans="1:5" ht="38.25">
      <c r="A107" s="38" t="s">
        <v>51</v>
      </c>
      <c r="E107" s="37" t="s">
        <v>310</v>
      </c>
    </row>
    <row r="108" spans="1:16" ht="12.75">
      <c r="A108" s="25" t="s">
        <v>45</v>
      </c>
      <c s="29" t="s">
        <v>184</v>
      </c>
      <c s="29" t="s">
        <v>180</v>
      </c>
      <c s="25" t="s">
        <v>47</v>
      </c>
      <c s="30" t="s">
        <v>181</v>
      </c>
      <c s="31" t="s">
        <v>182</v>
      </c>
      <c s="32">
        <v>3920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47</v>
      </c>
    </row>
    <row r="110" spans="1:5" ht="51">
      <c r="A110" s="38" t="s">
        <v>51</v>
      </c>
      <c r="E110" s="37" t="s">
        <v>311</v>
      </c>
    </row>
    <row r="111" spans="1:16" ht="25.5">
      <c r="A111" s="25" t="s">
        <v>45</v>
      </c>
      <c s="29" t="s">
        <v>189</v>
      </c>
      <c s="29" t="s">
        <v>185</v>
      </c>
      <c s="25" t="s">
        <v>47</v>
      </c>
      <c s="30" t="s">
        <v>186</v>
      </c>
      <c s="31" t="s">
        <v>68</v>
      </c>
      <c s="32">
        <v>32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187</v>
      </c>
    </row>
    <row r="113" spans="1:5" ht="63.75">
      <c r="A113" s="38" t="s">
        <v>51</v>
      </c>
      <c r="E113" s="37" t="s">
        <v>312</v>
      </c>
    </row>
    <row r="114" spans="1:16" ht="25.5">
      <c r="A114" s="25" t="s">
        <v>45</v>
      </c>
      <c s="29" t="s">
        <v>193</v>
      </c>
      <c s="29" t="s">
        <v>190</v>
      </c>
      <c s="25" t="s">
        <v>47</v>
      </c>
      <c s="30" t="s">
        <v>191</v>
      </c>
      <c s="31" t="s">
        <v>68</v>
      </c>
      <c s="32">
        <v>10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12.75">
      <c r="A116" s="38" t="s">
        <v>51</v>
      </c>
      <c r="E116" s="37" t="s">
        <v>313</v>
      </c>
    </row>
    <row r="117" spans="1:16" ht="12.75">
      <c r="A117" s="25" t="s">
        <v>45</v>
      </c>
      <c s="29" t="s">
        <v>196</v>
      </c>
      <c s="29" t="s">
        <v>194</v>
      </c>
      <c s="25" t="s">
        <v>47</v>
      </c>
      <c s="30" t="s">
        <v>195</v>
      </c>
      <c s="31" t="s">
        <v>68</v>
      </c>
      <c s="32">
        <v>10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47</v>
      </c>
    </row>
    <row r="119" spans="1:5" ht="12.75">
      <c r="A119" s="38" t="s">
        <v>51</v>
      </c>
      <c r="E119" s="37" t="s">
        <v>313</v>
      </c>
    </row>
    <row r="120" spans="1:16" ht="12.75">
      <c r="A120" s="25" t="s">
        <v>45</v>
      </c>
      <c s="29" t="s">
        <v>200</v>
      </c>
      <c s="29" t="s">
        <v>197</v>
      </c>
      <c s="25" t="s">
        <v>47</v>
      </c>
      <c s="30" t="s">
        <v>198</v>
      </c>
      <c s="31" t="s">
        <v>182</v>
      </c>
      <c s="32">
        <v>1960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47</v>
      </c>
    </row>
    <row r="122" spans="1:5" ht="25.5">
      <c r="A122" s="38" t="s">
        <v>51</v>
      </c>
      <c r="E122" s="37" t="s">
        <v>314</v>
      </c>
    </row>
    <row r="123" spans="1:16" ht="25.5">
      <c r="A123" s="25" t="s">
        <v>45</v>
      </c>
      <c s="29" t="s">
        <v>204</v>
      </c>
      <c s="29" t="s">
        <v>201</v>
      </c>
      <c s="25" t="s">
        <v>47</v>
      </c>
      <c s="30" t="s">
        <v>202</v>
      </c>
      <c s="31" t="s">
        <v>68</v>
      </c>
      <c s="32">
        <v>20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47</v>
      </c>
    </row>
    <row r="125" spans="1:5" ht="12.75">
      <c r="A125" s="38" t="s">
        <v>51</v>
      </c>
      <c r="E125" s="37" t="s">
        <v>315</v>
      </c>
    </row>
    <row r="126" spans="1:16" ht="25.5">
      <c r="A126" s="25" t="s">
        <v>45</v>
      </c>
      <c s="29" t="s">
        <v>208</v>
      </c>
      <c s="29" t="s">
        <v>316</v>
      </c>
      <c s="25" t="s">
        <v>47</v>
      </c>
      <c s="30" t="s">
        <v>317</v>
      </c>
      <c s="31" t="s">
        <v>63</v>
      </c>
      <c s="32">
        <v>136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318</v>
      </c>
    </row>
    <row r="128" spans="1:5" ht="12.75">
      <c r="A128" s="38" t="s">
        <v>51</v>
      </c>
      <c r="E128" s="37" t="s">
        <v>319</v>
      </c>
    </row>
    <row r="129" spans="1:16" ht="12.75">
      <c r="A129" s="25" t="s">
        <v>45</v>
      </c>
      <c s="29" t="s">
        <v>211</v>
      </c>
      <c s="29" t="s">
        <v>205</v>
      </c>
      <c s="25" t="s">
        <v>47</v>
      </c>
      <c s="30" t="s">
        <v>206</v>
      </c>
      <c s="31" t="s">
        <v>68</v>
      </c>
      <c s="32">
        <v>10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174</v>
      </c>
    </row>
    <row r="131" spans="1:5" ht="25.5">
      <c r="A131" s="38" t="s">
        <v>51</v>
      </c>
      <c r="E131" s="37" t="s">
        <v>320</v>
      </c>
    </row>
    <row r="132" spans="1:16" ht="12.75">
      <c r="A132" s="25" t="s">
        <v>45</v>
      </c>
      <c s="29" t="s">
        <v>215</v>
      </c>
      <c s="29" t="s">
        <v>209</v>
      </c>
      <c s="25" t="s">
        <v>47</v>
      </c>
      <c s="30" t="s">
        <v>210</v>
      </c>
      <c s="31" t="s">
        <v>68</v>
      </c>
      <c s="32">
        <v>10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47</v>
      </c>
    </row>
    <row r="134" spans="1:5" ht="25.5">
      <c r="A134" s="38" t="s">
        <v>51</v>
      </c>
      <c r="E134" s="37" t="s">
        <v>320</v>
      </c>
    </row>
    <row r="135" spans="1:16" ht="12.75">
      <c r="A135" s="25" t="s">
        <v>45</v>
      </c>
      <c s="29" t="s">
        <v>219</v>
      </c>
      <c s="29" t="s">
        <v>212</v>
      </c>
      <c s="25" t="s">
        <v>47</v>
      </c>
      <c s="30" t="s">
        <v>213</v>
      </c>
      <c s="31" t="s">
        <v>182</v>
      </c>
      <c s="32">
        <v>1960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47</v>
      </c>
    </row>
    <row r="137" spans="1:5" ht="38.25">
      <c r="A137" s="38" t="s">
        <v>51</v>
      </c>
      <c r="E137" s="37" t="s">
        <v>321</v>
      </c>
    </row>
    <row r="138" spans="1:16" ht="12.75">
      <c r="A138" s="25" t="s">
        <v>45</v>
      </c>
      <c s="29" t="s">
        <v>222</v>
      </c>
      <c s="29" t="s">
        <v>216</v>
      </c>
      <c s="25" t="s">
        <v>47</v>
      </c>
      <c s="30" t="s">
        <v>217</v>
      </c>
      <c s="31" t="s">
        <v>84</v>
      </c>
      <c s="32">
        <v>9210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12.75">
      <c r="A140" s="38" t="s">
        <v>51</v>
      </c>
      <c r="E140" s="37" t="s">
        <v>322</v>
      </c>
    </row>
    <row r="141" spans="1:16" ht="12.75">
      <c r="A141" s="25" t="s">
        <v>45</v>
      </c>
      <c s="29" t="s">
        <v>227</v>
      </c>
      <c s="29" t="s">
        <v>220</v>
      </c>
      <c s="25" t="s">
        <v>47</v>
      </c>
      <c s="30" t="s">
        <v>221</v>
      </c>
      <c s="31" t="s">
        <v>84</v>
      </c>
      <c s="32">
        <v>9622.8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47</v>
      </c>
    </row>
    <row r="143" spans="1:5" ht="12.75">
      <c r="A143" s="38" t="s">
        <v>51</v>
      </c>
      <c r="E143" s="37" t="s">
        <v>290</v>
      </c>
    </row>
    <row r="144" spans="1:16" ht="25.5">
      <c r="A144" s="25" t="s">
        <v>45</v>
      </c>
      <c s="29" t="s">
        <v>231</v>
      </c>
      <c s="29" t="s">
        <v>223</v>
      </c>
      <c s="25" t="s">
        <v>47</v>
      </c>
      <c s="30" t="s">
        <v>224</v>
      </c>
      <c s="31" t="s">
        <v>63</v>
      </c>
      <c s="32">
        <v>4811.4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225</v>
      </c>
    </row>
    <row r="146" spans="1:5" ht="12.75">
      <c r="A146" s="38" t="s">
        <v>51</v>
      </c>
      <c r="E146" s="37" t="s">
        <v>323</v>
      </c>
    </row>
    <row r="147" spans="1:16" ht="12.75">
      <c r="A147" s="25" t="s">
        <v>45</v>
      </c>
      <c s="29" t="s">
        <v>235</v>
      </c>
      <c s="29" t="s">
        <v>228</v>
      </c>
      <c s="25" t="s">
        <v>47</v>
      </c>
      <c s="30" t="s">
        <v>229</v>
      </c>
      <c s="31" t="s">
        <v>68</v>
      </c>
      <c s="32">
        <v>1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38.25">
      <c r="A148" s="34" t="s">
        <v>50</v>
      </c>
      <c r="E148" s="35" t="s">
        <v>230</v>
      </c>
    </row>
    <row r="149" spans="1:5" ht="12.75">
      <c r="A149" s="38" t="s">
        <v>51</v>
      </c>
      <c r="E149" s="37" t="s">
        <v>47</v>
      </c>
    </row>
    <row r="150" spans="1:16" ht="12.75">
      <c r="A150" s="25" t="s">
        <v>45</v>
      </c>
      <c s="29" t="s">
        <v>324</v>
      </c>
      <c s="29" t="s">
        <v>232</v>
      </c>
      <c s="25" t="s">
        <v>47</v>
      </c>
      <c s="30" t="s">
        <v>233</v>
      </c>
      <c s="31" t="s">
        <v>68</v>
      </c>
      <c s="32">
        <v>1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25.5">
      <c r="A151" s="34" t="s">
        <v>50</v>
      </c>
      <c r="E151" s="35" t="s">
        <v>234</v>
      </c>
    </row>
    <row r="152" spans="1:5" ht="12.75">
      <c r="A152" s="38" t="s">
        <v>51</v>
      </c>
      <c r="E152" s="37" t="s">
        <v>47</v>
      </c>
    </row>
    <row r="153" spans="1:16" ht="12.75">
      <c r="A153" s="25" t="s">
        <v>45</v>
      </c>
      <c s="29" t="s">
        <v>325</v>
      </c>
      <c s="29" t="s">
        <v>236</v>
      </c>
      <c s="25" t="s">
        <v>47</v>
      </c>
      <c s="30" t="s">
        <v>237</v>
      </c>
      <c s="31" t="s">
        <v>68</v>
      </c>
      <c s="32">
        <v>1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25.5">
      <c r="A154" s="34" t="s">
        <v>50</v>
      </c>
      <c r="E154" s="35" t="s">
        <v>238</v>
      </c>
    </row>
    <row r="155" spans="1:5" ht="12.75">
      <c r="A155" s="36" t="s">
        <v>51</v>
      </c>
      <c r="E155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326</v>
      </c>
      <c s="42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326</v>
      </c>
      <c s="6"/>
      <c s="18" t="s">
        <v>240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0+I9+I12+I15+I18+I21+I24+I27+I30+I33+I36+I39+I42+I45+I48+I51+I54</f>
      </c>
      <c>
        <f>0+O9+O12+O15+O18+O21+O24+O27+O30+O33+O36+O39+O42+O45+O48+O51+O54</f>
      </c>
    </row>
    <row r="9" spans="1:16" ht="12.75">
      <c r="A9" s="25" t="s">
        <v>45</v>
      </c>
      <c s="29" t="s">
        <v>29</v>
      </c>
      <c s="29" t="s">
        <v>241</v>
      </c>
      <c s="25" t="s">
        <v>47</v>
      </c>
      <c s="30" t="s">
        <v>242</v>
      </c>
      <c s="31" t="s">
        <v>58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7.5">
      <c r="A10" s="34" t="s">
        <v>50</v>
      </c>
      <c r="E10" s="35" t="s">
        <v>243</v>
      </c>
    </row>
    <row r="11" spans="1:5" ht="12.75">
      <c r="A11" s="38" t="s">
        <v>51</v>
      </c>
      <c r="E11" s="37" t="s">
        <v>47</v>
      </c>
    </row>
    <row r="12" spans="1:16" ht="12.75">
      <c r="A12" s="25" t="s">
        <v>45</v>
      </c>
      <c s="29" t="s">
        <v>23</v>
      </c>
      <c s="29" t="s">
        <v>244</v>
      </c>
      <c s="25" t="s">
        <v>47</v>
      </c>
      <c s="30" t="s">
        <v>245</v>
      </c>
      <c s="31" t="s">
        <v>58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8" t="s">
        <v>51</v>
      </c>
      <c r="E14" s="37" t="s">
        <v>47</v>
      </c>
    </row>
    <row r="15" spans="1:16" ht="12.75">
      <c r="A15" s="25" t="s">
        <v>45</v>
      </c>
      <c s="29" t="s">
        <v>22</v>
      </c>
      <c s="29" t="s">
        <v>244</v>
      </c>
      <c s="25" t="s">
        <v>246</v>
      </c>
      <c s="30" t="s">
        <v>247</v>
      </c>
      <c s="31" t="s">
        <v>58</v>
      </c>
      <c s="32">
        <v>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51</v>
      </c>
      <c r="E17" s="37" t="s">
        <v>47</v>
      </c>
    </row>
    <row r="18" spans="1:16" ht="12.75">
      <c r="A18" s="25" t="s">
        <v>45</v>
      </c>
      <c s="29" t="s">
        <v>33</v>
      </c>
      <c s="29" t="s">
        <v>248</v>
      </c>
      <c s="25" t="s">
        <v>47</v>
      </c>
      <c s="30" t="s">
        <v>249</v>
      </c>
      <c s="31" t="s">
        <v>58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78.5">
      <c r="A19" s="34" t="s">
        <v>50</v>
      </c>
      <c r="E19" s="35" t="s">
        <v>250</v>
      </c>
    </row>
    <row r="20" spans="1:5" ht="12.75">
      <c r="A20" s="38" t="s">
        <v>51</v>
      </c>
      <c r="E20" s="37" t="s">
        <v>47</v>
      </c>
    </row>
    <row r="21" spans="1:16" ht="12.75">
      <c r="A21" s="25" t="s">
        <v>45</v>
      </c>
      <c s="29" t="s">
        <v>35</v>
      </c>
      <c s="29" t="s">
        <v>251</v>
      </c>
      <c s="25" t="s">
        <v>47</v>
      </c>
      <c s="30" t="s">
        <v>252</v>
      </c>
      <c s="31" t="s">
        <v>68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8" t="s">
        <v>51</v>
      </c>
      <c r="E23" s="37" t="s">
        <v>47</v>
      </c>
    </row>
    <row r="24" spans="1:16" ht="12.75">
      <c r="A24" s="25" t="s">
        <v>45</v>
      </c>
      <c s="29" t="s">
        <v>37</v>
      </c>
      <c s="29" t="s">
        <v>253</v>
      </c>
      <c s="25" t="s">
        <v>47</v>
      </c>
      <c s="30" t="s">
        <v>254</v>
      </c>
      <c s="31" t="s">
        <v>68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255</v>
      </c>
    </row>
    <row r="26" spans="1:5" ht="12.75">
      <c r="A26" s="38" t="s">
        <v>51</v>
      </c>
      <c r="E26" s="37" t="s">
        <v>47</v>
      </c>
    </row>
    <row r="27" spans="1:16" ht="12.75">
      <c r="A27" s="25" t="s">
        <v>45</v>
      </c>
      <c s="29" t="s">
        <v>74</v>
      </c>
      <c s="29" t="s">
        <v>256</v>
      </c>
      <c s="25" t="s">
        <v>47</v>
      </c>
      <c s="30" t="s">
        <v>257</v>
      </c>
      <c s="31" t="s">
        <v>58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258</v>
      </c>
    </row>
    <row r="29" spans="1:5" ht="12.75">
      <c r="A29" s="38" t="s">
        <v>51</v>
      </c>
      <c r="E29" s="37" t="s">
        <v>47</v>
      </c>
    </row>
    <row r="30" spans="1:16" ht="12.75">
      <c r="A30" s="25" t="s">
        <v>45</v>
      </c>
      <c s="29" t="s">
        <v>78</v>
      </c>
      <c s="29" t="s">
        <v>256</v>
      </c>
      <c s="25" t="s">
        <v>246</v>
      </c>
      <c s="30" t="s">
        <v>257</v>
      </c>
      <c s="31" t="s">
        <v>58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259</v>
      </c>
    </row>
    <row r="32" spans="1:5" ht="12.75">
      <c r="A32" s="38" t="s">
        <v>51</v>
      </c>
      <c r="E32" s="37" t="s">
        <v>47</v>
      </c>
    </row>
    <row r="33" spans="1:16" ht="12.75">
      <c r="A33" s="25" t="s">
        <v>45</v>
      </c>
      <c s="29" t="s">
        <v>40</v>
      </c>
      <c s="29" t="s">
        <v>256</v>
      </c>
      <c s="25" t="s">
        <v>260</v>
      </c>
      <c s="30" t="s">
        <v>257</v>
      </c>
      <c s="31" t="s">
        <v>58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261</v>
      </c>
    </row>
    <row r="35" spans="1:5" ht="12.75">
      <c r="A35" s="38" t="s">
        <v>51</v>
      </c>
      <c r="E35" s="37" t="s">
        <v>47</v>
      </c>
    </row>
    <row r="36" spans="1:16" ht="12.75">
      <c r="A36" s="25" t="s">
        <v>45</v>
      </c>
      <c s="29" t="s">
        <v>42</v>
      </c>
      <c s="29" t="s">
        <v>256</v>
      </c>
      <c s="25" t="s">
        <v>262</v>
      </c>
      <c s="30" t="s">
        <v>257</v>
      </c>
      <c s="31" t="s">
        <v>58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263</v>
      </c>
    </row>
    <row r="38" spans="1:5" ht="12.75">
      <c r="A38" s="38" t="s">
        <v>51</v>
      </c>
      <c r="E38" s="37" t="s">
        <v>47</v>
      </c>
    </row>
    <row r="39" spans="1:16" ht="12.75">
      <c r="A39" s="25" t="s">
        <v>45</v>
      </c>
      <c s="29" t="s">
        <v>91</v>
      </c>
      <c s="29" t="s">
        <v>264</v>
      </c>
      <c s="25" t="s">
        <v>47</v>
      </c>
      <c s="30" t="s">
        <v>265</v>
      </c>
      <c s="31" t="s">
        <v>68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266</v>
      </c>
    </row>
    <row r="41" spans="1:5" ht="12.75">
      <c r="A41" s="38" t="s">
        <v>51</v>
      </c>
      <c r="E41" s="37" t="s">
        <v>47</v>
      </c>
    </row>
    <row r="42" spans="1:16" ht="12.75">
      <c r="A42" s="25" t="s">
        <v>45</v>
      </c>
      <c s="29" t="s">
        <v>95</v>
      </c>
      <c s="29" t="s">
        <v>267</v>
      </c>
      <c s="25" t="s">
        <v>47</v>
      </c>
      <c s="30" t="s">
        <v>268</v>
      </c>
      <c s="31" t="s">
        <v>58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269</v>
      </c>
    </row>
    <row r="44" spans="1:5" ht="12.75">
      <c r="A44" s="38" t="s">
        <v>51</v>
      </c>
      <c r="E44" s="37" t="s">
        <v>47</v>
      </c>
    </row>
    <row r="45" spans="1:16" ht="12.75">
      <c r="A45" s="25" t="s">
        <v>45</v>
      </c>
      <c s="29" t="s">
        <v>99</v>
      </c>
      <c s="29" t="s">
        <v>270</v>
      </c>
      <c s="25" t="s">
        <v>47</v>
      </c>
      <c s="30" t="s">
        <v>271</v>
      </c>
      <c s="31" t="s">
        <v>58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272</v>
      </c>
    </row>
    <row r="47" spans="1:5" ht="12.75">
      <c r="A47" s="38" t="s">
        <v>51</v>
      </c>
      <c r="E47" s="37" t="s">
        <v>47</v>
      </c>
    </row>
    <row r="48" spans="1:16" ht="12.75">
      <c r="A48" s="25" t="s">
        <v>45</v>
      </c>
      <c s="29" t="s">
        <v>103</v>
      </c>
      <c s="29" t="s">
        <v>273</v>
      </c>
      <c s="25" t="s">
        <v>47</v>
      </c>
      <c s="30" t="s">
        <v>274</v>
      </c>
      <c s="31" t="s">
        <v>58</v>
      </c>
      <c s="32">
        <v>1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275</v>
      </c>
    </row>
    <row r="50" spans="1:5" ht="12.75">
      <c r="A50" s="38" t="s">
        <v>51</v>
      </c>
      <c r="E50" s="37" t="s">
        <v>47</v>
      </c>
    </row>
    <row r="51" spans="1:16" ht="12.75">
      <c r="A51" s="25" t="s">
        <v>45</v>
      </c>
      <c s="29" t="s">
        <v>108</v>
      </c>
      <c s="29" t="s">
        <v>276</v>
      </c>
      <c s="25" t="s">
        <v>47</v>
      </c>
      <c s="30" t="s">
        <v>57</v>
      </c>
      <c s="31" t="s">
        <v>68</v>
      </c>
      <c s="32">
        <v>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25.5">
      <c r="A52" s="34" t="s">
        <v>50</v>
      </c>
      <c r="E52" s="35" t="s">
        <v>277</v>
      </c>
    </row>
    <row r="53" spans="1:5" ht="12.75">
      <c r="A53" s="38" t="s">
        <v>51</v>
      </c>
      <c r="E53" s="37" t="s">
        <v>47</v>
      </c>
    </row>
    <row r="54" spans="1:16" ht="12.75">
      <c r="A54" s="25" t="s">
        <v>45</v>
      </c>
      <c s="29" t="s">
        <v>112</v>
      </c>
      <c s="29" t="s">
        <v>278</v>
      </c>
      <c s="25" t="s">
        <v>47</v>
      </c>
      <c s="30" t="s">
        <v>279</v>
      </c>
      <c s="31" t="s">
        <v>58</v>
      </c>
      <c s="32">
        <v>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280</v>
      </c>
    </row>
    <row r="56" spans="1:5" ht="12.75">
      <c r="A56" s="36" t="s">
        <v>51</v>
      </c>
      <c r="E56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