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anislav.Dolezal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111" sheetId="4" r:id="rId4"/>
    <sheet name="SO 112" sheetId="5" r:id="rId5"/>
    <sheet name="SO 113" sheetId="6" r:id="rId6"/>
    <sheet name="SO 191" sheetId="7" r:id="rId7"/>
    <sheet name="SO 201" sheetId="8" r:id="rId8"/>
    <sheet name="SO 301" sheetId="9" r:id="rId9"/>
    <sheet name="SO 401" sheetId="10" r:id="rId10"/>
  </sheets>
  <definedNames/>
  <calcPr/>
  <webPublishing/>
</workbook>
</file>

<file path=xl/sharedStrings.xml><?xml version="1.0" encoding="utf-8"?>
<sst xmlns="http://schemas.openxmlformats.org/spreadsheetml/2006/main" count="1429" uniqueCount="583">
  <si>
    <t>Soupis objektů s DPH</t>
  </si>
  <si>
    <t>Stavba:119 014 - III/2399 Páleč, rekonstrukce mostu ev.č. 2399-1 přes Pálečský potok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</si>
  <si>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</si>
  <si>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</si>
  <si>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</si>
  <si>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</si>
  <si>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</si>
  <si>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</si>
  <si>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</si>
  <si>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</si>
  <si>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</si>
  <si>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</si>
  <si>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</si>
  <si>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</si>
  <si>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</si>
  <si>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</si>
  <si>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</si>
  <si>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</si>
  <si>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119 014</t>
  </si>
  <si>
    <t>III/2399 Páleč, rekonstrukce mostu ev.č. 2399-1 přes Pálečský potok</t>
  </si>
  <si>
    <t>SO 000</t>
  </si>
  <si>
    <t>Všeobecné konstrukce a práce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</si>
  <si>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</si>
  <si>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</si>
  <si>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</si>
  <si>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</si>
  <si>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</si>
  <si>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</si>
  <si>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</si>
  <si>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</si>
  <si>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</si>
  <si>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</si>
  <si>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</si>
  <si>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</si>
  <si>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</si>
  <si>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</si>
  <si>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</si>
  <si>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</si>
  <si>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</si>
  <si>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</si>
  <si>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0</t>
  </si>
  <si>
    <t>02730</t>
  </si>
  <si>
    <t/>
  </si>
  <si>
    <t>POMOC PRÁCE ZŘÍZ NEBO ZAJIŠŤ OCHRANU INŽENÝRSKÝCH SÍTÍ
vč. vytýčení</t>
  </si>
  <si>
    <t xml:space="preserve">KPL       </t>
  </si>
  <si>
    <t>02910.1</t>
  </si>
  <si>
    <t>OSTATNÍ POŽADAVKY - ZEMĚMĚŘIČSKÁ MĚŘENÍ
geometrický plán v počtu 15 ks</t>
  </si>
  <si>
    <t xml:space="preserve">KČ        </t>
  </si>
  <si>
    <t>02910.2</t>
  </si>
  <si>
    <t>OSTATNÍ POŽADAVKY - ZEMĚMĚŘIČSKÁ MĚŘENÍ
zaměření skutečného provedení stavby, geodetické práce během výstavby</t>
  </si>
  <si>
    <t>02943</t>
  </si>
  <si>
    <t>OSTATNÍ POŽADAVKY - VYPRACOVÁNÍ RDS</t>
  </si>
  <si>
    <t>02944</t>
  </si>
  <si>
    <t>OSTAT POŽADAVKY - DOKUMENTACE SKUTEČ PROVEDENÍ V DIGIT FORMĚ
vypracování DSPS - 4 paré pro potřeby objednatele</t>
  </si>
  <si>
    <t>02950</t>
  </si>
  <si>
    <t>OSTATNÍ POŽADAVKY - POSUDKY, KONTROLY, REVIZNÍ ZPRÁVY
- pasportizace nejbližších objektů (budov, pozemků)
(před stavbou, v průběhu stavby 1x za měsíc a po stavbě)
- včetně pozemku od silnic k budovám
- pasportizace sousedních pozemků
(před stavbou a po stavbě)
- vše včetně vyhotovení fotodokumentace a videozáznamu, s potvrzením vlastníka objektu
- pasportizace bude provedena odbornou firmou</t>
  </si>
  <si>
    <t>02960</t>
  </si>
  <si>
    <t>OSTATNÍ POŽADAVKY - ODBORNÝ DOZOR
zajištění geologa, geotechnika 
dohled geotechnika během zemních prací v blízkosti budov a tryskové injektáže</t>
  </si>
  <si>
    <t>02991</t>
  </si>
  <si>
    <t>OSTATNÍ POŽADAVKY - INFORMAČNÍ TABULE</t>
  </si>
  <si>
    <t xml:space="preserve">KUS       </t>
  </si>
  <si>
    <t>03730</t>
  </si>
  <si>
    <t>POMOC PRÁCE ZAJIŠŤ NEBO ZŘÍZ OCHRANU INŽENÝRSKÝCH SÍTÍ
Stavební přípomoci pro přeložky sítí, nevztahuje se na samotnou přeložku
Cetin</t>
  </si>
  <si>
    <t>POMOC PRÁCE ZAJIŠŤ NEBO ZŘÍZ OCHRANU INŽENÝRSKÝCH SÍTÍ
Stavební přípomoci pro přeložky sítí, nevztahuje se na samotnou přeložku
NN (ČEZ)</t>
  </si>
  <si>
    <t>C e l k e m</t>
  </si>
  <si>
    <t>SO 001</t>
  </si>
  <si>
    <t>Demolice stávajícího mostu</t>
  </si>
  <si>
    <t>015111</t>
  </si>
  <si>
    <t>POPLATKY ZA LIKVIDACŮ ODPADŮ NEKONTAMINOVANÝCH - 17 05 04 VYTĚŽENÉ ZEMINY A HORNINY - I. TŘÍDA TĚŽITELNOSTI</t>
  </si>
  <si>
    <t xml:space="preserve">T         </t>
  </si>
  <si>
    <t>z pol.č.13173: 406,4*1,8=731,520 [A]</t>
  </si>
  <si>
    <t>015130</t>
  </si>
  <si>
    <t>POPLATKY ZA LIKVIDACŮ ODPADŮ NEKONTAMINOVANÝCH - 17 03 02 VYBOURANÝ ASFALTOVÝ BETON BEZ DEHTU</t>
  </si>
  <si>
    <t>z pol.č.11333: 19,68*2,2=43,296 [A]</t>
  </si>
  <si>
    <t>015140</t>
  </si>
  <si>
    <t>POPLATKY ZA LIKVIDACŮ ODPADŮ NEKONTAMINOVANÝCH - 17 01 01 BETON Z DEMOLIC OBJEKTŮ, ZÁKLADŮ TV</t>
  </si>
  <si>
    <t>z pol.č.11334, 96616: (19,68+5,04)*2,4=59,328 [A]</t>
  </si>
  <si>
    <t>015330</t>
  </si>
  <si>
    <t>POPLATKY ZA LIKVIDACŮ ODPADŮ NEKONTAMINOVANÝCH - 17 05 04 KAMENNÁ SUŤ</t>
  </si>
  <si>
    <t>z pol.č.11332, 96613: (28,624+71,96)*2,2=221,285 [A]</t>
  </si>
  <si>
    <t>02851</t>
  </si>
  <si>
    <t xml:space="preserve">PRŮZKUMNÉ PRÁCE DIAGNOSTIKY KONSTRUKCÍ NA POVRCHU
požadavek na stanovení PAU ve vybouraných (a odfrézovaných) asfaltových konstrukcích, aby bylo možno stanovit způsob nakládání s tímto odpadem (recyklace nebo nebezpečný odpad). </t>
  </si>
  <si>
    <t>Zemní práce</t>
  </si>
  <si>
    <t>11090</t>
  </si>
  <si>
    <t>VŠEOBECNÉ VYKLIZENÍ OSTATNÍCH PLOCH</t>
  </si>
  <si>
    <t xml:space="preserve">M2        </t>
  </si>
  <si>
    <t>11120</t>
  </si>
  <si>
    <t>ODSTRANĚNÍ KŘOVIN</t>
  </si>
  <si>
    <t>11222</t>
  </si>
  <si>
    <t>ODSTRANĚNÍ PAŘEZŮ D DO 0,9M
vč. uložení na skládku a poplatku za skládku</t>
  </si>
  <si>
    <t>11313</t>
  </si>
  <si>
    <t>ODSTRANĚNÍ KRYTU ZPEVNĚNÝCH PLOCH S ASFALTOVÝM POJIVEM
materiál odkoupí zhotovitel</t>
  </si>
  <si>
    <t xml:space="preserve">M3        </t>
  </si>
  <si>
    <t>mimo most: (7,0*12,5+7,5*8,6)*0,1=15,200 [A]
na mostě: 7,0*6,4*0,1=4,480 [B]
Celkem: A+B=19,680 [C]</t>
  </si>
  <si>
    <t>11332</t>
  </si>
  <si>
    <t>ODSTRANĚNÍ PODKLADŮ ZPEVNĚNÝCH PLOCH Z KAMENIVA NESTMELENÉHO
vč. uložení na skládku</t>
  </si>
  <si>
    <t>mimo most: (7,0*12,5+7,5*8,6)*0,15=22,800 [A]
na mostě: 7,0*6,4*0,13=5,824 [B]
Celkem: A+B=28,624 [C]</t>
  </si>
  <si>
    <t>11333</t>
  </si>
  <si>
    <t>ODSTRANĚNÍ PODKLADU ZPEVNĚNÝCH PLOCH S ASFALT POJIVEM
vč. uložení na skládku</t>
  </si>
  <si>
    <t>11334</t>
  </si>
  <si>
    <t>ODSTRANĚNÍ PODKLADU ZPEVNĚNÝCH PLOCH S CEMENT POJIVEM
vč. uložení na skládku</t>
  </si>
  <si>
    <t>11512</t>
  </si>
  <si>
    <t>ČERPÁNÍ VODY DO 1000 L/MIN</t>
  </si>
  <si>
    <t xml:space="preserve">HOD       </t>
  </si>
  <si>
    <t>16hod*12*7dní=1 344,000 [A]</t>
  </si>
  <si>
    <t>11528</t>
  </si>
  <si>
    <t>PŘEV VOD NA POVRCHU POTR DN DO 1600MM NEBO ŽLAB R.O. DO 5,0M
vč. utěsnení na vtoku a výtoku</t>
  </si>
  <si>
    <t xml:space="preserve">M         </t>
  </si>
  <si>
    <t>12960</t>
  </si>
  <si>
    <t>ČIŠTĚNÍ VODOTEČÍ A MELIORAČ KANÁLŮ OD NÁNOSŮ
vč. uložení na skládku a poplatku za skládku</t>
  </si>
  <si>
    <t>32,0*3,0*0,15=14,400 [A]</t>
  </si>
  <si>
    <t>13173</t>
  </si>
  <si>
    <t>HLOUBENÍ JAM ZAPAŽ I NEPAŽ TŘ. I</t>
  </si>
  <si>
    <t>93,0m2*3,2m+34,0m2*3,2m=406,400 [A]</t>
  </si>
  <si>
    <t>17120</t>
  </si>
  <si>
    <t>ULOŽENÍ SYPANINY DO NÁSYPŮ A NA SKLÁDKY BEZ ZHUTNĚNÍ</t>
  </si>
  <si>
    <t>z pol.č.13173: 406,4=406,400 [A]</t>
  </si>
  <si>
    <t>Základy</t>
  </si>
  <si>
    <t>23217A</t>
  </si>
  <si>
    <t>ŠTĚTOVÉ STĚNY BERANĚNÉ Z KOVOVÝCH DÍLCŮ DOČASNÉ (PLOCHA)</t>
  </si>
  <si>
    <t>(24,5+6,6)*8,8=273,680 [A]</t>
  </si>
  <si>
    <t>23717A</t>
  </si>
  <si>
    <t>ODSTRANĚNÍ ŠTĚTOVÝCH STĚN Z KOVOVÝCH DÍLCŮ V PLOŠE</t>
  </si>
  <si>
    <t>Vodorovné konstrukce</t>
  </si>
  <si>
    <t>421952</t>
  </si>
  <si>
    <t>MOSTOVKY A PODLAHY ZE DŘEVA DOČASNÉ
dřevěná část provizorní lávky pro pěší
vč. odstranění</t>
  </si>
  <si>
    <t>Komunikace</t>
  </si>
  <si>
    <t>58301</t>
  </si>
  <si>
    <t>KRYT ZE SINIČNÍCH DÍLCŮ (PANELŮ) TL 150MM
silniční panely pod ocelové nosníky
vč. odstranění</t>
  </si>
  <si>
    <t>2*1,0*3,0*0,15=0,900 [A]</t>
  </si>
  <si>
    <t>Ostatní konstrukce a práce</t>
  </si>
  <si>
    <t>9</t>
  </si>
  <si>
    <t>9112A1</t>
  </si>
  <si>
    <t>ZÁBRADLÍ MOSTNÍ S VODOR MADLY - DODÁVKA A MONTÁŽ
vč. uložení na skládku a poplatku za skládku</t>
  </si>
  <si>
    <t>19,5+7,1=26,600 [A]</t>
  </si>
  <si>
    <t>911CA3</t>
  </si>
  <si>
    <t>SVODIDLO BETON, ÚROVEŇ ZADRŽ N2 VÝŠ 0,8M - DEMONTÁŽ S PŘESUNEM
vč. uložení na skládku a poplatku za skládku</t>
  </si>
  <si>
    <t>2*6,0=12,000 [A]</t>
  </si>
  <si>
    <t>919113</t>
  </si>
  <si>
    <t>ŘEZÁNÍ ASFALTOVÉHO KRYTU VOZOVEK TL DO 150MM</t>
  </si>
  <si>
    <t>napojení starého a nového krytu: 7,0+7,5=14,500 [A]</t>
  </si>
  <si>
    <t>94817</t>
  </si>
  <si>
    <t>DOČASNÉ KONSTRUKCE Z OCEL NOSNÍKŮ VČET ODSTRAN
ocelová část provizorní lávky pro pěší
vč. odstranění</t>
  </si>
  <si>
    <t>96613</t>
  </si>
  <si>
    <t>BOURÁNÍ KONSTRUKCÍ Z KAMENE NA MC
vč. uložení na skládku</t>
  </si>
  <si>
    <t>klenbová část:  2,2m2*6,7m=14,740 [A]
opěry: (3,2+2,2)m2*6,7m=36,180 [B]
křídla: (13,7+6,2)m2*0,6m+13,0m2*0,7m=21,040 [C]
Celkem: A+B+C=71,960 [D]</t>
  </si>
  <si>
    <t>96616</t>
  </si>
  <si>
    <t>BOURÁNÍ KONSTRUKCÍ ZE ŽELEZOBETONU
vč. uložení na skládku</t>
  </si>
  <si>
    <t>konzoly: 1,6*0,15*6,0+0,6m2*6,0m=5,040 [A]</t>
  </si>
  <si>
    <t>96618</t>
  </si>
  <si>
    <t>BOURÁNÍ KONSTRUKCÍ KOVOVÝCH
vč. uložení na skládku</t>
  </si>
  <si>
    <t>3*0,0093m2*7,4m*7850/1000+4*0,0069m2*7,4m*7850/1000=0,065 [A]</t>
  </si>
  <si>
    <t>98816</t>
  </si>
  <si>
    <t>DEMOLICE DROBNÝCH STAVEB S PODÍLEM KONSTR DO 10% DŘEVĚNÝCH
odstranění zastřešení</t>
  </si>
  <si>
    <t xml:space="preserve">M3OP      </t>
  </si>
  <si>
    <t>3*2*3=18,000 [A]</t>
  </si>
  <si>
    <t>SO 111</t>
  </si>
  <si>
    <t>Oprava vozovky silnice III/23910</t>
  </si>
  <si>
    <t>11372</t>
  </si>
  <si>
    <t>FRÉZOVÁNÍ ZPEVNĚNÝCH PLOCH ASFALTOVÝCH
materiál odkoupí zhotovitel</t>
  </si>
  <si>
    <t>odměřeno ze situace:
tl. 40 mm: 18,5m2*0,04m=0,740 [A]
tl. 100 mm: 144,5m2*0,1m=14,450 [B]
Celkem: A+B=15,190 [C]</t>
  </si>
  <si>
    <t>113765</t>
  </si>
  <si>
    <t>FRÉZOVÁNÍ DRÁŽKY PRŮŘEZU DO 600MM2 V ASFALTOVÉ VOZOVCE</t>
  </si>
  <si>
    <t>572214</t>
  </si>
  <si>
    <t>SPOJOVACÍ POSTŘIK Z MODIFIK EMULZE DO 0,5KG/M2</t>
  </si>
  <si>
    <t>odměřeno ze situace:
18,5m2+2*144,5m2=307,500 [A]</t>
  </si>
  <si>
    <t>574B33</t>
  </si>
  <si>
    <t>ASFALTOVÝ BETON PRO OBRUSNÉ VRSTVY MODIFIK ACO 11 TL. 40MM</t>
  </si>
  <si>
    <t>odměřeno ze situace:
18,5m2+144,5m2=163,000 [A]</t>
  </si>
  <si>
    <t>574D55</t>
  </si>
  <si>
    <t>ASFALTOVÝ BETON PRO LOŽNÍ VRSTVY MODIFIK ACL 16 TL. 60MM</t>
  </si>
  <si>
    <t>57621</t>
  </si>
  <si>
    <t>POSYP KAMENIVEM DRCENÝM 5KG/M2</t>
  </si>
  <si>
    <t>577A2</t>
  </si>
  <si>
    <t>VÝSPRAVA TRHLIN ASFALTOVOU ZÁLIVKOU MODIFIK</t>
  </si>
  <si>
    <t>odhad: 50=50,000 [A]</t>
  </si>
  <si>
    <t>931315</t>
  </si>
  <si>
    <t>TĚSNĚNÍ DILATAČ SPAR ASF ZÁLIVKOU PRŮŘ DO 600MM2</t>
  </si>
  <si>
    <t>SO 112</t>
  </si>
  <si>
    <t>Oprava přístupových komunikací</t>
  </si>
  <si>
    <t>PRŮZKUMNÉ PRÁCE DIAGNOSTIKY KONSTRUKCÍ NA POVRCHU
videozáznam a pasportizace objízdných tras</t>
  </si>
  <si>
    <t>57792A</t>
  </si>
  <si>
    <t>VÝSPRAVA VÝTLUKŮ SMĚSÍ ACO TL. DO 50MM
Oprava objízdných tras, obrusná vrstva - frézování, spoj. postřik, ACO11 tl. 50mm
odhad 1,5% z plochy</t>
  </si>
  <si>
    <t>9000,0*6,0*0,015=810,000 [A]</t>
  </si>
  <si>
    <t>SO 113</t>
  </si>
  <si>
    <t>Chodníky</t>
  </si>
  <si>
    <t>POPLATKY ZA LIKVIDACŮ ODPADŮ NEKONTAMINOVANÝCH - 17 01 01  BETON Z DEMOLIC OBJEKTŮ, ZÁKLADŮ TV</t>
  </si>
  <si>
    <t>z pol.č.11352: (16,3*0,25*0,1+17,6*0,25*0,15)*2,4=2,562 [A]
z pol.č.11338: 11,448*2,4=27,475 [B]
Celkem: A+B=30,037 [C]</t>
  </si>
  <si>
    <t>11348</t>
  </si>
  <si>
    <t>ODSTRANĚNÍ KRYTU ZPEVNĚNÝCH PLOCH Z DLAŽDIC VČETNĚ PODKLADU</t>
  </si>
  <si>
    <t>odměřeno ze situace:
(1,3m2+18,0m2+18,7m2+8,4m2+0,6m2+0,7m2)*0,24=11,448 [A]</t>
  </si>
  <si>
    <t>11352</t>
  </si>
  <si>
    <t>ODSTRANĚNÍ CHODNÍKOVÝCH A SILNIČNÍCH OBRUBNÍKŮ BETONOVÝCH</t>
  </si>
  <si>
    <t>1,5+1,6+1,9+7,2+4,1=16,300 [A]
1,5+8,6+3,2+4.3=17,600 [B]
Celkem: A+B=33,900 [C]</t>
  </si>
  <si>
    <t>FRÉZOVÁNÍ DRÁŽKY PRŮŘEZU DO 600MM2 V ASFALTOVÉ VOZOVCE
podél obrubníku ve vozovce</t>
  </si>
  <si>
    <t>1,5+8,6+3,2+4.3=17,600 [A]</t>
  </si>
  <si>
    <t>56333</t>
  </si>
  <si>
    <t>VOZOVKOVÉ VRSTVY ZE ŠTĚRKODRTI TL. DO 150MM</t>
  </si>
  <si>
    <t>odměřeno ze situace:
1,3m2+18,0m2+18,7m2+8,4m2+0,6m2+0,7m2=47,700 [A]</t>
  </si>
  <si>
    <t>582611</t>
  </si>
  <si>
    <t>KRYTY Z BETON DLAŽDIC SE ZÁMKEM ŠEDÝCH TL 60MM DO LOŽE Z KAM</t>
  </si>
  <si>
    <t>odměřeno ze situace:
1,3m2+18,0m2+18,7m2+8,4m2=46,400 [A]</t>
  </si>
  <si>
    <t>58261A</t>
  </si>
  <si>
    <t>KRYTY Z BETON DLAŽDIC SE ZÁMKEM BAREV RELIÉF TL 60MM DO LOŽE Z KAM</t>
  </si>
  <si>
    <t>odměřeno ze situace:
0,6m2+0,7m2=1,300 [A]</t>
  </si>
  <si>
    <t>917223</t>
  </si>
  <si>
    <t>SILNIČNÍ A CHODNÍKOVÉ OBRUBY Z BETONOVÝCH OBRUBNÍKŮ ŠÍŘ 100MM</t>
  </si>
  <si>
    <t>1,5+1,6+1,9+7,2+4,1=16,300 [A]</t>
  </si>
  <si>
    <t>917224</t>
  </si>
  <si>
    <t>SILNIČNÍ A CHODNÍKOVÉ OBRUBY Z BETONOVÝCH OBRUBNÍKŮ ŠÍŘ 150MM</t>
  </si>
  <si>
    <t>TĚSNĚNÍ DILATAČ SPAR ASF ZÁLIVKOU PRŮŘ DO 600MM2
podél obrubníku ve vozovce</t>
  </si>
  <si>
    <t>SO 191</t>
  </si>
  <si>
    <t>Dopravně inženýrská opatření</t>
  </si>
  <si>
    <t>914122</t>
  </si>
  <si>
    <t>DOPRAVNÍ ZNAČKY ZÁKLADNÍ VELIKOSTI OCELOVÉ FÓLIE TŘ 1 - MONTÁŽ S PŘEMÍSTĚNÍM</t>
  </si>
  <si>
    <t>B1:  2 ks=2,000 [A]
IP10a: 2 ks=2,000 [B]
IS4a: 3 ks=3,000 [C]
IS11b: 6 ks=6,000 [D]
Celkem: A+B+C+D=13,000 [E]</t>
  </si>
  <si>
    <t>914123</t>
  </si>
  <si>
    <t>DOPRAVNÍ ZNAČKY ZÁKLADNÍ VELIKOSTI OCELOVÉ FÓLIE TŘ 1 - DEMONTÁŽ</t>
  </si>
  <si>
    <t>914129</t>
  </si>
  <si>
    <t>DOPRAV ZNAČKY ZÁKLAD VEL OCEL FÓLIE TŘ 1 - NÁJEMNÉ</t>
  </si>
  <si>
    <t xml:space="preserve">KSDEN     </t>
  </si>
  <si>
    <t>13*28*7=2 548,000 [A]</t>
  </si>
  <si>
    <t>914322</t>
  </si>
  <si>
    <t>DOPRAV ZNAČKY ZMENŠ VEL OCEL FÓLIE TŘ 1 - MONTÁŽ S PŘESUNEM</t>
  </si>
  <si>
    <t>IS13: 2 ks=2,000 [A]
E3a:  2 ks=2,000 [B]
Celkem: A+B=4,000 [C]</t>
  </si>
  <si>
    <t>914323</t>
  </si>
  <si>
    <t>DOPRAV ZNAČKY ZMENŠ VEL OCEL FÓLIE TŘ 1 - DEMONTÁŽ</t>
  </si>
  <si>
    <t>914329</t>
  </si>
  <si>
    <t>DOPRAV ZNAČKY ZMENŠ VEL OCEL FÓLIE TŘ 1 - NÁJEMNÉ</t>
  </si>
  <si>
    <t>4*28*7=784,000 [A]</t>
  </si>
  <si>
    <t>914422</t>
  </si>
  <si>
    <t>DOPRAVNÍ ZNAČKY 100X150CM OCELOVÉ FÓLIE TŘ 1 - MONTÁŽ S PŘEMÍSTĚNÍM</t>
  </si>
  <si>
    <t>IP22: 4 ks=4,000 [A]
IP11a: 4 ks=4,000 [B]
Celkem: A+B=8,000 [C]</t>
  </si>
  <si>
    <t>914423</t>
  </si>
  <si>
    <t>DOPRAVNÍ ZNAČKY 100X150CM OCELOVÉ FÓLIE TŘ 1 - DEMONTÁŽ</t>
  </si>
  <si>
    <t>914429</t>
  </si>
  <si>
    <t>DOPRAV ZNAČ 100X150CM OCEL FÓLIE TŘ 1 - NÁJEMNÉ</t>
  </si>
  <si>
    <t>8*28*7=1 568,000 [A]</t>
  </si>
  <si>
    <t>914922</t>
  </si>
  <si>
    <t>SLOUPKY A STOJKY DZ Z OCEL TRUBEK DO PATKY MONTÁŽ S PŘESUNEM</t>
  </si>
  <si>
    <t>914923</t>
  </si>
  <si>
    <t>SLOUPKY A STOJKY DZ Z OCEL TRUBEK DO PATKY DEMONTÁŽ</t>
  </si>
  <si>
    <t>914929</t>
  </si>
  <si>
    <t>SLOUPKY A STOJKY DZ Z OCEL TRUBEK DO PATKY NÁJEMNÉ</t>
  </si>
  <si>
    <t>29*28*7=5 684,000 [A]</t>
  </si>
  <si>
    <t>916312</t>
  </si>
  <si>
    <t>DOPRAVNÍ ZÁBRANY Z2 S FÓLIÍ TŘ 1 - MONTÁŽ S PŘESUNEM</t>
  </si>
  <si>
    <t>916313</t>
  </si>
  <si>
    <t>DOPRAVNÍ ZÁBRANY Z2 S FÓLIÍ TŘ 1 - DEMONTÁŽ</t>
  </si>
  <si>
    <t>916319</t>
  </si>
  <si>
    <t>DOPRAVNÍ ZÁBRANY Z2 - NÁJEMNÉ</t>
  </si>
  <si>
    <t>2*28*7=392,000 [A]</t>
  </si>
  <si>
    <t>916722</t>
  </si>
  <si>
    <t>UPEVŇOVACÍ KONSTR - PODKLADNÍ DESKA OD 28KG - MONTÁŽ S PŘESUNEM</t>
  </si>
  <si>
    <t>916723</t>
  </si>
  <si>
    <t>UPEVŇOVACÍ KONSTR - PODKLADNÍ DESKA OD 28KG - DEMONTÁŽ</t>
  </si>
  <si>
    <t>916729</t>
  </si>
  <si>
    <t>UPEVŇOVACÍ KONSTR - PODKL DESKA OD 28KG - NÁJEMNÉ</t>
  </si>
  <si>
    <t>SO 201</t>
  </si>
  <si>
    <t>Most ev.č. 2399-1</t>
  </si>
  <si>
    <t>FRÉZOVÁNÍ DRÁŽKY PRŮŘEZU DO 600MM2 V ASFALTOVÉ VOZOVCE
podél říms</t>
  </si>
  <si>
    <t>20,0m+15,2m=35,200 [A]</t>
  </si>
  <si>
    <t>11511</t>
  </si>
  <si>
    <t>ČERPÁNÍ VODY DO 500 L/MIN</t>
  </si>
  <si>
    <t>8hod*5*7dní=280,000 [A]</t>
  </si>
  <si>
    <t>17581</t>
  </si>
  <si>
    <t>OBSYP POTRUBÍ A OBJEKTŮ Z NAKUPOVANÝCH MATERIÁLŮ</t>
  </si>
  <si>
    <t>5,6m2*19,2m+32,9m2*3,3m+7,0m2*14,5m=317,590 [A]</t>
  </si>
  <si>
    <t>18222</t>
  </si>
  <si>
    <t>ROZPROSTŘENÍ ORNICE VE SVAHU V TL DO 0,15M
vč. dodání materiálu</t>
  </si>
  <si>
    <t>25,0m2=25,000 [A]</t>
  </si>
  <si>
    <t>18242</t>
  </si>
  <si>
    <t>ZALOŽENÍ TRÁVNÍKU HYDROOSEVEM NA ORNICI</t>
  </si>
  <si>
    <t>18247</t>
  </si>
  <si>
    <t>OŠETŘOVÁNÍ TRÁVNÍKU</t>
  </si>
  <si>
    <t>ošetření 4x z pol.č.18242: 4*25,0m2=100,000 [A]</t>
  </si>
  <si>
    <t>227831</t>
  </si>
  <si>
    <t>MIKROPILOTY KOMPLET D DO 150MM NA POVRCHU</t>
  </si>
  <si>
    <t>O1: 20*6,0m+(18+12)*4,0m=240,000 [A]
O2: 21*6,0m+10*4,0m=166,000 [B]
Celkem: A+B=406,000 [C]</t>
  </si>
  <si>
    <t>26174</t>
  </si>
  <si>
    <t>VRTY PRO KOTV, INJEKT, MIKROPIL NA POVR TŘ I A II D DO 200MM
vč. uložení na skládku a poplatku za skládku</t>
  </si>
  <si>
    <t>272325</t>
  </si>
  <si>
    <t>ZÁKLADY ZE ŽELEZOBETONU DO C30/37</t>
  </si>
  <si>
    <t>křídla O1: (0,9*0,55)m*(8,8+5,9)m=7,277 [A]
křídla O2: (0,9*0,55)m*3,5m=1,733 [B]
Celkem: A+B=9,010 [C]</t>
  </si>
  <si>
    <t>272365</t>
  </si>
  <si>
    <t>VÝZTUŽ ZÁKLADŮ Z OCELI 10505, B500B</t>
  </si>
  <si>
    <t>1364,5/1000=1,365 [A]</t>
  </si>
  <si>
    <t>28999R</t>
  </si>
  <si>
    <t>OPLÁŠTĚNÍ (ZPEVNĚNÍ) Z FÓLIE
vč. obsypu
těsnící geomembrána</t>
  </si>
  <si>
    <t>7,8*7,8+3,2*8,0=86,440 [A]</t>
  </si>
  <si>
    <t>Svislé konstrukce</t>
  </si>
  <si>
    <t>31717</t>
  </si>
  <si>
    <t>KOVOVÉ KONSTRUKCE PRO KOTVENÍ ŘÍMSY</t>
  </si>
  <si>
    <t xml:space="preserve">KG        </t>
  </si>
  <si>
    <t>(6+2*6)ks*6kg/ks=108,000 [A]</t>
  </si>
  <si>
    <t>317326</t>
  </si>
  <si>
    <t>ŘÍMSY ZE ŽELEZOBETONU DO C40/50
C 35/45
vč. vyznačení lotopočtu výstavby vlisem do betonu</t>
  </si>
  <si>
    <t>0,65m2*6,4m+0,5m2*6,6m+0,25m2*(8,5+1,9)m+0,4m2*(5,6+3,2)m=13,580 [A]</t>
  </si>
  <si>
    <t>317365</t>
  </si>
  <si>
    <t>VÝZTUŽ ŘÍMS Z OCELI 10505, B500B</t>
  </si>
  <si>
    <t>1384,8/1000=1,385 [A]</t>
  </si>
  <si>
    <t>333213</t>
  </si>
  <si>
    <t>OBKLAD MOST OPĚR A KŘÍDEL Z LOM KAMENE
vč. kotvení</t>
  </si>
  <si>
    <t>(5,5+5,3+5,3)m2*0,2m=3,220 [A]</t>
  </si>
  <si>
    <t>333325</t>
  </si>
  <si>
    <t>MOSTNÍ OPĚRY A KŘÍDLA ZE ŽELEZOVÉHO BETONU DO C30/37
křídla</t>
  </si>
  <si>
    <t>O1: 14,9m2*0,5m+9,2m2*0,5m+2,6m2*0,5m=13,350 [A]
O2: 8,72*0,5m+1,5m2*1,02m=5,880 [B]
Celkem: A+B=19,230 [C]</t>
  </si>
  <si>
    <t>333365</t>
  </si>
  <si>
    <t>VÝZTUŽ MOSTNÍCH OPĚR A KŘÍDEL Z OCELI 10505, B500B</t>
  </si>
  <si>
    <t>1951,2/1000=1,951 [A]</t>
  </si>
  <si>
    <t>389325</t>
  </si>
  <si>
    <t>MOSTNÍ RÁMOVÉ KONSTRUKCE ZE ŽELEZOBETONU C30/37</t>
  </si>
  <si>
    <t>deska: 4,7m2*4,8m+2*0,15m2*10,25m=25,635 [A]
stěny: 10,25*3,2*0,8+10,25*3,2*0,91=56,088 [B]
Celkem: A+B=81,723 [C]</t>
  </si>
  <si>
    <t>389365</t>
  </si>
  <si>
    <t>VÝZTUŽ MOSTNÍ RÁMOVÉ KONSTRUKCE Z OCELI 10505, B500B</t>
  </si>
  <si>
    <t>11353,6/1000=11,354 [A]</t>
  </si>
  <si>
    <t>43112</t>
  </si>
  <si>
    <t>SCHODIŠŤ KONSTR Z DÍLCŮ ŽELEZOBETON</t>
  </si>
  <si>
    <t>7*0,54*0,18*0,75=0,510 [A]</t>
  </si>
  <si>
    <t>451313</t>
  </si>
  <si>
    <t>PODKLADNÍ A VÝPLŇOVÉ VRSTVY Z PROSTÉHO BETONU C16/20</t>
  </si>
  <si>
    <t>O1: 1,1*10,55*0,15=1,741 [A]
O2: 1,1*10,55*0,15=1,741 [B]
pod římsou u křídel: 0,1m2*(5,5+3,4)m=0,890 [C]
Celkem: A+B+C=4,372 [D]</t>
  </si>
  <si>
    <t>45131A</t>
  </si>
  <si>
    <t>PODKLADNÍ A VÝPLŇOVÉ VRSTVY Z PROSTÉHO BETONU C20/25</t>
  </si>
  <si>
    <t>pod dlažbu: 
dno: 2,4*27,0*0,1=6,480 [A]
svahy: 2*1,8*27,0*0,1=9,720 [B]
za římsou: 2,2*0,6*0,1=0,132 [C]
Celkem: A+B+C=16,332 [D]</t>
  </si>
  <si>
    <t>45152</t>
  </si>
  <si>
    <t>PODKLADNÍ A VÝPLŇOVÉ VRSTVY Z KAMENIVA DRCENÉHO</t>
  </si>
  <si>
    <t>45852</t>
  </si>
  <si>
    <t>VÝPLŇ ZA OPĚRAMI A ZDMI Z KAMENIVA DRCENÉHO</t>
  </si>
  <si>
    <t>2*1,0m2*10,25m=20,500 [A]</t>
  </si>
  <si>
    <t>45860</t>
  </si>
  <si>
    <t>VÝPLŇ ZA OPĚRAMI A ZDMI Z MEZEROVITÉHO BETONU
přechodový klín</t>
  </si>
  <si>
    <t>(0,1+0,3)m2*10,3m=4,120 [A]</t>
  </si>
  <si>
    <t>465512</t>
  </si>
  <si>
    <t>DLAŽBY Z LOMOVÉHO KAMENE NA MC</t>
  </si>
  <si>
    <t>dno: 2,4*27,0*0,2=12,960 [A]
svahy: 2*1,8*27,0*0,2=19,440 [B]
za římsou: 2,2*0,6*0,2=0,264 [C]
Celkem: A+B+C=32,664 [D]</t>
  </si>
  <si>
    <t>46731</t>
  </si>
  <si>
    <t>STUPNĚ A PRAHY VODNÍCH KORYT Z PROSTÉHO BETONU</t>
  </si>
  <si>
    <t>1,0*0,5*(5,5+6,63)=6,065 [A]</t>
  </si>
  <si>
    <t>mimo most: 2*(7,0*12,5+7,5*8,6)=304,000 [A]</t>
  </si>
  <si>
    <t>572123</t>
  </si>
  <si>
    <t>INFILTRAČNÍ POSTŘIK Z EMULZE DO 1,0KG/M2</t>
  </si>
  <si>
    <t>mimo most: 7,0*12,5+7,5*8,6=152,000 [A]</t>
  </si>
  <si>
    <t>mimo most: 2*(7,0*12,5+7,5*8,6)=304,000 [A]
na mostě: 2*7,0*6,4=89,600 [B]
Celkem: A+B=393,600 [C]</t>
  </si>
  <si>
    <t>574B34</t>
  </si>
  <si>
    <t>ASFALTOVÝ BETON PRO OBRUSNÉ VRSTVY MODIFIK ACO 11+, 11S TL. 40MM</t>
  </si>
  <si>
    <t>mimo most: 7,0*12,5+7,5*8,6=152,000 [A]
na mostě: 7,0*6,4=44,800 [B]
Celkem: A+B=196,800 [C]</t>
  </si>
  <si>
    <t>574D56</t>
  </si>
  <si>
    <t>ASFALTOVÝ BETON PRO LOŽNÍ VRSTVY MODIFIK ACL 16+, 16S TL. 60MM</t>
  </si>
  <si>
    <t>574E46</t>
  </si>
  <si>
    <t>ASFALTOVÝ BETON PRO PODKLADNÍ VRSTVY ACP 16+, 16S TL. 50MM</t>
  </si>
  <si>
    <t>575C03</t>
  </si>
  <si>
    <t>LITÝ ASFALT MA IV (OCHRANA MOSTNÍ IZOLACE) 11</t>
  </si>
  <si>
    <t>na mostě: 7,0*6,4*(0,035+0,065)/2=2,240 [B]</t>
  </si>
  <si>
    <t>58910</t>
  </si>
  <si>
    <t>VÝPLŇ SPAR ASFALTEM</t>
  </si>
  <si>
    <t>řezaná spára ve vozovce: 2*7,0=14,000 [A]
napojení starého a nového krytu: 7,0+7,5=14,500 [B]
Celkem: A+B=28,500 [C]</t>
  </si>
  <si>
    <t>Úpravy povrchů, podlahy, výplně otvorů</t>
  </si>
  <si>
    <t>62592</t>
  </si>
  <si>
    <t>ÚPRAVA POVRCHU BETONOVÝCH PLOCH A KONSTRUKCÍ - STRIÁŽ</t>
  </si>
  <si>
    <t>2,25m*6,4m+1,5m*6,6m+0,9m*8,5m+0,7m*1,9m+0,9m*(5,6+3,2)m=41,200 [A]</t>
  </si>
  <si>
    <t>Přidružená stavební výroba</t>
  </si>
  <si>
    <t>711322</t>
  </si>
  <si>
    <t>IZOLACE PODZEM OBJ PROTI TLAK VODĚ ASFALT PÁSY</t>
  </si>
  <si>
    <t>křídla:
O1: 14,9m2+1,3m*0,5m+9,2m2+2,6m2+1,8m*0,5m=28,250 [A]
O2: 8,7m2+2,2m*0,5m+1,5m2*1,02m+2,1=13,430 [B]
základ:
O1: 18,5m*0,55m+3,5m2+12,7m*0,55m+2,4m2=23,060 [C]
O2: 7,9m*0,55m+1,4m2=5,745 [D]
izolace stávajícího plotu: 2,0*8,0=16,000 [E]
Celkem: A+B+C+D+E=86,485 [F]</t>
  </si>
  <si>
    <t>711412</t>
  </si>
  <si>
    <t>IZOLACE MOSTOVEK CELOPLOŠNÁ ASFALTOVÝMI PÁSY</t>
  </si>
  <si>
    <t>NK: 10,26*12,9=132,354 [C]</t>
  </si>
  <si>
    <t>711432</t>
  </si>
  <si>
    <t>IZOLACE MOSTOVEK POD ŘÍMSOU ASFALTOVÝMI PÁSY</t>
  </si>
  <si>
    <t>(2,25+1,5)*6,4=24,000 [A]</t>
  </si>
  <si>
    <t>711519</t>
  </si>
  <si>
    <t>OCHRANA IZOLACE PODZEMNÍCH OBJEKTŮ TEXTILIÍ</t>
  </si>
  <si>
    <t>křídla:
O1: 14,9m2+1,3m*0,5m+9,2m2+2,6m2+1,8m*0,5m=28,250 [A]
O2: 8,7m2+2,2m*0,5m+1,5m2*1,02m+2,1=13,430 [B]
základ:
O1: 18,5m*0,55m+3,5m2+12,7m*0,55m+2,4m2=23,060 [C]
O2: 7,9m*0,55m+1,4m2=5,745 [D]
Celkem: A+B+C+D=70,485 [E]</t>
  </si>
  <si>
    <t>78382</t>
  </si>
  <si>
    <t>NÁTĚRY BETON KONSTR TYP S2 (OS-B)
bok NK</t>
  </si>
  <si>
    <t>2*0,5*6,4=6,400 [A]</t>
  </si>
  <si>
    <t>78383</t>
  </si>
  <si>
    <t>NÁTĚRY BETON KONSTR TYP S4 (OS-C)
římsa</t>
  </si>
  <si>
    <t>0,3m*6,4m+0,3m*6,6m+0,3m*(8,5+1,9)m+0,3m*(5,6+3,2)m=9,660 [A]</t>
  </si>
  <si>
    <t xml:space="preserve">Potrubí    </t>
  </si>
  <si>
    <t>87434</t>
  </si>
  <si>
    <t>POTRUBÍ Z TRUB PLASTOVÝCH ODPADNÍCH DN DO 200MM</t>
  </si>
  <si>
    <t>2*1,25=2,500 [A]</t>
  </si>
  <si>
    <t>87533</t>
  </si>
  <si>
    <t>POTRUBÍ DREN Z TRUB PLAST DN DO 150MM
vč. obetonování drenážním betonem</t>
  </si>
  <si>
    <t>24,2+14,1=38,300 [A]</t>
  </si>
  <si>
    <t>87634</t>
  </si>
  <si>
    <t>CHRÁNIČKY Z TRUB PLASTOVÝCH DN DO 200MM</t>
  </si>
  <si>
    <t>prostup rubové drenáže: 2*0,8=1,600 [A]
prostup křídlem pro UV: 2*0,8=1,600 [B]
Celkem: A+B=3,200 [C]</t>
  </si>
  <si>
    <t>87646</t>
  </si>
  <si>
    <t>CHRÁNIČKY Z TRUB PLASTOVÝCH DN DO 400MM</t>
  </si>
  <si>
    <t>prostup pro kanalizaci: 0,8=0,800 [A]</t>
  </si>
  <si>
    <t>87659</t>
  </si>
  <si>
    <t>CHRÁNIČKY Z TRUB PLAST DN DO 700MM</t>
  </si>
  <si>
    <t>87660</t>
  </si>
  <si>
    <t>CHRÁNIČKY Z TRUB PLAST DN DO 800MM</t>
  </si>
  <si>
    <t>prostup pro kanalizaci: 2*0,8=1,600 [A]</t>
  </si>
  <si>
    <t>89711</t>
  </si>
  <si>
    <t>VPUSŤ KANALIZAČNÍ ULIČNÍ KOMPLETNÍ MONOLIT BETON</t>
  </si>
  <si>
    <t>Potrubí</t>
  </si>
  <si>
    <t>9112B1</t>
  </si>
  <si>
    <t>ZÁBRADLÍ MOSTNÍ SE SVISLOU VÝPLNÍ - DODÁVKA A MONTÁŽ</t>
  </si>
  <si>
    <t>15,0+16,6=31,600 [A]</t>
  </si>
  <si>
    <t>91345</t>
  </si>
  <si>
    <t>NIVELAČNÍ ZNAČKY KOVOVÉ</t>
  </si>
  <si>
    <t>2+2+2+2+2=10,000 [A]</t>
  </si>
  <si>
    <t>91355</t>
  </si>
  <si>
    <t>EVIDENČNÍ ČÍSLO MOSTU</t>
  </si>
  <si>
    <t>91359R</t>
  </si>
  <si>
    <t>OZNAČANÍ VODOTEČE</t>
  </si>
  <si>
    <t>915221</t>
  </si>
  <si>
    <t>VODOR DOPRAV ZNAČ PLASTEM STRUKTURÁLNÍ NEHLUČNÉ - DOD A POKLÁDKA</t>
  </si>
  <si>
    <t>0,25*28,0*2+0,125*28,0=17,500 [A]</t>
  </si>
  <si>
    <t>podél schodiště: 2*2,3=4,600 [A]</t>
  </si>
  <si>
    <t>podél říms: 6,6+6,4=13,000 [A]
řezaná spára ve vozovce: 2*7,0=14,000 [B]
Celkem: A+B=27,000 [C]</t>
  </si>
  <si>
    <t>TĚSNĚNÍ DILATAČ SPAR ASF ZÁLIVKOU PRŮŘ DO 600MM2
podél říms</t>
  </si>
  <si>
    <t>6,6+6,4=13,000 [A]</t>
  </si>
  <si>
    <t>SO 301</t>
  </si>
  <si>
    <t>Přeložka kanalizace</t>
  </si>
  <si>
    <t>z pol.č.13273: 16,023*1,8=28,841 [A]</t>
  </si>
  <si>
    <t>13273</t>
  </si>
  <si>
    <t>HLOUBENÍ RÝH ŠÍŘ DO 2M PAŽ I NEPAŽ TŘ. I</t>
  </si>
  <si>
    <t>1,4*1,5*7,63=16,023 [A]</t>
  </si>
  <si>
    <t>z pol.č.13273: 16,023=16,023 [A]</t>
  </si>
  <si>
    <t>17481</t>
  </si>
  <si>
    <t>ZÁSYP JAM A RÝH Z NAKUPOVANÝCH MATERIÁLŮ
zásyp</t>
  </si>
  <si>
    <t>16,023-1,0682-((0,2*0,2*3,14)*7,63)=13,996 [A]</t>
  </si>
  <si>
    <t>23418A</t>
  </si>
  <si>
    <t>ŠTĚTOVÉ STĚNY NASAZENÉ Z DŘEVĚNÝCH DÍLCŮ DOČASNÉ (PLOCHA)</t>
  </si>
  <si>
    <t>2*1,5*7,63=22,890 [A]</t>
  </si>
  <si>
    <t>23718A</t>
  </si>
  <si>
    <t>VYTAŽENÍ ŠTĚTOVÝCH STĚN Z DŘEVĚNÝCH DÍLCŮ (PLOCHA)</t>
  </si>
  <si>
    <t>45131</t>
  </si>
  <si>
    <t>PODKL A VÝPLŇ VRSTVY Z PROST BET
pod šachtu</t>
  </si>
  <si>
    <t>45157</t>
  </si>
  <si>
    <t>PODKLADNÍ A VÝPLŇOVÉ VRSTVY Z KAMENIVA TĚŽENÉHO
podsyp</t>
  </si>
  <si>
    <t>0,1*1,4*7,63=1,068 [A]</t>
  </si>
  <si>
    <t>587206</t>
  </si>
  <si>
    <t>PŘEDLÁŽDĚNÍ KRYTU Z BETONOVÝCH DLAŽDIC SE ZÁMKEM
obnovení povrchu (zámková dlažba)</t>
  </si>
  <si>
    <t>4,98*4,1=20,418 [A]</t>
  </si>
  <si>
    <t>83446</t>
  </si>
  <si>
    <t>POTRUBÍ Z TRUB KAMENINOVÝCH DN DO 400MM</t>
  </si>
  <si>
    <t>83458</t>
  </si>
  <si>
    <t>POTRUBÍ Z TRUB KAMENINOVÝCH DN DO 600MM
na vyústění kameninové roury DN600 seříznutí</t>
  </si>
  <si>
    <t>89416</t>
  </si>
  <si>
    <t>ŠACHTY KANALIZAČ Z BETON DÍLCŮ NA POTRUBÍ DN DO 800MM</t>
  </si>
  <si>
    <t>899308</t>
  </si>
  <si>
    <t>DOPLŇKY NA POTRUBÍ - SIGNALIZAČ VODIČ</t>
  </si>
  <si>
    <t>7,63+2,5+2,25+2,0=14,380 [A]</t>
  </si>
  <si>
    <t>899661</t>
  </si>
  <si>
    <t>TLAKOVÉ ZKOUŠKY POTRUBÍ DN DO 400MM</t>
  </si>
  <si>
    <t>899671</t>
  </si>
  <si>
    <t>TLAKOVÉ ZKOUŠKY POTRUBÍ DN DO 600MM</t>
  </si>
  <si>
    <t>899681</t>
  </si>
  <si>
    <t>TLAKOVÉ ZKOUŠKY POTRUBÍ DN DO 800MM</t>
  </si>
  <si>
    <t>2,25+2,0=4,250 [A]</t>
  </si>
  <si>
    <t>R83491</t>
  </si>
  <si>
    <t>POTRUBÍ Z TRUB KAMENINOVÝCH DN DO 700MM
na vyústění kameninové roury DN700 seříznutí</t>
  </si>
  <si>
    <t>R83492</t>
  </si>
  <si>
    <t>POTRUBÍ Z TRUB KAMENINOVÝCH DN DO 800MM
na vyústění kameninové roury DN800 seříznutí</t>
  </si>
  <si>
    <t>SO 401</t>
  </si>
  <si>
    <t>Přeložka a ochrana kabelových sítí VO</t>
  </si>
  <si>
    <t>DEMONTÁŽ</t>
  </si>
  <si>
    <t>R001</t>
  </si>
  <si>
    <t>Odpojení kabelu ve stožáru
příl. č. 1</t>
  </si>
  <si>
    <t xml:space="preserve">KS        </t>
  </si>
  <si>
    <t>R002</t>
  </si>
  <si>
    <t>Demontáž svítidlo LED průmyslové závěsné lampa (741372151.D)
příl. č. 2</t>
  </si>
  <si>
    <t>R003</t>
  </si>
  <si>
    <t>Demontáž stožárů osvětlení parkových ocelových (210204002-D)
příl. č. 2</t>
  </si>
  <si>
    <t>R004</t>
  </si>
  <si>
    <t>Demontáž elektrovýzbroje stožárů osvětlení 8 okruhů (210204206-D)
příl. č. 2</t>
  </si>
  <si>
    <t>R005</t>
  </si>
  <si>
    <t>Bourání základů z betonu prostého (961044111)
příl. č. 2</t>
  </si>
  <si>
    <t>MATERIÁL</t>
  </si>
  <si>
    <t>R006</t>
  </si>
  <si>
    <t>Kabel CYKY do 4J x 16mm2
příl. č. 2</t>
  </si>
  <si>
    <t>R007</t>
  </si>
  <si>
    <t>Stožár výšky 5 m
příl. č. 2
Tato položka bude uplatněna v případě nevyhovujícího technického stavu demontovaného stožáru</t>
  </si>
  <si>
    <t>R008</t>
  </si>
  <si>
    <t>LED svítidlo
příl. č. 2
Tato položka bude uplatněna v případě nevyhovujícího technického stavu demontovaného stožáru</t>
  </si>
  <si>
    <t>R009</t>
  </si>
  <si>
    <t>Pouzdro pro stožár
příl. č. 2</t>
  </si>
  <si>
    <t>R010</t>
  </si>
  <si>
    <t>Plech nebo keramická deska (dlaždice) pod stožár
příl. č. 2</t>
  </si>
  <si>
    <t>R011</t>
  </si>
  <si>
    <t>Spojka smršťovací přímá SLV 6-25 (GPH) + kabelová oka
příl. č. 2</t>
  </si>
  <si>
    <t>R012</t>
  </si>
  <si>
    <t>Skleněná pojistka 6A
příl. č. 2</t>
  </si>
  <si>
    <t>R013</t>
  </si>
  <si>
    <t>drát D 10mm FeZn (35441073)
příl. č. 2</t>
  </si>
  <si>
    <t>R014</t>
  </si>
  <si>
    <t>svorka odbočovací a spojovací pro spojování kruhových a páskových vodičů, FeZn (35441996)
příl. č. 2</t>
  </si>
  <si>
    <t>R015</t>
  </si>
  <si>
    <t>Elektrovýzbroj 1,5 - 35
příl. č. 2</t>
  </si>
  <si>
    <t>R016</t>
  </si>
  <si>
    <t>Drobný elektroinstalační materiál
příl. č. 2</t>
  </si>
  <si>
    <t>R017</t>
  </si>
  <si>
    <t>Páska elektroizolační TEMFLEX, 19 mm, 20m, tl 0,15
příl. č. 2</t>
  </si>
  <si>
    <t>R018</t>
  </si>
  <si>
    <t>Chránička HDPE o63/52mm
příl. č. 2</t>
  </si>
  <si>
    <t>R019</t>
  </si>
  <si>
    <t>Chránička PE o110mm tuhá
příl. č. 2</t>
  </si>
  <si>
    <t>R020</t>
  </si>
  <si>
    <t>PVC deska červené barvy, 300x500mm
příl. č. 2</t>
  </si>
  <si>
    <t>R021</t>
  </si>
  <si>
    <t>Beton C 16/20
příl. č. 2; 25m x 0,4m x 0,5m = 5m3</t>
  </si>
  <si>
    <t>R022</t>
  </si>
  <si>
    <t>Písek
příl. č. 2; 16m x 0,2m x0,35m = 1,2m3</t>
  </si>
  <si>
    <t>MONTÁŽE</t>
  </si>
  <si>
    <t>R023</t>
  </si>
  <si>
    <t>Kabel CYKY 4J x do 16mm2 uložený ve výkopu v chráničce
příl. č. 2</t>
  </si>
  <si>
    <t>R024</t>
  </si>
  <si>
    <t>Montáž stožárů osvětlení ocelových samostatně stojících délky do 12 m
příl. č. 2</t>
  </si>
  <si>
    <t>R025</t>
  </si>
  <si>
    <t>Uložení PVC pouzdra pro stožáry VO
příl. č. 2</t>
  </si>
  <si>
    <t>R026</t>
  </si>
  <si>
    <t>Uložení plechů či keramické desky (dlaždice pro stožáry)
příl. č. 2</t>
  </si>
  <si>
    <t>R027</t>
  </si>
  <si>
    <t>Propojení kabel celoplastový spojkou venkovní smršťovací do 1 kV 4x10-25 mm2
příl. č. 2</t>
  </si>
  <si>
    <t>R028</t>
  </si>
  <si>
    <t>Montáž pojistka se zapojením vodičů (741320003)
příl. č. 2</t>
  </si>
  <si>
    <t>R029</t>
  </si>
  <si>
    <t>Montáž svorek hromosvodných se 3 a více šrouby (210220302)
příl. č. 2</t>
  </si>
  <si>
    <t>R030</t>
  </si>
  <si>
    <t>Montáž elektrovýzbroje stožárů osvětlení 8 okruhů (210204206)
příl. č. 2</t>
  </si>
  <si>
    <t>R031</t>
  </si>
  <si>
    <t>Montáž uzemňovacího vedení vodičů FeZn pomocí svorek v zemi drátem do 10 mm ve městské zástavbě (210220022)
příl. č. 2</t>
  </si>
  <si>
    <t>R032</t>
  </si>
  <si>
    <t>Ukončení kabelů do 4 x 16mm2 ve stožáru
příl. č. 2</t>
  </si>
  <si>
    <t>R033</t>
  </si>
  <si>
    <t>R034</t>
  </si>
  <si>
    <t>Chránička PE o110mm včetně spojek a přechodek
příl. č. 2</t>
  </si>
  <si>
    <t>R035</t>
  </si>
  <si>
    <t>Uzemňovací svorka na stožár VO
příl. č. 2</t>
  </si>
  <si>
    <t>R036</t>
  </si>
  <si>
    <t>Označovací štítek kabelu
příl. č. 2</t>
  </si>
  <si>
    <t>R037</t>
  </si>
  <si>
    <t>Celková prohlídka elektrického rozvodu a zařízení do 500 000,- Kč (741810002)
příl. č. 2</t>
  </si>
  <si>
    <t>R038</t>
  </si>
  <si>
    <t>hmota nátěrová asfaltová krycí (email) na kovy (24617222)
příl. č. 2</t>
  </si>
  <si>
    <t>ZEMNÍ PRÁCE</t>
  </si>
  <si>
    <t>R039</t>
  </si>
  <si>
    <t>Vytyčení trasy vedení kabelového podzemního v zastavěném prostoru (460010024)
příl. č. 2</t>
  </si>
  <si>
    <t xml:space="preserve">KM        </t>
  </si>
  <si>
    <t>R040</t>
  </si>
  <si>
    <t>Vytyčení trasy inženýrských sítí v zastavěném prostoru (460010025)
příl. č. 2</t>
  </si>
  <si>
    <t>R041</t>
  </si>
  <si>
    <t>Hloubení kabelových zapažených i nezapažených rýh ručně š 35 cm, hl 70 cm, v hornině tř 4 (460150154)
příl. č. 2</t>
  </si>
  <si>
    <t>R042</t>
  </si>
  <si>
    <t>Hloubení kabelových zapažených i nezapažených rýh ručně š 50 cm, hl 120 cm, v hornině tř 4 (460150304)
příl. č. 2</t>
  </si>
  <si>
    <t>R043</t>
  </si>
  <si>
    <t>Lože kabelů z písku nebo štěrkopísku tl 5 cm nad kabel, kryté plastovou folií, š lože do 50 cm (460421082)
příl. č. 2</t>
  </si>
  <si>
    <t>R044</t>
  </si>
  <si>
    <t>Krytí kabelů výstražnou fólií šířky 34 cm (460490013)
příl. č. 2</t>
  </si>
  <si>
    <t>R045</t>
  </si>
  <si>
    <t>Kabelové prostupy z trub plastových do rýhy bez obsypu, průměru do 15 cm (460510055)
příl. č. 2</t>
  </si>
  <si>
    <t>R046</t>
  </si>
  <si>
    <t>Zásyp rýh ručně šířky 50 cm, hloubky 110 cm, z horniny třídy 4 (460560294)
příl. č. 2</t>
  </si>
  <si>
    <t>R047</t>
  </si>
  <si>
    <t>Zásyp rýh ručně šířky 35 cm, hloubky 70 cm, z horniny třídy 4 (460560154)
příl. č. 2</t>
  </si>
  <si>
    <t>R048</t>
  </si>
  <si>
    <t>Hloubení nezapažených jam pro stožáry jednoduché délky do 10 m na rovině ručně v hornině tř 4 (460050014)
příl. č. 2</t>
  </si>
  <si>
    <t>R049</t>
  </si>
  <si>
    <t>Základy pod technologická zařízení půdorysné plochy do 1 m2 z betonu prostého tř. C 16/20 (278381154)
příl. č. 2</t>
  </si>
  <si>
    <t>R050</t>
  </si>
  <si>
    <t>Potěr asfaltový podkladní nebo vyrovnávací tl 20 mm
příl. č. 2</t>
  </si>
  <si>
    <t>R051</t>
  </si>
  <si>
    <t>Vodorovné přemístění horniny jakékoliv třídy do 1000 m (460600023)
příl. č. 2</t>
  </si>
  <si>
    <t>R052</t>
  </si>
  <si>
    <t>Výstražná páska pro zabezpečení výkopu zřízení (119003131)
příl. č. 2</t>
  </si>
  <si>
    <t>R053</t>
  </si>
  <si>
    <t>Výstražná páska pro zabezpečení výkopu odstranění (119003132)
příl. č. 2</t>
  </si>
  <si>
    <t>R054</t>
  </si>
  <si>
    <t>Poplatek za skládku vytěžené zeminy
příl. č. 2</t>
  </si>
  <si>
    <t>Ostatní práce - hodinová zúčtovací sazba (HZS)</t>
  </si>
  <si>
    <t>R055</t>
  </si>
  <si>
    <t>Výchozí revize elektro
příl. č. 1</t>
  </si>
  <si>
    <t>R056</t>
  </si>
  <si>
    <t>Geodetické práce před výstavbou (012303000)
příl. č. 1</t>
  </si>
  <si>
    <t>R057</t>
  </si>
  <si>
    <t>Geodetické práce po výstavbě (013254000)
příl. č. 1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</si>
</sst>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177" fontId="4" fillId="2" borderId="0" xfId="0" applyNumberFormat="1" applyFont="1" applyFill="1" applyBorder="1" applyAlignment="1" applyProtection="1">
      <alignment/>
      <protection/>
    </xf>
    <xf numFmtId="0" fontId="0" fillId="0" borderId="0" xfId="0" applyNumberFormat="1" applyFont="1" applyFill="1" applyBorder="1" applyAlignment="1" applyProtection="1">
      <alignment wrapText="1" shrinkToFit="1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SUM(C11:C19)</f>
      </c>
      <c r="G7" t="s">
        <v>6</v>
      </c>
      <c>
        <v>15</v>
      </c>
    </row>
    <row r="8" spans="2:8" ht="12.75" customHeight="1">
      <c r="B8" s="3" t="s">
        <v>4</v>
      </c>
      <c s="2">
        <f>SUM(E11:E19)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20</v>
      </c>
      <c s="7" t="s">
        <v>21</v>
      </c>
      <c s="12">
        <f>'SO 000'!H24</f>
      </c>
      <c s="12">
        <f>'SO 000'!P24</f>
      </c>
      <c s="12">
        <f>C11+D11</f>
      </c>
    </row>
    <row r="12" spans="1:5" ht="12.75" customHeight="1">
      <c r="A12" s="7" t="s">
        <v>65</v>
      </c>
      <c s="7" t="s">
        <v>66</v>
      </c>
      <c s="12">
        <f>'SO 001'!H80</f>
      </c>
      <c s="12">
        <f>'SO 001'!P80</f>
      </c>
      <c s="12">
        <f>C12+D12</f>
      </c>
    </row>
    <row r="13" spans="1:5" ht="12.75" customHeight="1">
      <c r="A13" s="7" t="s">
        <v>156</v>
      </c>
      <c s="7" t="s">
        <v>157</v>
      </c>
      <c s="12">
        <f>'SO 111'!H38</f>
      </c>
      <c s="12">
        <f>'SO 111'!P38</f>
      </c>
      <c s="12">
        <f>C13+D13</f>
      </c>
    </row>
    <row r="14" spans="1:5" ht="12.75" customHeight="1">
      <c r="A14" s="7" t="s">
        <v>178</v>
      </c>
      <c s="7" t="s">
        <v>179</v>
      </c>
      <c s="12">
        <f>'SO 112'!H20</f>
      </c>
      <c s="12">
        <f>'SO 112'!P20</f>
      </c>
      <c s="12">
        <f>C14+D14</f>
      </c>
    </row>
    <row r="15" spans="1:5" ht="12.75" customHeight="1">
      <c r="A15" s="7" t="s">
        <v>184</v>
      </c>
      <c s="7" t="s">
        <v>185</v>
      </c>
      <c s="12">
        <f>'SO 113'!H43</f>
      </c>
      <c s="12">
        <f>'SO 113'!P43</f>
      </c>
      <c s="12">
        <f>C15+D15</f>
      </c>
    </row>
    <row r="16" spans="1:5" ht="12.75" customHeight="1">
      <c r="A16" s="7" t="s">
        <v>211</v>
      </c>
      <c s="7" t="s">
        <v>212</v>
      </c>
      <c s="12">
        <f>'SO 191'!H41</f>
      </c>
      <c s="12">
        <f>'SO 191'!P41</f>
      </c>
      <c s="12">
        <f>C16+D16</f>
      </c>
    </row>
    <row r="17" spans="1:5" ht="12.75" customHeight="1">
      <c r="A17" s="7" t="s">
        <v>258</v>
      </c>
      <c s="7" t="s">
        <v>259</v>
      </c>
      <c s="12">
        <f>'SO 201'!H151</f>
      </c>
      <c s="12">
        <f>'SO 201'!P151</f>
      </c>
      <c s="12">
        <f>C17+D17</f>
      </c>
    </row>
    <row r="18" spans="1:5" ht="12.75" customHeight="1">
      <c r="A18" s="7" t="s">
        <v>418</v>
      </c>
      <c s="7" t="s">
        <v>419</v>
      </c>
      <c s="12">
        <f>'SO 301'!H57</f>
      </c>
      <c s="12">
        <f>'SO 301'!P57</f>
      </c>
      <c s="12">
        <f>C18+D18</f>
      </c>
    </row>
    <row r="19" spans="1:5" ht="12.75" customHeight="1">
      <c r="A19" s="7" t="s">
        <v>461</v>
      </c>
      <c s="7" t="s">
        <v>462</v>
      </c>
      <c s="12">
        <f>'SO 401'!H83</f>
      </c>
      <c s="12">
        <f>'SO 401'!P83</f>
      </c>
      <c s="12">
        <f>C19+D19</f>
      </c>
    </row>
  </sheetData>
  <sheetProtection formatColumns="0"/>
  <hyperlinks>
    <hyperlink ref="A11" location="#'SO 000'!A1" tooltip="Odkaz na stranku objektu [SO 000]" display="SO 000"/>
    <hyperlink ref="A12" location="#'SO 001'!A1" tooltip="Odkaz na stranku objektu [SO 001]" display="SO 001"/>
    <hyperlink ref="A13" location="#'SO 111'!A1" tooltip="Odkaz na stranku objektu [SO 111]" display="SO 111"/>
    <hyperlink ref="A14" location="#'SO 112'!A1" tooltip="Odkaz na stranku objektu [SO 112]" display="SO 112"/>
    <hyperlink ref="A15" location="#'SO 113'!A1" tooltip="Odkaz na stranku objektu [SO 113]" display="SO 113"/>
    <hyperlink ref="A16" location="#'SO 191'!A1" tooltip="Odkaz na stranku objektu [SO 191]" display="SO 191"/>
    <hyperlink ref="A17" location="#'SO 201'!A1" tooltip="Odkaz na stranku objektu [SO 201]" display="SO 201"/>
    <hyperlink ref="A18" location="#'SO 301'!A1" tooltip="Odkaz na stranku objektu [SO 301]" display="SO 301"/>
    <hyperlink ref="A19" location="#'SO 401'!A1" tooltip="Odkaz na stranku objektu [SO 401]" display="SO 4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20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41</v>
      </c>
      <c s="7" t="s">
        <v>42</v>
      </c>
      <c s="7" t="s">
        <v>43</v>
      </c>
      <c s="7" t="s">
        <v>44</v>
      </c>
      <c s="9">
        <v>1</v>
      </c>
      <c s="13"/>
      <c s="12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45</v>
      </c>
      <c s="7" t="s">
        <v>42</v>
      </c>
      <c s="7" t="s">
        <v>46</v>
      </c>
      <c s="7" t="s">
        <v>47</v>
      </c>
      <c s="9">
        <v>1</v>
      </c>
      <c s="13"/>
      <c s="12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48</v>
      </c>
      <c s="7" t="s">
        <v>42</v>
      </c>
      <c s="7" t="s">
        <v>49</v>
      </c>
      <c s="7" t="s">
        <v>47</v>
      </c>
      <c s="9">
        <v>1</v>
      </c>
      <c s="13"/>
      <c s="12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50</v>
      </c>
      <c s="7" t="s">
        <v>42</v>
      </c>
      <c s="7" t="s">
        <v>51</v>
      </c>
      <c s="7" t="s">
        <v>47</v>
      </c>
      <c s="9">
        <v>1</v>
      </c>
      <c s="13"/>
      <c s="12">
        <f>ROUND((G15*F15),2)</f>
      </c>
      <c r="O15">
        <f>rekapitulace!H8</f>
      </c>
      <c>
        <f>O15/100*H15</f>
      </c>
    </row>
    <row r="16" spans="1:16" ht="12.75">
      <c r="A16" s="7">
        <v>5</v>
      </c>
      <c s="7" t="s">
        <v>52</v>
      </c>
      <c s="7" t="s">
        <v>42</v>
      </c>
      <c s="7" t="s">
        <v>53</v>
      </c>
      <c s="7" t="s">
        <v>47</v>
      </c>
      <c s="9">
        <v>1</v>
      </c>
      <c s="13"/>
      <c s="12">
        <f>ROUND((G16*F16),2)</f>
      </c>
      <c r="O16">
        <f>rekapitulace!H8</f>
      </c>
      <c>
        <f>O16/100*H16</f>
      </c>
    </row>
    <row r="17" spans="1:16" ht="12.75">
      <c r="A17" s="7">
        <v>6</v>
      </c>
      <c s="7" t="s">
        <v>54</v>
      </c>
      <c s="7" t="s">
        <v>42</v>
      </c>
      <c s="7" t="s">
        <v>55</v>
      </c>
      <c s="7" t="s">
        <v>47</v>
      </c>
      <c s="9">
        <v>1</v>
      </c>
      <c s="13"/>
      <c s="12">
        <f>ROUND((G17*F17),2)</f>
      </c>
      <c r="O17">
        <f>rekapitulace!H8</f>
      </c>
      <c>
        <f>O17/100*H17</f>
      </c>
    </row>
    <row r="18" spans="1:16" ht="12.75">
      <c r="A18" s="7">
        <v>7</v>
      </c>
      <c s="7" t="s">
        <v>56</v>
      </c>
      <c s="7" t="s">
        <v>42</v>
      </c>
      <c s="7" t="s">
        <v>57</v>
      </c>
      <c s="7" t="s">
        <v>47</v>
      </c>
      <c s="9">
        <v>1</v>
      </c>
      <c s="13"/>
      <c s="12">
        <f>ROUND((G18*F18),2)</f>
      </c>
      <c r="O18">
        <f>rekapitulace!H8</f>
      </c>
      <c>
        <f>O18/100*H18</f>
      </c>
    </row>
    <row r="19" spans="1:16" ht="12.75">
      <c r="A19" s="7">
        <v>8</v>
      </c>
      <c s="7" t="s">
        <v>58</v>
      </c>
      <c s="7" t="s">
        <v>42</v>
      </c>
      <c s="7" t="s">
        <v>59</v>
      </c>
      <c s="7" t="s">
        <v>60</v>
      </c>
      <c s="9">
        <v>1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9</v>
      </c>
      <c s="7" t="s">
        <v>61</v>
      </c>
      <c s="7" t="s">
        <v>23</v>
      </c>
      <c s="7" t="s">
        <v>62</v>
      </c>
      <c s="7" t="s">
        <v>44</v>
      </c>
      <c s="9">
        <v>1</v>
      </c>
      <c s="13"/>
      <c s="12">
        <f>ROUND((G20*F20),2)</f>
      </c>
      <c r="O20">
        <f>rekapitulace!H8</f>
      </c>
      <c>
        <f>O20/100*H20</f>
      </c>
    </row>
    <row r="21" spans="1:16" ht="12.75">
      <c r="A21" s="7">
        <v>10</v>
      </c>
      <c s="7" t="s">
        <v>61</v>
      </c>
      <c s="7" t="s">
        <v>33</v>
      </c>
      <c s="7" t="s">
        <v>63</v>
      </c>
      <c s="7" t="s">
        <v>44</v>
      </c>
      <c s="9">
        <v>1</v>
      </c>
      <c s="13"/>
      <c s="12">
        <f>ROUND((G21*F21),2)</f>
      </c>
      <c r="O21">
        <f>rekapitulace!H8</f>
      </c>
      <c>
        <f>O21/100*H21</f>
      </c>
    </row>
    <row r="22" spans="1:16" ht="12.75" customHeight="1">
      <c r="A22" s="14"/>
      <c s="14"/>
      <c s="14" t="s">
        <v>40</v>
      </c>
      <c s="14" t="s">
        <v>21</v>
      </c>
      <c s="14"/>
      <c s="14"/>
      <c s="14"/>
      <c s="14">
        <f>SUM(H12:H21)</f>
      </c>
      <c r="P22">
        <f>ROUND(SUM(P12:P21),2)</f>
      </c>
    </row>
    <row r="24" spans="1:16" ht="12.75" customHeight="1">
      <c r="A24" s="14"/>
      <c s="14"/>
      <c s="14"/>
      <c s="14" t="s">
        <v>64</v>
      </c>
      <c s="14"/>
      <c s="14"/>
      <c s="14"/>
      <c s="14">
        <f>+H22</f>
      </c>
      <c r="P24">
        <f>+P22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65</v>
      </c>
      <c s="5" t="s">
        <v>66</v>
      </c>
      <c s="5"/>
    </row>
    <row r="6" spans="1:5" ht="12.75" customHeight="1">
      <c r="A6" t="s">
        <v>17</v>
      </c>
      <c r="C6" s="5" t="s">
        <v>65</v>
      </c>
      <c s="5" t="s">
        <v>66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67</v>
      </c>
      <c s="7" t="s">
        <v>42</v>
      </c>
      <c s="7" t="s">
        <v>68</v>
      </c>
      <c s="7" t="s">
        <v>69</v>
      </c>
      <c s="9">
        <v>731.52</v>
      </c>
      <c s="13"/>
      <c s="12">
        <f>ROUND((G12*F12),2)</f>
      </c>
      <c r="O12">
        <f>rekapitulace!H8</f>
      </c>
      <c>
        <f>O12/100*H12</f>
      </c>
    </row>
    <row r="13" spans="4:4" ht="76.5">
      <c r="D13" s="15" t="s">
        <v>70</v>
      </c>
    </row>
    <row r="14" spans="1:16" ht="12.75">
      <c r="A14" s="7">
        <v>2</v>
      </c>
      <c s="7" t="s">
        <v>71</v>
      </c>
      <c s="7" t="s">
        <v>42</v>
      </c>
      <c s="7" t="s">
        <v>72</v>
      </c>
      <c s="7" t="s">
        <v>69</v>
      </c>
      <c s="9">
        <v>43.296</v>
      </c>
      <c s="13"/>
      <c s="12">
        <f>ROUND((G14*F14),2)</f>
      </c>
      <c r="O14">
        <f>rekapitulace!H8</f>
      </c>
      <c>
        <f>O14/100*H14</f>
      </c>
    </row>
    <row r="15" spans="4:4" ht="76.5">
      <c r="D15" s="15" t="s">
        <v>73</v>
      </c>
    </row>
    <row r="16" spans="1:16" ht="12.75">
      <c r="A16" s="7">
        <v>3</v>
      </c>
      <c s="7" t="s">
        <v>74</v>
      </c>
      <c s="7" t="s">
        <v>42</v>
      </c>
      <c s="7" t="s">
        <v>75</v>
      </c>
      <c s="7" t="s">
        <v>69</v>
      </c>
      <c s="9">
        <v>59.328</v>
      </c>
      <c s="13"/>
      <c s="12">
        <f>ROUND((G16*F16),2)</f>
      </c>
      <c r="O16">
        <f>rekapitulace!H8</f>
      </c>
      <c>
        <f>O16/100*H16</f>
      </c>
    </row>
    <row r="17" spans="4:4" ht="89.25">
      <c r="D17" s="15" t="s">
        <v>76</v>
      </c>
    </row>
    <row r="18" spans="1:16" ht="12.75">
      <c r="A18" s="7">
        <v>4</v>
      </c>
      <c s="7" t="s">
        <v>77</v>
      </c>
      <c s="7" t="s">
        <v>42</v>
      </c>
      <c s="7" t="s">
        <v>78</v>
      </c>
      <c s="7" t="s">
        <v>69</v>
      </c>
      <c s="9">
        <v>221.285</v>
      </c>
      <c s="13"/>
      <c s="12">
        <f>ROUND((G18*F18),2)</f>
      </c>
      <c r="O18">
        <f>rekapitulace!H8</f>
      </c>
      <c>
        <f>O18/100*H18</f>
      </c>
    </row>
    <row r="19" spans="4:4" ht="102">
      <c r="D19" s="15" t="s">
        <v>79</v>
      </c>
    </row>
    <row r="20" spans="1:16" ht="12.75">
      <c r="A20" s="7">
        <v>5</v>
      </c>
      <c s="7" t="s">
        <v>80</v>
      </c>
      <c s="7" t="s">
        <v>42</v>
      </c>
      <c s="7" t="s">
        <v>81</v>
      </c>
      <c s="7" t="s">
        <v>44</v>
      </c>
      <c s="9">
        <v>1</v>
      </c>
      <c s="13"/>
      <c s="12">
        <f>ROUND((G20*F20),2)</f>
      </c>
      <c r="O20">
        <f>rekapitulace!H8</f>
      </c>
      <c>
        <f>O20/100*H20</f>
      </c>
    </row>
    <row r="21" spans="1:16" ht="12.75" customHeight="1">
      <c r="A21" s="14"/>
      <c s="14"/>
      <c s="14" t="s">
        <v>40</v>
      </c>
      <c s="14" t="s">
        <v>21</v>
      </c>
      <c s="14"/>
      <c s="14"/>
      <c s="14"/>
      <c s="14">
        <f>SUM(H12:H20)</f>
      </c>
      <c r="P21">
        <f>ROUND(SUM(P12:P20),2)</f>
      </c>
    </row>
    <row r="23" spans="1:8" ht="12.75" customHeight="1">
      <c r="A23" s="8"/>
      <c s="8"/>
      <c s="8" t="s">
        <v>23</v>
      </c>
      <c s="8" t="s">
        <v>82</v>
      </c>
      <c s="8"/>
      <c s="10"/>
      <c s="8"/>
      <c s="10"/>
    </row>
    <row r="24" spans="1:16" ht="12.75">
      <c r="A24" s="7">
        <v>6</v>
      </c>
      <c s="7" t="s">
        <v>83</v>
      </c>
      <c s="7" t="s">
        <v>42</v>
      </c>
      <c s="7" t="s">
        <v>84</v>
      </c>
      <c s="7" t="s">
        <v>85</v>
      </c>
      <c s="9">
        <v>100</v>
      </c>
      <c s="13"/>
      <c s="12">
        <f>ROUND((G24*F24),2)</f>
      </c>
      <c r="O24">
        <f>rekapitulace!H8</f>
      </c>
      <c>
        <f>O24/100*H24</f>
      </c>
    </row>
    <row r="25" spans="1:16" ht="12.75">
      <c r="A25" s="7">
        <v>7</v>
      </c>
      <c s="7" t="s">
        <v>86</v>
      </c>
      <c s="7" t="s">
        <v>42</v>
      </c>
      <c s="7" t="s">
        <v>87</v>
      </c>
      <c s="7" t="s">
        <v>85</v>
      </c>
      <c s="9">
        <v>30</v>
      </c>
      <c s="13"/>
      <c s="12">
        <f>ROUND((G25*F25),2)</f>
      </c>
      <c r="O25">
        <f>rekapitulace!H8</f>
      </c>
      <c>
        <f>O25/100*H25</f>
      </c>
    </row>
    <row r="26" spans="1:16" ht="12.75">
      <c r="A26" s="7">
        <v>8</v>
      </c>
      <c s="7" t="s">
        <v>88</v>
      </c>
      <c s="7" t="s">
        <v>42</v>
      </c>
      <c s="7" t="s">
        <v>89</v>
      </c>
      <c s="7" t="s">
        <v>60</v>
      </c>
      <c s="9">
        <v>1</v>
      </c>
      <c s="13"/>
      <c s="12">
        <f>ROUND((G26*F26),2)</f>
      </c>
      <c r="O26">
        <f>rekapitulace!H8</f>
      </c>
      <c>
        <f>O26/100*H26</f>
      </c>
    </row>
    <row r="27" spans="1:16" ht="12.75">
      <c r="A27" s="7">
        <v>9</v>
      </c>
      <c s="7" t="s">
        <v>90</v>
      </c>
      <c s="7" t="s">
        <v>42</v>
      </c>
      <c s="7" t="s">
        <v>91</v>
      </c>
      <c s="7" t="s">
        <v>92</v>
      </c>
      <c s="9">
        <v>19.68</v>
      </c>
      <c s="13"/>
      <c s="12">
        <f>ROUND((G27*F27),2)</f>
      </c>
      <c r="O27">
        <f>rekapitulace!H8</f>
      </c>
      <c>
        <f>O27/100*H27</f>
      </c>
    </row>
    <row r="28" spans="4:4" ht="165.75">
      <c r="D28" s="15" t="s">
        <v>93</v>
      </c>
    </row>
    <row r="29" spans="1:16" ht="12.75">
      <c r="A29" s="7">
        <v>10</v>
      </c>
      <c s="7" t="s">
        <v>94</v>
      </c>
      <c s="7" t="s">
        <v>42</v>
      </c>
      <c s="7" t="s">
        <v>95</v>
      </c>
      <c s="7" t="s">
        <v>92</v>
      </c>
      <c s="9">
        <v>28.624</v>
      </c>
      <c s="13"/>
      <c s="12">
        <f>ROUND((G29*F29),2)</f>
      </c>
      <c r="O29">
        <f>rekapitulace!H8</f>
      </c>
      <c>
        <f>O29/100*H29</f>
      </c>
    </row>
    <row r="30" spans="4:4" ht="165.75">
      <c r="D30" s="15" t="s">
        <v>96</v>
      </c>
    </row>
    <row r="31" spans="1:16" ht="12.75">
      <c r="A31" s="7">
        <v>11</v>
      </c>
      <c s="7" t="s">
        <v>97</v>
      </c>
      <c s="7" t="s">
        <v>42</v>
      </c>
      <c s="7" t="s">
        <v>98</v>
      </c>
      <c s="7" t="s">
        <v>92</v>
      </c>
      <c s="9">
        <v>19.68</v>
      </c>
      <c s="13"/>
      <c s="12">
        <f>ROUND((G31*F31),2)</f>
      </c>
      <c r="O31">
        <f>rekapitulace!H8</f>
      </c>
      <c>
        <f>O31/100*H31</f>
      </c>
    </row>
    <row r="32" spans="4:4" ht="165.75">
      <c r="D32" s="15" t="s">
        <v>93</v>
      </c>
    </row>
    <row r="33" spans="1:16" ht="12.75">
      <c r="A33" s="7">
        <v>12</v>
      </c>
      <c s="7" t="s">
        <v>99</v>
      </c>
      <c s="7" t="s">
        <v>42</v>
      </c>
      <c s="7" t="s">
        <v>100</v>
      </c>
      <c s="7" t="s">
        <v>92</v>
      </c>
      <c s="9">
        <v>19.68</v>
      </c>
      <c s="13"/>
      <c s="12">
        <f>ROUND((G33*F33),2)</f>
      </c>
      <c r="O33">
        <f>rekapitulace!H8</f>
      </c>
      <c>
        <f>O33/100*H33</f>
      </c>
    </row>
    <row r="34" spans="4:4" ht="165.75">
      <c r="D34" s="15" t="s">
        <v>93</v>
      </c>
    </row>
    <row r="35" spans="1:16" ht="12.75">
      <c r="A35" s="7">
        <v>13</v>
      </c>
      <c s="7" t="s">
        <v>101</v>
      </c>
      <c s="7" t="s">
        <v>42</v>
      </c>
      <c s="7" t="s">
        <v>102</v>
      </c>
      <c s="7" t="s">
        <v>103</v>
      </c>
      <c s="9">
        <v>1344</v>
      </c>
      <c s="13"/>
      <c s="12">
        <f>ROUND((G35*F35),2)</f>
      </c>
      <c r="O35">
        <f>rekapitulace!H8</f>
      </c>
      <c>
        <f>O35/100*H35</f>
      </c>
    </row>
    <row r="36" spans="4:4" ht="51">
      <c r="D36" s="15" t="s">
        <v>104</v>
      </c>
    </row>
    <row r="37" spans="1:16" ht="12.75">
      <c r="A37" s="7">
        <v>14</v>
      </c>
      <c s="7" t="s">
        <v>105</v>
      </c>
      <c s="7" t="s">
        <v>42</v>
      </c>
      <c s="7" t="s">
        <v>106</v>
      </c>
      <c s="7" t="s">
        <v>107</v>
      </c>
      <c s="9">
        <v>32</v>
      </c>
      <c s="13"/>
      <c s="12">
        <f>ROUND((G37*F37),2)</f>
      </c>
      <c r="O37">
        <f>rekapitulace!H8</f>
      </c>
      <c>
        <f>O37/100*H37</f>
      </c>
    </row>
    <row r="38" spans="1:16" ht="12.75">
      <c r="A38" s="7">
        <v>15</v>
      </c>
      <c s="7" t="s">
        <v>108</v>
      </c>
      <c s="7" t="s">
        <v>42</v>
      </c>
      <c s="7" t="s">
        <v>109</v>
      </c>
      <c s="7" t="s">
        <v>92</v>
      </c>
      <c s="9">
        <v>14.4</v>
      </c>
      <c s="13"/>
      <c s="12">
        <f>ROUND((G38*F38),2)</f>
      </c>
      <c r="O38">
        <f>rekapitulace!H8</f>
      </c>
      <c>
        <f>O38/100*H38</f>
      </c>
    </row>
    <row r="39" spans="4:4" ht="38.25">
      <c r="D39" s="15" t="s">
        <v>110</v>
      </c>
    </row>
    <row r="40" spans="1:16" ht="12.75">
      <c r="A40" s="7">
        <v>16</v>
      </c>
      <c s="7" t="s">
        <v>111</v>
      </c>
      <c s="7" t="s">
        <v>42</v>
      </c>
      <c s="7" t="s">
        <v>112</v>
      </c>
      <c s="7" t="s">
        <v>92</v>
      </c>
      <c s="9">
        <v>406.4</v>
      </c>
      <c s="13"/>
      <c s="12">
        <f>ROUND((G40*F40),2)</f>
      </c>
      <c r="O40">
        <f>rekapitulace!H8</f>
      </c>
      <c>
        <f>O40/100*H40</f>
      </c>
    </row>
    <row r="41" spans="4:4" ht="63.75">
      <c r="D41" s="15" t="s">
        <v>113</v>
      </c>
    </row>
    <row r="42" spans="1:16" ht="12.75">
      <c r="A42" s="7">
        <v>17</v>
      </c>
      <c s="7" t="s">
        <v>114</v>
      </c>
      <c s="7" t="s">
        <v>42</v>
      </c>
      <c s="7" t="s">
        <v>115</v>
      </c>
      <c s="7" t="s">
        <v>92</v>
      </c>
      <c s="9">
        <v>406.4</v>
      </c>
      <c s="13"/>
      <c s="12">
        <f>ROUND((G42*F42),2)</f>
      </c>
      <c r="O42">
        <f>rekapitulace!H8</f>
      </c>
      <c>
        <f>O42/100*H42</f>
      </c>
    </row>
    <row r="43" spans="4:4" ht="63.75">
      <c r="D43" s="15" t="s">
        <v>116</v>
      </c>
    </row>
    <row r="44" spans="1:16" ht="12.75" customHeight="1">
      <c r="A44" s="14"/>
      <c s="14"/>
      <c s="14" t="s">
        <v>23</v>
      </c>
      <c s="14" t="s">
        <v>82</v>
      </c>
      <c s="14"/>
      <c s="14"/>
      <c s="14"/>
      <c s="14">
        <f>SUM(H24:H43)</f>
      </c>
      <c r="P44">
        <f>ROUND(SUM(P24:P43),2)</f>
      </c>
    </row>
    <row r="46" spans="1:8" ht="12.75" customHeight="1">
      <c r="A46" s="8"/>
      <c s="8"/>
      <c s="8" t="s">
        <v>33</v>
      </c>
      <c s="8" t="s">
        <v>117</v>
      </c>
      <c s="8"/>
      <c s="10"/>
      <c s="8"/>
      <c s="10"/>
    </row>
    <row r="47" spans="1:16" ht="12.75">
      <c r="A47" s="7">
        <v>18</v>
      </c>
      <c s="7" t="s">
        <v>118</v>
      </c>
      <c s="7" t="s">
        <v>42</v>
      </c>
      <c s="7" t="s">
        <v>119</v>
      </c>
      <c s="7" t="s">
        <v>85</v>
      </c>
      <c s="9">
        <v>273.68</v>
      </c>
      <c s="13"/>
      <c s="12">
        <f>ROUND((G47*F47),2)</f>
      </c>
      <c r="O47">
        <f>rekapitulace!H8</f>
      </c>
      <c>
        <f>O47/100*H47</f>
      </c>
    </row>
    <row r="48" spans="4:4" ht="38.25">
      <c r="D48" s="15" t="s">
        <v>120</v>
      </c>
    </row>
    <row r="49" spans="1:16" ht="12.75">
      <c r="A49" s="7">
        <v>19</v>
      </c>
      <c s="7" t="s">
        <v>121</v>
      </c>
      <c s="7" t="s">
        <v>42</v>
      </c>
      <c s="7" t="s">
        <v>122</v>
      </c>
      <c s="7" t="s">
        <v>85</v>
      </c>
      <c s="9">
        <v>273.68</v>
      </c>
      <c s="13"/>
      <c s="12">
        <f>ROUND((G49*F49),2)</f>
      </c>
      <c r="O49">
        <f>rekapitulace!H8</f>
      </c>
      <c>
        <f>O49/100*H49</f>
      </c>
    </row>
    <row r="50" spans="4:4" ht="38.25">
      <c r="D50" s="15" t="s">
        <v>120</v>
      </c>
    </row>
    <row r="51" spans="1:16" ht="12.75" customHeight="1">
      <c r="A51" s="14"/>
      <c s="14"/>
      <c s="14" t="s">
        <v>33</v>
      </c>
      <c s="14" t="s">
        <v>117</v>
      </c>
      <c s="14"/>
      <c s="14"/>
      <c s="14"/>
      <c s="14">
        <f>SUM(H47:H50)</f>
      </c>
      <c r="P51">
        <f>ROUND(SUM(P47:P50),2)</f>
      </c>
    </row>
    <row r="53" spans="1:8" ht="12.75" customHeight="1">
      <c r="A53" s="8"/>
      <c s="8"/>
      <c s="8" t="s">
        <v>35</v>
      </c>
      <c s="8" t="s">
        <v>123</v>
      </c>
      <c s="8"/>
      <c s="10"/>
      <c s="8"/>
      <c s="10"/>
    </row>
    <row r="54" spans="1:16" ht="12.75">
      <c r="A54" s="7">
        <v>20</v>
      </c>
      <c s="7" t="s">
        <v>124</v>
      </c>
      <c s="7" t="s">
        <v>42</v>
      </c>
      <c s="7" t="s">
        <v>125</v>
      </c>
      <c s="7" t="s">
        <v>92</v>
      </c>
      <c s="9">
        <v>2.6</v>
      </c>
      <c s="13"/>
      <c s="12">
        <f>ROUND((G54*F54),2)</f>
      </c>
      <c r="O54">
        <f>rekapitulace!H8</f>
      </c>
      <c>
        <f>O54/100*H54</f>
      </c>
    </row>
    <row r="55" spans="1:16" ht="12.75" customHeight="1">
      <c r="A55" s="14"/>
      <c s="14"/>
      <c s="14" t="s">
        <v>35</v>
      </c>
      <c s="14" t="s">
        <v>123</v>
      </c>
      <c s="14"/>
      <c s="14"/>
      <c s="14"/>
      <c s="14">
        <f>SUM(H54:H54)</f>
      </c>
      <c r="P55">
        <f>ROUND(SUM(P54:P54),2)</f>
      </c>
    </row>
    <row r="57" spans="1:8" ht="12.75" customHeight="1">
      <c r="A57" s="8"/>
      <c s="8"/>
      <c s="8" t="s">
        <v>36</v>
      </c>
      <c s="8" t="s">
        <v>126</v>
      </c>
      <c s="8"/>
      <c s="10"/>
      <c s="8"/>
      <c s="10"/>
    </row>
    <row r="58" spans="1:16" ht="12.75">
      <c r="A58" s="7">
        <v>21</v>
      </c>
      <c s="7" t="s">
        <v>127</v>
      </c>
      <c s="7" t="s">
        <v>42</v>
      </c>
      <c s="7" t="s">
        <v>128</v>
      </c>
      <c s="7" t="s">
        <v>85</v>
      </c>
      <c s="9">
        <v>0.9</v>
      </c>
      <c s="13"/>
      <c s="12">
        <f>ROUND((G58*F58),2)</f>
      </c>
      <c r="O58">
        <f>rekapitulace!H8</f>
      </c>
      <c>
        <f>O58/100*H58</f>
      </c>
    </row>
    <row r="59" spans="4:4" ht="38.25">
      <c r="D59" s="15" t="s">
        <v>129</v>
      </c>
    </row>
    <row r="60" spans="1:16" ht="12.75" customHeight="1">
      <c r="A60" s="14"/>
      <c s="14"/>
      <c s="14" t="s">
        <v>36</v>
      </c>
      <c s="14" t="s">
        <v>126</v>
      </c>
      <c s="14"/>
      <c s="14"/>
      <c s="14"/>
      <c s="14">
        <f>SUM(H58:H59)</f>
      </c>
      <c r="P60">
        <f>ROUND(SUM(P58:P59),2)</f>
      </c>
    </row>
    <row r="62" spans="1:8" ht="12.75" customHeight="1">
      <c r="A62" s="8"/>
      <c s="8"/>
      <c s="8" t="s">
        <v>131</v>
      </c>
      <c s="8" t="s">
        <v>130</v>
      </c>
      <c s="8"/>
      <c s="10"/>
      <c s="8"/>
      <c s="10"/>
    </row>
    <row r="63" spans="1:16" ht="12.75">
      <c r="A63" s="7">
        <v>22</v>
      </c>
      <c s="7" t="s">
        <v>132</v>
      </c>
      <c s="7" t="s">
        <v>42</v>
      </c>
      <c s="7" t="s">
        <v>133</v>
      </c>
      <c s="7" t="s">
        <v>107</v>
      </c>
      <c s="9">
        <v>26.6</v>
      </c>
      <c s="13"/>
      <c s="12">
        <f>ROUND((G63*F63),2)</f>
      </c>
      <c r="O63">
        <f>rekapitulace!H8</f>
      </c>
      <c>
        <f>O63/100*H63</f>
      </c>
    </row>
    <row r="64" spans="4:4" ht="38.25">
      <c r="D64" s="15" t="s">
        <v>134</v>
      </c>
    </row>
    <row r="65" spans="1:16" ht="12.75">
      <c r="A65" s="7">
        <v>23</v>
      </c>
      <c s="7" t="s">
        <v>135</v>
      </c>
      <c s="7" t="s">
        <v>42</v>
      </c>
      <c s="7" t="s">
        <v>136</v>
      </c>
      <c s="7" t="s">
        <v>107</v>
      </c>
      <c s="9">
        <v>12</v>
      </c>
      <c s="13"/>
      <c s="12">
        <f>ROUND((G65*F65),2)</f>
      </c>
      <c r="O65">
        <f>rekapitulace!H8</f>
      </c>
      <c>
        <f>O65/100*H65</f>
      </c>
    </row>
    <row r="66" spans="4:4" ht="25.5">
      <c r="D66" s="15" t="s">
        <v>137</v>
      </c>
    </row>
    <row r="67" spans="1:16" ht="12.75">
      <c r="A67" s="7">
        <v>24</v>
      </c>
      <c s="7" t="s">
        <v>138</v>
      </c>
      <c s="7" t="s">
        <v>42</v>
      </c>
      <c s="7" t="s">
        <v>139</v>
      </c>
      <c s="7" t="s">
        <v>107</v>
      </c>
      <c s="9">
        <v>14.5</v>
      </c>
      <c s="13"/>
      <c s="12">
        <f>ROUND((G67*F67),2)</f>
      </c>
      <c r="O67">
        <f>rekapitulace!H8</f>
      </c>
      <c>
        <f>O67/100*H67</f>
      </c>
    </row>
    <row r="68" spans="4:4" ht="76.5">
      <c r="D68" s="15" t="s">
        <v>140</v>
      </c>
    </row>
    <row r="69" spans="1:16" ht="12.75">
      <c r="A69" s="7">
        <v>25</v>
      </c>
      <c s="7" t="s">
        <v>141</v>
      </c>
      <c s="7" t="s">
        <v>42</v>
      </c>
      <c s="7" t="s">
        <v>142</v>
      </c>
      <c s="7" t="s">
        <v>69</v>
      </c>
      <c s="9">
        <v>1.1</v>
      </c>
      <c s="13"/>
      <c s="12">
        <f>ROUND((G69*F69),2)</f>
      </c>
      <c r="O69">
        <f>rekapitulace!H8</f>
      </c>
      <c>
        <f>O69/100*H69</f>
      </c>
    </row>
    <row r="70" spans="1:16" ht="12.75">
      <c r="A70" s="7">
        <v>26</v>
      </c>
      <c s="7" t="s">
        <v>143</v>
      </c>
      <c s="7" t="s">
        <v>42</v>
      </c>
      <c s="7" t="s">
        <v>144</v>
      </c>
      <c s="7" t="s">
        <v>92</v>
      </c>
      <c s="9">
        <v>71.96</v>
      </c>
      <c s="13"/>
      <c s="12">
        <f>ROUND((G70*F70),2)</f>
      </c>
      <c r="O70">
        <f>rekapitulace!H8</f>
      </c>
      <c>
        <f>O70/100*H70</f>
      </c>
    </row>
    <row r="71" spans="4:4" ht="242.25">
      <c r="D71" s="15" t="s">
        <v>145</v>
      </c>
    </row>
    <row r="72" spans="1:16" ht="12.75">
      <c r="A72" s="7">
        <v>27</v>
      </c>
      <c s="7" t="s">
        <v>146</v>
      </c>
      <c s="7" t="s">
        <v>42</v>
      </c>
      <c s="7" t="s">
        <v>147</v>
      </c>
      <c s="7" t="s">
        <v>92</v>
      </c>
      <c s="9">
        <v>5.04</v>
      </c>
      <c s="13"/>
      <c s="12">
        <f>ROUND((G72*F72),2)</f>
      </c>
      <c r="O72">
        <f>rekapitulace!H8</f>
      </c>
      <c>
        <f>O72/100*H72</f>
      </c>
    </row>
    <row r="73" spans="4:4" ht="63.75">
      <c r="D73" s="15" t="s">
        <v>148</v>
      </c>
    </row>
    <row r="74" spans="1:16" ht="12.75">
      <c r="A74" s="7">
        <v>28</v>
      </c>
      <c s="7" t="s">
        <v>149</v>
      </c>
      <c s="7" t="s">
        <v>42</v>
      </c>
      <c s="7" t="s">
        <v>150</v>
      </c>
      <c s="7" t="s">
        <v>69</v>
      </c>
      <c s="9">
        <v>0.065</v>
      </c>
      <c s="13"/>
      <c s="12">
        <f>ROUND((G74*F74),2)</f>
      </c>
      <c r="O74">
        <f>rekapitulace!H8</f>
      </c>
      <c>
        <f>O74/100*H74</f>
      </c>
    </row>
    <row r="75" spans="4:4" ht="102">
      <c r="D75" s="15" t="s">
        <v>151</v>
      </c>
    </row>
    <row r="76" spans="1:16" ht="12.75">
      <c r="A76" s="7">
        <v>29</v>
      </c>
      <c s="7" t="s">
        <v>152</v>
      </c>
      <c s="7" t="s">
        <v>42</v>
      </c>
      <c s="7" t="s">
        <v>153</v>
      </c>
      <c s="7" t="s">
        <v>154</v>
      </c>
      <c s="9">
        <v>18</v>
      </c>
      <c s="13"/>
      <c s="12">
        <f>ROUND((G76*F76),2)</f>
      </c>
      <c r="O76">
        <f>rekapitulace!H8</f>
      </c>
      <c>
        <f>O76/100*H76</f>
      </c>
    </row>
    <row r="77" spans="4:4" ht="25.5">
      <c r="D77" s="15" t="s">
        <v>155</v>
      </c>
    </row>
    <row r="78" spans="1:16" ht="12.75" customHeight="1">
      <c r="A78" s="14"/>
      <c s="14"/>
      <c s="14" t="s">
        <v>131</v>
      </c>
      <c s="14" t="s">
        <v>130</v>
      </c>
      <c s="14"/>
      <c s="14"/>
      <c s="14"/>
      <c s="14">
        <f>SUM(H63:H77)</f>
      </c>
      <c r="P78">
        <f>ROUND(SUM(P63:P77),2)</f>
      </c>
    </row>
    <row r="80" spans="1:16" ht="12.75" customHeight="1">
      <c r="A80" s="14"/>
      <c s="14"/>
      <c s="14"/>
      <c s="14" t="s">
        <v>64</v>
      </c>
      <c s="14"/>
      <c s="14"/>
      <c s="14"/>
      <c s="14">
        <f>+H21+H44+H51+H55+H60+H78</f>
      </c>
      <c r="P80">
        <f>+P21+P44+P51+P55+P60+P78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156</v>
      </c>
      <c s="5" t="s">
        <v>157</v>
      </c>
      <c s="5"/>
    </row>
    <row r="6" spans="1:5" ht="12.75" customHeight="1">
      <c r="A6" t="s">
        <v>17</v>
      </c>
      <c r="C6" s="5" t="s">
        <v>156</v>
      </c>
      <c s="5" t="s">
        <v>157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80</v>
      </c>
      <c s="7" t="s">
        <v>42</v>
      </c>
      <c s="7" t="s">
        <v>81</v>
      </c>
      <c s="7" t="s">
        <v>44</v>
      </c>
      <c s="9">
        <v>1</v>
      </c>
      <c s="13"/>
      <c s="12">
        <f>ROUND((G12*F12),2)</f>
      </c>
      <c r="O12">
        <f>rekapitulace!H8</f>
      </c>
      <c>
        <f>O12/100*H12</f>
      </c>
    </row>
    <row r="13" spans="1:16" ht="12.75" customHeight="1">
      <c r="A13" s="14"/>
      <c s="14"/>
      <c s="14" t="s">
        <v>40</v>
      </c>
      <c s="14" t="s">
        <v>21</v>
      </c>
      <c s="14"/>
      <c s="14"/>
      <c s="14"/>
      <c s="14">
        <f>SUM(H12:H12)</f>
      </c>
      <c r="P13">
        <f>ROUND(SUM(P12:P12),2)</f>
      </c>
    </row>
    <row r="15" spans="1:8" ht="12.75" customHeight="1">
      <c r="A15" s="8"/>
      <c s="8"/>
      <c s="8" t="s">
        <v>23</v>
      </c>
      <c s="8" t="s">
        <v>82</v>
      </c>
      <c s="8"/>
      <c s="10"/>
      <c s="8"/>
      <c s="10"/>
    </row>
    <row r="16" spans="1:16" ht="12.75">
      <c r="A16" s="7">
        <v>2</v>
      </c>
      <c s="7" t="s">
        <v>158</v>
      </c>
      <c s="7" t="s">
        <v>42</v>
      </c>
      <c s="7" t="s">
        <v>159</v>
      </c>
      <c s="7" t="s">
        <v>92</v>
      </c>
      <c s="9">
        <v>15.19</v>
      </c>
      <c s="13"/>
      <c s="12">
        <f>ROUND((G16*F16),2)</f>
      </c>
      <c r="O16">
        <f>rekapitulace!H8</f>
      </c>
      <c>
        <f>O16/100*H16</f>
      </c>
    </row>
    <row r="17" spans="4:4" ht="191.25">
      <c r="D17" s="15" t="s">
        <v>160</v>
      </c>
    </row>
    <row r="18" spans="1:16" ht="12.75">
      <c r="A18" s="7">
        <v>3</v>
      </c>
      <c s="7" t="s">
        <v>161</v>
      </c>
      <c s="7" t="s">
        <v>42</v>
      </c>
      <c s="7" t="s">
        <v>162</v>
      </c>
      <c s="7" t="s">
        <v>107</v>
      </c>
      <c s="9">
        <v>62.6</v>
      </c>
      <c s="13"/>
      <c s="12">
        <f>ROUND((G18*F18),2)</f>
      </c>
      <c r="O18">
        <f>rekapitulace!H8</f>
      </c>
      <c>
        <f>O18/100*H18</f>
      </c>
    </row>
    <row r="19" spans="1:16" ht="12.75" customHeight="1">
      <c r="A19" s="14"/>
      <c s="14"/>
      <c s="14" t="s">
        <v>23</v>
      </c>
      <c s="14" t="s">
        <v>82</v>
      </c>
      <c s="14"/>
      <c s="14"/>
      <c s="14"/>
      <c s="14">
        <f>SUM(H16:H18)</f>
      </c>
      <c r="P19">
        <f>ROUND(SUM(P16:P18),2)</f>
      </c>
    </row>
    <row r="21" spans="1:8" ht="12.75" customHeight="1">
      <c r="A21" s="8"/>
      <c s="8"/>
      <c s="8" t="s">
        <v>36</v>
      </c>
      <c s="8" t="s">
        <v>126</v>
      </c>
      <c s="8"/>
      <c s="10"/>
      <c s="8"/>
      <c s="10"/>
    </row>
    <row r="22" spans="1:16" ht="12.75">
      <c r="A22" s="7">
        <v>4</v>
      </c>
      <c s="7" t="s">
        <v>163</v>
      </c>
      <c s="7" t="s">
        <v>42</v>
      </c>
      <c s="7" t="s">
        <v>164</v>
      </c>
      <c s="7" t="s">
        <v>85</v>
      </c>
      <c s="9">
        <v>307.5</v>
      </c>
      <c s="13"/>
      <c s="12">
        <f>ROUND((G22*F22),2)</f>
      </c>
      <c r="O22">
        <f>rekapitulace!H8</f>
      </c>
      <c>
        <f>O22/100*H22</f>
      </c>
    </row>
    <row r="23" spans="4:4" ht="89.25">
      <c r="D23" s="15" t="s">
        <v>165</v>
      </c>
    </row>
    <row r="24" spans="1:16" ht="12.75">
      <c r="A24" s="7">
        <v>5</v>
      </c>
      <c s="7" t="s">
        <v>166</v>
      </c>
      <c s="7" t="s">
        <v>42</v>
      </c>
      <c s="7" t="s">
        <v>167</v>
      </c>
      <c s="7" t="s">
        <v>85</v>
      </c>
      <c s="9">
        <v>163</v>
      </c>
      <c s="13"/>
      <c s="12">
        <f>ROUND((G24*F24),2)</f>
      </c>
      <c r="O24">
        <f>rekapitulace!H8</f>
      </c>
      <c>
        <f>O24/100*H24</f>
      </c>
    </row>
    <row r="25" spans="4:4" ht="89.25">
      <c r="D25" s="15" t="s">
        <v>168</v>
      </c>
    </row>
    <row r="26" spans="1:16" ht="12.75">
      <c r="A26" s="7">
        <v>6</v>
      </c>
      <c s="7" t="s">
        <v>169</v>
      </c>
      <c s="7" t="s">
        <v>42</v>
      </c>
      <c s="7" t="s">
        <v>170</v>
      </c>
      <c s="7" t="s">
        <v>85</v>
      </c>
      <c s="9">
        <v>163</v>
      </c>
      <c s="13"/>
      <c s="12">
        <f>ROUND((G26*F26),2)</f>
      </c>
      <c r="O26">
        <f>rekapitulace!H8</f>
      </c>
      <c>
        <f>O26/100*H26</f>
      </c>
    </row>
    <row r="27" spans="4:4" ht="89.25">
      <c r="D27" s="15" t="s">
        <v>168</v>
      </c>
    </row>
    <row r="28" spans="1:16" ht="12.75">
      <c r="A28" s="7">
        <v>7</v>
      </c>
      <c s="7" t="s">
        <v>171</v>
      </c>
      <c s="7" t="s">
        <v>42</v>
      </c>
      <c s="7" t="s">
        <v>172</v>
      </c>
      <c s="7" t="s">
        <v>85</v>
      </c>
      <c s="9">
        <v>163</v>
      </c>
      <c s="13"/>
      <c s="12">
        <f>ROUND((G28*F28),2)</f>
      </c>
      <c r="O28">
        <f>rekapitulace!H8</f>
      </c>
      <c>
        <f>O28/100*H28</f>
      </c>
    </row>
    <row r="29" spans="4:4" ht="89.25">
      <c r="D29" s="15" t="s">
        <v>168</v>
      </c>
    </row>
    <row r="30" spans="1:16" ht="12.75">
      <c r="A30" s="7">
        <v>8</v>
      </c>
      <c s="7" t="s">
        <v>173</v>
      </c>
      <c s="7" t="s">
        <v>42</v>
      </c>
      <c s="7" t="s">
        <v>174</v>
      </c>
      <c s="7" t="s">
        <v>107</v>
      </c>
      <c s="9">
        <v>50</v>
      </c>
      <c s="13"/>
      <c s="12">
        <f>ROUND((G30*F30),2)</f>
      </c>
      <c r="O30">
        <f>rekapitulace!H8</f>
      </c>
      <c>
        <f>O30/100*H30</f>
      </c>
    </row>
    <row r="31" spans="4:4" ht="38.25">
      <c r="D31" s="15" t="s">
        <v>175</v>
      </c>
    </row>
    <row r="32" spans="1:16" ht="12.75" customHeight="1">
      <c r="A32" s="14"/>
      <c s="14"/>
      <c s="14" t="s">
        <v>36</v>
      </c>
      <c s="14" t="s">
        <v>126</v>
      </c>
      <c s="14"/>
      <c s="14"/>
      <c s="14"/>
      <c s="14">
        <f>SUM(H22:H31)</f>
      </c>
      <c r="P32">
        <f>ROUND(SUM(P22:P31),2)</f>
      </c>
    </row>
    <row r="34" spans="1:8" ht="12.75" customHeight="1">
      <c r="A34" s="8"/>
      <c s="8"/>
      <c s="8" t="s">
        <v>131</v>
      </c>
      <c s="8" t="s">
        <v>130</v>
      </c>
      <c s="8"/>
      <c s="10"/>
      <c s="8"/>
      <c s="10"/>
    </row>
    <row r="35" spans="1:16" ht="12.75">
      <c r="A35" s="7">
        <v>9</v>
      </c>
      <c s="7" t="s">
        <v>176</v>
      </c>
      <c s="7" t="s">
        <v>42</v>
      </c>
      <c s="7" t="s">
        <v>177</v>
      </c>
      <c s="7" t="s">
        <v>107</v>
      </c>
      <c s="9">
        <v>62.6</v>
      </c>
      <c s="13"/>
      <c s="12">
        <f>ROUND((G35*F35),2)</f>
      </c>
      <c r="O35">
        <f>rekapitulace!H8</f>
      </c>
      <c>
        <f>O35/100*H35</f>
      </c>
    </row>
    <row r="36" spans="1:16" ht="12.75" customHeight="1">
      <c r="A36" s="14"/>
      <c s="14"/>
      <c s="14" t="s">
        <v>131</v>
      </c>
      <c s="14" t="s">
        <v>130</v>
      </c>
      <c s="14"/>
      <c s="14"/>
      <c s="14"/>
      <c s="14">
        <f>SUM(H35:H35)</f>
      </c>
      <c r="P36">
        <f>ROUND(SUM(P35:P35),2)</f>
      </c>
    </row>
    <row r="38" spans="1:16" ht="12.75" customHeight="1">
      <c r="A38" s="14"/>
      <c s="14"/>
      <c s="14"/>
      <c s="14" t="s">
        <v>64</v>
      </c>
      <c s="14"/>
      <c s="14"/>
      <c s="14"/>
      <c s="14">
        <f>+H13+H19+H32+H36</f>
      </c>
      <c r="P38">
        <f>+P13+P19+P32+P36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178</v>
      </c>
      <c s="5" t="s">
        <v>179</v>
      </c>
      <c s="5"/>
    </row>
    <row r="6" spans="1:5" ht="12.75" customHeight="1">
      <c r="A6" t="s">
        <v>17</v>
      </c>
      <c r="C6" s="5" t="s">
        <v>178</v>
      </c>
      <c s="5" t="s">
        <v>179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80</v>
      </c>
      <c s="7" t="s">
        <v>23</v>
      </c>
      <c s="7" t="s">
        <v>180</v>
      </c>
      <c s="7" t="s">
        <v>44</v>
      </c>
      <c s="9">
        <v>1</v>
      </c>
      <c s="13"/>
      <c s="12">
        <f>ROUND((G12*F12),2)</f>
      </c>
      <c r="O12">
        <f>rekapitulace!H8</f>
      </c>
      <c>
        <f>O12/100*H12</f>
      </c>
    </row>
    <row r="13" spans="1:16" ht="12.75" customHeight="1">
      <c r="A13" s="14"/>
      <c s="14"/>
      <c s="14" t="s">
        <v>40</v>
      </c>
      <c s="14" t="s">
        <v>21</v>
      </c>
      <c s="14"/>
      <c s="14"/>
      <c s="14"/>
      <c s="14">
        <f>SUM(H12:H12)</f>
      </c>
      <c r="P13">
        <f>ROUND(SUM(P12:P12),2)</f>
      </c>
    </row>
    <row r="15" spans="1:8" ht="12.75" customHeight="1">
      <c r="A15" s="8"/>
      <c s="8"/>
      <c s="8" t="s">
        <v>36</v>
      </c>
      <c s="8" t="s">
        <v>126</v>
      </c>
      <c s="8"/>
      <c s="10"/>
      <c s="8"/>
      <c s="10"/>
    </row>
    <row r="16" spans="1:16" ht="12.75">
      <c r="A16" s="7">
        <v>2</v>
      </c>
      <c s="7" t="s">
        <v>181</v>
      </c>
      <c s="7" t="s">
        <v>42</v>
      </c>
      <c s="7" t="s">
        <v>182</v>
      </c>
      <c s="7" t="s">
        <v>85</v>
      </c>
      <c s="9">
        <v>810</v>
      </c>
      <c s="13"/>
      <c s="12">
        <f>ROUND((G16*F16),2)</f>
      </c>
      <c r="O16">
        <f>rekapitulace!H8</f>
      </c>
      <c>
        <f>O16/100*H16</f>
      </c>
    </row>
    <row r="17" spans="4:4" ht="51">
      <c r="D17" s="15" t="s">
        <v>183</v>
      </c>
    </row>
    <row r="18" spans="1:16" ht="12.75" customHeight="1">
      <c r="A18" s="14"/>
      <c s="14"/>
      <c s="14" t="s">
        <v>36</v>
      </c>
      <c s="14" t="s">
        <v>126</v>
      </c>
      <c s="14"/>
      <c s="14"/>
      <c s="14"/>
      <c s="14">
        <f>SUM(H16:H17)</f>
      </c>
      <c r="P18">
        <f>ROUND(SUM(P16:P17),2)</f>
      </c>
    </row>
    <row r="20" spans="1:16" ht="12.75" customHeight="1">
      <c r="A20" s="14"/>
      <c s="14"/>
      <c s="14"/>
      <c s="14" t="s">
        <v>64</v>
      </c>
      <c s="14"/>
      <c s="14"/>
      <c s="14"/>
      <c s="14">
        <f>+H13+H18</f>
      </c>
      <c r="P20">
        <f>+P13+P18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184</v>
      </c>
      <c s="5" t="s">
        <v>185</v>
      </c>
      <c s="5"/>
    </row>
    <row r="6" spans="1:5" ht="12.75" customHeight="1">
      <c r="A6" t="s">
        <v>17</v>
      </c>
      <c r="C6" s="5" t="s">
        <v>184</v>
      </c>
      <c s="5" t="s">
        <v>185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74</v>
      </c>
      <c s="7" t="s">
        <v>42</v>
      </c>
      <c s="7" t="s">
        <v>186</v>
      </c>
      <c s="7" t="s">
        <v>69</v>
      </c>
      <c s="9">
        <v>30.037</v>
      </c>
      <c s="13"/>
      <c s="12">
        <f>ROUND((G12*F12),2)</f>
      </c>
      <c r="O12">
        <f>rekapitulace!H8</f>
      </c>
      <c>
        <f>O12/100*H12</f>
      </c>
    </row>
    <row r="13" spans="4:4" ht="216.75">
      <c r="D13" s="15" t="s">
        <v>187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82</v>
      </c>
      <c s="8"/>
      <c s="10"/>
      <c s="8"/>
      <c s="10"/>
    </row>
    <row r="17" spans="1:16" ht="12.75">
      <c r="A17" s="7">
        <v>2</v>
      </c>
      <c s="7" t="s">
        <v>188</v>
      </c>
      <c s="7" t="s">
        <v>42</v>
      </c>
      <c s="7" t="s">
        <v>189</v>
      </c>
      <c s="7" t="s">
        <v>92</v>
      </c>
      <c s="9">
        <v>11.448</v>
      </c>
      <c s="13"/>
      <c s="12">
        <f>ROUND((G17*F17),2)</f>
      </c>
      <c r="O17">
        <f>rekapitulace!H8</f>
      </c>
      <c>
        <f>O17/100*H17</f>
      </c>
    </row>
    <row r="18" spans="4:4" ht="127.5">
      <c r="D18" s="15" t="s">
        <v>190</v>
      </c>
    </row>
    <row r="19" spans="1:16" ht="12.75">
      <c r="A19" s="7">
        <v>3</v>
      </c>
      <c s="7" t="s">
        <v>191</v>
      </c>
      <c s="7" t="s">
        <v>42</v>
      </c>
      <c s="7" t="s">
        <v>192</v>
      </c>
      <c s="7" t="s">
        <v>107</v>
      </c>
      <c s="9">
        <v>33.9</v>
      </c>
      <c s="13"/>
      <c s="12">
        <f>ROUND((G19*F19),2)</f>
      </c>
      <c r="O19">
        <f>rekapitulace!H8</f>
      </c>
      <c>
        <f>O19/100*H19</f>
      </c>
    </row>
    <row r="20" spans="4:4" ht="127.5">
      <c r="D20" s="15" t="s">
        <v>193</v>
      </c>
    </row>
    <row r="21" spans="1:16" ht="12.75">
      <c r="A21" s="7">
        <v>4</v>
      </c>
      <c s="7" t="s">
        <v>161</v>
      </c>
      <c s="7" t="s">
        <v>42</v>
      </c>
      <c s="7" t="s">
        <v>194</v>
      </c>
      <c s="7" t="s">
        <v>107</v>
      </c>
      <c s="9">
        <v>17.6</v>
      </c>
      <c s="13"/>
      <c s="12">
        <f>ROUND((G21*F21),2)</f>
      </c>
      <c r="O21">
        <f>rekapitulace!H8</f>
      </c>
      <c>
        <f>O21/100*H21</f>
      </c>
    </row>
    <row r="22" spans="4:4" ht="38.25">
      <c r="D22" s="15" t="s">
        <v>195</v>
      </c>
    </row>
    <row r="23" spans="1:16" ht="12.75" customHeight="1">
      <c r="A23" s="14"/>
      <c s="14"/>
      <c s="14" t="s">
        <v>23</v>
      </c>
      <c s="14" t="s">
        <v>82</v>
      </c>
      <c s="14"/>
      <c s="14"/>
      <c s="14"/>
      <c s="14">
        <f>SUM(H17:H22)</f>
      </c>
      <c r="P23">
        <f>ROUND(SUM(P17:P22),2)</f>
      </c>
    </row>
    <row r="25" spans="1:8" ht="12.75" customHeight="1">
      <c r="A25" s="8"/>
      <c s="8"/>
      <c s="8" t="s">
        <v>36</v>
      </c>
      <c s="8" t="s">
        <v>126</v>
      </c>
      <c s="8"/>
      <c s="10"/>
      <c s="8"/>
      <c s="10"/>
    </row>
    <row r="26" spans="1:16" ht="12.75">
      <c r="A26" s="7">
        <v>5</v>
      </c>
      <c s="7" t="s">
        <v>196</v>
      </c>
      <c s="7" t="s">
        <v>42</v>
      </c>
      <c s="7" t="s">
        <v>197</v>
      </c>
      <c s="7" t="s">
        <v>85</v>
      </c>
      <c s="9">
        <v>47.7</v>
      </c>
      <c s="13"/>
      <c s="12">
        <f>ROUND((G26*F26),2)</f>
      </c>
      <c r="O26">
        <f>rekapitulace!H8</f>
      </c>
      <c>
        <f>O26/100*H26</f>
      </c>
    </row>
    <row r="27" spans="4:4" ht="127.5">
      <c r="D27" s="15" t="s">
        <v>198</v>
      </c>
    </row>
    <row r="28" spans="1:16" ht="12.75">
      <c r="A28" s="7">
        <v>6</v>
      </c>
      <c s="7" t="s">
        <v>199</v>
      </c>
      <c s="7" t="s">
        <v>42</v>
      </c>
      <c s="7" t="s">
        <v>200</v>
      </c>
      <c s="7" t="s">
        <v>85</v>
      </c>
      <c s="9">
        <v>46.4</v>
      </c>
      <c s="13"/>
      <c s="12">
        <f>ROUND((G28*F28),2)</f>
      </c>
      <c r="O28">
        <f>rekapitulace!H8</f>
      </c>
      <c>
        <f>O28/100*H28</f>
      </c>
    </row>
    <row r="29" spans="4:4" ht="102">
      <c r="D29" s="15" t="s">
        <v>201</v>
      </c>
    </row>
    <row r="30" spans="1:16" ht="12.75">
      <c r="A30" s="7">
        <v>7</v>
      </c>
      <c s="7" t="s">
        <v>202</v>
      </c>
      <c s="7" t="s">
        <v>42</v>
      </c>
      <c s="7" t="s">
        <v>203</v>
      </c>
      <c s="7" t="s">
        <v>85</v>
      </c>
      <c s="9">
        <v>1.3</v>
      </c>
      <c s="13"/>
      <c s="12">
        <f>ROUND((G30*F30),2)</f>
      </c>
      <c r="O30">
        <f>rekapitulace!H8</f>
      </c>
      <c>
        <f>O30/100*H30</f>
      </c>
    </row>
    <row r="31" spans="4:4" ht="76.5">
      <c r="D31" s="15" t="s">
        <v>204</v>
      </c>
    </row>
    <row r="32" spans="1:16" ht="12.75" customHeight="1">
      <c r="A32" s="14"/>
      <c s="14"/>
      <c s="14" t="s">
        <v>36</v>
      </c>
      <c s="14" t="s">
        <v>126</v>
      </c>
      <c s="14"/>
      <c s="14"/>
      <c s="14"/>
      <c s="14">
        <f>SUM(H26:H31)</f>
      </c>
      <c r="P32">
        <f>ROUND(SUM(P26:P31),2)</f>
      </c>
    </row>
    <row r="34" spans="1:8" ht="12.75" customHeight="1">
      <c r="A34" s="8"/>
      <c s="8"/>
      <c s="8" t="s">
        <v>131</v>
      </c>
      <c s="8" t="s">
        <v>130</v>
      </c>
      <c s="8"/>
      <c s="10"/>
      <c s="8"/>
      <c s="10"/>
    </row>
    <row r="35" spans="1:16" ht="12.75">
      <c r="A35" s="7">
        <v>8</v>
      </c>
      <c s="7" t="s">
        <v>205</v>
      </c>
      <c s="7" t="s">
        <v>42</v>
      </c>
      <c s="7" t="s">
        <v>206</v>
      </c>
      <c s="7" t="s">
        <v>107</v>
      </c>
      <c s="9">
        <v>16.3</v>
      </c>
      <c s="13"/>
      <c s="12">
        <f>ROUND((G35*F35),2)</f>
      </c>
      <c r="O35">
        <f>rekapitulace!H8</f>
      </c>
      <c>
        <f>O35/100*H35</f>
      </c>
    </row>
    <row r="36" spans="4:4" ht="51">
      <c r="D36" s="15" t="s">
        <v>207</v>
      </c>
    </row>
    <row r="37" spans="1:16" ht="12.75">
      <c r="A37" s="7">
        <v>9</v>
      </c>
      <c s="7" t="s">
        <v>208</v>
      </c>
      <c s="7" t="s">
        <v>42</v>
      </c>
      <c s="7" t="s">
        <v>209</v>
      </c>
      <c s="7" t="s">
        <v>107</v>
      </c>
      <c s="9">
        <v>17.6</v>
      </c>
      <c s="13"/>
      <c s="12">
        <f>ROUND((G37*F37),2)</f>
      </c>
      <c r="O37">
        <f>rekapitulace!H8</f>
      </c>
      <c>
        <f>O37/100*H37</f>
      </c>
    </row>
    <row r="38" spans="4:4" ht="38.25">
      <c r="D38" s="15" t="s">
        <v>195</v>
      </c>
    </row>
    <row r="39" spans="1:16" ht="12.75">
      <c r="A39" s="7">
        <v>10</v>
      </c>
      <c s="7" t="s">
        <v>176</v>
      </c>
      <c s="7" t="s">
        <v>42</v>
      </c>
      <c s="7" t="s">
        <v>210</v>
      </c>
      <c s="7" t="s">
        <v>107</v>
      </c>
      <c s="9">
        <v>17.6</v>
      </c>
      <c s="13"/>
      <c s="12">
        <f>ROUND((G39*F39),2)</f>
      </c>
      <c r="O39">
        <f>rekapitulace!H8</f>
      </c>
      <c>
        <f>O39/100*H39</f>
      </c>
    </row>
    <row r="40" spans="4:4" ht="38.25">
      <c r="D40" s="15" t="s">
        <v>195</v>
      </c>
    </row>
    <row r="41" spans="1:16" ht="12.75" customHeight="1">
      <c r="A41" s="14"/>
      <c s="14"/>
      <c s="14" t="s">
        <v>131</v>
      </c>
      <c s="14" t="s">
        <v>130</v>
      </c>
      <c s="14"/>
      <c s="14"/>
      <c s="14"/>
      <c s="14">
        <f>SUM(H35:H40)</f>
      </c>
      <c r="P41">
        <f>ROUND(SUM(P35:P40),2)</f>
      </c>
    </row>
    <row r="43" spans="1:16" ht="12.75" customHeight="1">
      <c r="A43" s="14"/>
      <c s="14"/>
      <c s="14"/>
      <c s="14" t="s">
        <v>64</v>
      </c>
      <c s="14"/>
      <c s="14"/>
      <c s="14"/>
      <c s="14">
        <f>+H14+H23+H32+H41</f>
      </c>
      <c r="P43">
        <f>+P14+P23+P32+P41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211</v>
      </c>
      <c s="5" t="s">
        <v>212</v>
      </c>
      <c s="5"/>
    </row>
    <row r="6" spans="1:5" ht="12.75" customHeight="1">
      <c r="A6" t="s">
        <v>17</v>
      </c>
      <c r="C6" s="5" t="s">
        <v>211</v>
      </c>
      <c s="5" t="s">
        <v>212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131</v>
      </c>
      <c s="8" t="s">
        <v>130</v>
      </c>
      <c s="8"/>
      <c s="10"/>
      <c s="8"/>
      <c s="10"/>
    </row>
    <row r="12" spans="1:16" ht="12.75">
      <c r="A12" s="7">
        <v>1</v>
      </c>
      <c s="7" t="s">
        <v>213</v>
      </c>
      <c s="7" t="s">
        <v>42</v>
      </c>
      <c s="7" t="s">
        <v>214</v>
      </c>
      <c s="7" t="s">
        <v>60</v>
      </c>
      <c s="9">
        <v>13</v>
      </c>
      <c s="13"/>
      <c s="12">
        <f>ROUND((G12*F12),2)</f>
      </c>
      <c r="O12">
        <f>rekapitulace!H8</f>
      </c>
      <c>
        <f>O12/100*H12</f>
      </c>
    </row>
    <row r="13" spans="4:4" ht="204">
      <c r="D13" s="15" t="s">
        <v>215</v>
      </c>
    </row>
    <row r="14" spans="1:16" ht="12.75">
      <c r="A14" s="7">
        <v>2</v>
      </c>
      <c s="7" t="s">
        <v>216</v>
      </c>
      <c s="7" t="s">
        <v>42</v>
      </c>
      <c s="7" t="s">
        <v>217</v>
      </c>
      <c s="7" t="s">
        <v>60</v>
      </c>
      <c s="9">
        <v>13</v>
      </c>
      <c s="13"/>
      <c s="12">
        <f>ROUND((G14*F14),2)</f>
      </c>
      <c r="O14">
        <f>rekapitulace!H8</f>
      </c>
      <c>
        <f>O14/100*H14</f>
      </c>
    </row>
    <row r="15" spans="1:16" ht="12.75">
      <c r="A15" s="7">
        <v>3</v>
      </c>
      <c s="7" t="s">
        <v>218</v>
      </c>
      <c s="7" t="s">
        <v>42</v>
      </c>
      <c s="7" t="s">
        <v>219</v>
      </c>
      <c s="7" t="s">
        <v>220</v>
      </c>
      <c s="9">
        <v>2548</v>
      </c>
      <c s="13"/>
      <c s="12">
        <f>ROUND((G15*F15),2)</f>
      </c>
      <c r="O15">
        <f>rekapitulace!H8</f>
      </c>
      <c>
        <f>O15/100*H15</f>
      </c>
    </row>
    <row r="16" spans="4:4" ht="38.25">
      <c r="D16" s="15" t="s">
        <v>221</v>
      </c>
    </row>
    <row r="17" spans="1:16" ht="12.75">
      <c r="A17" s="7">
        <v>4</v>
      </c>
      <c s="7" t="s">
        <v>222</v>
      </c>
      <c s="7" t="s">
        <v>42</v>
      </c>
      <c s="7" t="s">
        <v>223</v>
      </c>
      <c s="7" t="s">
        <v>60</v>
      </c>
      <c s="9">
        <v>4</v>
      </c>
      <c s="13"/>
      <c s="12">
        <f>ROUND((G17*F17),2)</f>
      </c>
      <c r="O17">
        <f>rekapitulace!H8</f>
      </c>
      <c>
        <f>O17/100*H17</f>
      </c>
    </row>
    <row r="18" spans="4:4" ht="114.75">
      <c r="D18" s="15" t="s">
        <v>224</v>
      </c>
    </row>
    <row r="19" spans="1:16" ht="12.75">
      <c r="A19" s="7">
        <v>5</v>
      </c>
      <c s="7" t="s">
        <v>225</v>
      </c>
      <c s="7" t="s">
        <v>42</v>
      </c>
      <c s="7" t="s">
        <v>226</v>
      </c>
      <c s="7" t="s">
        <v>60</v>
      </c>
      <c s="9">
        <v>4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6</v>
      </c>
      <c s="7" t="s">
        <v>227</v>
      </c>
      <c s="7" t="s">
        <v>42</v>
      </c>
      <c s="7" t="s">
        <v>228</v>
      </c>
      <c s="7" t="s">
        <v>220</v>
      </c>
      <c s="9">
        <v>784</v>
      </c>
      <c s="13"/>
      <c s="12">
        <f>ROUND((G20*F20),2)</f>
      </c>
      <c r="O20">
        <f>rekapitulace!H8</f>
      </c>
      <c>
        <f>O20/100*H20</f>
      </c>
    </row>
    <row r="21" spans="4:4" ht="38.25">
      <c r="D21" s="15" t="s">
        <v>229</v>
      </c>
    </row>
    <row r="22" spans="1:16" ht="12.75">
      <c r="A22" s="7">
        <v>7</v>
      </c>
      <c s="7" t="s">
        <v>230</v>
      </c>
      <c s="7" t="s">
        <v>42</v>
      </c>
      <c s="7" t="s">
        <v>231</v>
      </c>
      <c s="7" t="s">
        <v>60</v>
      </c>
      <c s="9">
        <v>8</v>
      </c>
      <c s="13"/>
      <c s="12">
        <f>ROUND((G22*F22),2)</f>
      </c>
      <c r="O22">
        <f>rekapitulace!H8</f>
      </c>
      <c>
        <f>O22/100*H22</f>
      </c>
    </row>
    <row r="23" spans="4:4" ht="114.75">
      <c r="D23" s="15" t="s">
        <v>232</v>
      </c>
    </row>
    <row r="24" spans="1:16" ht="12.75">
      <c r="A24" s="7">
        <v>8</v>
      </c>
      <c s="7" t="s">
        <v>233</v>
      </c>
      <c s="7" t="s">
        <v>42</v>
      </c>
      <c s="7" t="s">
        <v>234</v>
      </c>
      <c s="7" t="s">
        <v>60</v>
      </c>
      <c s="9">
        <v>8</v>
      </c>
      <c s="13"/>
      <c s="12">
        <f>ROUND((G24*F24),2)</f>
      </c>
      <c r="O24">
        <f>rekapitulace!H8</f>
      </c>
      <c>
        <f>O24/100*H24</f>
      </c>
    </row>
    <row r="25" spans="1:16" ht="12.75">
      <c r="A25" s="7">
        <v>9</v>
      </c>
      <c s="7" t="s">
        <v>235</v>
      </c>
      <c s="7" t="s">
        <v>42</v>
      </c>
      <c s="7" t="s">
        <v>236</v>
      </c>
      <c s="7" t="s">
        <v>220</v>
      </c>
      <c s="9">
        <v>1568</v>
      </c>
      <c s="13"/>
      <c s="12">
        <f>ROUND((G25*F25),2)</f>
      </c>
      <c r="O25">
        <f>rekapitulace!H8</f>
      </c>
      <c>
        <f>O25/100*H25</f>
      </c>
    </row>
    <row r="26" spans="4:4" ht="38.25">
      <c r="D26" s="15" t="s">
        <v>237</v>
      </c>
    </row>
    <row r="27" spans="1:16" ht="12.75">
      <c r="A27" s="7">
        <v>10</v>
      </c>
      <c s="7" t="s">
        <v>238</v>
      </c>
      <c s="7" t="s">
        <v>42</v>
      </c>
      <c s="7" t="s">
        <v>239</v>
      </c>
      <c s="7" t="s">
        <v>60</v>
      </c>
      <c s="9">
        <v>29</v>
      </c>
      <c s="13"/>
      <c s="12">
        <f>ROUND((G27*F27),2)</f>
      </c>
      <c r="O27">
        <f>rekapitulace!H8</f>
      </c>
      <c>
        <f>O27/100*H27</f>
      </c>
    </row>
    <row r="28" spans="1:16" ht="12.75">
      <c r="A28" s="7">
        <v>11</v>
      </c>
      <c s="7" t="s">
        <v>240</v>
      </c>
      <c s="7" t="s">
        <v>42</v>
      </c>
      <c s="7" t="s">
        <v>241</v>
      </c>
      <c s="7" t="s">
        <v>60</v>
      </c>
      <c s="9">
        <v>29</v>
      </c>
      <c s="13"/>
      <c s="12">
        <f>ROUND((G28*F28),2)</f>
      </c>
      <c r="O28">
        <f>rekapitulace!H8</f>
      </c>
      <c>
        <f>O28/100*H28</f>
      </c>
    </row>
    <row r="29" spans="1:16" ht="12.75">
      <c r="A29" s="7">
        <v>12</v>
      </c>
      <c s="7" t="s">
        <v>242</v>
      </c>
      <c s="7" t="s">
        <v>42</v>
      </c>
      <c s="7" t="s">
        <v>243</v>
      </c>
      <c s="7" t="s">
        <v>220</v>
      </c>
      <c s="9">
        <v>5684</v>
      </c>
      <c s="13"/>
      <c s="12">
        <f>ROUND((G29*F29),2)</f>
      </c>
      <c r="O29">
        <f>rekapitulace!H8</f>
      </c>
      <c>
        <f>O29/100*H29</f>
      </c>
    </row>
    <row r="30" spans="4:4" ht="38.25">
      <c r="D30" s="15" t="s">
        <v>244</v>
      </c>
    </row>
    <row r="31" spans="1:16" ht="12.75">
      <c r="A31" s="7">
        <v>13</v>
      </c>
      <c s="7" t="s">
        <v>245</v>
      </c>
      <c s="7" t="s">
        <v>42</v>
      </c>
      <c s="7" t="s">
        <v>246</v>
      </c>
      <c s="7" t="s">
        <v>60</v>
      </c>
      <c s="9">
        <v>2</v>
      </c>
      <c s="13"/>
      <c s="12">
        <f>ROUND((G31*F31),2)</f>
      </c>
      <c r="O31">
        <f>rekapitulace!H8</f>
      </c>
      <c>
        <f>O31/100*H31</f>
      </c>
    </row>
    <row r="32" spans="1:16" ht="12.75">
      <c r="A32" s="7">
        <v>14</v>
      </c>
      <c s="7" t="s">
        <v>247</v>
      </c>
      <c s="7" t="s">
        <v>42</v>
      </c>
      <c s="7" t="s">
        <v>248</v>
      </c>
      <c s="7" t="s">
        <v>60</v>
      </c>
      <c s="9">
        <v>2</v>
      </c>
      <c s="13"/>
      <c s="12">
        <f>ROUND((G32*F32),2)</f>
      </c>
      <c r="O32">
        <f>rekapitulace!H8</f>
      </c>
      <c>
        <f>O32/100*H32</f>
      </c>
    </row>
    <row r="33" spans="1:16" ht="12.75">
      <c r="A33" s="7">
        <v>15</v>
      </c>
      <c s="7" t="s">
        <v>249</v>
      </c>
      <c s="7" t="s">
        <v>42</v>
      </c>
      <c s="7" t="s">
        <v>250</v>
      </c>
      <c s="7" t="s">
        <v>220</v>
      </c>
      <c s="9">
        <v>392</v>
      </c>
      <c s="13"/>
      <c s="12">
        <f>ROUND((G33*F33),2)</f>
      </c>
      <c r="O33">
        <f>rekapitulace!H8</f>
      </c>
      <c>
        <f>O33/100*H33</f>
      </c>
    </row>
    <row r="34" spans="4:4" ht="38.25">
      <c r="D34" s="15" t="s">
        <v>251</v>
      </c>
    </row>
    <row r="35" spans="1:16" ht="12.75">
      <c r="A35" s="7">
        <v>16</v>
      </c>
      <c s="7" t="s">
        <v>252</v>
      </c>
      <c s="7" t="s">
        <v>42</v>
      </c>
      <c s="7" t="s">
        <v>253</v>
      </c>
      <c s="7" t="s">
        <v>60</v>
      </c>
      <c s="9">
        <v>29</v>
      </c>
      <c s="13"/>
      <c s="12">
        <f>ROUND((G35*F35),2)</f>
      </c>
      <c r="O35">
        <f>rekapitulace!H8</f>
      </c>
      <c>
        <f>O35/100*H35</f>
      </c>
    </row>
    <row r="36" spans="1:16" ht="12.75">
      <c r="A36" s="7">
        <v>17</v>
      </c>
      <c s="7" t="s">
        <v>254</v>
      </c>
      <c s="7" t="s">
        <v>42</v>
      </c>
      <c s="7" t="s">
        <v>255</v>
      </c>
      <c s="7" t="s">
        <v>60</v>
      </c>
      <c s="9">
        <v>29</v>
      </c>
      <c s="13"/>
      <c s="12">
        <f>ROUND((G36*F36),2)</f>
      </c>
      <c r="O36">
        <f>rekapitulace!H8</f>
      </c>
      <c>
        <f>O36/100*H36</f>
      </c>
    </row>
    <row r="37" spans="1:16" ht="12.75">
      <c r="A37" s="7">
        <v>18</v>
      </c>
      <c s="7" t="s">
        <v>256</v>
      </c>
      <c s="7" t="s">
        <v>42</v>
      </c>
      <c s="7" t="s">
        <v>257</v>
      </c>
      <c s="7" t="s">
        <v>220</v>
      </c>
      <c s="9">
        <v>5684</v>
      </c>
      <c s="13"/>
      <c s="12">
        <f>ROUND((G37*F37),2)</f>
      </c>
      <c r="O37">
        <f>rekapitulace!H8</f>
      </c>
      <c>
        <f>O37/100*H37</f>
      </c>
    </row>
    <row r="38" spans="4:4" ht="38.25">
      <c r="D38" s="15" t="s">
        <v>244</v>
      </c>
    </row>
    <row r="39" spans="1:16" ht="12.75" customHeight="1">
      <c r="A39" s="14"/>
      <c s="14"/>
      <c s="14" t="s">
        <v>131</v>
      </c>
      <c s="14" t="s">
        <v>130</v>
      </c>
      <c s="14"/>
      <c s="14"/>
      <c s="14"/>
      <c s="14">
        <f>SUM(H12:H38)</f>
      </c>
      <c r="P39">
        <f>ROUND(SUM(P12:P38),2)</f>
      </c>
    </row>
    <row r="41" spans="1:16" ht="12.75" customHeight="1">
      <c r="A41" s="14"/>
      <c s="14"/>
      <c s="14"/>
      <c s="14" t="s">
        <v>64</v>
      </c>
      <c s="14"/>
      <c s="14"/>
      <c s="14"/>
      <c s="14">
        <f>+H39</f>
      </c>
      <c r="P41">
        <f>+P39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258</v>
      </c>
      <c s="5" t="s">
        <v>259</v>
      </c>
      <c s="5"/>
    </row>
    <row r="6" spans="1:5" ht="12.75" customHeight="1">
      <c r="A6" t="s">
        <v>17</v>
      </c>
      <c r="C6" s="5" t="s">
        <v>258</v>
      </c>
      <c s="5" t="s">
        <v>259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23</v>
      </c>
      <c s="8" t="s">
        <v>82</v>
      </c>
      <c s="8"/>
      <c s="10"/>
      <c s="8"/>
      <c s="10"/>
    </row>
    <row r="12" spans="1:16" ht="12.75">
      <c r="A12" s="7">
        <v>1</v>
      </c>
      <c s="7" t="s">
        <v>161</v>
      </c>
      <c s="7" t="s">
        <v>42</v>
      </c>
      <c s="7" t="s">
        <v>260</v>
      </c>
      <c s="7" t="s">
        <v>107</v>
      </c>
      <c s="9">
        <v>35.2</v>
      </c>
      <c s="13"/>
      <c s="12">
        <f>ROUND((G12*F12),2)</f>
      </c>
      <c r="O12">
        <f>rekapitulace!H8</f>
      </c>
      <c>
        <f>O12/100*H12</f>
      </c>
    </row>
    <row r="13" spans="4:4" ht="38.25">
      <c r="D13" s="15" t="s">
        <v>261</v>
      </c>
    </row>
    <row r="14" spans="1:16" ht="12.75">
      <c r="A14" s="7">
        <v>2</v>
      </c>
      <c s="7" t="s">
        <v>262</v>
      </c>
      <c s="7" t="s">
        <v>42</v>
      </c>
      <c s="7" t="s">
        <v>263</v>
      </c>
      <c s="7" t="s">
        <v>103</v>
      </c>
      <c s="9">
        <v>280</v>
      </c>
      <c s="13"/>
      <c s="12">
        <f>ROUND((G14*F14),2)</f>
      </c>
      <c r="O14">
        <f>rekapitulace!H8</f>
      </c>
      <c>
        <f>O14/100*H14</f>
      </c>
    </row>
    <row r="15" spans="4:4" ht="38.25">
      <c r="D15" s="15" t="s">
        <v>264</v>
      </c>
    </row>
    <row r="16" spans="1:16" ht="12.75">
      <c r="A16" s="7">
        <v>3</v>
      </c>
      <c s="7" t="s">
        <v>265</v>
      </c>
      <c s="7" t="s">
        <v>42</v>
      </c>
      <c s="7" t="s">
        <v>266</v>
      </c>
      <c s="7" t="s">
        <v>92</v>
      </c>
      <c s="9">
        <v>317.59</v>
      </c>
      <c s="13"/>
      <c s="12">
        <f>ROUND((G16*F16),2)</f>
      </c>
      <c r="O16">
        <f>rekapitulace!H8</f>
      </c>
      <c>
        <f>O16/100*H16</f>
      </c>
    </row>
    <row r="17" spans="4:4" ht="76.5">
      <c r="D17" s="15" t="s">
        <v>267</v>
      </c>
    </row>
    <row r="18" spans="1:16" ht="12.75">
      <c r="A18" s="7">
        <v>4</v>
      </c>
      <c s="7" t="s">
        <v>268</v>
      </c>
      <c s="7" t="s">
        <v>42</v>
      </c>
      <c s="7" t="s">
        <v>269</v>
      </c>
      <c s="7" t="s">
        <v>85</v>
      </c>
      <c s="9">
        <v>25</v>
      </c>
      <c s="13"/>
      <c s="12">
        <f>ROUND((G18*F18),2)</f>
      </c>
      <c r="O18">
        <f>rekapitulace!H8</f>
      </c>
      <c>
        <f>O18/100*H18</f>
      </c>
    </row>
    <row r="19" spans="4:4" ht="25.5">
      <c r="D19" s="15" t="s">
        <v>270</v>
      </c>
    </row>
    <row r="20" spans="1:16" ht="12.75">
      <c r="A20" s="7">
        <v>5</v>
      </c>
      <c s="7" t="s">
        <v>271</v>
      </c>
      <c s="7" t="s">
        <v>42</v>
      </c>
      <c s="7" t="s">
        <v>272</v>
      </c>
      <c s="7" t="s">
        <v>85</v>
      </c>
      <c s="9">
        <v>25</v>
      </c>
      <c s="13"/>
      <c s="12">
        <f>ROUND((G20*F20),2)</f>
      </c>
      <c r="O20">
        <f>rekapitulace!H8</f>
      </c>
      <c>
        <f>O20/100*H20</f>
      </c>
    </row>
    <row r="21" spans="4:4" ht="25.5">
      <c r="D21" s="15" t="s">
        <v>270</v>
      </c>
    </row>
    <row r="22" spans="1:16" ht="12.75">
      <c r="A22" s="7">
        <v>6</v>
      </c>
      <c s="7" t="s">
        <v>273</v>
      </c>
      <c s="7" t="s">
        <v>42</v>
      </c>
      <c s="7" t="s">
        <v>274</v>
      </c>
      <c s="7" t="s">
        <v>85</v>
      </c>
      <c s="9">
        <v>100</v>
      </c>
      <c s="13"/>
      <c s="12">
        <f>ROUND((G22*F22),2)</f>
      </c>
      <c r="O22">
        <f>rekapitulace!H8</f>
      </c>
      <c>
        <f>O22/100*H22</f>
      </c>
    </row>
    <row r="23" spans="4:4" ht="89.25">
      <c r="D23" s="15" t="s">
        <v>275</v>
      </c>
    </row>
    <row r="24" spans="1:16" ht="12.75" customHeight="1">
      <c r="A24" s="14"/>
      <c s="14"/>
      <c s="14" t="s">
        <v>23</v>
      </c>
      <c s="14" t="s">
        <v>82</v>
      </c>
      <c s="14"/>
      <c s="14"/>
      <c s="14"/>
      <c s="14">
        <f>SUM(H12:H23)</f>
      </c>
      <c r="P24">
        <f>ROUND(SUM(P12:P23),2)</f>
      </c>
    </row>
    <row r="26" spans="1:8" ht="12.75" customHeight="1">
      <c r="A26" s="8"/>
      <c s="8"/>
      <c s="8" t="s">
        <v>33</v>
      </c>
      <c s="8" t="s">
        <v>117</v>
      </c>
      <c s="8"/>
      <c s="10"/>
      <c s="8"/>
      <c s="10"/>
    </row>
    <row r="27" spans="1:16" ht="12.75">
      <c r="A27" s="7">
        <v>7</v>
      </c>
      <c s="7" t="s">
        <v>276</v>
      </c>
      <c s="7" t="s">
        <v>42</v>
      </c>
      <c s="7" t="s">
        <v>277</v>
      </c>
      <c s="7" t="s">
        <v>107</v>
      </c>
      <c s="9">
        <v>406</v>
      </c>
      <c s="13"/>
      <c s="12">
        <f>ROUND((G27*F27),2)</f>
      </c>
      <c r="O27">
        <f>rekapitulace!H8</f>
      </c>
      <c>
        <f>O27/100*H27</f>
      </c>
    </row>
    <row r="28" spans="4:4" ht="165.75">
      <c r="D28" s="15" t="s">
        <v>278</v>
      </c>
    </row>
    <row r="29" spans="1:16" ht="12.75">
      <c r="A29" s="7">
        <v>8</v>
      </c>
      <c s="7" t="s">
        <v>279</v>
      </c>
      <c s="7" t="s">
        <v>42</v>
      </c>
      <c s="7" t="s">
        <v>280</v>
      </c>
      <c s="7" t="s">
        <v>107</v>
      </c>
      <c s="9">
        <v>406</v>
      </c>
      <c s="13"/>
      <c s="12">
        <f>ROUND((G29*F29),2)</f>
      </c>
      <c r="O29">
        <f>rekapitulace!H8</f>
      </c>
      <c>
        <f>O29/100*H29</f>
      </c>
    </row>
    <row r="30" spans="4:4" ht="165.75">
      <c r="D30" s="15" t="s">
        <v>278</v>
      </c>
    </row>
    <row r="31" spans="1:16" ht="12.75">
      <c r="A31" s="7">
        <v>9</v>
      </c>
      <c s="7" t="s">
        <v>281</v>
      </c>
      <c s="7" t="s">
        <v>42</v>
      </c>
      <c s="7" t="s">
        <v>282</v>
      </c>
      <c s="7" t="s">
        <v>92</v>
      </c>
      <c s="9">
        <v>9.01</v>
      </c>
      <c s="13"/>
      <c s="12">
        <f>ROUND((G31*F31),2)</f>
      </c>
      <c r="O31">
        <f>rekapitulace!H8</f>
      </c>
      <c>
        <f>O31/100*H31</f>
      </c>
    </row>
    <row r="32" spans="4:4" ht="153">
      <c r="D32" s="15" t="s">
        <v>283</v>
      </c>
    </row>
    <row r="33" spans="1:16" ht="12.75">
      <c r="A33" s="7">
        <v>10</v>
      </c>
      <c s="7" t="s">
        <v>284</v>
      </c>
      <c s="7" t="s">
        <v>42</v>
      </c>
      <c s="7" t="s">
        <v>285</v>
      </c>
      <c s="7" t="s">
        <v>69</v>
      </c>
      <c s="9">
        <v>1.365</v>
      </c>
      <c s="13"/>
      <c s="12">
        <f>ROUND((G33*F33),2)</f>
      </c>
      <c r="O33">
        <f>rekapitulace!H8</f>
      </c>
      <c>
        <f>O33/100*H33</f>
      </c>
    </row>
    <row r="34" spans="4:4" ht="38.25">
      <c r="D34" s="15" t="s">
        <v>286</v>
      </c>
    </row>
    <row r="35" spans="1:16" ht="12.75">
      <c r="A35" s="7">
        <v>11</v>
      </c>
      <c s="7" t="s">
        <v>287</v>
      </c>
      <c s="7" t="s">
        <v>42</v>
      </c>
      <c s="7" t="s">
        <v>288</v>
      </c>
      <c s="7" t="s">
        <v>85</v>
      </c>
      <c s="9">
        <v>86.44</v>
      </c>
      <c s="13"/>
      <c s="12">
        <f>ROUND((G35*F35),2)</f>
      </c>
      <c r="O35">
        <f>rekapitulace!H8</f>
      </c>
      <c>
        <f>O35/100*H35</f>
      </c>
    </row>
    <row r="36" spans="4:4" ht="38.25">
      <c r="D36" s="15" t="s">
        <v>289</v>
      </c>
    </row>
    <row r="37" spans="1:16" ht="12.75" customHeight="1">
      <c r="A37" s="14"/>
      <c s="14"/>
      <c s="14" t="s">
        <v>33</v>
      </c>
      <c s="14" t="s">
        <v>117</v>
      </c>
      <c s="14"/>
      <c s="14"/>
      <c s="14"/>
      <c s="14">
        <f>SUM(H27:H36)</f>
      </c>
      <c r="P37">
        <f>ROUND(SUM(P27:P36),2)</f>
      </c>
    </row>
    <row r="39" spans="1:8" ht="12.75" customHeight="1">
      <c r="A39" s="8"/>
      <c s="8"/>
      <c s="8" t="s">
        <v>34</v>
      </c>
      <c s="8" t="s">
        <v>290</v>
      </c>
      <c s="8"/>
      <c s="10"/>
      <c s="8"/>
      <c s="10"/>
    </row>
    <row r="40" spans="1:16" ht="12.75">
      <c r="A40" s="7">
        <v>12</v>
      </c>
      <c s="7" t="s">
        <v>291</v>
      </c>
      <c s="7" t="s">
        <v>42</v>
      </c>
      <c s="7" t="s">
        <v>292</v>
      </c>
      <c s="7" t="s">
        <v>293</v>
      </c>
      <c s="9">
        <v>108</v>
      </c>
      <c s="13"/>
      <c s="12">
        <f>ROUND((G40*F40),2)</f>
      </c>
      <c r="O40">
        <f>rekapitulace!H8</f>
      </c>
      <c>
        <f>O40/100*H40</f>
      </c>
    </row>
    <row r="41" spans="4:4" ht="51">
      <c r="D41" s="15" t="s">
        <v>294</v>
      </c>
    </row>
    <row r="42" spans="1:16" ht="12.75">
      <c r="A42" s="7">
        <v>13</v>
      </c>
      <c s="7" t="s">
        <v>295</v>
      </c>
      <c s="7" t="s">
        <v>42</v>
      </c>
      <c s="7" t="s">
        <v>296</v>
      </c>
      <c s="7" t="s">
        <v>92</v>
      </c>
      <c s="9">
        <v>13.58</v>
      </c>
      <c s="13"/>
      <c s="12">
        <f>ROUND((G42*F42),2)</f>
      </c>
      <c r="O42">
        <f>rekapitulace!H8</f>
      </c>
      <c>
        <f>O42/100*H42</f>
      </c>
    </row>
    <row r="43" spans="4:4" ht="114.75">
      <c r="D43" s="15" t="s">
        <v>297</v>
      </c>
    </row>
    <row r="44" spans="1:16" ht="12.75">
      <c r="A44" s="7">
        <v>14</v>
      </c>
      <c s="7" t="s">
        <v>298</v>
      </c>
      <c s="7" t="s">
        <v>42</v>
      </c>
      <c s="7" t="s">
        <v>299</v>
      </c>
      <c s="7" t="s">
        <v>69</v>
      </c>
      <c s="9">
        <v>1.385</v>
      </c>
      <c s="13"/>
      <c s="12">
        <f>ROUND((G44*F44),2)</f>
      </c>
      <c r="O44">
        <f>rekapitulace!H8</f>
      </c>
      <c>
        <f>O44/100*H44</f>
      </c>
    </row>
    <row r="45" spans="4:4" ht="38.25">
      <c r="D45" s="15" t="s">
        <v>300</v>
      </c>
    </row>
    <row r="46" spans="1:16" ht="12.75">
      <c r="A46" s="7">
        <v>15</v>
      </c>
      <c s="7" t="s">
        <v>301</v>
      </c>
      <c s="7" t="s">
        <v>42</v>
      </c>
      <c s="7" t="s">
        <v>302</v>
      </c>
      <c s="7" t="s">
        <v>92</v>
      </c>
      <c s="9">
        <v>3.22</v>
      </c>
      <c s="13"/>
      <c s="12">
        <f>ROUND((G46*F46),2)</f>
      </c>
      <c r="O46">
        <f>rekapitulace!H8</f>
      </c>
      <c>
        <f>O46/100*H46</f>
      </c>
    </row>
    <row r="47" spans="4:4" ht="51">
      <c r="D47" s="15" t="s">
        <v>303</v>
      </c>
    </row>
    <row r="48" spans="1:16" ht="12.75">
      <c r="A48" s="7">
        <v>16</v>
      </c>
      <c s="7" t="s">
        <v>304</v>
      </c>
      <c s="7" t="s">
        <v>42</v>
      </c>
      <c s="7" t="s">
        <v>305</v>
      </c>
      <c s="7" t="s">
        <v>92</v>
      </c>
      <c s="9">
        <v>19.23</v>
      </c>
      <c s="13"/>
      <c s="12">
        <f>ROUND((G48*F48),2)</f>
      </c>
      <c r="O48">
        <f>rekapitulace!H8</f>
      </c>
      <c>
        <f>O48/100*H48</f>
      </c>
    </row>
    <row r="49" spans="4:4" ht="191.25">
      <c r="D49" s="15" t="s">
        <v>306</v>
      </c>
    </row>
    <row r="50" spans="1:16" ht="12.75">
      <c r="A50" s="7">
        <v>17</v>
      </c>
      <c s="7" t="s">
        <v>307</v>
      </c>
      <c s="7" t="s">
        <v>42</v>
      </c>
      <c s="7" t="s">
        <v>308</v>
      </c>
      <c s="7" t="s">
        <v>69</v>
      </c>
      <c s="9">
        <v>1.951</v>
      </c>
      <c s="13"/>
      <c s="12">
        <f>ROUND((G50*F50),2)</f>
      </c>
      <c r="O50">
        <f>rekapitulace!H8</f>
      </c>
      <c>
        <f>O50/100*H50</f>
      </c>
    </row>
    <row r="51" spans="4:4" ht="38.25">
      <c r="D51" s="15" t="s">
        <v>309</v>
      </c>
    </row>
    <row r="52" spans="1:16" ht="12.75">
      <c r="A52" s="7">
        <v>18</v>
      </c>
      <c s="7" t="s">
        <v>310</v>
      </c>
      <c s="7" t="s">
        <v>42</v>
      </c>
      <c s="7" t="s">
        <v>311</v>
      </c>
      <c s="7" t="s">
        <v>92</v>
      </c>
      <c s="9">
        <v>81.723</v>
      </c>
      <c s="13"/>
      <c s="12">
        <f>ROUND((G52*F52),2)</f>
      </c>
      <c r="O52">
        <f>rekapitulace!H8</f>
      </c>
      <c>
        <f>O52/100*H52</f>
      </c>
    </row>
    <row r="53" spans="4:4" ht="191.25">
      <c r="D53" s="15" t="s">
        <v>312</v>
      </c>
    </row>
    <row r="54" spans="1:16" ht="12.75">
      <c r="A54" s="7">
        <v>19</v>
      </c>
      <c s="7" t="s">
        <v>313</v>
      </c>
      <c s="7" t="s">
        <v>42</v>
      </c>
      <c s="7" t="s">
        <v>314</v>
      </c>
      <c s="7" t="s">
        <v>69</v>
      </c>
      <c s="9">
        <v>11.354</v>
      </c>
      <c s="13"/>
      <c s="12">
        <f>ROUND((G54*F54),2)</f>
      </c>
      <c r="O54">
        <f>rekapitulace!H8</f>
      </c>
      <c>
        <f>O54/100*H54</f>
      </c>
    </row>
    <row r="55" spans="4:4" ht="38.25">
      <c r="D55" s="15" t="s">
        <v>315</v>
      </c>
    </row>
    <row r="56" spans="1:16" ht="12.75" customHeight="1">
      <c r="A56" s="14"/>
      <c s="14"/>
      <c s="14" t="s">
        <v>34</v>
      </c>
      <c s="14" t="s">
        <v>290</v>
      </c>
      <c s="14"/>
      <c s="14"/>
      <c s="14"/>
      <c s="14">
        <f>SUM(H40:H55)</f>
      </c>
      <c r="P56">
        <f>ROUND(SUM(P40:P55),2)</f>
      </c>
    </row>
    <row r="58" spans="1:8" ht="12.75" customHeight="1">
      <c r="A58" s="8"/>
      <c s="8"/>
      <c s="8" t="s">
        <v>35</v>
      </c>
      <c s="8" t="s">
        <v>123</v>
      </c>
      <c s="8"/>
      <c s="10"/>
      <c s="8"/>
      <c s="10"/>
    </row>
    <row r="59" spans="1:16" ht="12.75">
      <c r="A59" s="7">
        <v>20</v>
      </c>
      <c s="7" t="s">
        <v>316</v>
      </c>
      <c s="7" t="s">
        <v>42</v>
      </c>
      <c s="7" t="s">
        <v>317</v>
      </c>
      <c s="7" t="s">
        <v>92</v>
      </c>
      <c s="9">
        <v>0.51</v>
      </c>
      <c s="13"/>
      <c s="12">
        <f>ROUND((G59*F59),2)</f>
      </c>
      <c r="O59">
        <f>rekapitulace!H8</f>
      </c>
      <c>
        <f>O59/100*H59</f>
      </c>
    </row>
    <row r="60" spans="4:4" ht="38.25">
      <c r="D60" s="15" t="s">
        <v>318</v>
      </c>
    </row>
    <row r="61" spans="1:16" ht="12.75">
      <c r="A61" s="7">
        <v>21</v>
      </c>
      <c s="7" t="s">
        <v>319</v>
      </c>
      <c s="7" t="s">
        <v>42</v>
      </c>
      <c s="7" t="s">
        <v>320</v>
      </c>
      <c s="7" t="s">
        <v>92</v>
      </c>
      <c s="9">
        <v>4.372</v>
      </c>
      <c s="13"/>
      <c s="12">
        <f>ROUND((G61*F61),2)</f>
      </c>
      <c r="O61">
        <f>rekapitulace!H8</f>
      </c>
      <c>
        <f>O61/100*H61</f>
      </c>
    </row>
    <row r="62" spans="4:4" ht="216.75">
      <c r="D62" s="15" t="s">
        <v>321</v>
      </c>
    </row>
    <row r="63" spans="1:16" ht="12.75">
      <c r="A63" s="7">
        <v>22</v>
      </c>
      <c s="7" t="s">
        <v>322</v>
      </c>
      <c s="7" t="s">
        <v>42</v>
      </c>
      <c s="7" t="s">
        <v>323</v>
      </c>
      <c s="7" t="s">
        <v>92</v>
      </c>
      <c s="9">
        <v>16.332</v>
      </c>
      <c s="13"/>
      <c s="12">
        <f>ROUND((G63*F63),2)</f>
      </c>
      <c r="O63">
        <f>rekapitulace!H8</f>
      </c>
      <c>
        <f>O63/100*H63</f>
      </c>
    </row>
    <row r="64" spans="4:4" ht="229.5">
      <c r="D64" s="15" t="s">
        <v>324</v>
      </c>
    </row>
    <row r="65" spans="1:16" ht="12.75">
      <c r="A65" s="7">
        <v>23</v>
      </c>
      <c s="7" t="s">
        <v>325</v>
      </c>
      <c s="7" t="s">
        <v>42</v>
      </c>
      <c s="7" t="s">
        <v>326</v>
      </c>
      <c s="7" t="s">
        <v>92</v>
      </c>
      <c s="9">
        <v>16.332</v>
      </c>
      <c s="13"/>
      <c s="12">
        <f>ROUND((G65*F65),2)</f>
      </c>
      <c r="O65">
        <f>rekapitulace!H8</f>
      </c>
      <c>
        <f>O65/100*H65</f>
      </c>
    </row>
    <row r="66" spans="4:4" ht="229.5">
      <c r="D66" s="15" t="s">
        <v>324</v>
      </c>
    </row>
    <row r="67" spans="1:16" ht="12.75">
      <c r="A67" s="7">
        <v>24</v>
      </c>
      <c s="7" t="s">
        <v>327</v>
      </c>
      <c s="7" t="s">
        <v>42</v>
      </c>
      <c s="7" t="s">
        <v>328</v>
      </c>
      <c s="7" t="s">
        <v>92</v>
      </c>
      <c s="9">
        <v>20.5</v>
      </c>
      <c s="13"/>
      <c s="12">
        <f>ROUND((G67*F67),2)</f>
      </c>
      <c r="O67">
        <f>rekapitulace!H8</f>
      </c>
      <c>
        <f>O67/100*H67</f>
      </c>
    </row>
    <row r="68" spans="4:4" ht="38.25">
      <c r="D68" s="15" t="s">
        <v>329</v>
      </c>
    </row>
    <row r="69" spans="1:16" ht="12.75">
      <c r="A69" s="7">
        <v>25</v>
      </c>
      <c s="7" t="s">
        <v>330</v>
      </c>
      <c s="7" t="s">
        <v>42</v>
      </c>
      <c s="7" t="s">
        <v>331</v>
      </c>
      <c s="7" t="s">
        <v>92</v>
      </c>
      <c s="9">
        <v>4.12</v>
      </c>
      <c s="13"/>
      <c s="12">
        <f>ROUND((G69*F69),2)</f>
      </c>
      <c r="O69">
        <f>rekapitulace!H8</f>
      </c>
      <c>
        <f>O69/100*H69</f>
      </c>
    </row>
    <row r="70" spans="4:4" ht="51">
      <c r="D70" s="15" t="s">
        <v>332</v>
      </c>
    </row>
    <row r="71" spans="1:16" ht="12.75">
      <c r="A71" s="7">
        <v>26</v>
      </c>
      <c s="7" t="s">
        <v>333</v>
      </c>
      <c s="7" t="s">
        <v>42</v>
      </c>
      <c s="7" t="s">
        <v>334</v>
      </c>
      <c s="7" t="s">
        <v>92</v>
      </c>
      <c s="9">
        <v>32.664</v>
      </c>
      <c s="13"/>
      <c s="12">
        <f>ROUND((G71*F71),2)</f>
      </c>
      <c r="O71">
        <f>rekapitulace!H8</f>
      </c>
      <c>
        <f>O71/100*H71</f>
      </c>
    </row>
    <row r="72" spans="4:4" ht="204">
      <c r="D72" s="15" t="s">
        <v>335</v>
      </c>
    </row>
    <row r="73" spans="1:16" ht="12.75">
      <c r="A73" s="7">
        <v>27</v>
      </c>
      <c s="7" t="s">
        <v>336</v>
      </c>
      <c s="7" t="s">
        <v>42</v>
      </c>
      <c s="7" t="s">
        <v>337</v>
      </c>
      <c s="7" t="s">
        <v>92</v>
      </c>
      <c s="9">
        <v>6.065</v>
      </c>
      <c s="13"/>
      <c s="12">
        <f>ROUND((G73*F73),2)</f>
      </c>
      <c r="O73">
        <f>rekapitulace!H8</f>
      </c>
      <c>
        <f>O73/100*H73</f>
      </c>
    </row>
    <row r="74" spans="4:4" ht="38.25">
      <c r="D74" s="15" t="s">
        <v>338</v>
      </c>
    </row>
    <row r="75" spans="1:16" ht="12.75" customHeight="1">
      <c r="A75" s="14"/>
      <c s="14"/>
      <c s="14" t="s">
        <v>35</v>
      </c>
      <c s="14" t="s">
        <v>123</v>
      </c>
      <c s="14"/>
      <c s="14"/>
      <c s="14"/>
      <c s="14">
        <f>SUM(H59:H74)</f>
      </c>
      <c r="P75">
        <f>ROUND(SUM(P59:P74),2)</f>
      </c>
    </row>
    <row r="77" spans="1:8" ht="12.75" customHeight="1">
      <c r="A77" s="8"/>
      <c s="8"/>
      <c s="8" t="s">
        <v>36</v>
      </c>
      <c s="8" t="s">
        <v>126</v>
      </c>
      <c s="8"/>
      <c s="10"/>
      <c s="8"/>
      <c s="10"/>
    </row>
    <row r="78" spans="1:16" ht="12.75">
      <c r="A78" s="7">
        <v>28</v>
      </c>
      <c s="7" t="s">
        <v>196</v>
      </c>
      <c s="7" t="s">
        <v>42</v>
      </c>
      <c s="7" t="s">
        <v>197</v>
      </c>
      <c s="7" t="s">
        <v>85</v>
      </c>
      <c s="9">
        <v>304</v>
      </c>
      <c s="13"/>
      <c s="12">
        <f>ROUND((G78*F78),2)</f>
      </c>
      <c r="O78">
        <f>rekapitulace!H8</f>
      </c>
      <c>
        <f>O78/100*H78</f>
      </c>
    </row>
    <row r="79" spans="4:4" ht="76.5">
      <c r="D79" s="15" t="s">
        <v>339</v>
      </c>
    </row>
    <row r="80" spans="1:16" ht="12.75">
      <c r="A80" s="7">
        <v>29</v>
      </c>
      <c s="7" t="s">
        <v>340</v>
      </c>
      <c s="7" t="s">
        <v>42</v>
      </c>
      <c s="7" t="s">
        <v>341</v>
      </c>
      <c s="7" t="s">
        <v>85</v>
      </c>
      <c s="9">
        <v>152</v>
      </c>
      <c s="13"/>
      <c s="12">
        <f>ROUND((G80*F80),2)</f>
      </c>
      <c r="O80">
        <f>rekapitulace!H8</f>
      </c>
      <c>
        <f>O80/100*H80</f>
      </c>
    </row>
    <row r="81" spans="4:4" ht="76.5">
      <c r="D81" s="15" t="s">
        <v>342</v>
      </c>
    </row>
    <row r="82" spans="1:16" ht="12.75">
      <c r="A82" s="7">
        <v>30</v>
      </c>
      <c s="7" t="s">
        <v>163</v>
      </c>
      <c s="7" t="s">
        <v>42</v>
      </c>
      <c s="7" t="s">
        <v>164</v>
      </c>
      <c s="7" t="s">
        <v>85</v>
      </c>
      <c s="9">
        <v>393.6</v>
      </c>
      <c s="13"/>
      <c s="12">
        <f>ROUND((G82*F82),2)</f>
      </c>
      <c r="O82">
        <f>rekapitulace!H8</f>
      </c>
      <c>
        <f>O82/100*H82</f>
      </c>
    </row>
    <row r="83" spans="4:4" ht="165.75">
      <c r="D83" s="15" t="s">
        <v>343</v>
      </c>
    </row>
    <row r="84" spans="1:16" ht="12.75">
      <c r="A84" s="7">
        <v>31</v>
      </c>
      <c s="7" t="s">
        <v>344</v>
      </c>
      <c s="7" t="s">
        <v>42</v>
      </c>
      <c s="7" t="s">
        <v>345</v>
      </c>
      <c s="7" t="s">
        <v>85</v>
      </c>
      <c s="9">
        <v>196.8</v>
      </c>
      <c s="13"/>
      <c s="12">
        <f>ROUND((G84*F84),2)</f>
      </c>
      <c r="O84">
        <f>rekapitulace!H8</f>
      </c>
      <c>
        <f>O84/100*H84</f>
      </c>
    </row>
    <row r="85" spans="4:4" ht="153">
      <c r="D85" s="15" t="s">
        <v>346</v>
      </c>
    </row>
    <row r="86" spans="1:16" ht="12.75">
      <c r="A86" s="7">
        <v>32</v>
      </c>
      <c s="7" t="s">
        <v>347</v>
      </c>
      <c s="7" t="s">
        <v>42</v>
      </c>
      <c s="7" t="s">
        <v>348</v>
      </c>
      <c s="7" t="s">
        <v>85</v>
      </c>
      <c s="9">
        <v>196.8</v>
      </c>
      <c s="13"/>
      <c s="12">
        <f>ROUND((G86*F86),2)</f>
      </c>
      <c r="O86">
        <f>rekapitulace!H8</f>
      </c>
      <c>
        <f>O86/100*H86</f>
      </c>
    </row>
    <row r="87" spans="4:4" ht="153">
      <c r="D87" s="15" t="s">
        <v>346</v>
      </c>
    </row>
    <row r="88" spans="1:16" ht="12.75">
      <c r="A88" s="7">
        <v>33</v>
      </c>
      <c s="7" t="s">
        <v>349</v>
      </c>
      <c s="7" t="s">
        <v>42</v>
      </c>
      <c s="7" t="s">
        <v>350</v>
      </c>
      <c s="7" t="s">
        <v>85</v>
      </c>
      <c s="9">
        <v>152</v>
      </c>
      <c s="13"/>
      <c s="12">
        <f>ROUND((G88*F88),2)</f>
      </c>
      <c r="O88">
        <f>rekapitulace!H8</f>
      </c>
      <c>
        <f>O88/100*H88</f>
      </c>
    </row>
    <row r="89" spans="4:4" ht="76.5">
      <c r="D89" s="15" t="s">
        <v>342</v>
      </c>
    </row>
    <row r="90" spans="1:16" ht="12.75">
      <c r="A90" s="7">
        <v>34</v>
      </c>
      <c s="7" t="s">
        <v>351</v>
      </c>
      <c s="7" t="s">
        <v>42</v>
      </c>
      <c s="7" t="s">
        <v>352</v>
      </c>
      <c s="7" t="s">
        <v>92</v>
      </c>
      <c s="9">
        <v>2.24</v>
      </c>
      <c s="13"/>
      <c s="12">
        <f>ROUND((G90*F90),2)</f>
      </c>
      <c r="O90">
        <f>rekapitulace!H8</f>
      </c>
      <c>
        <f>O90/100*H90</f>
      </c>
    </row>
    <row r="91" spans="4:4" ht="76.5">
      <c r="D91" s="15" t="s">
        <v>353</v>
      </c>
    </row>
    <row r="92" spans="1:16" ht="12.75">
      <c r="A92" s="7">
        <v>35</v>
      </c>
      <c s="7" t="s">
        <v>171</v>
      </c>
      <c s="7" t="s">
        <v>42</v>
      </c>
      <c s="7" t="s">
        <v>172</v>
      </c>
      <c s="7" t="s">
        <v>85</v>
      </c>
      <c s="9">
        <v>196.8</v>
      </c>
      <c s="13"/>
      <c s="12">
        <f>ROUND((G92*F92),2)</f>
      </c>
      <c r="O92">
        <f>rekapitulace!H8</f>
      </c>
      <c>
        <f>O92/100*H92</f>
      </c>
    </row>
    <row r="93" spans="4:4" ht="153">
      <c r="D93" s="15" t="s">
        <v>346</v>
      </c>
    </row>
    <row r="94" spans="1:16" ht="12.75">
      <c r="A94" s="7">
        <v>36</v>
      </c>
      <c s="7" t="s">
        <v>354</v>
      </c>
      <c s="7" t="s">
        <v>42</v>
      </c>
      <c s="7" t="s">
        <v>355</v>
      </c>
      <c s="7" t="s">
        <v>107</v>
      </c>
      <c s="9">
        <v>28.5</v>
      </c>
      <c s="13"/>
      <c s="12">
        <f>ROUND((G94*F94),2)</f>
      </c>
      <c r="O94">
        <f>rekapitulace!H8</f>
      </c>
      <c>
        <f>O94/100*H94</f>
      </c>
    </row>
    <row r="95" spans="4:4" ht="178.5">
      <c r="D95" s="15" t="s">
        <v>356</v>
      </c>
    </row>
    <row r="96" spans="1:16" ht="12.75" customHeight="1">
      <c r="A96" s="14"/>
      <c s="14"/>
      <c s="14" t="s">
        <v>36</v>
      </c>
      <c s="14" t="s">
        <v>126</v>
      </c>
      <c s="14"/>
      <c s="14"/>
      <c s="14"/>
      <c s="14">
        <f>SUM(H78:H95)</f>
      </c>
      <c r="P96">
        <f>ROUND(SUM(P78:P95),2)</f>
      </c>
    </row>
    <row r="98" spans="1:8" ht="12.75" customHeight="1">
      <c r="A98" s="8"/>
      <c s="8"/>
      <c s="8" t="s">
        <v>37</v>
      </c>
      <c s="8" t="s">
        <v>357</v>
      </c>
      <c s="8"/>
      <c s="10"/>
      <c s="8"/>
      <c s="10"/>
    </row>
    <row r="99" spans="1:16" ht="12.75">
      <c r="A99" s="7">
        <v>37</v>
      </c>
      <c s="7" t="s">
        <v>358</v>
      </c>
      <c s="7" t="s">
        <v>42</v>
      </c>
      <c s="7" t="s">
        <v>359</v>
      </c>
      <c s="7" t="s">
        <v>85</v>
      </c>
      <c s="9">
        <v>41.2</v>
      </c>
      <c s="13"/>
      <c s="12">
        <f>ROUND((G99*F99),2)</f>
      </c>
      <c r="O99">
        <f>rekapitulace!H8</f>
      </c>
      <c>
        <f>O99/100*H99</f>
      </c>
    </row>
    <row r="100" spans="4:4" ht="114.75">
      <c r="D100" s="15" t="s">
        <v>360</v>
      </c>
    </row>
    <row r="101" spans="1:16" ht="12.75" customHeight="1">
      <c r="A101" s="14"/>
      <c s="14"/>
      <c s="14" t="s">
        <v>37</v>
      </c>
      <c s="14" t="s">
        <v>357</v>
      </c>
      <c s="14"/>
      <c s="14"/>
      <c s="14"/>
      <c s="14">
        <f>SUM(H99:H100)</f>
      </c>
      <c r="P101">
        <f>ROUND(SUM(P99:P100),2)</f>
      </c>
    </row>
    <row r="103" spans="1:8" ht="12.75" customHeight="1">
      <c r="A103" s="8"/>
      <c s="8"/>
      <c s="8" t="s">
        <v>38</v>
      </c>
      <c s="8" t="s">
        <v>361</v>
      </c>
      <c s="8"/>
      <c s="10"/>
      <c s="8"/>
      <c s="10"/>
    </row>
    <row r="104" spans="1:16" ht="12.75">
      <c r="A104" s="7">
        <v>38</v>
      </c>
      <c s="7" t="s">
        <v>362</v>
      </c>
      <c s="7" t="s">
        <v>42</v>
      </c>
      <c s="7" t="s">
        <v>363</v>
      </c>
      <c s="7" t="s">
        <v>85</v>
      </c>
      <c s="9">
        <v>86.485</v>
      </c>
      <c s="13"/>
      <c s="12">
        <f>ROUND((G104*F104),2)</f>
      </c>
      <c r="O104">
        <f>rekapitulace!H8</f>
      </c>
      <c>
        <f>O104/100*H104</f>
      </c>
    </row>
    <row r="105" spans="4:4" ht="409.5">
      <c r="D105" s="15" t="s">
        <v>364</v>
      </c>
    </row>
    <row r="106" spans="1:16" ht="12.75">
      <c r="A106" s="7">
        <v>39</v>
      </c>
      <c s="7" t="s">
        <v>365</v>
      </c>
      <c s="7" t="s">
        <v>42</v>
      </c>
      <c s="7" t="s">
        <v>366</v>
      </c>
      <c s="7" t="s">
        <v>85</v>
      </c>
      <c s="9">
        <v>132.354</v>
      </c>
      <c s="13"/>
      <c s="12">
        <f>ROUND((G106*F106),2)</f>
      </c>
      <c r="O106">
        <f>rekapitulace!H8</f>
      </c>
      <c>
        <f>O106/100*H106</f>
      </c>
    </row>
    <row r="107" spans="4:4" ht="51">
      <c r="D107" s="15" t="s">
        <v>367</v>
      </c>
    </row>
    <row r="108" spans="1:16" ht="12.75">
      <c r="A108" s="7">
        <v>40</v>
      </c>
      <c s="7" t="s">
        <v>368</v>
      </c>
      <c s="7" t="s">
        <v>42</v>
      </c>
      <c s="7" t="s">
        <v>369</v>
      </c>
      <c s="7" t="s">
        <v>85</v>
      </c>
      <c s="9">
        <v>24</v>
      </c>
      <c s="13"/>
      <c s="12">
        <f>ROUND((G108*F108),2)</f>
      </c>
      <c r="O108">
        <f>rekapitulace!H8</f>
      </c>
      <c>
        <f>O108/100*H108</f>
      </c>
    </row>
    <row r="109" spans="4:4" ht="38.25">
      <c r="D109" s="15" t="s">
        <v>370</v>
      </c>
    </row>
    <row r="110" spans="1:16" ht="12.75">
      <c r="A110" s="7">
        <v>41</v>
      </c>
      <c s="7" t="s">
        <v>371</v>
      </c>
      <c s="7" t="s">
        <v>42</v>
      </c>
      <c s="7" t="s">
        <v>372</v>
      </c>
      <c s="7" t="s">
        <v>85</v>
      </c>
      <c s="9">
        <v>70.485</v>
      </c>
      <c s="13"/>
      <c s="12">
        <f>ROUND((G110*F110),2)</f>
      </c>
      <c r="O110">
        <f>rekapitulace!H8</f>
      </c>
      <c>
        <f>O110/100*H110</f>
      </c>
    </row>
    <row r="111" spans="4:4" ht="409.5">
      <c r="D111" s="15" t="s">
        <v>373</v>
      </c>
    </row>
    <row r="112" spans="1:16" ht="12.75">
      <c r="A112" s="7">
        <v>42</v>
      </c>
      <c s="7" t="s">
        <v>374</v>
      </c>
      <c s="7" t="s">
        <v>42</v>
      </c>
      <c s="7" t="s">
        <v>375</v>
      </c>
      <c s="7" t="s">
        <v>85</v>
      </c>
      <c s="9">
        <v>6.4</v>
      </c>
      <c s="13"/>
      <c s="12">
        <f>ROUND((G112*F112),2)</f>
      </c>
      <c r="O112">
        <f>rekapitulace!H8</f>
      </c>
      <c>
        <f>O112/100*H112</f>
      </c>
    </row>
    <row r="113" spans="4:4" ht="38.25">
      <c r="D113" s="15" t="s">
        <v>376</v>
      </c>
    </row>
    <row r="114" spans="1:16" ht="12.75">
      <c r="A114" s="7">
        <v>43</v>
      </c>
      <c s="7" t="s">
        <v>377</v>
      </c>
      <c s="7" t="s">
        <v>42</v>
      </c>
      <c s="7" t="s">
        <v>378</v>
      </c>
      <c s="7" t="s">
        <v>85</v>
      </c>
      <c s="9">
        <v>9.66</v>
      </c>
      <c s="13"/>
      <c s="12">
        <f>ROUND((G114*F114),2)</f>
      </c>
      <c r="O114">
        <f>rekapitulace!H8</f>
      </c>
      <c>
        <f>O114/100*H114</f>
      </c>
    </row>
    <row r="115" spans="4:4" ht="102">
      <c r="D115" s="15" t="s">
        <v>379</v>
      </c>
    </row>
    <row r="116" spans="1:16" ht="12.75" customHeight="1">
      <c r="A116" s="14"/>
      <c s="14"/>
      <c s="14" t="s">
        <v>38</v>
      </c>
      <c s="14" t="s">
        <v>361</v>
      </c>
      <c s="14"/>
      <c s="14"/>
      <c s="14"/>
      <c s="14">
        <f>SUM(H104:H115)</f>
      </c>
      <c r="P116">
        <f>ROUND(SUM(P104:P115),2)</f>
      </c>
    </row>
    <row r="118" spans="1:8" ht="12.75" customHeight="1">
      <c r="A118" s="8"/>
      <c s="8"/>
      <c s="8" t="s">
        <v>39</v>
      </c>
      <c s="8" t="s">
        <v>380</v>
      </c>
      <c s="8"/>
      <c s="10"/>
      <c s="8"/>
      <c s="10"/>
    </row>
    <row r="119" spans="1:16" ht="12.75">
      <c r="A119" s="7">
        <v>44</v>
      </c>
      <c s="7" t="s">
        <v>381</v>
      </c>
      <c s="7" t="s">
        <v>42</v>
      </c>
      <c s="7" t="s">
        <v>382</v>
      </c>
      <c s="7" t="s">
        <v>107</v>
      </c>
      <c s="9">
        <v>2.5</v>
      </c>
      <c s="13"/>
      <c s="12">
        <f>ROUND((G119*F119),2)</f>
      </c>
      <c r="O119">
        <f>rekapitulace!H8</f>
      </c>
      <c>
        <f>O119/100*H119</f>
      </c>
    </row>
    <row r="120" spans="4:4" ht="25.5">
      <c r="D120" s="15" t="s">
        <v>383</v>
      </c>
    </row>
    <row r="121" spans="1:16" ht="12.75">
      <c r="A121" s="7">
        <v>45</v>
      </c>
      <c s="7" t="s">
        <v>384</v>
      </c>
      <c s="7" t="s">
        <v>42</v>
      </c>
      <c s="7" t="s">
        <v>385</v>
      </c>
      <c s="7" t="s">
        <v>107</v>
      </c>
      <c s="9">
        <v>38.3</v>
      </c>
      <c s="13"/>
      <c s="12">
        <f>ROUND((G121*F121),2)</f>
      </c>
      <c r="O121">
        <f>rekapitulace!H8</f>
      </c>
      <c>
        <f>O121/100*H121</f>
      </c>
    </row>
    <row r="122" spans="4:4" ht="38.25">
      <c r="D122" s="15" t="s">
        <v>386</v>
      </c>
    </row>
    <row r="123" spans="1:16" ht="12.75">
      <c r="A123" s="7">
        <v>46</v>
      </c>
      <c s="7" t="s">
        <v>387</v>
      </c>
      <c s="7" t="s">
        <v>42</v>
      </c>
      <c s="7" t="s">
        <v>388</v>
      </c>
      <c s="7" t="s">
        <v>107</v>
      </c>
      <c s="9">
        <v>3.2</v>
      </c>
      <c s="13"/>
      <c s="12">
        <f>ROUND((G123*F123),2)</f>
      </c>
      <c r="O123">
        <f>rekapitulace!H8</f>
      </c>
      <c>
        <f>O123/100*H123</f>
      </c>
    </row>
    <row r="124" spans="4:4" ht="165.75">
      <c r="D124" s="15" t="s">
        <v>389</v>
      </c>
    </row>
    <row r="125" spans="1:16" ht="12.75">
      <c r="A125" s="7">
        <v>47</v>
      </c>
      <c s="7" t="s">
        <v>390</v>
      </c>
      <c s="7" t="s">
        <v>42</v>
      </c>
      <c s="7" t="s">
        <v>391</v>
      </c>
      <c s="7" t="s">
        <v>107</v>
      </c>
      <c s="9">
        <v>0.8</v>
      </c>
      <c s="13"/>
      <c s="12">
        <f>ROUND((G125*F125),2)</f>
      </c>
      <c r="O125">
        <f>rekapitulace!H8</f>
      </c>
      <c>
        <f>O125/100*H125</f>
      </c>
    </row>
    <row r="126" spans="4:4" ht="76.5">
      <c r="D126" s="15" t="s">
        <v>392</v>
      </c>
    </row>
    <row r="127" spans="1:16" ht="12.75">
      <c r="A127" s="7">
        <v>48</v>
      </c>
      <c s="7" t="s">
        <v>393</v>
      </c>
      <c s="7" t="s">
        <v>42</v>
      </c>
      <c s="7" t="s">
        <v>394</v>
      </c>
      <c s="7" t="s">
        <v>107</v>
      </c>
      <c s="9">
        <v>0.8</v>
      </c>
      <c s="13"/>
      <c s="12">
        <f>ROUND((G127*F127),2)</f>
      </c>
      <c r="O127">
        <f>rekapitulace!H8</f>
      </c>
      <c>
        <f>O127/100*H127</f>
      </c>
    </row>
    <row r="128" spans="4:4" ht="76.5">
      <c r="D128" s="15" t="s">
        <v>392</v>
      </c>
    </row>
    <row r="129" spans="1:16" ht="12.75">
      <c r="A129" s="7">
        <v>49</v>
      </c>
      <c s="7" t="s">
        <v>395</v>
      </c>
      <c s="7" t="s">
        <v>42</v>
      </c>
      <c s="7" t="s">
        <v>396</v>
      </c>
      <c s="7" t="s">
        <v>107</v>
      </c>
      <c s="9">
        <v>1.6</v>
      </c>
      <c s="13"/>
      <c s="12">
        <f>ROUND((G129*F129),2)</f>
      </c>
      <c r="O129">
        <f>rekapitulace!H8</f>
      </c>
      <c>
        <f>O129/100*H129</f>
      </c>
    </row>
    <row r="130" spans="4:4" ht="76.5">
      <c r="D130" s="15" t="s">
        <v>397</v>
      </c>
    </row>
    <row r="131" spans="1:16" ht="12.75">
      <c r="A131" s="7">
        <v>50</v>
      </c>
      <c s="7" t="s">
        <v>398</v>
      </c>
      <c s="7" t="s">
        <v>42</v>
      </c>
      <c s="7" t="s">
        <v>399</v>
      </c>
      <c s="7" t="s">
        <v>60</v>
      </c>
      <c s="9">
        <v>2</v>
      </c>
      <c s="13"/>
      <c s="12">
        <f>ROUND((G131*F131),2)</f>
      </c>
      <c r="O131">
        <f>rekapitulace!H8</f>
      </c>
      <c>
        <f>O131/100*H131</f>
      </c>
    </row>
    <row r="132" spans="1:16" ht="12.75" customHeight="1">
      <c r="A132" s="14"/>
      <c s="14"/>
      <c s="14" t="s">
        <v>39</v>
      </c>
      <c s="14" t="s">
        <v>400</v>
      </c>
      <c s="14"/>
      <c s="14"/>
      <c s="14"/>
      <c s="14">
        <f>SUM(H119:H131)</f>
      </c>
      <c r="P132">
        <f>ROUND(SUM(P119:P131),2)</f>
      </c>
    </row>
    <row r="134" spans="1:8" ht="12.75" customHeight="1">
      <c r="A134" s="8"/>
      <c s="8"/>
      <c s="8" t="s">
        <v>131</v>
      </c>
      <c s="8" t="s">
        <v>130</v>
      </c>
      <c s="8"/>
      <c s="10"/>
      <c s="8"/>
      <c s="10"/>
    </row>
    <row r="135" spans="1:16" ht="12.75">
      <c r="A135" s="7">
        <v>51</v>
      </c>
      <c s="7" t="s">
        <v>401</v>
      </c>
      <c s="7" t="s">
        <v>42</v>
      </c>
      <c s="7" t="s">
        <v>402</v>
      </c>
      <c s="7" t="s">
        <v>107</v>
      </c>
      <c s="9">
        <v>31.6</v>
      </c>
      <c s="13"/>
      <c s="12">
        <f>ROUND((G135*F135),2)</f>
      </c>
      <c r="O135">
        <f>rekapitulace!H8</f>
      </c>
      <c>
        <f>O135/100*H135</f>
      </c>
    </row>
    <row r="136" spans="4:4" ht="38.25">
      <c r="D136" s="15" t="s">
        <v>403</v>
      </c>
    </row>
    <row r="137" spans="1:16" ht="12.75">
      <c r="A137" s="7">
        <v>52</v>
      </c>
      <c s="7" t="s">
        <v>404</v>
      </c>
      <c s="7" t="s">
        <v>42</v>
      </c>
      <c s="7" t="s">
        <v>405</v>
      </c>
      <c s="7" t="s">
        <v>60</v>
      </c>
      <c s="9">
        <v>10</v>
      </c>
      <c s="13"/>
      <c s="12">
        <f>ROUND((G137*F137),2)</f>
      </c>
      <c r="O137">
        <f>rekapitulace!H8</f>
      </c>
      <c>
        <f>O137/100*H137</f>
      </c>
    </row>
    <row r="138" spans="4:4" ht="38.25">
      <c r="D138" s="15" t="s">
        <v>406</v>
      </c>
    </row>
    <row r="139" spans="1:16" ht="12.75">
      <c r="A139" s="7">
        <v>53</v>
      </c>
      <c s="7" t="s">
        <v>407</v>
      </c>
      <c s="7" t="s">
        <v>42</v>
      </c>
      <c s="7" t="s">
        <v>408</v>
      </c>
      <c s="7" t="s">
        <v>60</v>
      </c>
      <c s="9">
        <v>2</v>
      </c>
      <c s="13"/>
      <c s="12">
        <f>ROUND((G139*F139),2)</f>
      </c>
      <c r="O139">
        <f>rekapitulace!H8</f>
      </c>
      <c>
        <f>O139/100*H139</f>
      </c>
    </row>
    <row r="140" spans="1:16" ht="12.75">
      <c r="A140" s="7">
        <v>54</v>
      </c>
      <c s="7" t="s">
        <v>409</v>
      </c>
      <c s="7" t="s">
        <v>42</v>
      </c>
      <c s="7" t="s">
        <v>410</v>
      </c>
      <c s="7" t="s">
        <v>60</v>
      </c>
      <c s="9">
        <v>2</v>
      </c>
      <c s="13"/>
      <c s="12">
        <f>ROUND((G140*F140),2)</f>
      </c>
      <c r="O140">
        <f>rekapitulace!H8</f>
      </c>
      <c>
        <f>O140/100*H140</f>
      </c>
    </row>
    <row r="141" spans="1:16" ht="12.75">
      <c r="A141" s="7">
        <v>55</v>
      </c>
      <c s="7" t="s">
        <v>411</v>
      </c>
      <c s="7" t="s">
        <v>42</v>
      </c>
      <c s="7" t="s">
        <v>412</v>
      </c>
      <c s="7" t="s">
        <v>85</v>
      </c>
      <c s="9">
        <v>17.5</v>
      </c>
      <c s="13"/>
      <c s="12">
        <f>ROUND((G141*F141),2)</f>
      </c>
      <c r="O141">
        <f>rekapitulace!H8</f>
      </c>
      <c>
        <f>O141/100*H141</f>
      </c>
    </row>
    <row r="142" spans="4:4" ht="51">
      <c r="D142" s="15" t="s">
        <v>413</v>
      </c>
    </row>
    <row r="143" spans="1:16" ht="12.75">
      <c r="A143" s="7">
        <v>56</v>
      </c>
      <c s="7" t="s">
        <v>205</v>
      </c>
      <c s="7" t="s">
        <v>42</v>
      </c>
      <c s="7" t="s">
        <v>206</v>
      </c>
      <c s="7" t="s">
        <v>107</v>
      </c>
      <c s="9">
        <v>4.6</v>
      </c>
      <c s="13"/>
      <c s="12">
        <f>ROUND((G143*F143),2)</f>
      </c>
      <c r="O143">
        <f>rekapitulace!H8</f>
      </c>
      <c>
        <f>O143/100*H143</f>
      </c>
    </row>
    <row r="144" spans="4:4" ht="63.75">
      <c r="D144" s="15" t="s">
        <v>414</v>
      </c>
    </row>
    <row r="145" spans="1:16" ht="12.75">
      <c r="A145" s="7">
        <v>57</v>
      </c>
      <c s="7" t="s">
        <v>138</v>
      </c>
      <c s="7" t="s">
        <v>42</v>
      </c>
      <c s="7" t="s">
        <v>139</v>
      </c>
      <c s="7" t="s">
        <v>107</v>
      </c>
      <c s="9">
        <v>27</v>
      </c>
      <c s="13"/>
      <c s="12">
        <f>ROUND((G145*F145),2)</f>
      </c>
      <c r="O145">
        <f>rekapitulace!H8</f>
      </c>
      <c>
        <f>O145/100*H145</f>
      </c>
    </row>
    <row r="146" spans="4:4" ht="153">
      <c r="D146" s="15" t="s">
        <v>415</v>
      </c>
    </row>
    <row r="147" spans="1:16" ht="12.75">
      <c r="A147" s="7">
        <v>58</v>
      </c>
      <c s="7" t="s">
        <v>176</v>
      </c>
      <c s="7" t="s">
        <v>42</v>
      </c>
      <c s="7" t="s">
        <v>416</v>
      </c>
      <c s="7" t="s">
        <v>107</v>
      </c>
      <c s="9">
        <v>13</v>
      </c>
      <c s="13"/>
      <c s="12">
        <f>ROUND((G147*F147),2)</f>
      </c>
      <c r="O147">
        <f>rekapitulace!H8</f>
      </c>
      <c>
        <f>O147/100*H147</f>
      </c>
    </row>
    <row r="148" spans="4:4" ht="25.5">
      <c r="D148" s="15" t="s">
        <v>417</v>
      </c>
    </row>
    <row r="149" spans="1:16" ht="12.75" customHeight="1">
      <c r="A149" s="14"/>
      <c s="14"/>
      <c s="14" t="s">
        <v>131</v>
      </c>
      <c s="14" t="s">
        <v>130</v>
      </c>
      <c s="14"/>
      <c s="14"/>
      <c s="14"/>
      <c s="14">
        <f>SUM(H135:H148)</f>
      </c>
      <c r="P149">
        <f>ROUND(SUM(P135:P148),2)</f>
      </c>
    </row>
    <row r="151" spans="1:16" ht="12.75" customHeight="1">
      <c r="A151" s="14"/>
      <c s="14"/>
      <c s="14"/>
      <c s="14" t="s">
        <v>64</v>
      </c>
      <c s="14"/>
      <c s="14"/>
      <c s="14"/>
      <c s="14">
        <f>+H24+H37+H56+H75+H96+H101+H116+H132+H149</f>
      </c>
      <c r="P151">
        <f>+P24+P37+P56+P75+P96+P101+P116+P132+P149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418</v>
      </c>
      <c s="5" t="s">
        <v>419</v>
      </c>
      <c s="5"/>
    </row>
    <row r="6" spans="1:5" ht="12.75" customHeight="1">
      <c r="A6" t="s">
        <v>17</v>
      </c>
      <c r="C6" s="5" t="s">
        <v>418</v>
      </c>
      <c s="5" t="s">
        <v>419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67</v>
      </c>
      <c s="7" t="s">
        <v>42</v>
      </c>
      <c s="7" t="s">
        <v>68</v>
      </c>
      <c s="7" t="s">
        <v>69</v>
      </c>
      <c s="9">
        <v>28.841</v>
      </c>
      <c s="13"/>
      <c s="12">
        <f>ROUND((G12*F12),2)</f>
      </c>
      <c r="O12">
        <f>rekapitulace!H8</f>
      </c>
      <c>
        <f>O12/100*H12</f>
      </c>
    </row>
    <row r="13" spans="4:4" ht="76.5">
      <c r="D13" s="15" t="s">
        <v>420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82</v>
      </c>
      <c s="8"/>
      <c s="10"/>
      <c s="8"/>
      <c s="10"/>
    </row>
    <row r="17" spans="1:16" ht="12.75">
      <c r="A17" s="7">
        <v>2</v>
      </c>
      <c s="7" t="s">
        <v>421</v>
      </c>
      <c s="7" t="s">
        <v>42</v>
      </c>
      <c s="7" t="s">
        <v>422</v>
      </c>
      <c s="7" t="s">
        <v>92</v>
      </c>
      <c s="9">
        <v>16.023</v>
      </c>
      <c s="13"/>
      <c s="12">
        <f>ROUND((G17*F17),2)</f>
      </c>
      <c r="O17">
        <f>rekapitulace!H8</f>
      </c>
      <c>
        <f>O17/100*H17</f>
      </c>
    </row>
    <row r="18" spans="4:4" ht="38.25">
      <c r="D18" s="15" t="s">
        <v>423</v>
      </c>
    </row>
    <row r="19" spans="1:16" ht="12.75">
      <c r="A19" s="7">
        <v>3</v>
      </c>
      <c s="7" t="s">
        <v>114</v>
      </c>
      <c s="7" t="s">
        <v>42</v>
      </c>
      <c s="7" t="s">
        <v>115</v>
      </c>
      <c s="7" t="s">
        <v>92</v>
      </c>
      <c s="9">
        <v>16.023</v>
      </c>
      <c s="13"/>
      <c s="12">
        <f>ROUND((G19*F19),2)</f>
      </c>
      <c r="O19">
        <f>rekapitulace!H8</f>
      </c>
      <c>
        <f>O19/100*H19</f>
      </c>
    </row>
    <row r="20" spans="4:4" ht="63.75">
      <c r="D20" s="15" t="s">
        <v>424</v>
      </c>
    </row>
    <row r="21" spans="1:16" ht="12.75">
      <c r="A21" s="7">
        <v>4</v>
      </c>
      <c s="7" t="s">
        <v>425</v>
      </c>
      <c s="7" t="s">
        <v>42</v>
      </c>
      <c s="7" t="s">
        <v>426</v>
      </c>
      <c s="7" t="s">
        <v>92</v>
      </c>
      <c s="9">
        <v>13.996</v>
      </c>
      <c s="13"/>
      <c s="12">
        <f>ROUND((G21*F21),2)</f>
      </c>
      <c r="O21">
        <f>rekapitulace!H8</f>
      </c>
      <c>
        <f>O21/100*H21</f>
      </c>
    </row>
    <row r="22" spans="4:4" ht="76.5">
      <c r="D22" s="15" t="s">
        <v>427</v>
      </c>
    </row>
    <row r="23" spans="1:16" ht="12.75" customHeight="1">
      <c r="A23" s="14"/>
      <c s="14"/>
      <c s="14" t="s">
        <v>23</v>
      </c>
      <c s="14" t="s">
        <v>82</v>
      </c>
      <c s="14"/>
      <c s="14"/>
      <c s="14"/>
      <c s="14">
        <f>SUM(H17:H22)</f>
      </c>
      <c r="P23">
        <f>ROUND(SUM(P17:P22),2)</f>
      </c>
    </row>
    <row r="25" spans="1:8" ht="12.75" customHeight="1">
      <c r="A25" s="8"/>
      <c s="8"/>
      <c s="8" t="s">
        <v>33</v>
      </c>
      <c s="8" t="s">
        <v>117</v>
      </c>
      <c s="8"/>
      <c s="10"/>
      <c s="8"/>
      <c s="10"/>
    </row>
    <row r="26" spans="1:16" ht="12.75">
      <c r="A26" s="7">
        <v>5</v>
      </c>
      <c s="7" t="s">
        <v>428</v>
      </c>
      <c s="7" t="s">
        <v>42</v>
      </c>
      <c s="7" t="s">
        <v>429</v>
      </c>
      <c s="7" t="s">
        <v>85</v>
      </c>
      <c s="9">
        <v>22.89</v>
      </c>
      <c s="13"/>
      <c s="12">
        <f>ROUND((G26*F26),2)</f>
      </c>
      <c r="O26">
        <f>rekapitulace!H8</f>
      </c>
      <c>
        <f>O26/100*H26</f>
      </c>
    </row>
    <row r="27" spans="4:4" ht="38.25">
      <c r="D27" s="15" t="s">
        <v>430</v>
      </c>
    </row>
    <row r="28" spans="1:16" ht="12.75">
      <c r="A28" s="7">
        <v>6</v>
      </c>
      <c s="7" t="s">
        <v>431</v>
      </c>
      <c s="7" t="s">
        <v>42</v>
      </c>
      <c s="7" t="s">
        <v>432</v>
      </c>
      <c s="7" t="s">
        <v>85</v>
      </c>
      <c s="9">
        <v>22.89</v>
      </c>
      <c s="13"/>
      <c s="12">
        <f>ROUND((G28*F28),2)</f>
      </c>
      <c r="O28">
        <f>rekapitulace!H8</f>
      </c>
      <c>
        <f>O28/100*H28</f>
      </c>
    </row>
    <row r="29" spans="4:4" ht="38.25">
      <c r="D29" s="15" t="s">
        <v>430</v>
      </c>
    </row>
    <row r="30" spans="1:16" ht="12.75" customHeight="1">
      <c r="A30" s="14"/>
      <c s="14"/>
      <c s="14" t="s">
        <v>33</v>
      </c>
      <c s="14" t="s">
        <v>117</v>
      </c>
      <c s="14"/>
      <c s="14"/>
      <c s="14"/>
      <c s="14">
        <f>SUM(H26:H29)</f>
      </c>
      <c r="P30">
        <f>ROUND(SUM(P26:P29),2)</f>
      </c>
    </row>
    <row r="32" spans="1:8" ht="12.75" customHeight="1">
      <c r="A32" s="8"/>
      <c s="8"/>
      <c s="8" t="s">
        <v>35</v>
      </c>
      <c s="8" t="s">
        <v>123</v>
      </c>
      <c s="8"/>
      <c s="10"/>
      <c s="8"/>
      <c s="10"/>
    </row>
    <row r="33" spans="1:16" ht="12.75">
      <c r="A33" s="7">
        <v>7</v>
      </c>
      <c s="7" t="s">
        <v>433</v>
      </c>
      <c s="7" t="s">
        <v>42</v>
      </c>
      <c s="7" t="s">
        <v>434</v>
      </c>
      <c s="7" t="s">
        <v>92</v>
      </c>
      <c s="9">
        <v>0.5</v>
      </c>
      <c s="13"/>
      <c s="12">
        <f>ROUND((G33*F33),2)</f>
      </c>
      <c r="O33">
        <f>rekapitulace!H8</f>
      </c>
      <c>
        <f>O33/100*H33</f>
      </c>
    </row>
    <row r="34" spans="1:16" ht="12.75">
      <c r="A34" s="7">
        <v>8</v>
      </c>
      <c s="7" t="s">
        <v>435</v>
      </c>
      <c s="7" t="s">
        <v>42</v>
      </c>
      <c s="7" t="s">
        <v>436</v>
      </c>
      <c s="7" t="s">
        <v>92</v>
      </c>
      <c s="9">
        <v>1.068</v>
      </c>
      <c s="13"/>
      <c s="12">
        <f>ROUND((G34*F34),2)</f>
      </c>
      <c r="O34">
        <f>rekapitulace!H8</f>
      </c>
      <c>
        <f>O34/100*H34</f>
      </c>
    </row>
    <row r="35" spans="4:4" ht="38.25">
      <c r="D35" s="15" t="s">
        <v>437</v>
      </c>
    </row>
    <row r="36" spans="1:16" ht="12.75" customHeight="1">
      <c r="A36" s="14"/>
      <c s="14"/>
      <c s="14" t="s">
        <v>35</v>
      </c>
      <c s="14" t="s">
        <v>123</v>
      </c>
      <c s="14"/>
      <c s="14"/>
      <c s="14"/>
      <c s="14">
        <f>SUM(H33:H35)</f>
      </c>
      <c r="P36">
        <f>ROUND(SUM(P33:P35),2)</f>
      </c>
    </row>
    <row r="38" spans="1:8" ht="12.75" customHeight="1">
      <c r="A38" s="8"/>
      <c s="8"/>
      <c s="8" t="s">
        <v>36</v>
      </c>
      <c s="8" t="s">
        <v>126</v>
      </c>
      <c s="8"/>
      <c s="10"/>
      <c s="8"/>
      <c s="10"/>
    </row>
    <row r="39" spans="1:16" ht="12.75">
      <c r="A39" s="7">
        <v>9</v>
      </c>
      <c s="7" t="s">
        <v>438</v>
      </c>
      <c s="7" t="s">
        <v>42</v>
      </c>
      <c s="7" t="s">
        <v>439</v>
      </c>
      <c s="7" t="s">
        <v>85</v>
      </c>
      <c s="9">
        <v>20.418</v>
      </c>
      <c s="13"/>
      <c s="12">
        <f>ROUND((G39*F39),2)</f>
      </c>
      <c r="O39">
        <f>rekapitulace!H8</f>
      </c>
      <c>
        <f>O39/100*H39</f>
      </c>
    </row>
    <row r="40" spans="4:4" ht="38.25">
      <c r="D40" s="15" t="s">
        <v>440</v>
      </c>
    </row>
    <row r="41" spans="1:16" ht="12.75" customHeight="1">
      <c r="A41" s="14"/>
      <c s="14"/>
      <c s="14" t="s">
        <v>36</v>
      </c>
      <c s="14" t="s">
        <v>126</v>
      </c>
      <c s="14"/>
      <c s="14"/>
      <c s="14"/>
      <c s="14">
        <f>SUM(H39:H40)</f>
      </c>
      <c r="P41">
        <f>ROUND(SUM(P39:P40),2)</f>
      </c>
    </row>
    <row r="43" spans="1:8" ht="12.75" customHeight="1">
      <c r="A43" s="8"/>
      <c s="8"/>
      <c s="8" t="s">
        <v>39</v>
      </c>
      <c s="8" t="s">
        <v>380</v>
      </c>
      <c s="8"/>
      <c s="10"/>
      <c s="8"/>
      <c s="10"/>
    </row>
    <row r="44" spans="1:16" ht="12.75">
      <c r="A44" s="7">
        <v>10</v>
      </c>
      <c s="7" t="s">
        <v>441</v>
      </c>
      <c s="7" t="s">
        <v>42</v>
      </c>
      <c s="7" t="s">
        <v>442</v>
      </c>
      <c s="7" t="s">
        <v>107</v>
      </c>
      <c s="9">
        <v>7.63</v>
      </c>
      <c s="13"/>
      <c s="12">
        <f>ROUND((G44*F44),2)</f>
      </c>
      <c r="O44">
        <f>rekapitulace!H8</f>
      </c>
      <c>
        <f>O44/100*H44</f>
      </c>
    </row>
    <row r="45" spans="1:16" ht="12.75">
      <c r="A45" s="7">
        <v>11</v>
      </c>
      <c s="7" t="s">
        <v>443</v>
      </c>
      <c s="7" t="s">
        <v>42</v>
      </c>
      <c s="7" t="s">
        <v>444</v>
      </c>
      <c s="7" t="s">
        <v>107</v>
      </c>
      <c s="9">
        <v>2.5</v>
      </c>
      <c s="13"/>
      <c s="12">
        <f>ROUND((G45*F45),2)</f>
      </c>
      <c r="O45">
        <f>rekapitulace!H8</f>
      </c>
      <c>
        <f>O45/100*H45</f>
      </c>
    </row>
    <row r="46" spans="1:16" ht="12.75">
      <c r="A46" s="7">
        <v>12</v>
      </c>
      <c s="7" t="s">
        <v>445</v>
      </c>
      <c s="7" t="s">
        <v>42</v>
      </c>
      <c s="7" t="s">
        <v>446</v>
      </c>
      <c s="7" t="s">
        <v>60</v>
      </c>
      <c s="9">
        <v>1</v>
      </c>
      <c s="13"/>
      <c s="12">
        <f>ROUND((G46*F46),2)</f>
      </c>
      <c r="O46">
        <f>rekapitulace!H8</f>
      </c>
      <c>
        <f>O46/100*H46</f>
      </c>
    </row>
    <row r="47" spans="1:16" ht="12.75">
      <c r="A47" s="7">
        <v>13</v>
      </c>
      <c s="7" t="s">
        <v>447</v>
      </c>
      <c s="7" t="s">
        <v>42</v>
      </c>
      <c s="7" t="s">
        <v>448</v>
      </c>
      <c s="7" t="s">
        <v>107</v>
      </c>
      <c s="9">
        <v>14.38</v>
      </c>
      <c s="13"/>
      <c s="12">
        <f>ROUND((G47*F47),2)</f>
      </c>
      <c r="O47">
        <f>rekapitulace!H8</f>
      </c>
      <c>
        <f>O47/100*H47</f>
      </c>
    </row>
    <row r="48" spans="4:4" ht="51">
      <c r="D48" s="15" t="s">
        <v>449</v>
      </c>
    </row>
    <row r="49" spans="1:16" ht="12.75">
      <c r="A49" s="7">
        <v>14</v>
      </c>
      <c s="7" t="s">
        <v>450</v>
      </c>
      <c s="7" t="s">
        <v>42</v>
      </c>
      <c s="7" t="s">
        <v>451</v>
      </c>
      <c s="7" t="s">
        <v>107</v>
      </c>
      <c s="9">
        <v>7.63</v>
      </c>
      <c s="13"/>
      <c s="12">
        <f>ROUND((G49*F49),2)</f>
      </c>
      <c r="O49">
        <f>rekapitulace!H8</f>
      </c>
      <c>
        <f>O49/100*H49</f>
      </c>
    </row>
    <row r="50" spans="1:16" ht="12.75">
      <c r="A50" s="7">
        <v>15</v>
      </c>
      <c s="7" t="s">
        <v>452</v>
      </c>
      <c s="7" t="s">
        <v>42</v>
      </c>
      <c s="7" t="s">
        <v>453</v>
      </c>
      <c s="7" t="s">
        <v>107</v>
      </c>
      <c s="9">
        <v>2.5</v>
      </c>
      <c s="13"/>
      <c s="12">
        <f>ROUND((G50*F50),2)</f>
      </c>
      <c r="O50">
        <f>rekapitulace!H8</f>
      </c>
      <c>
        <f>O50/100*H50</f>
      </c>
    </row>
    <row r="51" spans="1:16" ht="12.75">
      <c r="A51" s="7">
        <v>16</v>
      </c>
      <c s="7" t="s">
        <v>454</v>
      </c>
      <c s="7" t="s">
        <v>42</v>
      </c>
      <c s="7" t="s">
        <v>455</v>
      </c>
      <c s="7" t="s">
        <v>107</v>
      </c>
      <c s="9">
        <v>4.25</v>
      </c>
      <c s="13"/>
      <c s="12">
        <f>ROUND((G51*F51),2)</f>
      </c>
      <c r="O51">
        <f>rekapitulace!H8</f>
      </c>
      <c>
        <f>O51/100*H51</f>
      </c>
    </row>
    <row r="52" spans="4:4" ht="25.5">
      <c r="D52" s="15" t="s">
        <v>456</v>
      </c>
    </row>
    <row r="53" spans="1:16" ht="12.75">
      <c r="A53" s="7">
        <v>17</v>
      </c>
      <c s="7" t="s">
        <v>457</v>
      </c>
      <c s="7" t="s">
        <v>42</v>
      </c>
      <c s="7" t="s">
        <v>458</v>
      </c>
      <c s="7" t="s">
        <v>107</v>
      </c>
      <c s="9">
        <v>2.25</v>
      </c>
      <c s="13"/>
      <c s="12">
        <f>ROUND((G53*F53),2)</f>
      </c>
      <c r="O53">
        <f>rekapitulace!H8</f>
      </c>
      <c>
        <f>O53/100*H53</f>
      </c>
    </row>
    <row r="54" spans="1:16" ht="12.75">
      <c r="A54" s="7">
        <v>18</v>
      </c>
      <c s="7" t="s">
        <v>459</v>
      </c>
      <c s="7" t="s">
        <v>42</v>
      </c>
      <c s="7" t="s">
        <v>460</v>
      </c>
      <c s="7" t="s">
        <v>107</v>
      </c>
      <c s="9">
        <v>2</v>
      </c>
      <c s="13"/>
      <c s="12">
        <f>ROUND((G54*F54),2)</f>
      </c>
      <c r="O54">
        <f>rekapitulace!H8</f>
      </c>
      <c>
        <f>O54/100*H54</f>
      </c>
    </row>
    <row r="55" spans="1:16" ht="12.75" customHeight="1">
      <c r="A55" s="14"/>
      <c s="14"/>
      <c s="14" t="s">
        <v>39</v>
      </c>
      <c s="14" t="s">
        <v>400</v>
      </c>
      <c s="14"/>
      <c s="14"/>
      <c s="14"/>
      <c s="14">
        <f>SUM(H44:H54)</f>
      </c>
      <c r="P55">
        <f>ROUND(SUM(P44:P54),2)</f>
      </c>
    </row>
    <row r="57" spans="1:16" ht="12.75" customHeight="1">
      <c r="A57" s="14"/>
      <c s="14"/>
      <c s="14"/>
      <c s="14" t="s">
        <v>64</v>
      </c>
      <c s="14"/>
      <c s="14"/>
      <c s="14"/>
      <c s="14">
        <f>+H14+H23+H30+H36+H41+H55</f>
      </c>
      <c r="P57">
        <f>+P14+P23+P30+P36+P41+P55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461</v>
      </c>
      <c s="5" t="s">
        <v>462</v>
      </c>
      <c s="5"/>
    </row>
    <row r="6" spans="1:5" ht="12.75" customHeight="1">
      <c r="A6" t="s">
        <v>17</v>
      </c>
      <c r="C6" s="5" t="s">
        <v>461</v>
      </c>
      <c s="5" t="s">
        <v>462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23</v>
      </c>
      <c s="8" t="s">
        <v>463</v>
      </c>
      <c s="8"/>
      <c s="10"/>
      <c s="8"/>
      <c s="10"/>
    </row>
    <row r="12" spans="1:16" ht="12.75">
      <c r="A12" s="7">
        <v>1</v>
      </c>
      <c s="7" t="s">
        <v>464</v>
      </c>
      <c s="7" t="s">
        <v>42</v>
      </c>
      <c s="7" t="s">
        <v>465</v>
      </c>
      <c s="7" t="s">
        <v>466</v>
      </c>
      <c s="9">
        <v>1</v>
      </c>
      <c s="13"/>
      <c s="12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467</v>
      </c>
      <c s="7" t="s">
        <v>42</v>
      </c>
      <c s="7" t="s">
        <v>468</v>
      </c>
      <c s="7" t="s">
        <v>466</v>
      </c>
      <c s="9">
        <v>1</v>
      </c>
      <c s="13"/>
      <c s="12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469</v>
      </c>
      <c s="7" t="s">
        <v>42</v>
      </c>
      <c s="7" t="s">
        <v>470</v>
      </c>
      <c s="7" t="s">
        <v>466</v>
      </c>
      <c s="9">
        <v>1</v>
      </c>
      <c s="13"/>
      <c s="12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471</v>
      </c>
      <c s="7" t="s">
        <v>42</v>
      </c>
      <c s="7" t="s">
        <v>472</v>
      </c>
      <c s="7" t="s">
        <v>466</v>
      </c>
      <c s="9">
        <v>1</v>
      </c>
      <c s="13"/>
      <c s="12">
        <f>ROUND((G15*F15),2)</f>
      </c>
      <c r="O15">
        <f>rekapitulace!H8</f>
      </c>
      <c>
        <f>O15/100*H15</f>
      </c>
    </row>
    <row r="16" spans="1:16" ht="12.75">
      <c r="A16" s="7">
        <v>5</v>
      </c>
      <c s="7" t="s">
        <v>473</v>
      </c>
      <c s="7" t="s">
        <v>42</v>
      </c>
      <c s="7" t="s">
        <v>474</v>
      </c>
      <c s="7" t="s">
        <v>92</v>
      </c>
      <c s="9">
        <v>1</v>
      </c>
      <c s="13"/>
      <c s="12">
        <f>ROUND((G16*F16),2)</f>
      </c>
      <c r="O16">
        <f>rekapitulace!H8</f>
      </c>
      <c>
        <f>O16/100*H16</f>
      </c>
    </row>
    <row r="17" spans="1:16" ht="12.75" customHeight="1">
      <c r="A17" s="14"/>
      <c s="14"/>
      <c s="14" t="s">
        <v>23</v>
      </c>
      <c s="14" t="s">
        <v>463</v>
      </c>
      <c s="14"/>
      <c s="14"/>
      <c s="14"/>
      <c s="14">
        <f>SUM(H12:H16)</f>
      </c>
      <c r="P17">
        <f>ROUND(SUM(P12:P16),2)</f>
      </c>
    </row>
    <row r="19" spans="1:8" ht="12.75" customHeight="1">
      <c r="A19" s="8"/>
      <c s="8"/>
      <c s="8" t="s">
        <v>33</v>
      </c>
      <c s="8" t="s">
        <v>475</v>
      </c>
      <c s="8"/>
      <c s="10"/>
      <c s="8"/>
      <c s="10"/>
    </row>
    <row r="20" spans="1:16" ht="12.75">
      <c r="A20" s="7">
        <v>6</v>
      </c>
      <c s="7" t="s">
        <v>476</v>
      </c>
      <c s="7" t="s">
        <v>42</v>
      </c>
      <c s="7" t="s">
        <v>477</v>
      </c>
      <c s="7" t="s">
        <v>107</v>
      </c>
      <c s="9">
        <v>34</v>
      </c>
      <c s="13"/>
      <c s="12">
        <f>ROUND((G20*F20),2)</f>
      </c>
      <c r="O20">
        <f>rekapitulace!H8</f>
      </c>
      <c>
        <f>O20/100*H20</f>
      </c>
    </row>
    <row r="21" spans="1:16" ht="12.75">
      <c r="A21" s="7">
        <v>7</v>
      </c>
      <c s="7" t="s">
        <v>478</v>
      </c>
      <c s="7" t="s">
        <v>42</v>
      </c>
      <c s="7" t="s">
        <v>479</v>
      </c>
      <c s="7" t="s">
        <v>466</v>
      </c>
      <c s="9">
        <v>1</v>
      </c>
      <c s="13"/>
      <c s="12">
        <f>ROUND((G21*F21),2)</f>
      </c>
      <c r="O21">
        <f>rekapitulace!H8</f>
      </c>
      <c>
        <f>O21/100*H21</f>
      </c>
    </row>
    <row r="22" spans="1:16" ht="12.75">
      <c r="A22" s="7">
        <v>8</v>
      </c>
      <c s="7" t="s">
        <v>480</v>
      </c>
      <c s="7" t="s">
        <v>42</v>
      </c>
      <c s="7" t="s">
        <v>481</v>
      </c>
      <c s="7" t="s">
        <v>466</v>
      </c>
      <c s="9">
        <v>1</v>
      </c>
      <c s="13"/>
      <c s="12">
        <f>ROUND((G22*F22),2)</f>
      </c>
      <c r="O22">
        <f>rekapitulace!H8</f>
      </c>
      <c>
        <f>O22/100*H22</f>
      </c>
    </row>
    <row r="23" spans="1:16" ht="12.75">
      <c r="A23" s="7">
        <v>9</v>
      </c>
      <c s="7" t="s">
        <v>482</v>
      </c>
      <c s="7" t="s">
        <v>42</v>
      </c>
      <c s="7" t="s">
        <v>483</v>
      </c>
      <c s="7" t="s">
        <v>466</v>
      </c>
      <c s="9">
        <v>1</v>
      </c>
      <c s="13"/>
      <c s="12">
        <f>ROUND((G23*F23),2)</f>
      </c>
      <c r="O23">
        <f>rekapitulace!H8</f>
      </c>
      <c>
        <f>O23/100*H23</f>
      </c>
    </row>
    <row r="24" spans="1:16" ht="12.75">
      <c r="A24" s="7">
        <v>10</v>
      </c>
      <c s="7" t="s">
        <v>484</v>
      </c>
      <c s="7" t="s">
        <v>42</v>
      </c>
      <c s="7" t="s">
        <v>485</v>
      </c>
      <c s="7" t="s">
        <v>466</v>
      </c>
      <c s="9">
        <v>1</v>
      </c>
      <c s="13"/>
      <c s="12">
        <f>ROUND((G24*F24),2)</f>
      </c>
      <c r="O24">
        <f>rekapitulace!H8</f>
      </c>
      <c>
        <f>O24/100*H24</f>
      </c>
    </row>
    <row r="25" spans="1:16" ht="12.75">
      <c r="A25" s="7">
        <v>11</v>
      </c>
      <c s="7" t="s">
        <v>486</v>
      </c>
      <c s="7" t="s">
        <v>42</v>
      </c>
      <c s="7" t="s">
        <v>487</v>
      </c>
      <c s="7" t="s">
        <v>466</v>
      </c>
      <c s="9">
        <v>1</v>
      </c>
      <c s="13"/>
      <c s="12">
        <f>ROUND((G25*F25),2)</f>
      </c>
      <c r="O25">
        <f>rekapitulace!H8</f>
      </c>
      <c>
        <f>O25/100*H25</f>
      </c>
    </row>
    <row r="26" spans="1:16" ht="12.75">
      <c r="A26" s="7">
        <v>12</v>
      </c>
      <c s="7" t="s">
        <v>488</v>
      </c>
      <c s="7" t="s">
        <v>42</v>
      </c>
      <c s="7" t="s">
        <v>489</v>
      </c>
      <c s="7" t="s">
        <v>466</v>
      </c>
      <c s="9">
        <v>1</v>
      </c>
      <c s="13"/>
      <c s="12">
        <f>ROUND((G26*F26),2)</f>
      </c>
      <c r="O26">
        <f>rekapitulace!H8</f>
      </c>
      <c>
        <f>O26/100*H26</f>
      </c>
    </row>
    <row r="27" spans="1:16" ht="12.75">
      <c r="A27" s="7">
        <v>13</v>
      </c>
      <c s="7" t="s">
        <v>490</v>
      </c>
      <c s="7" t="s">
        <v>42</v>
      </c>
      <c s="7" t="s">
        <v>491</v>
      </c>
      <c s="7" t="s">
        <v>107</v>
      </c>
      <c s="9">
        <v>33</v>
      </c>
      <c s="13"/>
      <c s="12">
        <f>ROUND((G27*F27),2)</f>
      </c>
      <c r="O27">
        <f>rekapitulace!H8</f>
      </c>
      <c>
        <f>O27/100*H27</f>
      </c>
    </row>
    <row r="28" spans="1:16" ht="12.75">
      <c r="A28" s="7">
        <v>14</v>
      </c>
      <c s="7" t="s">
        <v>492</v>
      </c>
      <c s="7" t="s">
        <v>42</v>
      </c>
      <c s="7" t="s">
        <v>493</v>
      </c>
      <c s="7" t="s">
        <v>466</v>
      </c>
      <c s="9">
        <v>3</v>
      </c>
      <c s="13"/>
      <c s="12">
        <f>ROUND((G28*F28),2)</f>
      </c>
      <c r="O28">
        <f>rekapitulace!H8</f>
      </c>
      <c>
        <f>O28/100*H28</f>
      </c>
    </row>
    <row r="29" spans="1:16" ht="12.75">
      <c r="A29" s="7">
        <v>15</v>
      </c>
      <c s="7" t="s">
        <v>494</v>
      </c>
      <c s="7" t="s">
        <v>42</v>
      </c>
      <c s="7" t="s">
        <v>495</v>
      </c>
      <c s="7" t="s">
        <v>466</v>
      </c>
      <c s="9">
        <v>1</v>
      </c>
      <c s="13"/>
      <c s="12">
        <f>ROUND((G29*F29),2)</f>
      </c>
      <c r="O29">
        <f>rekapitulace!H8</f>
      </c>
      <c>
        <f>O29/100*H29</f>
      </c>
    </row>
    <row r="30" spans="1:16" ht="12.75">
      <c r="A30" s="7">
        <v>16</v>
      </c>
      <c s="7" t="s">
        <v>496</v>
      </c>
      <c s="7" t="s">
        <v>42</v>
      </c>
      <c s="7" t="s">
        <v>497</v>
      </c>
      <c s="7" t="s">
        <v>44</v>
      </c>
      <c s="9">
        <v>1</v>
      </c>
      <c s="13"/>
      <c s="12">
        <f>ROUND((G30*F30),2)</f>
      </c>
      <c r="O30">
        <f>rekapitulace!H8</f>
      </c>
      <c>
        <f>O30/100*H30</f>
      </c>
    </row>
    <row r="31" spans="1:16" ht="12.75">
      <c r="A31" s="7">
        <v>17</v>
      </c>
      <c s="7" t="s">
        <v>498</v>
      </c>
      <c s="7" t="s">
        <v>42</v>
      </c>
      <c s="7" t="s">
        <v>499</v>
      </c>
      <c s="7" t="s">
        <v>466</v>
      </c>
      <c s="9">
        <v>1</v>
      </c>
      <c s="13"/>
      <c s="12">
        <f>ROUND((G31*F31),2)</f>
      </c>
      <c r="O31">
        <f>rekapitulace!H8</f>
      </c>
      <c>
        <f>O31/100*H31</f>
      </c>
    </row>
    <row r="32" spans="1:16" ht="12.75">
      <c r="A32" s="7">
        <v>18</v>
      </c>
      <c s="7" t="s">
        <v>500</v>
      </c>
      <c s="7" t="s">
        <v>42</v>
      </c>
      <c s="7" t="s">
        <v>501</v>
      </c>
      <c s="7" t="s">
        <v>107</v>
      </c>
      <c s="9">
        <v>25</v>
      </c>
      <c s="13"/>
      <c s="12">
        <f>ROUND((G32*F32),2)</f>
      </c>
      <c r="O32">
        <f>rekapitulace!H8</f>
      </c>
      <c>
        <f>O32/100*H32</f>
      </c>
    </row>
    <row r="33" spans="1:16" ht="12.75">
      <c r="A33" s="7">
        <v>19</v>
      </c>
      <c s="7" t="s">
        <v>502</v>
      </c>
      <c s="7" t="s">
        <v>42</v>
      </c>
      <c s="7" t="s">
        <v>503</v>
      </c>
      <c s="7" t="s">
        <v>107</v>
      </c>
      <c s="9">
        <v>8</v>
      </c>
      <c s="13"/>
      <c s="12">
        <f>ROUND((G33*F33),2)</f>
      </c>
      <c r="O33">
        <f>rekapitulace!H8</f>
      </c>
      <c>
        <f>O33/100*H33</f>
      </c>
    </row>
    <row r="34" spans="1:16" ht="12.75">
      <c r="A34" s="7">
        <v>20</v>
      </c>
      <c s="7" t="s">
        <v>504</v>
      </c>
      <c s="7" t="s">
        <v>42</v>
      </c>
      <c s="7" t="s">
        <v>505</v>
      </c>
      <c s="7" t="s">
        <v>466</v>
      </c>
      <c s="9">
        <v>34</v>
      </c>
      <c s="13"/>
      <c s="12">
        <f>ROUND((G34*F34),2)</f>
      </c>
      <c r="O34">
        <f>rekapitulace!H8</f>
      </c>
      <c>
        <f>O34/100*H34</f>
      </c>
    </row>
    <row r="35" spans="1:16" ht="12.75">
      <c r="A35" s="7">
        <v>21</v>
      </c>
      <c s="7" t="s">
        <v>506</v>
      </c>
      <c s="7" t="s">
        <v>42</v>
      </c>
      <c s="7" t="s">
        <v>507</v>
      </c>
      <c s="7" t="s">
        <v>92</v>
      </c>
      <c s="9">
        <v>2</v>
      </c>
      <c s="13"/>
      <c s="12">
        <f>ROUND((G35*F35),2)</f>
      </c>
      <c r="O35">
        <f>rekapitulace!H8</f>
      </c>
      <c>
        <f>O35/100*H35</f>
      </c>
    </row>
    <row r="36" spans="1:16" ht="12.75">
      <c r="A36" s="7">
        <v>22</v>
      </c>
      <c s="7" t="s">
        <v>508</v>
      </c>
      <c s="7" t="s">
        <v>42</v>
      </c>
      <c s="7" t="s">
        <v>509</v>
      </c>
      <c s="7" t="s">
        <v>92</v>
      </c>
      <c s="9">
        <v>1</v>
      </c>
      <c s="13"/>
      <c s="12">
        <f>ROUND((G36*F36),2)</f>
      </c>
      <c r="O36">
        <f>rekapitulace!H8</f>
      </c>
      <c>
        <f>O36/100*H36</f>
      </c>
    </row>
    <row r="37" spans="1:16" ht="12.75" customHeight="1">
      <c r="A37" s="14"/>
      <c s="14"/>
      <c s="14" t="s">
        <v>33</v>
      </c>
      <c s="14" t="s">
        <v>475</v>
      </c>
      <c s="14"/>
      <c s="14"/>
      <c s="14"/>
      <c s="14">
        <f>SUM(H20:H36)</f>
      </c>
      <c r="P37">
        <f>ROUND(SUM(P20:P36),2)</f>
      </c>
    </row>
    <row r="39" spans="1:8" ht="12.75" customHeight="1">
      <c r="A39" s="8"/>
      <c s="8"/>
      <c s="8" t="s">
        <v>34</v>
      </c>
      <c s="8" t="s">
        <v>510</v>
      </c>
      <c s="8"/>
      <c s="10"/>
      <c s="8"/>
      <c s="10"/>
    </row>
    <row r="40" spans="1:16" ht="12.75">
      <c r="A40" s="7">
        <v>23</v>
      </c>
      <c s="7" t="s">
        <v>511</v>
      </c>
      <c s="7" t="s">
        <v>42</v>
      </c>
      <c s="7" t="s">
        <v>512</v>
      </c>
      <c s="7" t="s">
        <v>107</v>
      </c>
      <c s="9">
        <v>34</v>
      </c>
      <c s="13"/>
      <c s="12">
        <f>ROUND((G40*F40),2)</f>
      </c>
      <c r="O40">
        <f>rekapitulace!H8</f>
      </c>
      <c>
        <f>O40/100*H40</f>
      </c>
    </row>
    <row r="41" spans="1:16" ht="12.75">
      <c r="A41" s="7">
        <v>24</v>
      </c>
      <c s="7" t="s">
        <v>513</v>
      </c>
      <c s="7" t="s">
        <v>42</v>
      </c>
      <c s="7" t="s">
        <v>514</v>
      </c>
      <c s="7" t="s">
        <v>466</v>
      </c>
      <c s="9">
        <v>1</v>
      </c>
      <c s="13"/>
      <c s="12">
        <f>ROUND((G41*F41),2)</f>
      </c>
      <c r="O41">
        <f>rekapitulace!H8</f>
      </c>
      <c>
        <f>O41/100*H41</f>
      </c>
    </row>
    <row r="42" spans="1:16" ht="12.75">
      <c r="A42" s="7">
        <v>25</v>
      </c>
      <c s="7" t="s">
        <v>515</v>
      </c>
      <c s="7" t="s">
        <v>42</v>
      </c>
      <c s="7" t="s">
        <v>516</v>
      </c>
      <c s="7" t="s">
        <v>466</v>
      </c>
      <c s="9">
        <v>1</v>
      </c>
      <c s="13"/>
      <c s="12">
        <f>ROUND((G42*F42),2)</f>
      </c>
      <c r="O42">
        <f>rekapitulace!H8</f>
      </c>
      <c>
        <f>O42/100*H42</f>
      </c>
    </row>
    <row r="43" spans="1:16" ht="12.75">
      <c r="A43" s="7">
        <v>26</v>
      </c>
      <c s="7" t="s">
        <v>517</v>
      </c>
      <c s="7" t="s">
        <v>42</v>
      </c>
      <c s="7" t="s">
        <v>518</v>
      </c>
      <c s="7" t="s">
        <v>466</v>
      </c>
      <c s="9">
        <v>1</v>
      </c>
      <c s="13"/>
      <c s="12">
        <f>ROUND((G43*F43),2)</f>
      </c>
      <c r="O43">
        <f>rekapitulace!H8</f>
      </c>
      <c>
        <f>O43/100*H43</f>
      </c>
    </row>
    <row r="44" spans="1:16" ht="12.75">
      <c r="A44" s="7">
        <v>27</v>
      </c>
      <c s="7" t="s">
        <v>519</v>
      </c>
      <c s="7" t="s">
        <v>42</v>
      </c>
      <c s="7" t="s">
        <v>520</v>
      </c>
      <c s="7" t="s">
        <v>466</v>
      </c>
      <c s="9">
        <v>1</v>
      </c>
      <c s="13"/>
      <c s="12">
        <f>ROUND((G44*F44),2)</f>
      </c>
      <c r="O44">
        <f>rekapitulace!H8</f>
      </c>
      <c>
        <f>O44/100*H44</f>
      </c>
    </row>
    <row r="45" spans="1:16" ht="12.75">
      <c r="A45" s="7">
        <v>28</v>
      </c>
      <c s="7" t="s">
        <v>521</v>
      </c>
      <c s="7" t="s">
        <v>42</v>
      </c>
      <c s="7" t="s">
        <v>522</v>
      </c>
      <c s="7" t="s">
        <v>466</v>
      </c>
      <c s="9">
        <v>1</v>
      </c>
      <c s="13"/>
      <c s="12">
        <f>ROUND((G45*F45),2)</f>
      </c>
      <c r="O45">
        <f>rekapitulace!H8</f>
      </c>
      <c>
        <f>O45/100*H45</f>
      </c>
    </row>
    <row r="46" spans="1:16" ht="12.75">
      <c r="A46" s="7">
        <v>29</v>
      </c>
      <c s="7" t="s">
        <v>523</v>
      </c>
      <c s="7" t="s">
        <v>42</v>
      </c>
      <c s="7" t="s">
        <v>524</v>
      </c>
      <c s="7" t="s">
        <v>466</v>
      </c>
      <c s="9">
        <v>1</v>
      </c>
      <c s="13"/>
      <c s="12">
        <f>ROUND((G46*F46),2)</f>
      </c>
      <c r="O46">
        <f>rekapitulace!H8</f>
      </c>
      <c>
        <f>O46/100*H46</f>
      </c>
    </row>
    <row r="47" spans="1:16" ht="12.75">
      <c r="A47" s="7">
        <v>30</v>
      </c>
      <c s="7" t="s">
        <v>525</v>
      </c>
      <c s="7" t="s">
        <v>42</v>
      </c>
      <c s="7" t="s">
        <v>526</v>
      </c>
      <c s="7" t="s">
        <v>466</v>
      </c>
      <c s="9">
        <v>1</v>
      </c>
      <c s="13"/>
      <c s="12">
        <f>ROUND((G47*F47),2)</f>
      </c>
      <c r="O47">
        <f>rekapitulace!H8</f>
      </c>
      <c>
        <f>O47/100*H47</f>
      </c>
    </row>
    <row r="48" spans="1:16" ht="12.75">
      <c r="A48" s="7">
        <v>31</v>
      </c>
      <c s="7" t="s">
        <v>527</v>
      </c>
      <c s="7" t="s">
        <v>42</v>
      </c>
      <c s="7" t="s">
        <v>528</v>
      </c>
      <c s="7" t="s">
        <v>107</v>
      </c>
      <c s="9">
        <v>34</v>
      </c>
      <c s="13"/>
      <c s="12">
        <f>ROUND((G48*F48),2)</f>
      </c>
      <c r="O48">
        <f>rekapitulace!H8</f>
      </c>
      <c>
        <f>O48/100*H48</f>
      </c>
    </row>
    <row r="49" spans="1:16" ht="12.75">
      <c r="A49" s="7">
        <v>32</v>
      </c>
      <c s="7" t="s">
        <v>529</v>
      </c>
      <c s="7" t="s">
        <v>42</v>
      </c>
      <c s="7" t="s">
        <v>530</v>
      </c>
      <c s="7" t="s">
        <v>466</v>
      </c>
      <c s="9">
        <v>2</v>
      </c>
      <c s="13"/>
      <c s="12">
        <f>ROUND((G49*F49),2)</f>
      </c>
      <c r="O49">
        <f>rekapitulace!H8</f>
      </c>
      <c>
        <f>O49/100*H49</f>
      </c>
    </row>
    <row r="50" spans="1:16" ht="12.75">
      <c r="A50" s="7">
        <v>33</v>
      </c>
      <c s="7" t="s">
        <v>531</v>
      </c>
      <c s="7" t="s">
        <v>42</v>
      </c>
      <c s="7" t="s">
        <v>501</v>
      </c>
      <c s="7" t="s">
        <v>107</v>
      </c>
      <c s="9">
        <v>25</v>
      </c>
      <c s="13"/>
      <c s="12">
        <f>ROUND((G50*F50),2)</f>
      </c>
      <c r="O50">
        <f>rekapitulace!H8</f>
      </c>
      <c>
        <f>O50/100*H50</f>
      </c>
    </row>
    <row r="51" spans="1:16" ht="12.75">
      <c r="A51" s="7">
        <v>34</v>
      </c>
      <c s="7" t="s">
        <v>532</v>
      </c>
      <c s="7" t="s">
        <v>42</v>
      </c>
      <c s="7" t="s">
        <v>533</v>
      </c>
      <c s="7" t="s">
        <v>107</v>
      </c>
      <c s="9">
        <v>8</v>
      </c>
      <c s="13"/>
      <c s="12">
        <f>ROUND((G51*F51),2)</f>
      </c>
      <c r="O51">
        <f>rekapitulace!H8</f>
      </c>
      <c>
        <f>O51/100*H51</f>
      </c>
    </row>
    <row r="52" spans="1:16" ht="12.75">
      <c r="A52" s="7">
        <v>35</v>
      </c>
      <c s="7" t="s">
        <v>534</v>
      </c>
      <c s="7" t="s">
        <v>42</v>
      </c>
      <c s="7" t="s">
        <v>535</v>
      </c>
      <c s="7" t="s">
        <v>466</v>
      </c>
      <c s="9">
        <v>2</v>
      </c>
      <c s="13"/>
      <c s="12">
        <f>ROUND((G52*F52),2)</f>
      </c>
      <c r="O52">
        <f>rekapitulace!H8</f>
      </c>
      <c>
        <f>O52/100*H52</f>
      </c>
    </row>
    <row r="53" spans="1:16" ht="12.75">
      <c r="A53" s="7">
        <v>36</v>
      </c>
      <c s="7" t="s">
        <v>536</v>
      </c>
      <c s="7" t="s">
        <v>42</v>
      </c>
      <c s="7" t="s">
        <v>537</v>
      </c>
      <c s="7" t="s">
        <v>466</v>
      </c>
      <c s="9">
        <v>2</v>
      </c>
      <c s="13"/>
      <c s="12">
        <f>ROUND((G53*F53),2)</f>
      </c>
      <c r="O53">
        <f>rekapitulace!H8</f>
      </c>
      <c>
        <f>O53/100*H53</f>
      </c>
    </row>
    <row r="54" spans="1:16" ht="12.75">
      <c r="A54" s="7">
        <v>37</v>
      </c>
      <c s="7" t="s">
        <v>538</v>
      </c>
      <c s="7" t="s">
        <v>42</v>
      </c>
      <c s="7" t="s">
        <v>539</v>
      </c>
      <c s="7" t="s">
        <v>466</v>
      </c>
      <c s="9">
        <v>1</v>
      </c>
      <c s="13"/>
      <c s="12">
        <f>ROUND((G54*F54),2)</f>
      </c>
      <c r="O54">
        <f>rekapitulace!H8</f>
      </c>
      <c>
        <f>O54/100*H54</f>
      </c>
    </row>
    <row r="55" spans="1:16" ht="12.75">
      <c r="A55" s="7">
        <v>38</v>
      </c>
      <c s="7" t="s">
        <v>540</v>
      </c>
      <c s="7" t="s">
        <v>42</v>
      </c>
      <c s="7" t="s">
        <v>541</v>
      </c>
      <c s="7" t="s">
        <v>293</v>
      </c>
      <c s="9">
        <v>1</v>
      </c>
      <c s="13"/>
      <c s="12">
        <f>ROUND((G55*F55),2)</f>
      </c>
      <c r="O55">
        <f>rekapitulace!H8</f>
      </c>
      <c>
        <f>O55/100*H55</f>
      </c>
    </row>
    <row r="56" spans="1:16" ht="12.75" customHeight="1">
      <c r="A56" s="14"/>
      <c s="14"/>
      <c s="14" t="s">
        <v>34</v>
      </c>
      <c s="14" t="s">
        <v>510</v>
      </c>
      <c s="14"/>
      <c s="14"/>
      <c s="14"/>
      <c s="14">
        <f>SUM(H40:H55)</f>
      </c>
      <c r="P56">
        <f>ROUND(SUM(P40:P55),2)</f>
      </c>
    </row>
    <row r="58" spans="1:8" ht="12.75" customHeight="1">
      <c r="A58" s="8"/>
      <c s="8"/>
      <c s="8" t="s">
        <v>35</v>
      </c>
      <c s="8" t="s">
        <v>542</v>
      </c>
      <c s="8"/>
      <c s="10"/>
      <c s="8"/>
      <c s="10"/>
    </row>
    <row r="59" spans="1:16" ht="12.75">
      <c r="A59" s="7">
        <v>39</v>
      </c>
      <c s="7" t="s">
        <v>543</v>
      </c>
      <c s="7" t="s">
        <v>42</v>
      </c>
      <c s="7" t="s">
        <v>544</v>
      </c>
      <c s="7" t="s">
        <v>545</v>
      </c>
      <c s="9">
        <v>25</v>
      </c>
      <c s="13"/>
      <c s="12">
        <f>ROUND((G59*F59),2)</f>
      </c>
      <c r="O59">
        <f>rekapitulace!H8</f>
      </c>
      <c>
        <f>O59/100*H59</f>
      </c>
    </row>
    <row r="60" spans="1:16" ht="12.75">
      <c r="A60" s="7">
        <v>40</v>
      </c>
      <c s="7" t="s">
        <v>546</v>
      </c>
      <c s="7" t="s">
        <v>42</v>
      </c>
      <c s="7" t="s">
        <v>547</v>
      </c>
      <c s="7" t="s">
        <v>545</v>
      </c>
      <c s="9">
        <v>8</v>
      </c>
      <c s="13"/>
      <c s="12">
        <f>ROUND((G60*F60),2)</f>
      </c>
      <c r="O60">
        <f>rekapitulace!H8</f>
      </c>
      <c>
        <f>O60/100*H60</f>
      </c>
    </row>
    <row r="61" spans="1:16" ht="12.75">
      <c r="A61" s="7">
        <v>41</v>
      </c>
      <c s="7" t="s">
        <v>548</v>
      </c>
      <c s="7" t="s">
        <v>42</v>
      </c>
      <c s="7" t="s">
        <v>549</v>
      </c>
      <c s="7" t="s">
        <v>107</v>
      </c>
      <c s="9">
        <v>23</v>
      </c>
      <c s="13"/>
      <c s="12">
        <f>ROUND((G61*F61),2)</f>
      </c>
      <c r="O61">
        <f>rekapitulace!H8</f>
      </c>
      <c>
        <f>O61/100*H61</f>
      </c>
    </row>
    <row r="62" spans="1:16" ht="12.75">
      <c r="A62" s="7">
        <v>42</v>
      </c>
      <c s="7" t="s">
        <v>550</v>
      </c>
      <c s="7" t="s">
        <v>42</v>
      </c>
      <c s="7" t="s">
        <v>551</v>
      </c>
      <c s="7" t="s">
        <v>107</v>
      </c>
      <c s="9">
        <v>8</v>
      </c>
      <c s="13"/>
      <c s="12">
        <f>ROUND((G62*F62),2)</f>
      </c>
      <c r="O62">
        <f>rekapitulace!H8</f>
      </c>
      <c>
        <f>O62/100*H62</f>
      </c>
    </row>
    <row r="63" spans="1:16" ht="12.75">
      <c r="A63" s="7">
        <v>43</v>
      </c>
      <c s="7" t="s">
        <v>552</v>
      </c>
      <c s="7" t="s">
        <v>42</v>
      </c>
      <c s="7" t="s">
        <v>553</v>
      </c>
      <c s="7" t="s">
        <v>107</v>
      </c>
      <c s="9">
        <v>17</v>
      </c>
      <c s="13"/>
      <c s="12">
        <f>ROUND((G63*F63),2)</f>
      </c>
      <c r="O63">
        <f>rekapitulace!H8</f>
      </c>
      <c>
        <f>O63/100*H63</f>
      </c>
    </row>
    <row r="64" spans="1:16" ht="12.75">
      <c r="A64" s="7">
        <v>44</v>
      </c>
      <c s="7" t="s">
        <v>554</v>
      </c>
      <c s="7" t="s">
        <v>42</v>
      </c>
      <c s="7" t="s">
        <v>555</v>
      </c>
      <c s="7" t="s">
        <v>107</v>
      </c>
      <c s="9">
        <v>17</v>
      </c>
      <c s="13"/>
      <c s="12">
        <f>ROUND((G64*F64),2)</f>
      </c>
      <c r="O64">
        <f>rekapitulace!H8</f>
      </c>
      <c>
        <f>O64/100*H64</f>
      </c>
    </row>
    <row r="65" spans="1:16" ht="12.75">
      <c r="A65" s="7">
        <v>45</v>
      </c>
      <c s="7" t="s">
        <v>556</v>
      </c>
      <c s="7" t="s">
        <v>42</v>
      </c>
      <c s="7" t="s">
        <v>557</v>
      </c>
      <c s="7" t="s">
        <v>107</v>
      </c>
      <c s="9">
        <v>8</v>
      </c>
      <c s="13"/>
      <c s="12">
        <f>ROUND((G65*F65),2)</f>
      </c>
      <c r="O65">
        <f>rekapitulace!H8</f>
      </c>
      <c>
        <f>O65/100*H65</f>
      </c>
    </row>
    <row r="66" spans="1:16" ht="12.75">
      <c r="A66" s="7">
        <v>46</v>
      </c>
      <c s="7" t="s">
        <v>558</v>
      </c>
      <c s="7" t="s">
        <v>42</v>
      </c>
      <c s="7" t="s">
        <v>559</v>
      </c>
      <c s="7" t="s">
        <v>107</v>
      </c>
      <c s="9">
        <v>8</v>
      </c>
      <c s="13"/>
      <c s="12">
        <f>ROUND((G66*F66),2)</f>
      </c>
      <c r="O66">
        <f>rekapitulace!H8</f>
      </c>
      <c>
        <f>O66/100*H66</f>
      </c>
    </row>
    <row r="67" spans="1:16" ht="12.75">
      <c r="A67" s="7">
        <v>47</v>
      </c>
      <c s="7" t="s">
        <v>560</v>
      </c>
      <c s="7" t="s">
        <v>42</v>
      </c>
      <c s="7" t="s">
        <v>561</v>
      </c>
      <c s="7" t="s">
        <v>107</v>
      </c>
      <c s="9">
        <v>23</v>
      </c>
      <c s="13"/>
      <c s="12">
        <f>ROUND((G67*F67),2)</f>
      </c>
      <c r="O67">
        <f>rekapitulace!H8</f>
      </c>
      <c>
        <f>O67/100*H67</f>
      </c>
    </row>
    <row r="68" spans="1:16" ht="12.75">
      <c r="A68" s="7">
        <v>48</v>
      </c>
      <c s="7" t="s">
        <v>562</v>
      </c>
      <c s="7" t="s">
        <v>42</v>
      </c>
      <c s="7" t="s">
        <v>563</v>
      </c>
      <c s="7" t="s">
        <v>466</v>
      </c>
      <c s="9">
        <v>1</v>
      </c>
      <c s="13"/>
      <c s="12">
        <f>ROUND((G68*F68),2)</f>
      </c>
      <c r="O68">
        <f>rekapitulace!H8</f>
      </c>
      <c>
        <f>O68/100*H68</f>
      </c>
    </row>
    <row r="69" spans="1:16" ht="12.75">
      <c r="A69" s="7">
        <v>49</v>
      </c>
      <c s="7" t="s">
        <v>564</v>
      </c>
      <c s="7" t="s">
        <v>42</v>
      </c>
      <c s="7" t="s">
        <v>565</v>
      </c>
      <c s="7" t="s">
        <v>92</v>
      </c>
      <c s="9">
        <v>2</v>
      </c>
      <c s="13"/>
      <c s="12">
        <f>ROUND((G69*F69),2)</f>
      </c>
      <c r="O69">
        <f>rekapitulace!H8</f>
      </c>
      <c>
        <f>O69/100*H69</f>
      </c>
    </row>
    <row r="70" spans="1:16" ht="12.75">
      <c r="A70" s="7">
        <v>50</v>
      </c>
      <c s="7" t="s">
        <v>566</v>
      </c>
      <c s="7" t="s">
        <v>42</v>
      </c>
      <c s="7" t="s">
        <v>567</v>
      </c>
      <c s="7" t="s">
        <v>85</v>
      </c>
      <c s="9">
        <v>1</v>
      </c>
      <c s="13"/>
      <c s="12">
        <f>ROUND((G70*F70),2)</f>
      </c>
      <c r="O70">
        <f>rekapitulace!H8</f>
      </c>
      <c>
        <f>O70/100*H70</f>
      </c>
    </row>
    <row r="71" spans="1:16" ht="12.75">
      <c r="A71" s="7">
        <v>51</v>
      </c>
      <c s="7" t="s">
        <v>568</v>
      </c>
      <c s="7" t="s">
        <v>42</v>
      </c>
      <c s="7" t="s">
        <v>569</v>
      </c>
      <c s="7" t="s">
        <v>92</v>
      </c>
      <c s="9">
        <v>2</v>
      </c>
      <c s="13"/>
      <c s="12">
        <f>ROUND((G71*F71),2)</f>
      </c>
      <c r="O71">
        <f>rekapitulace!H8</f>
      </c>
      <c>
        <f>O71/100*H71</f>
      </c>
    </row>
    <row r="72" spans="1:16" ht="12.75">
      <c r="A72" s="7">
        <v>52</v>
      </c>
      <c s="7" t="s">
        <v>570</v>
      </c>
      <c s="7" t="s">
        <v>42</v>
      </c>
      <c s="7" t="s">
        <v>571</v>
      </c>
      <c s="7" t="s">
        <v>107</v>
      </c>
      <c s="9">
        <v>60</v>
      </c>
      <c s="13"/>
      <c s="12">
        <f>ROUND((G72*F72),2)</f>
      </c>
      <c r="O72">
        <f>rekapitulace!H8</f>
      </c>
      <c>
        <f>O72/100*H72</f>
      </c>
    </row>
    <row r="73" spans="1:16" ht="12.75">
      <c r="A73" s="7">
        <v>53</v>
      </c>
      <c s="7" t="s">
        <v>572</v>
      </c>
      <c s="7" t="s">
        <v>42</v>
      </c>
      <c s="7" t="s">
        <v>573</v>
      </c>
      <c s="7" t="s">
        <v>107</v>
      </c>
      <c s="9">
        <v>60</v>
      </c>
      <c s="13"/>
      <c s="12">
        <f>ROUND((G73*F73),2)</f>
      </c>
      <c r="O73">
        <f>rekapitulace!H8</f>
      </c>
      <c>
        <f>O73/100*H73</f>
      </c>
    </row>
    <row r="74" spans="1:16" ht="12.75">
      <c r="A74" s="7">
        <v>54</v>
      </c>
      <c s="7" t="s">
        <v>574</v>
      </c>
      <c s="7" t="s">
        <v>42</v>
      </c>
      <c s="7" t="s">
        <v>575</v>
      </c>
      <c s="7" t="s">
        <v>92</v>
      </c>
      <c s="9">
        <v>1</v>
      </c>
      <c s="13"/>
      <c s="12">
        <f>ROUND((G74*F74),2)</f>
      </c>
      <c r="O74">
        <f>rekapitulace!H8</f>
      </c>
      <c>
        <f>O74/100*H74</f>
      </c>
    </row>
    <row r="75" spans="1:16" ht="12.75" customHeight="1">
      <c r="A75" s="14"/>
      <c s="14"/>
      <c s="14" t="s">
        <v>35</v>
      </c>
      <c s="14" t="s">
        <v>542</v>
      </c>
      <c s="14"/>
      <c s="14"/>
      <c s="14"/>
      <c s="14">
        <f>SUM(H59:H74)</f>
      </c>
      <c r="P75">
        <f>ROUND(SUM(P59:P74),2)</f>
      </c>
    </row>
    <row r="77" spans="1:8" ht="12.75" customHeight="1">
      <c r="A77" s="8"/>
      <c s="8"/>
      <c s="8" t="s">
        <v>36</v>
      </c>
      <c s="8" t="s">
        <v>576</v>
      </c>
      <c s="8"/>
      <c s="10"/>
      <c s="8"/>
      <c s="10"/>
    </row>
    <row r="78" spans="1:16" ht="12.75">
      <c r="A78" s="7">
        <v>55</v>
      </c>
      <c s="7" t="s">
        <v>577</v>
      </c>
      <c s="7" t="s">
        <v>42</v>
      </c>
      <c s="7" t="s">
        <v>578</v>
      </c>
      <c s="7" t="s">
        <v>466</v>
      </c>
      <c s="9">
        <v>1</v>
      </c>
      <c s="13"/>
      <c s="12">
        <f>ROUND((G78*F78),2)</f>
      </c>
      <c r="O78">
        <f>rekapitulace!H8</f>
      </c>
      <c>
        <f>O78/100*H78</f>
      </c>
    </row>
    <row r="79" spans="1:16" ht="12.75">
      <c r="A79" s="7">
        <v>56</v>
      </c>
      <c s="7" t="s">
        <v>579</v>
      </c>
      <c s="7" t="s">
        <v>42</v>
      </c>
      <c s="7" t="s">
        <v>580</v>
      </c>
      <c s="7" t="s">
        <v>44</v>
      </c>
      <c s="9">
        <v>1</v>
      </c>
      <c s="13"/>
      <c s="12">
        <f>ROUND((G79*F79),2)</f>
      </c>
      <c r="O79">
        <f>rekapitulace!H8</f>
      </c>
      <c>
        <f>O79/100*H79</f>
      </c>
    </row>
    <row r="80" spans="1:16" ht="12.75">
      <c r="A80" s="7">
        <v>57</v>
      </c>
      <c s="7" t="s">
        <v>581</v>
      </c>
      <c s="7" t="s">
        <v>42</v>
      </c>
      <c s="7" t="s">
        <v>582</v>
      </c>
      <c s="7" t="s">
        <v>44</v>
      </c>
      <c s="9">
        <v>1</v>
      </c>
      <c s="13"/>
      <c s="12">
        <f>ROUND((G80*F80),2)</f>
      </c>
      <c r="O80">
        <f>rekapitulace!H8</f>
      </c>
      <c>
        <f>O80/100*H80</f>
      </c>
    </row>
    <row r="81" spans="1:16" ht="12.75" customHeight="1">
      <c r="A81" s="14"/>
      <c s="14"/>
      <c s="14" t="s">
        <v>36</v>
      </c>
      <c s="14" t="s">
        <v>576</v>
      </c>
      <c s="14"/>
      <c s="14"/>
      <c s="14"/>
      <c s="14">
        <f>SUM(H78:H80)</f>
      </c>
      <c r="P81">
        <f>ROUND(SUM(P78:P80),2)</f>
      </c>
    </row>
    <row r="83" spans="1:16" ht="12.75" customHeight="1">
      <c r="A83" s="14"/>
      <c s="14"/>
      <c s="14"/>
      <c s="14" t="s">
        <v>64</v>
      </c>
      <c s="14"/>
      <c s="14"/>
      <c s="14"/>
      <c s="14">
        <f>+H17+H37+H56+H75+H81</f>
      </c>
      <c r="P83">
        <f>+P17+P37+P56+P75+P81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