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601"/>
  <workbookPr/>
  <bookViews>
    <workbookView xWindow="57480" yWindow="65416" windowWidth="29040" windowHeight="15840" activeTab="0"/>
  </bookViews>
  <sheets>
    <sheet name="Rekapitulace" sheetId="1" r:id="rId1"/>
    <sheet name="SO 000" sheetId="2" r:id="rId2"/>
    <sheet name="SO 101" sheetId="3" r:id="rId3"/>
    <sheet name="SO 201" sheetId="4" r:id="rId4"/>
  </sheets>
  <definedNames/>
  <calcPr calcId="181029"/>
  <extLst/>
</workbook>
</file>

<file path=xl/sharedStrings.xml><?xml version="1.0" encoding="utf-8"?>
<sst xmlns="http://schemas.openxmlformats.org/spreadsheetml/2006/main" count="1368" uniqueCount="493">
  <si>
    <t>Firma: M-PROJEKCE s.r.o.</t>
  </si>
  <si>
    <t>Soupis objektů s DPH</t>
  </si>
  <si>
    <t>Stavba: 16-106-02 - III/239 Šlapanice, most ev. č. 239-007 pro odtok přívalové vody</t>
  </si>
  <si>
    <t>Varianta: ZŘ - Aktualizace 09/2022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</si>
  <si>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</si>
  <si>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</si>
  <si>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</si>
  <si>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</si>
  <si>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</si>
  <si>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</si>
  <si>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</si>
  <si>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</si>
  <si>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</si>
  <si>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</si>
  <si>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</si>
  <si>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16-106-02</t>
  </si>
  <si>
    <t>III/239 Šlapanice, most ev. č. 239-007 pro odtok přívalové vody</t>
  </si>
  <si>
    <t>O</t>
  </si>
  <si>
    <t>Rozpočet:</t>
  </si>
  <si>
    <t>0,00</t>
  </si>
  <si>
    <t>15,00</t>
  </si>
  <si>
    <t>21,00</t>
  </si>
  <si>
    <t>3</t>
  </si>
  <si>
    <t>2</t>
  </si>
  <si>
    <t>SO 000</t>
  </si>
  <si>
    <t>Všeobecné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</si>
  <si>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</si>
  <si>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</si>
  <si>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</si>
  <si>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</si>
  <si>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</si>
  <si>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</si>
  <si>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</si>
  <si>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</si>
  <si>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</si>
  <si>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</si>
  <si>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</si>
  <si>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</si>
  <si>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</si>
  <si>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</si>
  <si>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</si>
  <si>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</si>
  <si>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</si>
  <si>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</si>
  <si>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</si>
  <si>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</si>
  <si>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027111</t>
  </si>
  <si>
    <t/>
  </si>
  <si>
    <t>PROVIZORNÍ OBJÍŽĎKY - ZŘÍZENÍ</t>
  </si>
  <si>
    <t>M2</t>
  </si>
  <si>
    <t>PP</t>
  </si>
  <si>
    <t>Provedení provizorní komunikace pro přístup k provizorní lávce. Konstrukce komunikace bude provedena ze šterkodrti tl. 0,3 m v šířce 1,2 m. Vrstva štěrkodrti bude uložena na dvou vrstvách geotextilie min. 600 g/m2.</t>
  </si>
  <si>
    <t>VV</t>
  </si>
  <si>
    <t>9,500+9,600=19,100 [A]</t>
  </si>
  <si>
    <t>TS</t>
  </si>
  <si>
    <t>zahrnuje veškeré náklady spojené s objednatelem požadovanými zařízeními</t>
  </si>
  <si>
    <t>027113</t>
  </si>
  <si>
    <t>PROVIZORNÍ OBJÍŽĎKY - ZRUŠENÍ</t>
  </si>
  <si>
    <t>Odstranění provizorní komunikace k provizorní lávce. Štěrkodrť  bude využita do konstrukce vozovky SO 101.</t>
  </si>
  <si>
    <t>02720</t>
  </si>
  <si>
    <t>POMOC PRÁCE ZŘÍZ NEBO ZAJIŠŤ REGULACI A OCHRANU DOPRAVY</t>
  </si>
  <si>
    <t>KPL</t>
  </si>
  <si>
    <t>Zřízení objízdných tras. Více viz příloha E.6 DIO.</t>
  </si>
  <si>
    <t>1=1,000 [A]</t>
  </si>
  <si>
    <t>027421</t>
  </si>
  <si>
    <t>PROVIZORNÍ LÁVKY - MONTÁŽ</t>
  </si>
  <si>
    <t>Provedení provizorní lávky pro pěší. Je možné využít z inventáře zhotovitele. Položka obsahuje veškeré práce při montáži lávky, včetně založení.</t>
  </si>
  <si>
    <t>9,0*1,2=10,800 [A]</t>
  </si>
  <si>
    <t>027422</t>
  </si>
  <si>
    <t>PROVIZORNÍ LÁVKY - NÁJEMNÉ</t>
  </si>
  <si>
    <t>Pronájem provizorní lávky po potřebnou dobu.</t>
  </si>
  <si>
    <t>027423</t>
  </si>
  <si>
    <t>PROVIZORNÍ LÁVKY - DEMONTÁŽ</t>
  </si>
  <si>
    <t>Demontáž provizorní lávky pro pěší. Položka obsahuje veškeré práce při demontáži lávky.</t>
  </si>
  <si>
    <t>7</t>
  </si>
  <si>
    <t>02851</t>
  </si>
  <si>
    <t>PRŮZKUMNÉ PRÁCE DIAGNOSTIKY KONSTRUKCÍ NA POVRCHU</t>
  </si>
  <si>
    <t>Passportizace objízdných tras před zahájením stavby.</t>
  </si>
  <si>
    <t>zahrnuje veškeré náklady spojené s objednatelem požadovanými pracemi</t>
  </si>
  <si>
    <t>8</t>
  </si>
  <si>
    <t>02910</t>
  </si>
  <si>
    <t>OSTATNÍ POŽADAVKY - ZEMĚMĚŘIČSKÁ MĚŘENÍ</t>
  </si>
  <si>
    <t>Soubor geodetických prácí zhotovitele nutných pro vypracování DSPS. Včetně poplatků zaměření částí pozemků (trvalé zábory) pro v klad do katastru nemovitostí.</t>
  </si>
  <si>
    <t>zahrnuje veškeré náklady spojené s objednatelem požadovanými pracemi,  
- pro stanovení orientační investorské ceny určete jednotkovou cenu jako 1% odhadované ceny stavby</t>
  </si>
  <si>
    <t>02940</t>
  </si>
  <si>
    <t>OSTATNÍ POŽADAVKY - VYPRACOVÁNÍ DOKUMENTACE</t>
  </si>
  <si>
    <t>Vypracování projektové dokumentace RDS.</t>
  </si>
  <si>
    <t>1=1,000 [A]1</t>
  </si>
  <si>
    <t>Zemní práce</t>
  </si>
  <si>
    <t>11372</t>
  </si>
  <si>
    <t>FRÉZOVÁNÍ ZPEVNĚNÝCH PLOCH ASFALTOVÝCH</t>
  </si>
  <si>
    <t>M3</t>
  </si>
  <si>
    <t>Frézování obrusné vrstvy vozovky objízdné trasy. Předoklad opravy je 10% z celkové plochy objízdné trasy (délka 6,0 km, šířka 6,0 m). Tl. frézování 50 mm. Položka je včetně dopravy. Povinný odkup zhotovitelem.</t>
  </si>
  <si>
    <t>6000m*6,0m*0.1*0,05=180,000 [A]m3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</si>
  <si>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</si>
  <si>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Komunikace</t>
  </si>
  <si>
    <t>11</t>
  </si>
  <si>
    <t>572213</t>
  </si>
  <si>
    <t>SPOJOVACÍ POSTŘIK Z EMULZE DO 0,5KG/M2</t>
  </si>
  <si>
    <t>Spojovací postřik z modifikované emulze 0,3 kg/m2.</t>
  </si>
  <si>
    <t>6000*6,0*0,1=3 600,000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</si>
  <si>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</si>
  <si>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12</t>
  </si>
  <si>
    <t>574A04</t>
  </si>
  <si>
    <t>ASFALTOVÝ BETON PRO OBRUSNÉ VRSTVY ACO 11+, 11S</t>
  </si>
  <si>
    <t>Oprava obrusné vrstvy vozovky objízdné trasy z ACO 11+ modifik. Předoklad opravy je 10% z celkové plochy objízdné trasy (délka 6,0 km, šířka 6,0 m). Tl.  50 mm.</t>
  </si>
  <si>
    <t>0,05*6000*6,0*0,1=180,000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</si>
  <si>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</si>
  <si>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SO 101</t>
  </si>
  <si>
    <t>Úprava komunikace</t>
  </si>
  <si>
    <t>014112</t>
  </si>
  <si>
    <t>POPLATKY ZA SKLÁDKU TYP S-IO (INERTNÍ ODPAD)</t>
  </si>
  <si>
    <t>T</t>
  </si>
  <si>
    <t>Poplatek za skládku zeminy. Z pol. č. 12373. Předpoklad 2,0 t/m3.</t>
  </si>
  <si>
    <t>(0,3*7,0*(40,0-2*1,0))*2,0=159,600 [A]</t>
  </si>
  <si>
    <t>zahrnuje veškeré poplatky provozovateli skládky související s uložením odpadu na skládce.</t>
  </si>
  <si>
    <t>11313</t>
  </si>
  <si>
    <t>ODSTRANĚNÍ KRYTU ZPEVNĚNÝCH PLOCH S ASFALTOVÝM POJIVEM</t>
  </si>
  <si>
    <t>Odstranění asfaltových vrstev vozovky v tl. 100 mm. Povinný odkup zhotovitelem.Včetně odvozu.</t>
  </si>
  <si>
    <t>0,1*(245,000-2*0,5*7,0)=23,800 [A]</t>
  </si>
  <si>
    <t>Frézování obrusné vrstvy vozovky v tl. 50 mm. Povinný odkup zhotovitelem. Položka obsahuje dopravu.</t>
  </si>
  <si>
    <t>0,05*245,000=12,250 [A]</t>
  </si>
  <si>
    <t>12373</t>
  </si>
  <si>
    <t>ODKOP PRO SPOD STAVBU SILNIC A ŽELEZNIC TŘ. I</t>
  </si>
  <si>
    <t>Odtěžení stávajících nezpevněných vrstev komunikace na novou výškovou úroveň nezpevněných vrstev nové konstrukce vozovky. Předpokládaná tloušťka je 300 mm. Poplatky za skládku jsou vykázány v pol. č. 014112.</t>
  </si>
  <si>
    <t>0,3*7,0*(40,0-2*1,0)=79,800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</si>
  <si>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</si>
  <si>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12573</t>
  </si>
  <si>
    <t>A</t>
  </si>
  <si>
    <t>VYKOPÁVKY ZE ZEMNÍKŮ A SKLÁDEK TŘ. I</t>
  </si>
  <si>
    <t>Nákup ornice včetně dopravy na stavbu.</t>
  </si>
  <si>
    <t>1,5*(40,0-4,1)=53,850 [A] 
1,9*(40,0-4,1)=68,210 [B] 
Celkem: (A+B)*0,1=12,206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</si>
  <si>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</si>
  <si>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B</t>
  </si>
  <si>
    <t>Dodání materiálu pro provedení zhutněné dosypávky krajnice, dle pol. 17310. Materiál vhodný dle ČSN 73 6133. Včetně dopravy.</t>
  </si>
  <si>
    <t>(0,15+0,20)*(40,0-4,1)=12,565 [A]</t>
  </si>
  <si>
    <t>17310</t>
  </si>
  <si>
    <t>ZEMNÍ KRAJNICE A DOSYPÁVKY SE ZHUTNĚNÍM</t>
  </si>
  <si>
    <t>Zhutněná dosypávka krajnice. Materiál vhodný dle ČSN 73 6133.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</si>
  <si>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</si>
  <si>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18221</t>
  </si>
  <si>
    <t>ROZPROSTŘENÍ ORNICE VE SVAHU V TL DO 0,10M</t>
  </si>
  <si>
    <t>Rozpřostření ornice v tl. 0,1 m ve svahu.</t>
  </si>
  <si>
    <t>1,5*(40,0-4,1)=53,850 [A]</t>
  </si>
  <si>
    <t>položka zahrnuje: 
nutné přemístění ornice z dočasných skládek vzdálených do 50m 
rozprostření ornice v předepsané tloušťce ve svahu přes 1:5</t>
  </si>
  <si>
    <t>18231</t>
  </si>
  <si>
    <t>ROZPROSTŘENÍ ORNICE V ROVINĚ V TL DO 0,10M</t>
  </si>
  <si>
    <t>Rozpřostření ornice v tl. 0,1 m v rovině.</t>
  </si>
  <si>
    <t>1,9*(40,0-4,1)=68,210 [A]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</si>
  <si>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</si>
  <si>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</si>
  <si>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</si>
  <si>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1,5*(40,0-4,1)=53,850 [A] 
1,9*(40,0-4,1)=68,210 [B] 
Celkem: A+B=122,060 [C]</t>
  </si>
  <si>
    <t>Zahrnuje dodání předepsané travní směsi, její výsev na ornici, zalévání, první pokosení, to vše bez ohledu na sklon terénu</t>
  </si>
  <si>
    <t>18247</t>
  </si>
  <si>
    <t>OŠETŘOVÁNÍ TRÁVNÍKU</t>
  </si>
  <si>
    <t>Zahrnuje pokosení se shrabáním, naložení shrabků na dopravní prostředek, s odvozem a se složením, to vše bez ohledu na sklon terénu 
zahrnuje nutné zalití a hnojení</t>
  </si>
  <si>
    <t>Základy</t>
  </si>
  <si>
    <t>21263</t>
  </si>
  <si>
    <t>TRATIVODY KOMPLET Z TRUB Z PLAST HMOT DN DO 150MM</t>
  </si>
  <si>
    <t>M</t>
  </si>
  <si>
    <t>Drenážní potrubí DN 150. Včetně provedení zaústění do prostoru pod most.</t>
  </si>
  <si>
    <t>40,0-4,1+2*5,0=45,900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</si>
  <si>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</si>
  <si>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13</t>
  </si>
  <si>
    <t>56330</t>
  </si>
  <si>
    <t>VOZOVKOVÉ VRSTVY ZE ŠTĚRKODRTI</t>
  </si>
  <si>
    <t>Nestmelené vrstvy vozovky. Tloušťka 2x150 mm. Včetně uložení drenáže. Do konstrukce vozovky bude použita ŠD z konstrukce provizorní komunikace k provizorní lávce.</t>
  </si>
  <si>
    <t>Podkladní vrstvy vozovky: (40,0-4,1)*(6,8+7,4)*0,15=76,467 [A] 
Lože pro drenáž: 0,2*(40-4,1)=7,180 [B] 
Celkem: (A+B)-(9,500+9,600)*0,3=77,917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</si>
  <si>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</si>
  <si>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14</t>
  </si>
  <si>
    <t>56932</t>
  </si>
  <si>
    <t>ZPEVNĚNÍ KRAJNIC ZE ŠTĚRKODRTI TL. DO 100MM</t>
  </si>
  <si>
    <t>Levá krajnice: 0,75*(40,0-4,1)=26,925 [A] 
Pravá krajnice: 0,75*(40,0-4,1)=26,925 [B] 
Celkem: A+B=53,850 [C]</t>
  </si>
  <si>
    <t>- dodání kameniva předepsané kvality a zrnitosti 
- rozprostření a zhutnění vrstvy v předepsané tloušťce 
- zřízení vrstvy bez rozlišení šířky, pokládání vrstvy po etapách</t>
  </si>
  <si>
    <t>15</t>
  </si>
  <si>
    <t>572123</t>
  </si>
  <si>
    <t>INFILTRAČNÍ POSTŘIK Z EMULZE DO 1,0KG/M2</t>
  </si>
  <si>
    <t>(40,0-4,1)*(7,0+6,5)=484,650 [A]</t>
  </si>
  <si>
    <t>16</t>
  </si>
  <si>
    <t>(40,0-4,1)*(6,2+6,3)=448,750 [A]</t>
  </si>
  <si>
    <t>17</t>
  </si>
  <si>
    <t>Asfaltový beton ACO 11+ pro obrusné vrstvy v celém úseku. Tl. 40 mm.</t>
  </si>
  <si>
    <t>Obrusná vrstva vozovky: 0,04*(245,000-6,0*4,1)=8,816 [A]</t>
  </si>
  <si>
    <t>18</t>
  </si>
  <si>
    <t>574C06</t>
  </si>
  <si>
    <t>ASFALTOVÝ BETON PRO LOŽNÍ VRSTVY ACL 16+, 16S</t>
  </si>
  <si>
    <t>Asfaltový beton pro ložné vrstvy ACL 16+ v celém úseku. Tl. na předpolích 60 mm.</t>
  </si>
  <si>
    <t>Most: 0,05*6,0*4,1=1,230 [A] 
Předpolí: 0,06*6,2*(40,0-4,1)=13,355 [B] 
Celkem: A+B=14,585 [C]</t>
  </si>
  <si>
    <t>19</t>
  </si>
  <si>
    <t>574E46</t>
  </si>
  <si>
    <t>ASFALTOVÝ BETON PRO PODKLADNÍ VRSTVY ACP 16+, 16S TL. 50MM</t>
  </si>
  <si>
    <t>Asfaltový beton pro podkladní vrstvy ACP 16+ na předpolích. Tl. 50 mm.</t>
  </si>
  <si>
    <t>6,4*(40,0-4,1)=229,760 [A]</t>
  </si>
  <si>
    <t>Ostatní konstrukce a práce</t>
  </si>
  <si>
    <t>20</t>
  </si>
  <si>
    <t>915111</t>
  </si>
  <si>
    <t>VODOROVNÉ DOPRAVNÍ ZNAČENÍ BARVOU HLADKÉ - DODÁVKA A POKLÁDKA</t>
  </si>
  <si>
    <t>Vodorovné dopravní značení barvou. Vodící proužky V 4 0,25. Položka obsahuje předběžné značení a definitivní značení.</t>
  </si>
  <si>
    <t>V 4 0,25: 2*2*0,25*40,0=40,000 [A]</t>
  </si>
  <si>
    <t>položka zahrnuje: 
- dodání a pokládku nátěrového materiálu (měří se pouze natíraná plocha) 
- předznačení a reflexní úpravu</t>
  </si>
  <si>
    <t>21</t>
  </si>
  <si>
    <t>919111</t>
  </si>
  <si>
    <t>ŘEZÁNÍ ASFALTOVÉHO KRYTU VOZOVEK TL DO 50MM</t>
  </si>
  <si>
    <t>Řezaná spára na koncích úseků.</t>
  </si>
  <si>
    <t>2*6,0=12,000 [A]</t>
  </si>
  <si>
    <t>položka zahrnuje řezání vozovkové vrstvy v předepsané tloušťce, včetně spotřeby vody</t>
  </si>
  <si>
    <t>22</t>
  </si>
  <si>
    <t>93132</t>
  </si>
  <si>
    <t>TĚSNĚNÍ DILATAČ SPAR ASF ZÁLIVKOU MODIFIK</t>
  </si>
  <si>
    <t>Těsnění pracovních spar na koncích upravovaného úseku. Šířka spáry 20 mm.</t>
  </si>
  <si>
    <t>2*0,02*0,04*6,0=0,010 [A]</t>
  </si>
  <si>
    <t>položka zahrnuje dodávku a osazení předepsaného materiálu, očištění ploch spáry před úpravou, očištění okolí spáry po úpravě 
nezahrnuje těsnící profil</t>
  </si>
  <si>
    <t>SO 201</t>
  </si>
  <si>
    <t>Most ev. č. 239-007</t>
  </si>
  <si>
    <t>Poplatky za uložení zeminy. Pol. č. 13173, Předpoklad 2,0 t/m3</t>
  </si>
  <si>
    <t>(45,000-4,5)*7,0*1,8=510,300 [A]</t>
  </si>
  <si>
    <t>Poplatky za skládbu betonových a železobetonových konstrukcí. Pol. č. 96616 a pol. č. 96611.</t>
  </si>
  <si>
    <t>Pravá římsa: 
0,300*5,0=1,500 [A] 
Levá římsa: 
0,300*5,0=1,500 [B] 
Betonová trouba: 
(0,6*0,6-0,4*0,4)*3,14/4*5,7=0,895 [C] 
Celkem: (A+B+C)*2,5=9,738 [D]</t>
  </si>
  <si>
    <t>014132</t>
  </si>
  <si>
    <t>POPLATKY ZA SKLÁDKU TYP S-NO (NEBEZPEČNÝ ODPAD)</t>
  </si>
  <si>
    <t>Poplatky za uložení mostní izolace. Předpoklad 2,4 t/m3. Pol. 97817.</t>
  </si>
  <si>
    <t>6,0*5,6*0,005*2,4=0,403 [A]</t>
  </si>
  <si>
    <t>11525</t>
  </si>
  <si>
    <t>PŘEVEDENÍ VODY POTRUBÍM DN 600 NEBO ŽLABY R.O. DO 2,0M</t>
  </si>
  <si>
    <t>Provizorní převedení přívalové vody během výstavby spodní staby.</t>
  </si>
  <si>
    <t>7,0=7,000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</si>
  <si>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</si>
  <si>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13173</t>
  </si>
  <si>
    <t>HLOUBENÍ JAM ZAPAŽ I NEPAŽ TŘ. I</t>
  </si>
  <si>
    <t>Výkopové práce pro provedení stavební jámy. Poplatky za skládku vykázány v pol.č. 014112 A.</t>
  </si>
  <si>
    <t>(45,000-4,5)*7,0=283,500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</si>
  <si>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</si>
  <si>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17481</t>
  </si>
  <si>
    <t>ZÁSYP JAM A RÝH Z NAKUPOVANÝCH MATERIÁLŮ</t>
  </si>
  <si>
    <t>Zásyp základů za i před opěrami. Zásyp za opěrami. Dle ČSN 73 6244. Materiál z hrubozrnné zeminy GW, GP, G-F, SW, SP, S-F (hutněno na Id=0,75 - 0,8), nebo G-F, S-F, GM, GCMG, MS, CG, CS, SM, SC, MLMI, CL, CI (hutněno na D=95%).</t>
  </si>
  <si>
    <t>2*4,0*7,0=56,000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</si>
  <si>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</si>
  <si>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Zásypy stavební křídel a konstrukce koryta pod mostem. Zeminy podmínečně vhodné do násypů dle ČSN 73 6244.</t>
  </si>
  <si>
    <t>2*40,000*2,2=176,000 [A]</t>
  </si>
  <si>
    <t>17581</t>
  </si>
  <si>
    <t>OBSYP POTRUBÍ A OBJEKTŮ Z NAKUPOVANÝCH MATERIÁLŮ</t>
  </si>
  <si>
    <t>Ochranný zásyp s drenážní funkcí dle ČSN 73 6244.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</si>
  <si>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</si>
  <si>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17750</t>
  </si>
  <si>
    <t>ZEMNÍ HRÁZKY ZE ZEMIN NEPROPUSTNÝCH</t>
  </si>
  <si>
    <t>Provedení zemních hrázek na vtoku a odtoku.</t>
  </si>
  <si>
    <t>2*1,300*12,0=31,200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</si>
  <si>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</si>
  <si>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21205</t>
  </si>
  <si>
    <t>TRATIVODY KOMPLET Z TRUB NEKOV DN DO 300MM</t>
  </si>
  <si>
    <t>Úprava stávajících trativodů komunikace a jejich zaústění do prostoru pod mostem. Předpokládaná úprava v délce 2,0 m.</t>
  </si>
  <si>
    <t>3*2,0=6,000 [A]</t>
  </si>
  <si>
    <t>21331</t>
  </si>
  <si>
    <t>DRENÁŽNÍ VRSTVY Z BETONU MEZEROVITÉHO (DRENÁŽNÍHO)</t>
  </si>
  <si>
    <t>Klín z mezerovitého betonu MCB.</t>
  </si>
  <si>
    <t>2*1,200*6,0=14,400 [A]</t>
  </si>
  <si>
    <t>Položka zahrnuje: 
- dodávku předepsaného materiálu pro drenážní vrstvu, včetně mimostaveništní a vnitrostaveništní dopravy 
- provedení drenážní vrstvy předepsaných rozměrů a předepsaného tvaru</t>
  </si>
  <si>
    <t>21341</t>
  </si>
  <si>
    <t>DRENÁŽNÍ VRSTVY Z PLASTBETONU (PLASTMALTY)</t>
  </si>
  <si>
    <t>Drenážní žebro z plastbetonu. Šířka 150 mm, výška 40 mm. Žebro bude provedeno na levé straně nosné konstrukce v místě úžlabí a bude provedeno na celou délku nosné konstrukce.</t>
  </si>
  <si>
    <t>0,15*0,04*3,8 =0,023 [A]m2</t>
  </si>
  <si>
    <t>261414</t>
  </si>
  <si>
    <t>VRTY PRO KOTVENÍ A INJEKTÁŽ TŘ IV NA POVRCHU D DO 35MM</t>
  </si>
  <si>
    <t>Vrty pro kotvy říms. Průměr otvoru 28 mm, délka 150 mm. Položka obsahuje i vyčištění vyvrtaného otvoru.</t>
  </si>
  <si>
    <t>(7+9)*0,15=2,400 [A]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</si>
  <si>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</si>
  <si>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27152</t>
  </si>
  <si>
    <t>POLŠTÁŘE POD ZÁKLADY Z KAMENIVA DRCENÉHO</t>
  </si>
  <si>
    <t>Materiál pro částečné zlepšení základové spáry. Tloušťka polštáře max. 500 mm. Tl. min. 400 mm fakce 32/63 a začišťovací vrstva tloušťky 100 mm z frakce 16/32.</t>
  </si>
  <si>
    <t>6,240*10,2=63,648 [A]</t>
  </si>
  <si>
    <t>položka zahrnuje dodávku předepsaného kameniva, mimostaveništní a vnitrostaveništní dopravu a jeho uložení 
není-li v zadávací dokumentaci uvedeno jinak, jedná se o nakupovaný materiál</t>
  </si>
  <si>
    <t>272314</t>
  </si>
  <si>
    <t>ZÁKLADY Z PROSTÉHO BETONU DO C25/30 (B30)</t>
  </si>
  <si>
    <t>Opěrné prahy dlažby zpevnění svahů. Beton C25/30 - XF3</t>
  </si>
  <si>
    <t>0,5*0,8*(2*4,5+4*2,5)=7,600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</si>
  <si>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</si>
  <si>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272325</t>
  </si>
  <si>
    <t>ZÁKLADY ZE ŽELEZOBETONU DO C30/37 (B37)</t>
  </si>
  <si>
    <t>Dolní rámová příčel, základy pod křídli. Beton C30/37 - XF3, XA2.</t>
  </si>
  <si>
    <t>47,480*0,5=23,740 [A]</t>
  </si>
  <si>
    <t>272365</t>
  </si>
  <si>
    <t>VÝZTUŽ ZÁKLADŮ Z OCELI 10505, B500B</t>
  </si>
  <si>
    <t>Výztuž dolní rámové příčle a základů křídel z oceli B500 B. Množství 150 kg/m3.</t>
  </si>
  <si>
    <t>47,480*0,5*0,15=3,561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</si>
  <si>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</si>
  <si>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28999</t>
  </si>
  <si>
    <t>OPLÁŠTĚNÍ (ZPEVNĚNÍ) Z FÓLIE</t>
  </si>
  <si>
    <t>Těsnící fólie přechodových oblastí. Pevnost fólie mn. 20 kN/m, protažení min. 20 % v obou směrech.</t>
  </si>
  <si>
    <t>4,0*6,0+4,0*(6,0+6,8)/2=49,600 [A]</t>
  </si>
  <si>
    <t>Položka zahrnuje:  
- dodávku předepsané fólie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</si>
  <si>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</si>
  <si>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31717</t>
  </si>
  <si>
    <t>KOVOVÉ KONSTRUKCE PRO KOTVENÍ ŘÍMSY</t>
  </si>
  <si>
    <t>KG</t>
  </si>
  <si>
    <t>Kotvy říms. Kotvy do vývrtu v nosné konstrukci a na křídlech. Hmotnost jedné kotvy 6,0 kg. Kotvy po 1,0 m. Položka zahrnuje i lepcící tmel.</t>
  </si>
  <si>
    <t>(7+9)*6,0=96,000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</si>
  <si>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</si>
  <si>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</si>
  <si>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 (B37)</t>
  </si>
  <si>
    <t>Monolitické římsy. Položka obsahuje i provedení vyznačení letopočtu výstavby mostu vlisem do betonu.</t>
  </si>
  <si>
    <t>0,35*(7,91+10,0)=6,269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</si>
  <si>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</si>
  <si>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</si>
  <si>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</si>
  <si>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Betonářská výztuž říms. Množství 175 kg/m3.</t>
  </si>
  <si>
    <t>0,35*(7,91+10,0)*0,175=1,097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</si>
  <si>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</si>
  <si>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333325</t>
  </si>
  <si>
    <t>MOSTNÍ OPĚRY A KŘÍDLA ZE ŽELEZOVÉHO BETONU DO C30/37 (B37)</t>
  </si>
  <si>
    <t>Rámové stojky a křídla. Beton C30/37 - XF2, XD1. Včetně prostupů drenážního potrubí křídly na odtokové straně.</t>
  </si>
  <si>
    <t>O1: 
-stojka: 0,3*7,0*1,82=3,822 [A] 
-křídla: (1,95*2,35+2,95*2,45)*0,5=5,905 [B] 
O2: 
-stojka: 0,3*7,0*1,85=3,885 [C] 
-křídla: (1,89*2,25+2,95*2,4)*0,5=5,666 [D] 
Celkem: A+B+C+D=19,278 [E]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</si>
  <si>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</si>
  <si>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23</t>
  </si>
  <si>
    <t>333365</t>
  </si>
  <si>
    <t>VÝZTUŽ MOSTNÍCH OPĚR A KŘÍDEL Z OCELI 10505, B500B</t>
  </si>
  <si>
    <t>Betonářská výzutuž rámových stojek a křídel. Množství 175 kg/m3.</t>
  </si>
  <si>
    <t>O1: 
-stojka: 0,3*7,0*1,82=3,822 [A] 
-křídla: (1,95*2,35+2,95*2,45)*0,5=5,905 [B] 
O2: 
-stojka: 0,3*7,0*1,85=3,885 [C] 
-křídla: (1,89*2,25+2,95*2,4)*0,5=5,666 [D] 
Celkem: (A+B+C+D)*0,175=3,374 [E]</t>
  </si>
  <si>
    <t>Vodorovné konstrukce</t>
  </si>
  <si>
    <t>24</t>
  </si>
  <si>
    <t>421325</t>
  </si>
  <si>
    <t>MOSTNÍ NOSNÉ DESKOVÉ KONSTRUKCE ZE ŽELEZOBETONU C30/37</t>
  </si>
  <si>
    <t>Horní rámová příčel. Beton C30/37 - XF2, XD1.</t>
  </si>
  <si>
    <t>1,36*7,0=9,520 [A]</t>
  </si>
  <si>
    <t>25</t>
  </si>
  <si>
    <t>421365</t>
  </si>
  <si>
    <t>VÝZTUŽ MOSTNÍ DESKOVÉ KONSTRUKCE Z OCELI 10505, B500B</t>
  </si>
  <si>
    <t>Výztuž horní rámové příčle. Množství 175 kg/m3.</t>
  </si>
  <si>
    <t>1,36*7,0*0,175=1,666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</si>
  <si>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</si>
  <si>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26</t>
  </si>
  <si>
    <t>43111</t>
  </si>
  <si>
    <t>SCHODIŠŤ KONSTR Z DÍLCŮ BETON</t>
  </si>
  <si>
    <t>Schodiště z prefabrikovaných stupňů. Beton C30/37 - XF4.</t>
  </si>
  <si>
    <t>0,5*0,75*0,18*11=0,743 [A]</t>
  </si>
  <si>
    <t>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</si>
  <si>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27</t>
  </si>
  <si>
    <t>451312</t>
  </si>
  <si>
    <t>PODKLADNÍ A VÝPLŇOVÉ VRSTVY Z PROSTÉHO BETONU C12/15</t>
  </si>
  <si>
    <t>Podkladní beton pod základy spodní stavby C12/15 - X0. Tl. podkladního betonu 150 mm.</t>
  </si>
  <si>
    <t>53,600*0,15=8,040 [A]</t>
  </si>
  <si>
    <t>28</t>
  </si>
  <si>
    <t>Podkladní bloky pod drenáž za rubem opěr. Beton C8/10n.</t>
  </si>
  <si>
    <t>2*1,0*0,3*6,0=3,600 [A]</t>
  </si>
  <si>
    <t>29</t>
  </si>
  <si>
    <t>451314</t>
  </si>
  <si>
    <t>PODKLADNÍ A VÝPLŇOVÉ VRSTVY Z PROSTÉHO BETONU C25/30</t>
  </si>
  <si>
    <t>Podkladní beton pod schodiště. Podkladní beton pod dlažby z lomového kamene, tl. 150 mm. Výplňový beton pod dlažbou koryta pod pod mostem. Beton C25/30n - XF3.</t>
  </si>
  <si>
    <t>Podkladní beton pod schodiště: 1,200*0,75=0,900 [A] 
Dlažba:((13,5+13,5)*1,4+3,7*9,9)*0,1=7,443 [B] 
Přechody říms:(2,71+2,26+2,67+2,39)*0,1=1,003 [C] 
Podkladní beton pod odv. žlábkem: 4,0*0,7*0,2=0,560 [D] 
Výplňový beton pod mostem: 1,5*7,0=10,500 [E] 
Celkem: A+B+C+D+E=20,406 [F]</t>
  </si>
  <si>
    <t>30</t>
  </si>
  <si>
    <t>45157</t>
  </si>
  <si>
    <t>PODKLADNÍ A VÝPLŇOVÉ VRSTVY Z KAMENIVA TĚŽENÉHO</t>
  </si>
  <si>
    <t>Ochranný obsyp těsnící fólie přechodových oblastí ze štěrkopísku. Vrstvy 150 + 150 mm.</t>
  </si>
  <si>
    <t>2*0,15*(4,0*6,0+4,0*(6,0+6,8)/2)=14,880 [A]</t>
  </si>
  <si>
    <t>31</t>
  </si>
  <si>
    <t>Podsyp betonového lože pod dlažbou ze stěrkodrti frakce 0/16 tlouštky 100 mm.</t>
  </si>
  <si>
    <t>Dlažba:((13,5+13,5)*1,4+3,7*(9,9-7,0))*0,1=4,853 [A] 
Přechody říms:(2,71+2,26+2,67+2,39)*0,1=1,003 [B] 
Celkem: A+B=5,856 [C]</t>
  </si>
  <si>
    <t>32</t>
  </si>
  <si>
    <t>45852</t>
  </si>
  <si>
    <t>VÝPLŇ ZA OPĚRAMI A ZDMI Z KAMENIVA DRCENÉHO</t>
  </si>
  <si>
    <t>Samostatný přechodový klín dle ČSN 73 6244 ze štěrkodrti. ŠD 0-32 (hutněno na Id=0,85).</t>
  </si>
  <si>
    <t>2*3,0*7,0=42,000 [A]</t>
  </si>
  <si>
    <t>33</t>
  </si>
  <si>
    <t>465512</t>
  </si>
  <si>
    <t>DLAŽBY Z LOMOVÉHO KAMENE NA MC</t>
  </si>
  <si>
    <t>Dlažby z lomového kamene do betonového lože (viz. pol. 451314). Tloušťka 200 mm.</t>
  </si>
  <si>
    <t>Dlažba:((13,5+13,5)*1,4+3,7*9,9)*0,2=14,886 [A] 
Přechody říms:(2,71+2,26+2,67+2,39)*0,2=2,006 [B] 
Celkem: A+B=16,892 [C]</t>
  </si>
  <si>
    <t>položka zahrnuje: 
- nutné zemní práce (svahování, úpravu pláně a pod.) 
- zřízení spojovací vrstvy  
- zřízení lože dlažby z cementové malty předepsané kvality a předepsané tloušťky 
- dodávku a položení dlažby z lomového kamene do předepsaného tvaru 
- spárování, těsnění, tmelení a vyplnění spar MC případně s vyklínováním  
- úprava povrchu pro odvedení srážkové vody 
- nezahrnuje podklad pod dlažbu, vykazuje se samostatně položkami SD 45</t>
  </si>
  <si>
    <t>34</t>
  </si>
  <si>
    <t>2*6,0*4,1=49,200 [A]</t>
  </si>
  <si>
    <t>35</t>
  </si>
  <si>
    <t>Asfaltový beton pro obrusné vrstvy na mostě. Tl. 40 mm. Ochrana izolace nosné konstrukce v tl. 40 mm.</t>
  </si>
  <si>
    <t>Obrusná vrstva vozovky: 0,04*6,0*4,1=0,984 [A] 
Ochranná izolace na mostě: 0,04*6,0*4,1=0,984 [B] 
Celkem: A+B=1,968 [C]</t>
  </si>
  <si>
    <t>36</t>
  </si>
  <si>
    <t>Asfaltový beton pro ložné vrstvy na mostě. Tl. 50 mm.</t>
  </si>
  <si>
    <t>0,05*6,0*4,1=1,230 [A]</t>
  </si>
  <si>
    <t>Přidružená stavební výroba</t>
  </si>
  <si>
    <t>37</t>
  </si>
  <si>
    <t>711412</t>
  </si>
  <si>
    <t>IZOLACE MOSTOVEK CELOPLOŠNÁ ASFALTOVÝMI PÁSY</t>
  </si>
  <si>
    <t>Izolace nosné konstrukce. Izolace je přetažena na rub opěr s přesahem 300 mm pod drenáž rubu opěr a 500 mm na ruby křídel. V položce nejsou vykázány přesahy asfaltových pásů.</t>
  </si>
  <si>
    <t>7,0*(4,1+2*1,65)+4*1,65*0,5=55,100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</si>
  <si>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</si>
  <si>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38</t>
  </si>
  <si>
    <t>711502</t>
  </si>
  <si>
    <t>OCHRANA IZOLACE NA POVRCHU ASFALTOVÝMI PÁSY</t>
  </si>
  <si>
    <t>Ochrana izolace nosné konstrukce pod římsami. Vyztužený asfaltový pás. Přesah 200 mm před obrubníkovou část římsy.</t>
  </si>
  <si>
    <t>2*(0,5+0,2)*4.1=5,740 [A]</t>
  </si>
  <si>
    <t>položka zahrnuje: 
- dodání  předepsaného ochranného materiálu 
- zřízení ochrany izolace</t>
  </si>
  <si>
    <t>39</t>
  </si>
  <si>
    <t>711509</t>
  </si>
  <si>
    <t>OCHRANA IZOLACE NA POVRCHU TEXTILIÍ</t>
  </si>
  <si>
    <t>Ochrana izolace nátěry. Geotextilie min. 600 g/m2. V mostním otvoru bude použito  min. 2x 600 g/m2.</t>
  </si>
  <si>
    <t>(2*3,5+5,0)*7,0+8,500+9,500+6,000+6,000+3,9*(2,2+2,0+3,0+3,0)=153,780 [A]</t>
  </si>
  <si>
    <t>40</t>
  </si>
  <si>
    <t>78382</t>
  </si>
  <si>
    <t>NÁTĚRY BETON KONSTR TYP S2 (OS-B)</t>
  </si>
  <si>
    <t>Ochranný nátěr bočních líců nosné konstrukce s přetažením na spodní líc nosné konstrukce a na křídlech.</t>
  </si>
  <si>
    <t>V místě pod nosnou konstrukcí: (0,37+0,3+2*(0,1+0,03+0,15))*3,5=4,305 [A] 
V místě na křídlech: 0,39*(3,25+3,25+2,2+2,25)=4,271 [B] 
Celkem: A+B=8,576 [C]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</si>
  <si>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</si>
  <si>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41</t>
  </si>
  <si>
    <t>78383</t>
  </si>
  <si>
    <t>NÁTĚRY BETON KONSTR TYP S4 (OS-C)</t>
  </si>
  <si>
    <t>Ochranný nátěr obrubníkové části římsy. Rozsah nátěrů od krytu vozovky s přetažením 150 mm za hranu obrubníkové části.</t>
  </si>
  <si>
    <t>(0,15+0,15)*(5,83+2,22+10,0)=5,415 [A]</t>
  </si>
  <si>
    <t>Potrubí</t>
  </si>
  <si>
    <t>42</t>
  </si>
  <si>
    <t>87533</t>
  </si>
  <si>
    <t>POTRUBÍ DREN Z TRUB PLAST DN DO 150MM</t>
  </si>
  <si>
    <t>Drenáž za rubem opěr DN 150. Položka obsahuje i odbočku pro vyústění dříkem rámové stojky.</t>
  </si>
  <si>
    <t>2*(6,0+0,3)=12,600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</si>
  <si>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</si>
  <si>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43</t>
  </si>
  <si>
    <t>87634</t>
  </si>
  <si>
    <t>CHRÁNIČKY Z TRUB PLASTOVÝCH DN DO 200MM</t>
  </si>
  <si>
    <t>Chránička pro vyvedení drenážního potrubí před líc rámové stojky.</t>
  </si>
  <si>
    <t>2*0,3=0,600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</si>
  <si>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</si>
  <si>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44</t>
  </si>
  <si>
    <t>9113B1</t>
  </si>
  <si>
    <t>SVODIDLO OCEL SILNIČ JEDNOSTR, ÚROVEŇ ZADRŽ H1 -DODÁVKA A MONTÁŽ</t>
  </si>
  <si>
    <t>Ukončení svodidla před a za mostem, včetně výškových náběhů.</t>
  </si>
  <si>
    <t>Levá strana: 
6,5+9,0=15,500 [A] 
Pravá strana: 
9,5+6,5=16,000 [B] 
Celkem: A+B=31,500 [C]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</si>
  <si>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</si>
  <si>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45</t>
  </si>
  <si>
    <t>9117C1</t>
  </si>
  <si>
    <t>SVOD OCEL ZÁBRADEL ÚROVEŇ ZADRŽ H2 - DODÁVKA A MONTÁŽ</t>
  </si>
  <si>
    <t>Zábradlení svodidlo. Minimální úroveň zadržení H2. Minimální výška horního madla zábradlí 1,1 m.</t>
  </si>
  <si>
    <t>Levá římsa: 
8=8,000 [A] 
Pravá římsa: 
10=10,000 [B] 
Celkem: A+B=18,000 [C]</t>
  </si>
  <si>
    <t>položka zahrnuje: 
- kompletní dodávku všech dílů ocelového svodidla s předepsanou povrchovou úpravou včetně spojovacích a diltačních prvků 
- montáž a osazení svodidla, kotvení, t.j. kotevní desky, šrouby z nerez oceli, vrty a zálivku, pokud zadávací dokumentace nestanoví jinak, případné nivelační hmoty pod kotevní desky 
- přechod na jiný typ svodidla nebo přes mostní závěr 
- ochranu proti bludným proudům a vývody pro jejich měření 
nezahrnuje odrazky nebo retroreflexní fólie</t>
  </si>
  <si>
    <t>46</t>
  </si>
  <si>
    <t>91355</t>
  </si>
  <si>
    <t>EVIDENČNÍ ČÍSLO MOSTU</t>
  </si>
  <si>
    <t>KUS</t>
  </si>
  <si>
    <t>Tabulka s evidenčním číselm mostu. Značky budou osazeny na samostatných sloupcích v předpolích mostu.</t>
  </si>
  <si>
    <t>2=2,000 [A]</t>
  </si>
  <si>
    <t>položka zahrnuje štítek s evidenčním číslem mostu, sloupek dopravní značky včetně osazení a nutných zemních prací a zabetonování</t>
  </si>
  <si>
    <t>47</t>
  </si>
  <si>
    <t>914113</t>
  </si>
  <si>
    <t>DOPRAVNÍ ZNAČKY ZÁKLADNÍ VELIKOSTI OCELOVÉ NEREFLEXNÍ - DEMONTÁŽ</t>
  </si>
  <si>
    <t>Odstranění svislého dopravního značení B13 (12 t) včetně dodatkových tabulek E5. Včetně sloupků.</t>
  </si>
  <si>
    <t>4=4,000 [A]</t>
  </si>
  <si>
    <t>Položka zahrnuje odstranění, demontáž a odklizení materiálu s odvozem na předepsané místo</t>
  </si>
  <si>
    <t>48</t>
  </si>
  <si>
    <t>917223</t>
  </si>
  <si>
    <t>SILNIČNÍ A CHODNÍKOVÉ OBRUBY Z BETONOVÝCH OBRUBNÍKŮ ŠÍŘ 100MM</t>
  </si>
  <si>
    <t>Silniční obrubníky lemující dlažbu z lomového kamene v terénu a lemující revizní schodiště.</t>
  </si>
  <si>
    <t>1,5+2,5+1,3+2,5+1,5+2,5+1,5+2,5+2*1,4*2,7=23,360 [A]</t>
  </si>
  <si>
    <t>Položka zahrnuje: 
dodání a pokládku betonových obrubníků o rozměrech předepsaných zadávací dokumentací 
betonové lože i boční betonovou opěrku.</t>
  </si>
  <si>
    <t>49</t>
  </si>
  <si>
    <t>917224</t>
  </si>
  <si>
    <t>SILNIČNÍ A CHODNÍKOVÉ OBRUBY Z BETONOVÝCH OBRUBNÍKŮ ŠÍŘ 150MM</t>
  </si>
  <si>
    <t>Silniční obrubníky tvořící přechod ze římsy do zpevněné krajnice ve styku s vozovkou. Beton min. chemická odolnost XF4.</t>
  </si>
  <si>
    <t>4*2,0=8,000 [A]</t>
  </si>
  <si>
    <t>50</t>
  </si>
  <si>
    <t>Provednení řezaných spár v krytu asfaltové vozovky. Spára 40x20 mm. Jedná se o spáry na koncích nosné konstruce.</t>
  </si>
  <si>
    <t>51</t>
  </si>
  <si>
    <t>Těsnění řezaných spar na koncích nosné konstrukce a těsnění spar mezi krytem vozovky a římsou.</t>
  </si>
  <si>
    <t>(2*6,0+2*(10,0+5,83+2,22))*0,02*0,04=0,038 [A]</t>
  </si>
  <si>
    <t>52</t>
  </si>
  <si>
    <t>935212</t>
  </si>
  <si>
    <t>PŘÍKOPOVÉ ŽLABY Z BETON TVÁRNIC ŠÍŘ DO 600MM DO BETONU TL 100MM</t>
  </si>
  <si>
    <t>Napojení stávajícho přkopu před mostem na pravé straně do prostoru pod mostem. Včetně napojení na předchozí úsek.</t>
  </si>
  <si>
    <t>6,0=6,000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</si>
  <si>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</si>
  <si>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53</t>
  </si>
  <si>
    <t>96611</t>
  </si>
  <si>
    <t>BOURÁNÍ KONSTRUKCÍ Z BETONOVÝCH DÍLCŮ</t>
  </si>
  <si>
    <t>Odstranění provizorní betonové trouby z mostního otvoru. DN 600. Včetně dopravy.</t>
  </si>
  <si>
    <t>(0,6*0,6-0,4*0,4)*3,14/4*5,7=0,895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</si>
  <si>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</si>
  <si>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54</t>
  </si>
  <si>
    <t>96613R</t>
  </si>
  <si>
    <t>BOURÁNÍ KONSTRUKCÍ Z KAMENE NA MC</t>
  </si>
  <si>
    <t>Bourání kamenné klenby, kamenných opěr, základů a křídel. Položka obsahuje dopravu na řízenou skládku.</t>
  </si>
  <si>
    <t>Klenba: 
1,600*5,7=9,120 [A] 
Opěry včetně základů (odhadnutý množství): 
(2,000+2,000)*5,7=22,800 [B] 
Křídla 
20,000=20,000 [C] 
Čelní zdi: 
2*0,5*5,0*2,0=10,000 [D] 
Celkem: A+B+C+D=61,920 [E]</t>
  </si>
  <si>
    <t>55</t>
  </si>
  <si>
    <t>96616</t>
  </si>
  <si>
    <t>BOURÁNÍ KONSTRUKCÍ ZE ŽELEZOBETONU</t>
  </si>
  <si>
    <t>Odrstranění říms. Poplatky za skládku vykázány v pol.č. 014112 B.</t>
  </si>
  <si>
    <t>Pravá římsa: 
0,300*5,0=1,500 [A] 
Levá římsa: 
0,300*5,0=1,500 [B] 
Celkem: A+B=3,000 [C]</t>
  </si>
  <si>
    <t>56</t>
  </si>
  <si>
    <t>96718</t>
  </si>
  <si>
    <t>VYBOURÁNÍ ČÁSTÍ KONSTRUKCÍ KOVOVÝCH</t>
  </si>
  <si>
    <t>Demontáž stávajícího zábradlí na mostě včetně odvozu. Zábardlí z trubek 51/2,6 mm (3,1 kg/m) výšky 1,1 m. 
Povinný odkup zhotovitelem stavby. Povinný odkup zhotovitelem.</t>
  </si>
  <si>
    <t>Sloupky: (3+4)*1,1*0,0031=0,024 [A] 
Madla: 2*(2+3)*2,0*0,0031=0,062 [B] 
Celkem: A+B=0,086 [C]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</si>
  <si>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</si>
  <si>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57</t>
  </si>
  <si>
    <t>97817R</t>
  </si>
  <si>
    <t>ODSTRANĚNÍ MOSTNÍ IZOLACE</t>
  </si>
  <si>
    <t>Odstranění původní mostní izolace včetně dopravy. Poplatky za skládku vykázány v pol. č. 014132.</t>
  </si>
  <si>
    <t>6,0*5,6=33,600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</si>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</sst>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28575"/>
          <a:ext cx="1333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 t="s">
        <v>0</v>
      </c>
      <c r="C1" s="1"/>
      <c r="D1" s="1"/>
      <c r="E1" s="1"/>
    </row>
    <row r="2" spans="1:5" ht="12.75" customHeight="1">
      <c r="A2" s="33"/>
      <c r="B2" s="34" t="s">
        <v>1</v>
      </c>
      <c r="C2" s="1"/>
      <c r="D2" s="1"/>
      <c r="E2" s="1"/>
    </row>
    <row r="3" spans="1:5" ht="20.1" customHeight="1">
      <c r="A3" s="33"/>
      <c r="B3" s="33"/>
      <c r="C3" s="1"/>
      <c r="D3" s="1"/>
      <c r="E3" s="1"/>
    </row>
    <row r="4" spans="1:5" ht="20.1" customHeight="1">
      <c r="A4" s="1"/>
      <c r="B4" s="35" t="s">
        <v>2</v>
      </c>
      <c r="C4" s="33"/>
      <c r="D4" s="33"/>
      <c r="E4" s="1"/>
    </row>
    <row r="5" spans="1:5" ht="12.75" customHeight="1">
      <c r="A5" s="1"/>
      <c r="B5" s="33" t="s">
        <v>3</v>
      </c>
      <c r="C5" s="33"/>
      <c r="D5" s="33"/>
      <c r="E5" s="1"/>
    </row>
    <row r="6" spans="1:5" ht="12.75" customHeight="1">
      <c r="A6" s="1"/>
      <c r="B6" s="3" t="s">
        <v>4</v>
      </c>
      <c r="C6" s="6">
        <f>SUM(C10:C12)</f>
        <v>0</v>
      </c>
      <c r="D6" s="1"/>
      <c r="E6" s="1"/>
    </row>
    <row r="7" spans="1:5" ht="12.75" customHeight="1">
      <c r="A7" s="1"/>
      <c r="B7" s="3" t="s">
        <v>5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24</v>
      </c>
      <c r="B10" s="15" t="s">
        <v>25</v>
      </c>
      <c r="C10" s="16">
        <f>'SO 000'!I3</f>
        <v>0</v>
      </c>
      <c r="D10" s="16">
        <f>'SO 000'!O2</f>
        <v>0</v>
      </c>
      <c r="E10" s="16">
        <f>C10+D10</f>
        <v>0</v>
      </c>
    </row>
    <row r="11" spans="1:5" ht="12.75" customHeight="1">
      <c r="A11" s="15" t="s">
        <v>108</v>
      </c>
      <c r="B11" s="15" t="s">
        <v>109</v>
      </c>
      <c r="C11" s="16">
        <f>'SO 101'!I3</f>
        <v>0</v>
      </c>
      <c r="D11" s="16">
        <f>'SO 101'!O2</f>
        <v>0</v>
      </c>
      <c r="E11" s="16">
        <f>C11+D11</f>
        <v>0</v>
      </c>
    </row>
    <row r="12" spans="1:5" ht="12.75" customHeight="1">
      <c r="A12" s="15" t="s">
        <v>213</v>
      </c>
      <c r="B12" s="15" t="s">
        <v>214</v>
      </c>
      <c r="C12" s="16">
        <f>'SO 201'!I3</f>
        <v>0</v>
      </c>
      <c r="D12" s="16">
        <f>'SO 201'!O2</f>
        <v>0</v>
      </c>
      <c r="E12" s="16">
        <f>C12+D12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0+O8+O45+O50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24</v>
      </c>
      <c r="I3" s="32">
        <f>0+I8+I45+I50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7" t="s">
        <v>24</v>
      </c>
      <c r="D4" s="38"/>
      <c r="E4" s="13" t="s">
        <v>25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9" t="s">
        <v>26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19.1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38.25">
      <c r="A10" s="26" t="s">
        <v>50</v>
      </c>
      <c r="E10" s="27" t="s">
        <v>51</v>
      </c>
    </row>
    <row r="11" spans="1:5" ht="12.75">
      <c r="A11" s="28" t="s">
        <v>52</v>
      </c>
      <c r="E11" s="29" t="s">
        <v>53</v>
      </c>
    </row>
    <row r="12" spans="1:5" ht="12.75">
      <c r="A12" t="s">
        <v>54</v>
      </c>
      <c r="E12" s="27" t="s">
        <v>55</v>
      </c>
    </row>
    <row r="13" spans="1:16" ht="12.75">
      <c r="A13" s="17" t="s">
        <v>45</v>
      </c>
      <c r="B13" s="21" t="s">
        <v>23</v>
      </c>
      <c r="C13" s="21" t="s">
        <v>56</v>
      </c>
      <c r="D13" s="17" t="s">
        <v>47</v>
      </c>
      <c r="E13" s="22" t="s">
        <v>57</v>
      </c>
      <c r="F13" s="23" t="s">
        <v>49</v>
      </c>
      <c r="G13" s="24">
        <v>19.1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23</v>
      </c>
    </row>
    <row r="14" spans="1:5" ht="25.5">
      <c r="A14" s="26" t="s">
        <v>50</v>
      </c>
      <c r="E14" s="27" t="s">
        <v>58</v>
      </c>
    </row>
    <row r="15" spans="1:5" ht="12.75">
      <c r="A15" s="28" t="s">
        <v>52</v>
      </c>
      <c r="E15" s="29" t="s">
        <v>53</v>
      </c>
    </row>
    <row r="16" spans="1:5" ht="12.75">
      <c r="A16" t="s">
        <v>54</v>
      </c>
      <c r="E16" s="27" t="s">
        <v>55</v>
      </c>
    </row>
    <row r="17" spans="1:16" ht="12.75">
      <c r="A17" s="17" t="s">
        <v>45</v>
      </c>
      <c r="B17" s="21" t="s">
        <v>22</v>
      </c>
      <c r="C17" s="21" t="s">
        <v>59</v>
      </c>
      <c r="D17" s="17" t="s">
        <v>47</v>
      </c>
      <c r="E17" s="22" t="s">
        <v>60</v>
      </c>
      <c r="F17" s="23" t="s">
        <v>61</v>
      </c>
      <c r="G17" s="24">
        <v>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23</v>
      </c>
    </row>
    <row r="18" spans="1:5" ht="12.75">
      <c r="A18" s="26" t="s">
        <v>50</v>
      </c>
      <c r="E18" s="27" t="s">
        <v>62</v>
      </c>
    </row>
    <row r="19" spans="1:5" ht="12.75">
      <c r="A19" s="28" t="s">
        <v>52</v>
      </c>
      <c r="E19" s="29" t="s">
        <v>63</v>
      </c>
    </row>
    <row r="20" spans="1:5" ht="12.75">
      <c r="A20" t="s">
        <v>54</v>
      </c>
      <c r="E20" s="27" t="s">
        <v>55</v>
      </c>
    </row>
    <row r="21" spans="1:16" ht="12.75">
      <c r="A21" s="17" t="s">
        <v>45</v>
      </c>
      <c r="B21" s="21" t="s">
        <v>33</v>
      </c>
      <c r="C21" s="21" t="s">
        <v>64</v>
      </c>
      <c r="D21" s="17" t="s">
        <v>47</v>
      </c>
      <c r="E21" s="22" t="s">
        <v>65</v>
      </c>
      <c r="F21" s="23" t="s">
        <v>49</v>
      </c>
      <c r="G21" s="24">
        <v>10.8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23</v>
      </c>
    </row>
    <row r="22" spans="1:5" ht="25.5">
      <c r="A22" s="26" t="s">
        <v>50</v>
      </c>
      <c r="E22" s="27" t="s">
        <v>66</v>
      </c>
    </row>
    <row r="23" spans="1:5" ht="12.75">
      <c r="A23" s="28" t="s">
        <v>52</v>
      </c>
      <c r="E23" s="29" t="s">
        <v>67</v>
      </c>
    </row>
    <row r="24" spans="1:5" ht="12.75">
      <c r="A24" t="s">
        <v>54</v>
      </c>
      <c r="E24" s="27" t="s">
        <v>55</v>
      </c>
    </row>
    <row r="25" spans="1:16" ht="12.75">
      <c r="A25" s="17" t="s">
        <v>45</v>
      </c>
      <c r="B25" s="21" t="s">
        <v>35</v>
      </c>
      <c r="C25" s="21" t="s">
        <v>68</v>
      </c>
      <c r="D25" s="17" t="s">
        <v>47</v>
      </c>
      <c r="E25" s="22" t="s">
        <v>69</v>
      </c>
      <c r="F25" s="23" t="s">
        <v>61</v>
      </c>
      <c r="G25" s="24">
        <v>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23</v>
      </c>
    </row>
    <row r="26" spans="1:5" ht="12.75">
      <c r="A26" s="26" t="s">
        <v>50</v>
      </c>
      <c r="E26" s="27" t="s">
        <v>70</v>
      </c>
    </row>
    <row r="27" spans="1:5" ht="12.75">
      <c r="A27" s="28" t="s">
        <v>52</v>
      </c>
      <c r="E27" s="29" t="s">
        <v>63</v>
      </c>
    </row>
    <row r="28" spans="1:5" ht="12.75">
      <c r="A28" t="s">
        <v>54</v>
      </c>
      <c r="E28" s="27" t="s">
        <v>55</v>
      </c>
    </row>
    <row r="29" spans="1:16" ht="12.75">
      <c r="A29" s="17" t="s">
        <v>45</v>
      </c>
      <c r="B29" s="21" t="s">
        <v>37</v>
      </c>
      <c r="C29" s="21" t="s">
        <v>71</v>
      </c>
      <c r="D29" s="17" t="s">
        <v>47</v>
      </c>
      <c r="E29" s="22" t="s">
        <v>72</v>
      </c>
      <c r="F29" s="23" t="s">
        <v>49</v>
      </c>
      <c r="G29" s="24">
        <v>10.8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23</v>
      </c>
    </row>
    <row r="30" spans="1:5" ht="25.5">
      <c r="A30" s="26" t="s">
        <v>50</v>
      </c>
      <c r="E30" s="27" t="s">
        <v>73</v>
      </c>
    </row>
    <row r="31" spans="1:5" ht="12.75">
      <c r="A31" s="28" t="s">
        <v>52</v>
      </c>
      <c r="E31" s="29" t="s">
        <v>67</v>
      </c>
    </row>
    <row r="32" spans="1:5" ht="12.75">
      <c r="A32" t="s">
        <v>54</v>
      </c>
      <c r="E32" s="27" t="s">
        <v>55</v>
      </c>
    </row>
    <row r="33" spans="1:16" ht="12.75">
      <c r="A33" s="17" t="s">
        <v>45</v>
      </c>
      <c r="B33" s="21" t="s">
        <v>74</v>
      </c>
      <c r="C33" s="21" t="s">
        <v>75</v>
      </c>
      <c r="D33" s="17" t="s">
        <v>47</v>
      </c>
      <c r="E33" s="22" t="s">
        <v>76</v>
      </c>
      <c r="F33" s="23" t="s">
        <v>61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23</v>
      </c>
    </row>
    <row r="34" spans="1:5" ht="12.75">
      <c r="A34" s="26" t="s">
        <v>50</v>
      </c>
      <c r="E34" s="27" t="s">
        <v>77</v>
      </c>
    </row>
    <row r="35" spans="1:5" ht="12.75">
      <c r="A35" s="28" t="s">
        <v>52</v>
      </c>
      <c r="E35" s="29" t="s">
        <v>63</v>
      </c>
    </row>
    <row r="36" spans="1:5" ht="12.75">
      <c r="A36" t="s">
        <v>54</v>
      </c>
      <c r="E36" s="27" t="s">
        <v>78</v>
      </c>
    </row>
    <row r="37" spans="1:16" ht="12.75">
      <c r="A37" s="17" t="s">
        <v>45</v>
      </c>
      <c r="B37" s="21" t="s">
        <v>79</v>
      </c>
      <c r="C37" s="21" t="s">
        <v>80</v>
      </c>
      <c r="D37" s="17" t="s">
        <v>47</v>
      </c>
      <c r="E37" s="22" t="s">
        <v>81</v>
      </c>
      <c r="F37" s="23" t="s">
        <v>61</v>
      </c>
      <c r="G37" s="24">
        <v>1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23</v>
      </c>
    </row>
    <row r="38" spans="1:5" ht="38.25">
      <c r="A38" s="26" t="s">
        <v>50</v>
      </c>
      <c r="E38" s="27" t="s">
        <v>82</v>
      </c>
    </row>
    <row r="39" spans="1:5" ht="12.75">
      <c r="A39" s="28" t="s">
        <v>52</v>
      </c>
      <c r="E39" s="29" t="s">
        <v>63</v>
      </c>
    </row>
    <row r="40" spans="1:5" ht="38.25">
      <c r="A40" t="s">
        <v>54</v>
      </c>
      <c r="E40" s="27" t="s">
        <v>83</v>
      </c>
    </row>
    <row r="41" spans="1:16" ht="12.75">
      <c r="A41" s="17" t="s">
        <v>45</v>
      </c>
      <c r="B41" s="21" t="s">
        <v>40</v>
      </c>
      <c r="C41" s="21" t="s">
        <v>84</v>
      </c>
      <c r="D41" s="17" t="s">
        <v>47</v>
      </c>
      <c r="E41" s="22" t="s">
        <v>85</v>
      </c>
      <c r="F41" s="23" t="s">
        <v>61</v>
      </c>
      <c r="G41" s="24">
        <v>1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23</v>
      </c>
    </row>
    <row r="42" spans="1:5" ht="12.75">
      <c r="A42" s="26" t="s">
        <v>50</v>
      </c>
      <c r="E42" s="27" t="s">
        <v>86</v>
      </c>
    </row>
    <row r="43" spans="1:5" ht="12.75">
      <c r="A43" s="28" t="s">
        <v>52</v>
      </c>
      <c r="E43" s="29" t="s">
        <v>87</v>
      </c>
    </row>
    <row r="44" spans="1:5" ht="12.75">
      <c r="A44" t="s">
        <v>54</v>
      </c>
      <c r="E44" s="27" t="s">
        <v>78</v>
      </c>
    </row>
    <row r="45" spans="1:18" ht="12.75" customHeight="1">
      <c r="A45" s="5" t="s">
        <v>43</v>
      </c>
      <c r="B45" s="5"/>
      <c r="C45" s="30" t="s">
        <v>29</v>
      </c>
      <c r="D45" s="5"/>
      <c r="E45" s="19" t="s">
        <v>88</v>
      </c>
      <c r="F45" s="5"/>
      <c r="G45" s="5"/>
      <c r="H45" s="5"/>
      <c r="I45" s="31">
        <f>0+Q45</f>
        <v>0</v>
      </c>
      <c r="O45">
        <f>0+R45</f>
        <v>0</v>
      </c>
      <c r="Q45">
        <f>0+I46</f>
        <v>0</v>
      </c>
      <c r="R45">
        <f>0+O46</f>
        <v>0</v>
      </c>
    </row>
    <row r="46" spans="1:16" ht="12.75">
      <c r="A46" s="17" t="s">
        <v>45</v>
      </c>
      <c r="B46" s="21" t="s">
        <v>42</v>
      </c>
      <c r="C46" s="21" t="s">
        <v>89</v>
      </c>
      <c r="D46" s="17" t="s">
        <v>47</v>
      </c>
      <c r="E46" s="22" t="s">
        <v>90</v>
      </c>
      <c r="F46" s="23" t="s">
        <v>91</v>
      </c>
      <c r="G46" s="24">
        <v>180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23</v>
      </c>
    </row>
    <row r="47" spans="1:5" ht="38.25">
      <c r="A47" s="26" t="s">
        <v>50</v>
      </c>
      <c r="E47" s="27" t="s">
        <v>92</v>
      </c>
    </row>
    <row r="48" spans="1:5" ht="12.75">
      <c r="A48" s="28" t="s">
        <v>52</v>
      </c>
      <c r="E48" s="29" t="s">
        <v>93</v>
      </c>
    </row>
    <row r="49" spans="1:5" ht="63.75">
      <c r="A49" t="s">
        <v>54</v>
      </c>
      <c r="E49" s="27" t="s">
        <v>94</v>
      </c>
    </row>
    <row r="50" spans="1:18" ht="12.75" customHeight="1">
      <c r="A50" s="5" t="s">
        <v>43</v>
      </c>
      <c r="B50" s="5"/>
      <c r="C50" s="30" t="s">
        <v>35</v>
      </c>
      <c r="D50" s="5"/>
      <c r="E50" s="19" t="s">
        <v>95</v>
      </c>
      <c r="F50" s="5"/>
      <c r="G50" s="5"/>
      <c r="H50" s="5"/>
      <c r="I50" s="31">
        <f>0+Q50</f>
        <v>0</v>
      </c>
      <c r="O50">
        <f>0+R50</f>
        <v>0</v>
      </c>
      <c r="Q50">
        <f>0+I51+I55</f>
        <v>0</v>
      </c>
      <c r="R50">
        <f>0+O51+O55</f>
        <v>0</v>
      </c>
    </row>
    <row r="51" spans="1:16" ht="12.75">
      <c r="A51" s="17" t="s">
        <v>45</v>
      </c>
      <c r="B51" s="21" t="s">
        <v>96</v>
      </c>
      <c r="C51" s="21" t="s">
        <v>97</v>
      </c>
      <c r="D51" s="17" t="s">
        <v>47</v>
      </c>
      <c r="E51" s="22" t="s">
        <v>98</v>
      </c>
      <c r="F51" s="23" t="s">
        <v>49</v>
      </c>
      <c r="G51" s="24">
        <v>3600</v>
      </c>
      <c r="H51" s="25">
        <v>0</v>
      </c>
      <c r="I51" s="25">
        <f>ROUND(ROUND(H51,2)*ROUND(G51,3),2)</f>
        <v>0</v>
      </c>
      <c r="O51">
        <f>(I51*21)/100</f>
        <v>0</v>
      </c>
      <c r="P51" t="s">
        <v>23</v>
      </c>
    </row>
    <row r="52" spans="1:5" ht="12.75">
      <c r="A52" s="26" t="s">
        <v>50</v>
      </c>
      <c r="E52" s="27" t="s">
        <v>99</v>
      </c>
    </row>
    <row r="53" spans="1:5" ht="12.75">
      <c r="A53" s="28" t="s">
        <v>52</v>
      </c>
      <c r="E53" s="29" t="s">
        <v>100</v>
      </c>
    </row>
    <row r="54" spans="1:5" ht="51">
      <c r="A54" t="s">
        <v>54</v>
      </c>
      <c r="E54" s="27" t="s">
        <v>101</v>
      </c>
    </row>
    <row r="55" spans="1:16" ht="12.75">
      <c r="A55" s="17" t="s">
        <v>45</v>
      </c>
      <c r="B55" s="21" t="s">
        <v>102</v>
      </c>
      <c r="C55" s="21" t="s">
        <v>103</v>
      </c>
      <c r="D55" s="17" t="s">
        <v>47</v>
      </c>
      <c r="E55" s="22" t="s">
        <v>104</v>
      </c>
      <c r="F55" s="23" t="s">
        <v>91</v>
      </c>
      <c r="G55" s="24">
        <v>180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23</v>
      </c>
    </row>
    <row r="56" spans="1:5" ht="38.25">
      <c r="A56" s="26" t="s">
        <v>50</v>
      </c>
      <c r="E56" s="27" t="s">
        <v>105</v>
      </c>
    </row>
    <row r="57" spans="1:5" ht="12.75">
      <c r="A57" s="28" t="s">
        <v>52</v>
      </c>
      <c r="E57" s="29" t="s">
        <v>106</v>
      </c>
    </row>
    <row r="58" spans="1:5" ht="140.25">
      <c r="A58" t="s">
        <v>54</v>
      </c>
      <c r="E58" s="27" t="s">
        <v>107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0+O8+O13+O54+O59+O88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108</v>
      </c>
      <c r="I3" s="32">
        <f>0+I8+I13+I54+I59+I88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7" t="s">
        <v>108</v>
      </c>
      <c r="D4" s="38"/>
      <c r="E4" s="13" t="s">
        <v>109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9" t="s">
        <v>26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45</v>
      </c>
      <c r="B9" s="21" t="s">
        <v>29</v>
      </c>
      <c r="C9" s="21" t="s">
        <v>110</v>
      </c>
      <c r="D9" s="17" t="s">
        <v>47</v>
      </c>
      <c r="E9" s="22" t="s">
        <v>111</v>
      </c>
      <c r="F9" s="23" t="s">
        <v>112</v>
      </c>
      <c r="G9" s="24">
        <v>159.6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113</v>
      </c>
    </row>
    <row r="11" spans="1:5" ht="12.75">
      <c r="A11" s="28" t="s">
        <v>52</v>
      </c>
      <c r="E11" s="29" t="s">
        <v>114</v>
      </c>
    </row>
    <row r="12" spans="1:5" ht="25.5">
      <c r="A12" t="s">
        <v>54</v>
      </c>
      <c r="E12" s="27" t="s">
        <v>115</v>
      </c>
    </row>
    <row r="13" spans="1:18" ht="12.75" customHeight="1">
      <c r="A13" s="5" t="s">
        <v>43</v>
      </c>
      <c r="B13" s="5"/>
      <c r="C13" s="30" t="s">
        <v>29</v>
      </c>
      <c r="D13" s="5"/>
      <c r="E13" s="19" t="s">
        <v>88</v>
      </c>
      <c r="F13" s="5"/>
      <c r="G13" s="5"/>
      <c r="H13" s="5"/>
      <c r="I13" s="31">
        <f>0+Q13</f>
        <v>0</v>
      </c>
      <c r="O13">
        <f>0+R13</f>
        <v>0</v>
      </c>
      <c r="Q13">
        <f>0+I14+I18+I22+I26+I30+I34+I38+I42+I46+I50</f>
        <v>0</v>
      </c>
      <c r="R13">
        <f>0+O14+O18+O22+O26+O30+O34+O38+O42+O46+O50</f>
        <v>0</v>
      </c>
    </row>
    <row r="14" spans="1:16" ht="12.75">
      <c r="A14" s="17" t="s">
        <v>45</v>
      </c>
      <c r="B14" s="21" t="s">
        <v>23</v>
      </c>
      <c r="C14" s="21" t="s">
        <v>116</v>
      </c>
      <c r="D14" s="17" t="s">
        <v>47</v>
      </c>
      <c r="E14" s="22" t="s">
        <v>117</v>
      </c>
      <c r="F14" s="23" t="s">
        <v>91</v>
      </c>
      <c r="G14" s="24">
        <v>23.8</v>
      </c>
      <c r="H14" s="25">
        <v>0</v>
      </c>
      <c r="I14" s="25">
        <f>ROUND(ROUND(H14,2)*ROUND(G14,3),2)</f>
        <v>0</v>
      </c>
      <c r="O14">
        <f>(I14*21)/100</f>
        <v>0</v>
      </c>
      <c r="P14" t="s">
        <v>23</v>
      </c>
    </row>
    <row r="15" spans="1:5" ht="25.5">
      <c r="A15" s="26" t="s">
        <v>50</v>
      </c>
      <c r="E15" s="27" t="s">
        <v>118</v>
      </c>
    </row>
    <row r="16" spans="1:5" ht="12.75">
      <c r="A16" s="28" t="s">
        <v>52</v>
      </c>
      <c r="E16" s="29" t="s">
        <v>119</v>
      </c>
    </row>
    <row r="17" spans="1:5" ht="63.75">
      <c r="A17" t="s">
        <v>54</v>
      </c>
      <c r="E17" s="27" t="s">
        <v>94</v>
      </c>
    </row>
    <row r="18" spans="1:16" ht="12.75">
      <c r="A18" s="17" t="s">
        <v>45</v>
      </c>
      <c r="B18" s="21" t="s">
        <v>22</v>
      </c>
      <c r="C18" s="21" t="s">
        <v>89</v>
      </c>
      <c r="D18" s="17" t="s">
        <v>47</v>
      </c>
      <c r="E18" s="22" t="s">
        <v>90</v>
      </c>
      <c r="F18" s="23" t="s">
        <v>91</v>
      </c>
      <c r="G18" s="24">
        <v>12.25</v>
      </c>
      <c r="H18" s="25">
        <v>0</v>
      </c>
      <c r="I18" s="25">
        <f>ROUND(ROUND(H18,2)*ROUND(G18,3),2)</f>
        <v>0</v>
      </c>
      <c r="O18">
        <f>(I18*21)/100</f>
        <v>0</v>
      </c>
      <c r="P18" t="s">
        <v>23</v>
      </c>
    </row>
    <row r="19" spans="1:5" ht="25.5">
      <c r="A19" s="26" t="s">
        <v>50</v>
      </c>
      <c r="E19" s="27" t="s">
        <v>120</v>
      </c>
    </row>
    <row r="20" spans="1:5" ht="12.75">
      <c r="A20" s="28" t="s">
        <v>52</v>
      </c>
      <c r="E20" s="29" t="s">
        <v>121</v>
      </c>
    </row>
    <row r="21" spans="1:5" ht="63.75">
      <c r="A21" t="s">
        <v>54</v>
      </c>
      <c r="E21" s="27" t="s">
        <v>94</v>
      </c>
    </row>
    <row r="22" spans="1:16" ht="12.75">
      <c r="A22" s="17" t="s">
        <v>45</v>
      </c>
      <c r="B22" s="21" t="s">
        <v>33</v>
      </c>
      <c r="C22" s="21" t="s">
        <v>122</v>
      </c>
      <c r="D22" s="17" t="s">
        <v>47</v>
      </c>
      <c r="E22" s="22" t="s">
        <v>123</v>
      </c>
      <c r="F22" s="23" t="s">
        <v>91</v>
      </c>
      <c r="G22" s="24">
        <v>79.8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23</v>
      </c>
    </row>
    <row r="23" spans="1:5" ht="38.25">
      <c r="A23" s="26" t="s">
        <v>50</v>
      </c>
      <c r="E23" s="27" t="s">
        <v>124</v>
      </c>
    </row>
    <row r="24" spans="1:5" ht="12.75">
      <c r="A24" s="28" t="s">
        <v>52</v>
      </c>
      <c r="E24" s="29" t="s">
        <v>125</v>
      </c>
    </row>
    <row r="25" spans="1:5" ht="369.75">
      <c r="A25" t="s">
        <v>54</v>
      </c>
      <c r="E25" s="27" t="s">
        <v>126</v>
      </c>
    </row>
    <row r="26" spans="1:16" ht="12.75">
      <c r="A26" s="17" t="s">
        <v>45</v>
      </c>
      <c r="B26" s="21" t="s">
        <v>35</v>
      </c>
      <c r="C26" s="21" t="s">
        <v>127</v>
      </c>
      <c r="D26" s="17" t="s">
        <v>128</v>
      </c>
      <c r="E26" s="22" t="s">
        <v>129</v>
      </c>
      <c r="F26" s="23" t="s">
        <v>91</v>
      </c>
      <c r="G26" s="24">
        <v>12.206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23</v>
      </c>
    </row>
    <row r="27" spans="1:5" ht="12.75">
      <c r="A27" s="26" t="s">
        <v>50</v>
      </c>
      <c r="E27" s="27" t="s">
        <v>130</v>
      </c>
    </row>
    <row r="28" spans="1:5" ht="51">
      <c r="A28" s="28" t="s">
        <v>52</v>
      </c>
      <c r="E28" s="29" t="s">
        <v>131</v>
      </c>
    </row>
    <row r="29" spans="1:5" ht="306">
      <c r="A29" t="s">
        <v>54</v>
      </c>
      <c r="E29" s="27" t="s">
        <v>132</v>
      </c>
    </row>
    <row r="30" spans="1:16" ht="12.75">
      <c r="A30" s="17" t="s">
        <v>45</v>
      </c>
      <c r="B30" s="21" t="s">
        <v>37</v>
      </c>
      <c r="C30" s="21" t="s">
        <v>127</v>
      </c>
      <c r="D30" s="17" t="s">
        <v>133</v>
      </c>
      <c r="E30" s="22" t="s">
        <v>129</v>
      </c>
      <c r="F30" s="23" t="s">
        <v>91</v>
      </c>
      <c r="G30" s="24">
        <v>12.565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23</v>
      </c>
    </row>
    <row r="31" spans="1:5" ht="25.5">
      <c r="A31" s="26" t="s">
        <v>50</v>
      </c>
      <c r="E31" s="27" t="s">
        <v>134</v>
      </c>
    </row>
    <row r="32" spans="1:5" ht="12.75">
      <c r="A32" s="28" t="s">
        <v>52</v>
      </c>
      <c r="E32" s="29" t="s">
        <v>135</v>
      </c>
    </row>
    <row r="33" spans="1:5" ht="306">
      <c r="A33" t="s">
        <v>54</v>
      </c>
      <c r="E33" s="27" t="s">
        <v>132</v>
      </c>
    </row>
    <row r="34" spans="1:16" ht="12.75">
      <c r="A34" s="17" t="s">
        <v>45</v>
      </c>
      <c r="B34" s="21" t="s">
        <v>74</v>
      </c>
      <c r="C34" s="21" t="s">
        <v>136</v>
      </c>
      <c r="D34" s="17" t="s">
        <v>47</v>
      </c>
      <c r="E34" s="22" t="s">
        <v>137</v>
      </c>
      <c r="F34" s="23" t="s">
        <v>91</v>
      </c>
      <c r="G34" s="24">
        <v>12.565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23</v>
      </c>
    </row>
    <row r="35" spans="1:5" ht="12.75">
      <c r="A35" s="26" t="s">
        <v>50</v>
      </c>
      <c r="E35" s="27" t="s">
        <v>138</v>
      </c>
    </row>
    <row r="36" spans="1:5" ht="12.75">
      <c r="A36" s="28" t="s">
        <v>52</v>
      </c>
      <c r="E36" s="29" t="s">
        <v>135</v>
      </c>
    </row>
    <row r="37" spans="1:5" ht="242.25">
      <c r="A37" t="s">
        <v>54</v>
      </c>
      <c r="E37" s="27" t="s">
        <v>139</v>
      </c>
    </row>
    <row r="38" spans="1:16" ht="12.75">
      <c r="A38" s="17" t="s">
        <v>45</v>
      </c>
      <c r="B38" s="21" t="s">
        <v>79</v>
      </c>
      <c r="C38" s="21" t="s">
        <v>140</v>
      </c>
      <c r="D38" s="17" t="s">
        <v>47</v>
      </c>
      <c r="E38" s="22" t="s">
        <v>141</v>
      </c>
      <c r="F38" s="23" t="s">
        <v>49</v>
      </c>
      <c r="G38" s="24">
        <v>53.85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23</v>
      </c>
    </row>
    <row r="39" spans="1:5" ht="12.75">
      <c r="A39" s="26" t="s">
        <v>50</v>
      </c>
      <c r="E39" s="27" t="s">
        <v>142</v>
      </c>
    </row>
    <row r="40" spans="1:5" ht="12.75">
      <c r="A40" s="28" t="s">
        <v>52</v>
      </c>
      <c r="E40" s="29" t="s">
        <v>143</v>
      </c>
    </row>
    <row r="41" spans="1:5" ht="38.25">
      <c r="A41" t="s">
        <v>54</v>
      </c>
      <c r="E41" s="27" t="s">
        <v>144</v>
      </c>
    </row>
    <row r="42" spans="1:16" ht="12.75">
      <c r="A42" s="17" t="s">
        <v>45</v>
      </c>
      <c r="B42" s="21" t="s">
        <v>40</v>
      </c>
      <c r="C42" s="21" t="s">
        <v>145</v>
      </c>
      <c r="D42" s="17" t="s">
        <v>47</v>
      </c>
      <c r="E42" s="22" t="s">
        <v>146</v>
      </c>
      <c r="F42" s="23" t="s">
        <v>49</v>
      </c>
      <c r="G42" s="24">
        <v>68.21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23</v>
      </c>
    </row>
    <row r="43" spans="1:5" ht="12.75">
      <c r="A43" s="26" t="s">
        <v>50</v>
      </c>
      <c r="E43" s="27" t="s">
        <v>147</v>
      </c>
    </row>
    <row r="44" spans="1:5" ht="12.75">
      <c r="A44" s="28" t="s">
        <v>52</v>
      </c>
      <c r="E44" s="29" t="s">
        <v>148</v>
      </c>
    </row>
    <row r="45" spans="1:5" ht="38.25">
      <c r="A45" t="s">
        <v>54</v>
      </c>
      <c r="E45" s="27" t="s">
        <v>149</v>
      </c>
    </row>
    <row r="46" spans="1:16" ht="12.75">
      <c r="A46" s="17" t="s">
        <v>45</v>
      </c>
      <c r="B46" s="21" t="s">
        <v>42</v>
      </c>
      <c r="C46" s="21" t="s">
        <v>150</v>
      </c>
      <c r="D46" s="17" t="s">
        <v>47</v>
      </c>
      <c r="E46" s="22" t="s">
        <v>151</v>
      </c>
      <c r="F46" s="23" t="s">
        <v>49</v>
      </c>
      <c r="G46" s="24">
        <v>122.06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23</v>
      </c>
    </row>
    <row r="47" spans="1:5" ht="12.75">
      <c r="A47" s="26" t="s">
        <v>50</v>
      </c>
      <c r="E47" s="27" t="s">
        <v>47</v>
      </c>
    </row>
    <row r="48" spans="1:5" ht="51">
      <c r="A48" s="28" t="s">
        <v>52</v>
      </c>
      <c r="E48" s="29" t="s">
        <v>152</v>
      </c>
    </row>
    <row r="49" spans="1:5" ht="25.5">
      <c r="A49" t="s">
        <v>54</v>
      </c>
      <c r="E49" s="27" t="s">
        <v>153</v>
      </c>
    </row>
    <row r="50" spans="1:16" ht="12.75">
      <c r="A50" s="17" t="s">
        <v>45</v>
      </c>
      <c r="B50" s="21" t="s">
        <v>96</v>
      </c>
      <c r="C50" s="21" t="s">
        <v>154</v>
      </c>
      <c r="D50" s="17" t="s">
        <v>47</v>
      </c>
      <c r="E50" s="22" t="s">
        <v>155</v>
      </c>
      <c r="F50" s="23" t="s">
        <v>49</v>
      </c>
      <c r="G50" s="24">
        <v>122.06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23</v>
      </c>
    </row>
    <row r="51" spans="1:5" ht="12.75">
      <c r="A51" s="26" t="s">
        <v>50</v>
      </c>
      <c r="E51" s="27" t="s">
        <v>47</v>
      </c>
    </row>
    <row r="52" spans="1:5" ht="51">
      <c r="A52" s="28" t="s">
        <v>52</v>
      </c>
      <c r="E52" s="29" t="s">
        <v>152</v>
      </c>
    </row>
    <row r="53" spans="1:5" ht="38.25">
      <c r="A53" t="s">
        <v>54</v>
      </c>
      <c r="E53" s="27" t="s">
        <v>156</v>
      </c>
    </row>
    <row r="54" spans="1:18" ht="12.75" customHeight="1">
      <c r="A54" s="5" t="s">
        <v>43</v>
      </c>
      <c r="B54" s="5"/>
      <c r="C54" s="30" t="s">
        <v>23</v>
      </c>
      <c r="D54" s="5"/>
      <c r="E54" s="19" t="s">
        <v>157</v>
      </c>
      <c r="F54" s="5"/>
      <c r="G54" s="5"/>
      <c r="H54" s="5"/>
      <c r="I54" s="31">
        <f>0+Q54</f>
        <v>0</v>
      </c>
      <c r="O54">
        <f>0+R54</f>
        <v>0</v>
      </c>
      <c r="Q54">
        <f>0+I55</f>
        <v>0</v>
      </c>
      <c r="R54">
        <f>0+O55</f>
        <v>0</v>
      </c>
    </row>
    <row r="55" spans="1:16" ht="12.75">
      <c r="A55" s="17" t="s">
        <v>45</v>
      </c>
      <c r="B55" s="21" t="s">
        <v>102</v>
      </c>
      <c r="C55" s="21" t="s">
        <v>158</v>
      </c>
      <c r="D55" s="17" t="s">
        <v>47</v>
      </c>
      <c r="E55" s="22" t="s">
        <v>159</v>
      </c>
      <c r="F55" s="23" t="s">
        <v>160</v>
      </c>
      <c r="G55" s="24">
        <v>45.9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23</v>
      </c>
    </row>
    <row r="56" spans="1:5" ht="12.75">
      <c r="A56" s="26" t="s">
        <v>50</v>
      </c>
      <c r="E56" s="27" t="s">
        <v>161</v>
      </c>
    </row>
    <row r="57" spans="1:5" ht="12.75">
      <c r="A57" s="28" t="s">
        <v>52</v>
      </c>
      <c r="E57" s="29" t="s">
        <v>162</v>
      </c>
    </row>
    <row r="58" spans="1:5" ht="165.75">
      <c r="A58" t="s">
        <v>54</v>
      </c>
      <c r="E58" s="27" t="s">
        <v>163</v>
      </c>
    </row>
    <row r="59" spans="1:18" ht="12.75" customHeight="1">
      <c r="A59" s="5" t="s">
        <v>43</v>
      </c>
      <c r="B59" s="5"/>
      <c r="C59" s="30" t="s">
        <v>35</v>
      </c>
      <c r="D59" s="5"/>
      <c r="E59" s="19" t="s">
        <v>95</v>
      </c>
      <c r="F59" s="5"/>
      <c r="G59" s="5"/>
      <c r="H59" s="5"/>
      <c r="I59" s="31">
        <f>0+Q59</f>
        <v>0</v>
      </c>
      <c r="O59">
        <f>0+R59</f>
        <v>0</v>
      </c>
      <c r="Q59">
        <f>0+I60+I64+I68+I72+I76+I80+I84</f>
        <v>0</v>
      </c>
      <c r="R59">
        <f>0+O60+O64+O68+O72+O76+O80+O84</f>
        <v>0</v>
      </c>
    </row>
    <row r="60" spans="1:16" ht="12.75">
      <c r="A60" s="17" t="s">
        <v>45</v>
      </c>
      <c r="B60" s="21" t="s">
        <v>164</v>
      </c>
      <c r="C60" s="21" t="s">
        <v>165</v>
      </c>
      <c r="D60" s="17" t="s">
        <v>47</v>
      </c>
      <c r="E60" s="22" t="s">
        <v>166</v>
      </c>
      <c r="F60" s="23" t="s">
        <v>91</v>
      </c>
      <c r="G60" s="24">
        <v>77.917</v>
      </c>
      <c r="H60" s="25">
        <v>0</v>
      </c>
      <c r="I60" s="25">
        <f>ROUND(ROUND(H60,2)*ROUND(G60,3),2)</f>
        <v>0</v>
      </c>
      <c r="O60">
        <f>(I60*21)/100</f>
        <v>0</v>
      </c>
      <c r="P60" t="s">
        <v>23</v>
      </c>
    </row>
    <row r="61" spans="1:5" ht="38.25">
      <c r="A61" s="26" t="s">
        <v>50</v>
      </c>
      <c r="E61" s="27" t="s">
        <v>167</v>
      </c>
    </row>
    <row r="62" spans="1:5" ht="51">
      <c r="A62" s="28" t="s">
        <v>52</v>
      </c>
      <c r="E62" s="29" t="s">
        <v>168</v>
      </c>
    </row>
    <row r="63" spans="1:5" ht="51">
      <c r="A63" t="s">
        <v>54</v>
      </c>
      <c r="E63" s="27" t="s">
        <v>169</v>
      </c>
    </row>
    <row r="64" spans="1:16" ht="12.75">
      <c r="A64" s="17" t="s">
        <v>45</v>
      </c>
      <c r="B64" s="21" t="s">
        <v>170</v>
      </c>
      <c r="C64" s="21" t="s">
        <v>171</v>
      </c>
      <c r="D64" s="17" t="s">
        <v>47</v>
      </c>
      <c r="E64" s="22" t="s">
        <v>172</v>
      </c>
      <c r="F64" s="23" t="s">
        <v>49</v>
      </c>
      <c r="G64" s="24">
        <v>53.85</v>
      </c>
      <c r="H64" s="25">
        <v>0</v>
      </c>
      <c r="I64" s="25">
        <f>ROUND(ROUND(H64,2)*ROUND(G64,3),2)</f>
        <v>0</v>
      </c>
      <c r="O64">
        <f>(I64*21)/100</f>
        <v>0</v>
      </c>
      <c r="P64" t="s">
        <v>23</v>
      </c>
    </row>
    <row r="65" spans="1:5" ht="12.75">
      <c r="A65" s="26" t="s">
        <v>50</v>
      </c>
      <c r="E65" s="27" t="s">
        <v>47</v>
      </c>
    </row>
    <row r="66" spans="1:5" ht="51">
      <c r="A66" s="28" t="s">
        <v>52</v>
      </c>
      <c r="E66" s="29" t="s">
        <v>173</v>
      </c>
    </row>
    <row r="67" spans="1:5" ht="38.25">
      <c r="A67" t="s">
        <v>54</v>
      </c>
      <c r="E67" s="27" t="s">
        <v>174</v>
      </c>
    </row>
    <row r="68" spans="1:16" ht="12.75">
      <c r="A68" s="17" t="s">
        <v>45</v>
      </c>
      <c r="B68" s="21" t="s">
        <v>175</v>
      </c>
      <c r="C68" s="21" t="s">
        <v>176</v>
      </c>
      <c r="D68" s="17" t="s">
        <v>47</v>
      </c>
      <c r="E68" s="22" t="s">
        <v>177</v>
      </c>
      <c r="F68" s="23" t="s">
        <v>49</v>
      </c>
      <c r="G68" s="24">
        <v>484.65</v>
      </c>
      <c r="H68" s="25">
        <v>0</v>
      </c>
      <c r="I68" s="25">
        <f>ROUND(ROUND(H68,2)*ROUND(G68,3),2)</f>
        <v>0</v>
      </c>
      <c r="O68">
        <f>(I68*21)/100</f>
        <v>0</v>
      </c>
      <c r="P68" t="s">
        <v>23</v>
      </c>
    </row>
    <row r="69" spans="1:5" ht="12.75">
      <c r="A69" s="26" t="s">
        <v>50</v>
      </c>
      <c r="E69" s="27" t="s">
        <v>47</v>
      </c>
    </row>
    <row r="70" spans="1:5" ht="12.75">
      <c r="A70" s="28" t="s">
        <v>52</v>
      </c>
      <c r="E70" s="29" t="s">
        <v>178</v>
      </c>
    </row>
    <row r="71" spans="1:5" ht="51">
      <c r="A71" t="s">
        <v>54</v>
      </c>
      <c r="E71" s="27" t="s">
        <v>101</v>
      </c>
    </row>
    <row r="72" spans="1:16" ht="12.75">
      <c r="A72" s="17" t="s">
        <v>45</v>
      </c>
      <c r="B72" s="21" t="s">
        <v>179</v>
      </c>
      <c r="C72" s="21" t="s">
        <v>97</v>
      </c>
      <c r="D72" s="17" t="s">
        <v>47</v>
      </c>
      <c r="E72" s="22" t="s">
        <v>98</v>
      </c>
      <c r="F72" s="23" t="s">
        <v>49</v>
      </c>
      <c r="G72" s="24">
        <v>448.75</v>
      </c>
      <c r="H72" s="25">
        <v>0</v>
      </c>
      <c r="I72" s="25">
        <f>ROUND(ROUND(H72,2)*ROUND(G72,3),2)</f>
        <v>0</v>
      </c>
      <c r="O72">
        <f>(I72*21)/100</f>
        <v>0</v>
      </c>
      <c r="P72" t="s">
        <v>23</v>
      </c>
    </row>
    <row r="73" spans="1:5" ht="12.75">
      <c r="A73" s="26" t="s">
        <v>50</v>
      </c>
      <c r="E73" s="27" t="s">
        <v>99</v>
      </c>
    </row>
    <row r="74" spans="1:5" ht="12.75">
      <c r="A74" s="28" t="s">
        <v>52</v>
      </c>
      <c r="E74" s="29" t="s">
        <v>180</v>
      </c>
    </row>
    <row r="75" spans="1:5" ht="51">
      <c r="A75" t="s">
        <v>54</v>
      </c>
      <c r="E75" s="27" t="s">
        <v>101</v>
      </c>
    </row>
    <row r="76" spans="1:16" ht="12.75">
      <c r="A76" s="17" t="s">
        <v>45</v>
      </c>
      <c r="B76" s="21" t="s">
        <v>181</v>
      </c>
      <c r="C76" s="21" t="s">
        <v>103</v>
      </c>
      <c r="D76" s="17" t="s">
        <v>47</v>
      </c>
      <c r="E76" s="22" t="s">
        <v>104</v>
      </c>
      <c r="F76" s="23" t="s">
        <v>91</v>
      </c>
      <c r="G76" s="24">
        <v>8.816</v>
      </c>
      <c r="H76" s="25">
        <v>0</v>
      </c>
      <c r="I76" s="25">
        <f>ROUND(ROUND(H76,2)*ROUND(G76,3),2)</f>
        <v>0</v>
      </c>
      <c r="O76">
        <f>(I76*21)/100</f>
        <v>0</v>
      </c>
      <c r="P76" t="s">
        <v>23</v>
      </c>
    </row>
    <row r="77" spans="1:5" ht="12.75">
      <c r="A77" s="26" t="s">
        <v>50</v>
      </c>
      <c r="E77" s="27" t="s">
        <v>182</v>
      </c>
    </row>
    <row r="78" spans="1:5" ht="12.75">
      <c r="A78" s="28" t="s">
        <v>52</v>
      </c>
      <c r="E78" s="29" t="s">
        <v>183</v>
      </c>
    </row>
    <row r="79" spans="1:5" ht="140.25">
      <c r="A79" t="s">
        <v>54</v>
      </c>
      <c r="E79" s="27" t="s">
        <v>107</v>
      </c>
    </row>
    <row r="80" spans="1:16" ht="12.75">
      <c r="A80" s="17" t="s">
        <v>45</v>
      </c>
      <c r="B80" s="21" t="s">
        <v>184</v>
      </c>
      <c r="C80" s="21" t="s">
        <v>185</v>
      </c>
      <c r="D80" s="17" t="s">
        <v>47</v>
      </c>
      <c r="E80" s="22" t="s">
        <v>186</v>
      </c>
      <c r="F80" s="23" t="s">
        <v>91</v>
      </c>
      <c r="G80" s="24">
        <v>14.585</v>
      </c>
      <c r="H80" s="25">
        <v>0</v>
      </c>
      <c r="I80" s="25">
        <f>ROUND(ROUND(H80,2)*ROUND(G80,3),2)</f>
        <v>0</v>
      </c>
      <c r="O80">
        <f>(I80*21)/100</f>
        <v>0</v>
      </c>
      <c r="P80" t="s">
        <v>23</v>
      </c>
    </row>
    <row r="81" spans="1:5" ht="12.75">
      <c r="A81" s="26" t="s">
        <v>50</v>
      </c>
      <c r="E81" s="27" t="s">
        <v>187</v>
      </c>
    </row>
    <row r="82" spans="1:5" ht="51">
      <c r="A82" s="28" t="s">
        <v>52</v>
      </c>
      <c r="E82" s="29" t="s">
        <v>188</v>
      </c>
    </row>
    <row r="83" spans="1:5" ht="140.25">
      <c r="A83" t="s">
        <v>54</v>
      </c>
      <c r="E83" s="27" t="s">
        <v>107</v>
      </c>
    </row>
    <row r="84" spans="1:16" ht="12.75">
      <c r="A84" s="17" t="s">
        <v>45</v>
      </c>
      <c r="B84" s="21" t="s">
        <v>189</v>
      </c>
      <c r="C84" s="21" t="s">
        <v>190</v>
      </c>
      <c r="D84" s="17" t="s">
        <v>47</v>
      </c>
      <c r="E84" s="22" t="s">
        <v>191</v>
      </c>
      <c r="F84" s="23" t="s">
        <v>49</v>
      </c>
      <c r="G84" s="24">
        <v>229.76</v>
      </c>
      <c r="H84" s="25">
        <v>0</v>
      </c>
      <c r="I84" s="25">
        <f>ROUND(ROUND(H84,2)*ROUND(G84,3),2)</f>
        <v>0</v>
      </c>
      <c r="O84">
        <f>(I84*21)/100</f>
        <v>0</v>
      </c>
      <c r="P84" t="s">
        <v>23</v>
      </c>
    </row>
    <row r="85" spans="1:5" ht="12.75">
      <c r="A85" s="26" t="s">
        <v>50</v>
      </c>
      <c r="E85" s="27" t="s">
        <v>192</v>
      </c>
    </row>
    <row r="86" spans="1:5" ht="12.75">
      <c r="A86" s="28" t="s">
        <v>52</v>
      </c>
      <c r="E86" s="29" t="s">
        <v>193</v>
      </c>
    </row>
    <row r="87" spans="1:5" ht="140.25">
      <c r="A87" t="s">
        <v>54</v>
      </c>
      <c r="E87" s="27" t="s">
        <v>107</v>
      </c>
    </row>
    <row r="88" spans="1:18" ht="12.75" customHeight="1">
      <c r="A88" s="5" t="s">
        <v>43</v>
      </c>
      <c r="B88" s="5"/>
      <c r="C88" s="30" t="s">
        <v>40</v>
      </c>
      <c r="D88" s="5"/>
      <c r="E88" s="19" t="s">
        <v>194</v>
      </c>
      <c r="F88" s="5"/>
      <c r="G88" s="5"/>
      <c r="H88" s="5"/>
      <c r="I88" s="31">
        <f>0+Q88</f>
        <v>0</v>
      </c>
      <c r="O88">
        <f>0+R88</f>
        <v>0</v>
      </c>
      <c r="Q88">
        <f>0+I89+I93+I97</f>
        <v>0</v>
      </c>
      <c r="R88">
        <f>0+O89+O93+O97</f>
        <v>0</v>
      </c>
    </row>
    <row r="89" spans="1:16" ht="25.5">
      <c r="A89" s="17" t="s">
        <v>45</v>
      </c>
      <c r="B89" s="21" t="s">
        <v>195</v>
      </c>
      <c r="C89" s="21" t="s">
        <v>196</v>
      </c>
      <c r="D89" s="17" t="s">
        <v>47</v>
      </c>
      <c r="E89" s="22" t="s">
        <v>197</v>
      </c>
      <c r="F89" s="23" t="s">
        <v>49</v>
      </c>
      <c r="G89" s="24">
        <v>40</v>
      </c>
      <c r="H89" s="25">
        <v>0</v>
      </c>
      <c r="I89" s="25">
        <f>ROUND(ROUND(H89,2)*ROUND(G89,3),2)</f>
        <v>0</v>
      </c>
      <c r="O89">
        <f>(I89*21)/100</f>
        <v>0</v>
      </c>
      <c r="P89" t="s">
        <v>23</v>
      </c>
    </row>
    <row r="90" spans="1:5" ht="25.5">
      <c r="A90" s="26" t="s">
        <v>50</v>
      </c>
      <c r="E90" s="27" t="s">
        <v>198</v>
      </c>
    </row>
    <row r="91" spans="1:5" ht="12.75">
      <c r="A91" s="28" t="s">
        <v>52</v>
      </c>
      <c r="E91" s="29" t="s">
        <v>199</v>
      </c>
    </row>
    <row r="92" spans="1:5" ht="38.25">
      <c r="A92" t="s">
        <v>54</v>
      </c>
      <c r="E92" s="27" t="s">
        <v>200</v>
      </c>
    </row>
    <row r="93" spans="1:16" ht="12.75">
      <c r="A93" s="17" t="s">
        <v>45</v>
      </c>
      <c r="B93" s="21" t="s">
        <v>201</v>
      </c>
      <c r="C93" s="21" t="s">
        <v>202</v>
      </c>
      <c r="D93" s="17" t="s">
        <v>47</v>
      </c>
      <c r="E93" s="22" t="s">
        <v>203</v>
      </c>
      <c r="F93" s="23" t="s">
        <v>160</v>
      </c>
      <c r="G93" s="24">
        <v>12</v>
      </c>
      <c r="H93" s="25">
        <v>0</v>
      </c>
      <c r="I93" s="25">
        <f>ROUND(ROUND(H93,2)*ROUND(G93,3),2)</f>
        <v>0</v>
      </c>
      <c r="O93">
        <f>(I93*21)/100</f>
        <v>0</v>
      </c>
      <c r="P93" t="s">
        <v>23</v>
      </c>
    </row>
    <row r="94" spans="1:5" ht="12.75">
      <c r="A94" s="26" t="s">
        <v>50</v>
      </c>
      <c r="E94" s="27" t="s">
        <v>204</v>
      </c>
    </row>
    <row r="95" spans="1:5" ht="12.75">
      <c r="A95" s="28" t="s">
        <v>52</v>
      </c>
      <c r="E95" s="29" t="s">
        <v>205</v>
      </c>
    </row>
    <row r="96" spans="1:5" ht="25.5">
      <c r="A96" t="s">
        <v>54</v>
      </c>
      <c r="E96" s="27" t="s">
        <v>206</v>
      </c>
    </row>
    <row r="97" spans="1:16" ht="12.75">
      <c r="A97" s="17" t="s">
        <v>45</v>
      </c>
      <c r="B97" s="21" t="s">
        <v>207</v>
      </c>
      <c r="C97" s="21" t="s">
        <v>208</v>
      </c>
      <c r="D97" s="17" t="s">
        <v>47</v>
      </c>
      <c r="E97" s="22" t="s">
        <v>209</v>
      </c>
      <c r="F97" s="23" t="s">
        <v>91</v>
      </c>
      <c r="G97" s="24">
        <v>0.01</v>
      </c>
      <c r="H97" s="25">
        <v>0</v>
      </c>
      <c r="I97" s="25">
        <f>ROUND(ROUND(H97,2)*ROUND(G97,3),2)</f>
        <v>0</v>
      </c>
      <c r="O97">
        <f>(I97*21)/100</f>
        <v>0</v>
      </c>
      <c r="P97" t="s">
        <v>23</v>
      </c>
    </row>
    <row r="98" spans="1:5" ht="12.75">
      <c r="A98" s="26" t="s">
        <v>50</v>
      </c>
      <c r="E98" s="27" t="s">
        <v>210</v>
      </c>
    </row>
    <row r="99" spans="1:5" ht="12.75">
      <c r="A99" s="28" t="s">
        <v>52</v>
      </c>
      <c r="E99" s="29" t="s">
        <v>211</v>
      </c>
    </row>
    <row r="100" spans="1:5" ht="38.25">
      <c r="A100" t="s">
        <v>54</v>
      </c>
      <c r="E100" s="27" t="s">
        <v>212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4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0+O8+O21+O46+O83+O104+O145+O158+O179+O188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213</v>
      </c>
      <c r="I3" s="32">
        <f>0+I8+I21+I46+I83+I104+I145+I158+I179+I188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7" t="s">
        <v>213</v>
      </c>
      <c r="D4" s="38"/>
      <c r="E4" s="13" t="s">
        <v>214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9" t="s">
        <v>26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17" t="s">
        <v>45</v>
      </c>
      <c r="B9" s="21" t="s">
        <v>29</v>
      </c>
      <c r="C9" s="21" t="s">
        <v>110</v>
      </c>
      <c r="D9" s="17" t="s">
        <v>128</v>
      </c>
      <c r="E9" s="22" t="s">
        <v>111</v>
      </c>
      <c r="F9" s="23" t="s">
        <v>112</v>
      </c>
      <c r="G9" s="24">
        <v>510.3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215</v>
      </c>
    </row>
    <row r="11" spans="1:5" ht="12.75">
      <c r="A11" s="28" t="s">
        <v>52</v>
      </c>
      <c r="E11" s="29" t="s">
        <v>216</v>
      </c>
    </row>
    <row r="12" spans="1:5" ht="25.5">
      <c r="A12" t="s">
        <v>54</v>
      </c>
      <c r="E12" s="27" t="s">
        <v>115</v>
      </c>
    </row>
    <row r="13" spans="1:16" ht="12.75">
      <c r="A13" s="17" t="s">
        <v>45</v>
      </c>
      <c r="B13" s="21" t="s">
        <v>23</v>
      </c>
      <c r="C13" s="21" t="s">
        <v>110</v>
      </c>
      <c r="D13" s="17" t="s">
        <v>133</v>
      </c>
      <c r="E13" s="22" t="s">
        <v>111</v>
      </c>
      <c r="F13" s="23" t="s">
        <v>112</v>
      </c>
      <c r="G13" s="24">
        <v>9.738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23</v>
      </c>
    </row>
    <row r="14" spans="1:5" ht="25.5">
      <c r="A14" s="26" t="s">
        <v>50</v>
      </c>
      <c r="E14" s="27" t="s">
        <v>217</v>
      </c>
    </row>
    <row r="15" spans="1:5" ht="114.75">
      <c r="A15" s="28" t="s">
        <v>52</v>
      </c>
      <c r="E15" s="29" t="s">
        <v>218</v>
      </c>
    </row>
    <row r="16" spans="1:5" ht="25.5">
      <c r="A16" t="s">
        <v>54</v>
      </c>
      <c r="E16" s="27" t="s">
        <v>115</v>
      </c>
    </row>
    <row r="17" spans="1:16" ht="12.75">
      <c r="A17" s="17" t="s">
        <v>45</v>
      </c>
      <c r="B17" s="21" t="s">
        <v>22</v>
      </c>
      <c r="C17" s="21" t="s">
        <v>219</v>
      </c>
      <c r="D17" s="17" t="s">
        <v>47</v>
      </c>
      <c r="E17" s="22" t="s">
        <v>220</v>
      </c>
      <c r="F17" s="23" t="s">
        <v>112</v>
      </c>
      <c r="G17" s="24">
        <v>0.403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23</v>
      </c>
    </row>
    <row r="18" spans="1:5" ht="12.75">
      <c r="A18" s="26" t="s">
        <v>50</v>
      </c>
      <c r="E18" s="27" t="s">
        <v>221</v>
      </c>
    </row>
    <row r="19" spans="1:5" ht="12.75">
      <c r="A19" s="28" t="s">
        <v>52</v>
      </c>
      <c r="E19" s="29" t="s">
        <v>222</v>
      </c>
    </row>
    <row r="20" spans="1:5" ht="25.5">
      <c r="A20" t="s">
        <v>54</v>
      </c>
      <c r="E20" s="27" t="s">
        <v>115</v>
      </c>
    </row>
    <row r="21" spans="1:18" ht="12.75" customHeight="1">
      <c r="A21" s="5" t="s">
        <v>43</v>
      </c>
      <c r="B21" s="5"/>
      <c r="C21" s="30" t="s">
        <v>29</v>
      </c>
      <c r="D21" s="5"/>
      <c r="E21" s="19" t="s">
        <v>88</v>
      </c>
      <c r="F21" s="5"/>
      <c r="G21" s="5"/>
      <c r="H21" s="5"/>
      <c r="I21" s="31">
        <f>0+Q21</f>
        <v>0</v>
      </c>
      <c r="O21">
        <f>0+R21</f>
        <v>0</v>
      </c>
      <c r="Q21">
        <f>0+I22+I26+I30+I34+I38+I42</f>
        <v>0</v>
      </c>
      <c r="R21">
        <f>0+O22+O26+O30+O34+O38+O42</f>
        <v>0</v>
      </c>
    </row>
    <row r="22" spans="1:16" ht="12.75">
      <c r="A22" s="17" t="s">
        <v>45</v>
      </c>
      <c r="B22" s="21" t="s">
        <v>33</v>
      </c>
      <c r="C22" s="21" t="s">
        <v>223</v>
      </c>
      <c r="D22" s="17" t="s">
        <v>47</v>
      </c>
      <c r="E22" s="22" t="s">
        <v>224</v>
      </c>
      <c r="F22" s="23" t="s">
        <v>160</v>
      </c>
      <c r="G22" s="24">
        <v>7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23</v>
      </c>
    </row>
    <row r="23" spans="1:5" ht="12.75">
      <c r="A23" s="26" t="s">
        <v>50</v>
      </c>
      <c r="E23" s="27" t="s">
        <v>225</v>
      </c>
    </row>
    <row r="24" spans="1:5" ht="12.75">
      <c r="A24" s="28" t="s">
        <v>52</v>
      </c>
      <c r="E24" s="29" t="s">
        <v>226</v>
      </c>
    </row>
    <row r="25" spans="1:5" ht="38.25">
      <c r="A25" t="s">
        <v>54</v>
      </c>
      <c r="E25" s="27" t="s">
        <v>227</v>
      </c>
    </row>
    <row r="26" spans="1:16" ht="12.75">
      <c r="A26" s="17" t="s">
        <v>45</v>
      </c>
      <c r="B26" s="21" t="s">
        <v>35</v>
      </c>
      <c r="C26" s="21" t="s">
        <v>228</v>
      </c>
      <c r="D26" s="17" t="s">
        <v>47</v>
      </c>
      <c r="E26" s="22" t="s">
        <v>229</v>
      </c>
      <c r="F26" s="23" t="s">
        <v>91</v>
      </c>
      <c r="G26" s="24">
        <v>283.5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23</v>
      </c>
    </row>
    <row r="27" spans="1:5" ht="25.5">
      <c r="A27" s="26" t="s">
        <v>50</v>
      </c>
      <c r="E27" s="27" t="s">
        <v>230</v>
      </c>
    </row>
    <row r="28" spans="1:5" ht="12.75">
      <c r="A28" s="28" t="s">
        <v>52</v>
      </c>
      <c r="E28" s="29" t="s">
        <v>231</v>
      </c>
    </row>
    <row r="29" spans="1:5" ht="318.75">
      <c r="A29" t="s">
        <v>54</v>
      </c>
      <c r="E29" s="27" t="s">
        <v>232</v>
      </c>
    </row>
    <row r="30" spans="1:16" ht="12.75">
      <c r="A30" s="17" t="s">
        <v>45</v>
      </c>
      <c r="B30" s="21" t="s">
        <v>37</v>
      </c>
      <c r="C30" s="21" t="s">
        <v>233</v>
      </c>
      <c r="D30" s="17" t="s">
        <v>128</v>
      </c>
      <c r="E30" s="22" t="s">
        <v>234</v>
      </c>
      <c r="F30" s="23" t="s">
        <v>91</v>
      </c>
      <c r="G30" s="24">
        <v>56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23</v>
      </c>
    </row>
    <row r="31" spans="1:5" ht="38.25">
      <c r="A31" s="26" t="s">
        <v>50</v>
      </c>
      <c r="E31" s="27" t="s">
        <v>235</v>
      </c>
    </row>
    <row r="32" spans="1:5" ht="12.75">
      <c r="A32" s="28" t="s">
        <v>52</v>
      </c>
      <c r="E32" s="29" t="s">
        <v>236</v>
      </c>
    </row>
    <row r="33" spans="1:5" ht="229.5">
      <c r="A33" t="s">
        <v>54</v>
      </c>
      <c r="E33" s="27" t="s">
        <v>237</v>
      </c>
    </row>
    <row r="34" spans="1:16" ht="12.75">
      <c r="A34" s="17" t="s">
        <v>45</v>
      </c>
      <c r="B34" s="21" t="s">
        <v>74</v>
      </c>
      <c r="C34" s="21" t="s">
        <v>233</v>
      </c>
      <c r="D34" s="17" t="s">
        <v>133</v>
      </c>
      <c r="E34" s="22" t="s">
        <v>234</v>
      </c>
      <c r="F34" s="23" t="s">
        <v>91</v>
      </c>
      <c r="G34" s="24">
        <v>176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23</v>
      </c>
    </row>
    <row r="35" spans="1:5" ht="25.5">
      <c r="A35" s="26" t="s">
        <v>50</v>
      </c>
      <c r="E35" s="27" t="s">
        <v>238</v>
      </c>
    </row>
    <row r="36" spans="1:5" ht="12.75">
      <c r="A36" s="28" t="s">
        <v>52</v>
      </c>
      <c r="E36" s="29" t="s">
        <v>239</v>
      </c>
    </row>
    <row r="37" spans="1:5" ht="229.5">
      <c r="A37" t="s">
        <v>54</v>
      </c>
      <c r="E37" s="27" t="s">
        <v>237</v>
      </c>
    </row>
    <row r="38" spans="1:16" ht="12.75">
      <c r="A38" s="17" t="s">
        <v>45</v>
      </c>
      <c r="B38" s="21" t="s">
        <v>79</v>
      </c>
      <c r="C38" s="21" t="s">
        <v>240</v>
      </c>
      <c r="D38" s="17" t="s">
        <v>47</v>
      </c>
      <c r="E38" s="22" t="s">
        <v>241</v>
      </c>
      <c r="F38" s="23" t="s">
        <v>91</v>
      </c>
      <c r="G38" s="24">
        <v>49.5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23</v>
      </c>
    </row>
    <row r="39" spans="1:5" ht="12.75">
      <c r="A39" s="26" t="s">
        <v>50</v>
      </c>
      <c r="E39" s="27" t="s">
        <v>242</v>
      </c>
    </row>
    <row r="40" spans="1:5" ht="12.75">
      <c r="A40" s="28" t="s">
        <v>52</v>
      </c>
      <c r="E40" s="29" t="s">
        <v>47</v>
      </c>
    </row>
    <row r="41" spans="1:5" ht="293.25">
      <c r="A41" t="s">
        <v>54</v>
      </c>
      <c r="E41" s="27" t="s">
        <v>243</v>
      </c>
    </row>
    <row r="42" spans="1:16" ht="12.75">
      <c r="A42" s="17" t="s">
        <v>45</v>
      </c>
      <c r="B42" s="21" t="s">
        <v>40</v>
      </c>
      <c r="C42" s="21" t="s">
        <v>244</v>
      </c>
      <c r="D42" s="17" t="s">
        <v>47</v>
      </c>
      <c r="E42" s="22" t="s">
        <v>245</v>
      </c>
      <c r="F42" s="23" t="s">
        <v>91</v>
      </c>
      <c r="G42" s="24">
        <v>31.2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23</v>
      </c>
    </row>
    <row r="43" spans="1:5" ht="12.75">
      <c r="A43" s="26" t="s">
        <v>50</v>
      </c>
      <c r="E43" s="27" t="s">
        <v>246</v>
      </c>
    </row>
    <row r="44" spans="1:5" ht="12.75">
      <c r="A44" s="28" t="s">
        <v>52</v>
      </c>
      <c r="E44" s="29" t="s">
        <v>247</v>
      </c>
    </row>
    <row r="45" spans="1:5" ht="267.75">
      <c r="A45" t="s">
        <v>54</v>
      </c>
      <c r="E45" s="27" t="s">
        <v>248</v>
      </c>
    </row>
    <row r="46" spans="1:18" ht="12.75" customHeight="1">
      <c r="A46" s="5" t="s">
        <v>43</v>
      </c>
      <c r="B46" s="5"/>
      <c r="C46" s="30" t="s">
        <v>23</v>
      </c>
      <c r="D46" s="5"/>
      <c r="E46" s="19" t="s">
        <v>157</v>
      </c>
      <c r="F46" s="5"/>
      <c r="G46" s="5"/>
      <c r="H46" s="5"/>
      <c r="I46" s="31">
        <f>0+Q46</f>
        <v>0</v>
      </c>
      <c r="O46">
        <f>0+R46</f>
        <v>0</v>
      </c>
      <c r="Q46">
        <f>0+I47+I51+I55+I59+I63+I67+I71+I75+I79</f>
        <v>0</v>
      </c>
      <c r="R46">
        <f>0+O47+O51+O55+O59+O63+O67+O71+O75+O79</f>
        <v>0</v>
      </c>
    </row>
    <row r="47" spans="1:16" ht="12.75">
      <c r="A47" s="17" t="s">
        <v>45</v>
      </c>
      <c r="B47" s="21" t="s">
        <v>42</v>
      </c>
      <c r="C47" s="21" t="s">
        <v>249</v>
      </c>
      <c r="D47" s="17" t="s">
        <v>47</v>
      </c>
      <c r="E47" s="22" t="s">
        <v>250</v>
      </c>
      <c r="F47" s="23" t="s">
        <v>160</v>
      </c>
      <c r="G47" s="24">
        <v>6</v>
      </c>
      <c r="H47" s="25">
        <v>0</v>
      </c>
      <c r="I47" s="25">
        <f>ROUND(ROUND(H47,2)*ROUND(G47,3),2)</f>
        <v>0</v>
      </c>
      <c r="O47">
        <f>(I47*21)/100</f>
        <v>0</v>
      </c>
      <c r="P47" t="s">
        <v>23</v>
      </c>
    </row>
    <row r="48" spans="1:5" ht="25.5">
      <c r="A48" s="26" t="s">
        <v>50</v>
      </c>
      <c r="E48" s="27" t="s">
        <v>251</v>
      </c>
    </row>
    <row r="49" spans="1:5" ht="12.75">
      <c r="A49" s="28" t="s">
        <v>52</v>
      </c>
      <c r="E49" s="29" t="s">
        <v>252</v>
      </c>
    </row>
    <row r="50" spans="1:5" ht="165.75">
      <c r="A50" t="s">
        <v>54</v>
      </c>
      <c r="E50" s="27" t="s">
        <v>163</v>
      </c>
    </row>
    <row r="51" spans="1:16" ht="12.75">
      <c r="A51" s="17" t="s">
        <v>45</v>
      </c>
      <c r="B51" s="21" t="s">
        <v>96</v>
      </c>
      <c r="C51" s="21" t="s">
        <v>253</v>
      </c>
      <c r="D51" s="17" t="s">
        <v>47</v>
      </c>
      <c r="E51" s="22" t="s">
        <v>254</v>
      </c>
      <c r="F51" s="23" t="s">
        <v>91</v>
      </c>
      <c r="G51" s="24">
        <v>14.4</v>
      </c>
      <c r="H51" s="25">
        <v>0</v>
      </c>
      <c r="I51" s="25">
        <f>ROUND(ROUND(H51,2)*ROUND(G51,3),2)</f>
        <v>0</v>
      </c>
      <c r="O51">
        <f>(I51*21)/100</f>
        <v>0</v>
      </c>
      <c r="P51" t="s">
        <v>23</v>
      </c>
    </row>
    <row r="52" spans="1:5" ht="12.75">
      <c r="A52" s="26" t="s">
        <v>50</v>
      </c>
      <c r="E52" s="27" t="s">
        <v>255</v>
      </c>
    </row>
    <row r="53" spans="1:5" ht="12.75">
      <c r="A53" s="28" t="s">
        <v>52</v>
      </c>
      <c r="E53" s="29" t="s">
        <v>256</v>
      </c>
    </row>
    <row r="54" spans="1:5" ht="51">
      <c r="A54" t="s">
        <v>54</v>
      </c>
      <c r="E54" s="27" t="s">
        <v>257</v>
      </c>
    </row>
    <row r="55" spans="1:16" ht="12.75">
      <c r="A55" s="17" t="s">
        <v>45</v>
      </c>
      <c r="B55" s="21" t="s">
        <v>102</v>
      </c>
      <c r="C55" s="21" t="s">
        <v>258</v>
      </c>
      <c r="D55" s="17" t="s">
        <v>47</v>
      </c>
      <c r="E55" s="22" t="s">
        <v>259</v>
      </c>
      <c r="F55" s="23" t="s">
        <v>91</v>
      </c>
      <c r="G55" s="24">
        <v>0.023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23</v>
      </c>
    </row>
    <row r="56" spans="1:5" ht="38.25">
      <c r="A56" s="26" t="s">
        <v>50</v>
      </c>
      <c r="E56" s="27" t="s">
        <v>260</v>
      </c>
    </row>
    <row r="57" spans="1:5" ht="12.75">
      <c r="A57" s="28" t="s">
        <v>52</v>
      </c>
      <c r="E57" s="29" t="s">
        <v>261</v>
      </c>
    </row>
    <row r="58" spans="1:5" ht="51">
      <c r="A58" t="s">
        <v>54</v>
      </c>
      <c r="E58" s="27" t="s">
        <v>257</v>
      </c>
    </row>
    <row r="59" spans="1:16" ht="12.75">
      <c r="A59" s="17" t="s">
        <v>45</v>
      </c>
      <c r="B59" s="21" t="s">
        <v>164</v>
      </c>
      <c r="C59" s="21" t="s">
        <v>262</v>
      </c>
      <c r="D59" s="17" t="s">
        <v>47</v>
      </c>
      <c r="E59" s="22" t="s">
        <v>263</v>
      </c>
      <c r="F59" s="23" t="s">
        <v>160</v>
      </c>
      <c r="G59" s="24">
        <v>2.4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23</v>
      </c>
    </row>
    <row r="60" spans="1:5" ht="25.5">
      <c r="A60" s="26" t="s">
        <v>50</v>
      </c>
      <c r="E60" s="27" t="s">
        <v>264</v>
      </c>
    </row>
    <row r="61" spans="1:5" ht="12.75">
      <c r="A61" s="28" t="s">
        <v>52</v>
      </c>
      <c r="E61" s="29" t="s">
        <v>265</v>
      </c>
    </row>
    <row r="62" spans="1:5" ht="63.75">
      <c r="A62" t="s">
        <v>54</v>
      </c>
      <c r="E62" s="27" t="s">
        <v>266</v>
      </c>
    </row>
    <row r="63" spans="1:16" ht="12.75">
      <c r="A63" s="17" t="s">
        <v>45</v>
      </c>
      <c r="B63" s="21" t="s">
        <v>170</v>
      </c>
      <c r="C63" s="21" t="s">
        <v>267</v>
      </c>
      <c r="D63" s="17" t="s">
        <v>47</v>
      </c>
      <c r="E63" s="22" t="s">
        <v>268</v>
      </c>
      <c r="F63" s="23" t="s">
        <v>91</v>
      </c>
      <c r="G63" s="24">
        <v>63.648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23</v>
      </c>
    </row>
    <row r="64" spans="1:5" ht="25.5">
      <c r="A64" s="26" t="s">
        <v>50</v>
      </c>
      <c r="E64" s="27" t="s">
        <v>269</v>
      </c>
    </row>
    <row r="65" spans="1:5" ht="12.75">
      <c r="A65" s="28" t="s">
        <v>52</v>
      </c>
      <c r="E65" s="29" t="s">
        <v>270</v>
      </c>
    </row>
    <row r="66" spans="1:5" ht="38.25">
      <c r="A66" t="s">
        <v>54</v>
      </c>
      <c r="E66" s="27" t="s">
        <v>271</v>
      </c>
    </row>
    <row r="67" spans="1:16" ht="12.75">
      <c r="A67" s="17" t="s">
        <v>45</v>
      </c>
      <c r="B67" s="21" t="s">
        <v>175</v>
      </c>
      <c r="C67" s="21" t="s">
        <v>272</v>
      </c>
      <c r="D67" s="17" t="s">
        <v>47</v>
      </c>
      <c r="E67" s="22" t="s">
        <v>273</v>
      </c>
      <c r="F67" s="23" t="s">
        <v>91</v>
      </c>
      <c r="G67" s="24">
        <v>7.6</v>
      </c>
      <c r="H67" s="25">
        <v>0</v>
      </c>
      <c r="I67" s="25">
        <f>ROUND(ROUND(H67,2)*ROUND(G67,3),2)</f>
        <v>0</v>
      </c>
      <c r="O67">
        <f>(I67*21)/100</f>
        <v>0</v>
      </c>
      <c r="P67" t="s">
        <v>23</v>
      </c>
    </row>
    <row r="68" spans="1:5" ht="12.75">
      <c r="A68" s="26" t="s">
        <v>50</v>
      </c>
      <c r="E68" s="27" t="s">
        <v>274</v>
      </c>
    </row>
    <row r="69" spans="1:5" ht="12.75">
      <c r="A69" s="28" t="s">
        <v>52</v>
      </c>
      <c r="E69" s="29" t="s">
        <v>275</v>
      </c>
    </row>
    <row r="70" spans="1:5" ht="369.75">
      <c r="A70" t="s">
        <v>54</v>
      </c>
      <c r="E70" s="27" t="s">
        <v>276</v>
      </c>
    </row>
    <row r="71" spans="1:16" ht="12.75">
      <c r="A71" s="17" t="s">
        <v>45</v>
      </c>
      <c r="B71" s="21" t="s">
        <v>179</v>
      </c>
      <c r="C71" s="21" t="s">
        <v>277</v>
      </c>
      <c r="D71" s="17" t="s">
        <v>47</v>
      </c>
      <c r="E71" s="22" t="s">
        <v>278</v>
      </c>
      <c r="F71" s="23" t="s">
        <v>91</v>
      </c>
      <c r="G71" s="24">
        <v>23.74</v>
      </c>
      <c r="H71" s="25">
        <v>0</v>
      </c>
      <c r="I71" s="25">
        <f>ROUND(ROUND(H71,2)*ROUND(G71,3),2)</f>
        <v>0</v>
      </c>
      <c r="O71">
        <f>(I71*21)/100</f>
        <v>0</v>
      </c>
      <c r="P71" t="s">
        <v>23</v>
      </c>
    </row>
    <row r="72" spans="1:5" ht="12.75">
      <c r="A72" s="26" t="s">
        <v>50</v>
      </c>
      <c r="E72" s="27" t="s">
        <v>279</v>
      </c>
    </row>
    <row r="73" spans="1:5" ht="12.75">
      <c r="A73" s="28" t="s">
        <v>52</v>
      </c>
      <c r="E73" s="29" t="s">
        <v>280</v>
      </c>
    </row>
    <row r="74" spans="1:5" ht="369.75">
      <c r="A74" t="s">
        <v>54</v>
      </c>
      <c r="E74" s="27" t="s">
        <v>276</v>
      </c>
    </row>
    <row r="75" spans="1:16" ht="12.75">
      <c r="A75" s="17" t="s">
        <v>45</v>
      </c>
      <c r="B75" s="21" t="s">
        <v>181</v>
      </c>
      <c r="C75" s="21" t="s">
        <v>281</v>
      </c>
      <c r="D75" s="17" t="s">
        <v>47</v>
      </c>
      <c r="E75" s="22" t="s">
        <v>282</v>
      </c>
      <c r="F75" s="23" t="s">
        <v>112</v>
      </c>
      <c r="G75" s="24">
        <v>3.561</v>
      </c>
      <c r="H75" s="25">
        <v>0</v>
      </c>
      <c r="I75" s="25">
        <f>ROUND(ROUND(H75,2)*ROUND(G75,3),2)</f>
        <v>0</v>
      </c>
      <c r="O75">
        <f>(I75*21)/100</f>
        <v>0</v>
      </c>
      <c r="P75" t="s">
        <v>23</v>
      </c>
    </row>
    <row r="76" spans="1:5" ht="12.75">
      <c r="A76" s="26" t="s">
        <v>50</v>
      </c>
      <c r="E76" s="27" t="s">
        <v>283</v>
      </c>
    </row>
    <row r="77" spans="1:5" ht="12.75">
      <c r="A77" s="28" t="s">
        <v>52</v>
      </c>
      <c r="E77" s="29" t="s">
        <v>284</v>
      </c>
    </row>
    <row r="78" spans="1:5" ht="267.75">
      <c r="A78" t="s">
        <v>54</v>
      </c>
      <c r="E78" s="27" t="s">
        <v>285</v>
      </c>
    </row>
    <row r="79" spans="1:16" ht="12.75">
      <c r="A79" s="17" t="s">
        <v>45</v>
      </c>
      <c r="B79" s="21" t="s">
        <v>184</v>
      </c>
      <c r="C79" s="21" t="s">
        <v>286</v>
      </c>
      <c r="D79" s="17" t="s">
        <v>47</v>
      </c>
      <c r="E79" s="22" t="s">
        <v>287</v>
      </c>
      <c r="F79" s="23" t="s">
        <v>49</v>
      </c>
      <c r="G79" s="24">
        <v>49.6</v>
      </c>
      <c r="H79" s="25">
        <v>0</v>
      </c>
      <c r="I79" s="25">
        <f>ROUND(ROUND(H79,2)*ROUND(G79,3),2)</f>
        <v>0</v>
      </c>
      <c r="O79">
        <f>(I79*21)/100</f>
        <v>0</v>
      </c>
      <c r="P79" t="s">
        <v>23</v>
      </c>
    </row>
    <row r="80" spans="1:5" ht="25.5">
      <c r="A80" s="26" t="s">
        <v>50</v>
      </c>
      <c r="E80" s="27" t="s">
        <v>288</v>
      </c>
    </row>
    <row r="81" spans="1:5" ht="12.75">
      <c r="A81" s="28" t="s">
        <v>52</v>
      </c>
      <c r="E81" s="29" t="s">
        <v>289</v>
      </c>
    </row>
    <row r="82" spans="1:5" ht="102">
      <c r="A82" t="s">
        <v>54</v>
      </c>
      <c r="E82" s="27" t="s">
        <v>290</v>
      </c>
    </row>
    <row r="83" spans="1:18" ht="12.75" customHeight="1">
      <c r="A83" s="5" t="s">
        <v>43</v>
      </c>
      <c r="B83" s="5"/>
      <c r="C83" s="30" t="s">
        <v>22</v>
      </c>
      <c r="D83" s="5"/>
      <c r="E83" s="19" t="s">
        <v>291</v>
      </c>
      <c r="F83" s="5"/>
      <c r="G83" s="5"/>
      <c r="H83" s="5"/>
      <c r="I83" s="31">
        <f>0+Q83</f>
        <v>0</v>
      </c>
      <c r="O83">
        <f>0+R83</f>
        <v>0</v>
      </c>
      <c r="Q83">
        <f>0+I84+I88+I92+I96+I100</f>
        <v>0</v>
      </c>
      <c r="R83">
        <f>0+O84+O88+O92+O96+O100</f>
        <v>0</v>
      </c>
    </row>
    <row r="84" spans="1:16" ht="12.75">
      <c r="A84" s="17" t="s">
        <v>45</v>
      </c>
      <c r="B84" s="21" t="s">
        <v>189</v>
      </c>
      <c r="C84" s="21" t="s">
        <v>292</v>
      </c>
      <c r="D84" s="17" t="s">
        <v>47</v>
      </c>
      <c r="E84" s="22" t="s">
        <v>293</v>
      </c>
      <c r="F84" s="23" t="s">
        <v>294</v>
      </c>
      <c r="G84" s="24">
        <v>96</v>
      </c>
      <c r="H84" s="25">
        <v>0</v>
      </c>
      <c r="I84" s="25">
        <f>ROUND(ROUND(H84,2)*ROUND(G84,3),2)</f>
        <v>0</v>
      </c>
      <c r="O84">
        <f>(I84*21)/100</f>
        <v>0</v>
      </c>
      <c r="P84" t="s">
        <v>23</v>
      </c>
    </row>
    <row r="85" spans="1:5" ht="25.5">
      <c r="A85" s="26" t="s">
        <v>50</v>
      </c>
      <c r="E85" s="27" t="s">
        <v>295</v>
      </c>
    </row>
    <row r="86" spans="1:5" ht="12.75">
      <c r="A86" s="28" t="s">
        <v>52</v>
      </c>
      <c r="E86" s="29" t="s">
        <v>296</v>
      </c>
    </row>
    <row r="87" spans="1:5" ht="25.5">
      <c r="A87" t="s">
        <v>54</v>
      </c>
      <c r="E87" s="27" t="s">
        <v>297</v>
      </c>
    </row>
    <row r="88" spans="1:16" ht="12.75">
      <c r="A88" s="17" t="s">
        <v>45</v>
      </c>
      <c r="B88" s="21" t="s">
        <v>195</v>
      </c>
      <c r="C88" s="21" t="s">
        <v>298</v>
      </c>
      <c r="D88" s="17" t="s">
        <v>47</v>
      </c>
      <c r="E88" s="22" t="s">
        <v>299</v>
      </c>
      <c r="F88" s="23" t="s">
        <v>91</v>
      </c>
      <c r="G88" s="24">
        <v>6.269</v>
      </c>
      <c r="H88" s="25">
        <v>0</v>
      </c>
      <c r="I88" s="25">
        <f>ROUND(ROUND(H88,2)*ROUND(G88,3),2)</f>
        <v>0</v>
      </c>
      <c r="O88">
        <f>(I88*21)/100</f>
        <v>0</v>
      </c>
      <c r="P88" t="s">
        <v>23</v>
      </c>
    </row>
    <row r="89" spans="1:5" ht="25.5">
      <c r="A89" s="26" t="s">
        <v>50</v>
      </c>
      <c r="E89" s="27" t="s">
        <v>300</v>
      </c>
    </row>
    <row r="90" spans="1:5" ht="12.75">
      <c r="A90" s="28" t="s">
        <v>52</v>
      </c>
      <c r="E90" s="29" t="s">
        <v>301</v>
      </c>
    </row>
    <row r="91" spans="1:5" ht="382.5">
      <c r="A91" t="s">
        <v>54</v>
      </c>
      <c r="E91" s="27" t="s">
        <v>302</v>
      </c>
    </row>
    <row r="92" spans="1:16" ht="12.75">
      <c r="A92" s="17" t="s">
        <v>45</v>
      </c>
      <c r="B92" s="21" t="s">
        <v>201</v>
      </c>
      <c r="C92" s="21" t="s">
        <v>303</v>
      </c>
      <c r="D92" s="17" t="s">
        <v>47</v>
      </c>
      <c r="E92" s="22" t="s">
        <v>304</v>
      </c>
      <c r="F92" s="23" t="s">
        <v>112</v>
      </c>
      <c r="G92" s="24">
        <v>1.097</v>
      </c>
      <c r="H92" s="25">
        <v>0</v>
      </c>
      <c r="I92" s="25">
        <f>ROUND(ROUND(H92,2)*ROUND(G92,3),2)</f>
        <v>0</v>
      </c>
      <c r="O92">
        <f>(I92*21)/100</f>
        <v>0</v>
      </c>
      <c r="P92" t="s">
        <v>23</v>
      </c>
    </row>
    <row r="93" spans="1:5" ht="12.75">
      <c r="A93" s="26" t="s">
        <v>50</v>
      </c>
      <c r="E93" s="27" t="s">
        <v>305</v>
      </c>
    </row>
    <row r="94" spans="1:5" ht="12.75">
      <c r="A94" s="28" t="s">
        <v>52</v>
      </c>
      <c r="E94" s="29" t="s">
        <v>306</v>
      </c>
    </row>
    <row r="95" spans="1:5" ht="242.25">
      <c r="A95" t="s">
        <v>54</v>
      </c>
      <c r="E95" s="27" t="s">
        <v>307</v>
      </c>
    </row>
    <row r="96" spans="1:16" ht="12.75">
      <c r="A96" s="17" t="s">
        <v>45</v>
      </c>
      <c r="B96" s="21" t="s">
        <v>207</v>
      </c>
      <c r="C96" s="21" t="s">
        <v>308</v>
      </c>
      <c r="D96" s="17" t="s">
        <v>47</v>
      </c>
      <c r="E96" s="22" t="s">
        <v>309</v>
      </c>
      <c r="F96" s="23" t="s">
        <v>91</v>
      </c>
      <c r="G96" s="24">
        <v>19.278</v>
      </c>
      <c r="H96" s="25">
        <v>0</v>
      </c>
      <c r="I96" s="25">
        <f>ROUND(ROUND(H96,2)*ROUND(G96,3),2)</f>
        <v>0</v>
      </c>
      <c r="O96">
        <f>(I96*21)/100</f>
        <v>0</v>
      </c>
      <c r="P96" t="s">
        <v>23</v>
      </c>
    </row>
    <row r="97" spans="1:5" ht="25.5">
      <c r="A97" s="26" t="s">
        <v>50</v>
      </c>
      <c r="E97" s="27" t="s">
        <v>310</v>
      </c>
    </row>
    <row r="98" spans="1:5" ht="114.75">
      <c r="A98" s="28" t="s">
        <v>52</v>
      </c>
      <c r="E98" s="29" t="s">
        <v>311</v>
      </c>
    </row>
    <row r="99" spans="1:5" ht="369.75">
      <c r="A99" t="s">
        <v>54</v>
      </c>
      <c r="E99" s="27" t="s">
        <v>312</v>
      </c>
    </row>
    <row r="100" spans="1:16" ht="12.75">
      <c r="A100" s="17" t="s">
        <v>45</v>
      </c>
      <c r="B100" s="21" t="s">
        <v>313</v>
      </c>
      <c r="C100" s="21" t="s">
        <v>314</v>
      </c>
      <c r="D100" s="17" t="s">
        <v>47</v>
      </c>
      <c r="E100" s="22" t="s">
        <v>315</v>
      </c>
      <c r="F100" s="23" t="s">
        <v>112</v>
      </c>
      <c r="G100" s="24">
        <v>3.374</v>
      </c>
      <c r="H100" s="25">
        <v>0</v>
      </c>
      <c r="I100" s="25">
        <f>ROUND(ROUND(H100,2)*ROUND(G100,3),2)</f>
        <v>0</v>
      </c>
      <c r="O100">
        <f>(I100*21)/100</f>
        <v>0</v>
      </c>
      <c r="P100" t="s">
        <v>23</v>
      </c>
    </row>
    <row r="101" spans="1:5" ht="12.75">
      <c r="A101" s="26" t="s">
        <v>50</v>
      </c>
      <c r="E101" s="27" t="s">
        <v>316</v>
      </c>
    </row>
    <row r="102" spans="1:5" ht="114.75">
      <c r="A102" s="28" t="s">
        <v>52</v>
      </c>
      <c r="E102" s="29" t="s">
        <v>317</v>
      </c>
    </row>
    <row r="103" spans="1:5" ht="267.75">
      <c r="A103" t="s">
        <v>54</v>
      </c>
      <c r="E103" s="27" t="s">
        <v>285</v>
      </c>
    </row>
    <row r="104" spans="1:18" ht="12.75" customHeight="1">
      <c r="A104" s="5" t="s">
        <v>43</v>
      </c>
      <c r="B104" s="5"/>
      <c r="C104" s="30" t="s">
        <v>33</v>
      </c>
      <c r="D104" s="5"/>
      <c r="E104" s="19" t="s">
        <v>318</v>
      </c>
      <c r="F104" s="5"/>
      <c r="G104" s="5"/>
      <c r="H104" s="5"/>
      <c r="I104" s="31">
        <f>0+Q104</f>
        <v>0</v>
      </c>
      <c r="O104">
        <f>0+R104</f>
        <v>0</v>
      </c>
      <c r="Q104">
        <f>0+I105+I109+I113+I117+I121+I125+I129+I133+I137+I141</f>
        <v>0</v>
      </c>
      <c r="R104">
        <f>0+O105+O109+O113+O117+O121+O125+O129+O133+O137+O141</f>
        <v>0</v>
      </c>
    </row>
    <row r="105" spans="1:16" ht="12.75">
      <c r="A105" s="17" t="s">
        <v>45</v>
      </c>
      <c r="B105" s="21" t="s">
        <v>319</v>
      </c>
      <c r="C105" s="21" t="s">
        <v>320</v>
      </c>
      <c r="D105" s="17" t="s">
        <v>47</v>
      </c>
      <c r="E105" s="22" t="s">
        <v>321</v>
      </c>
      <c r="F105" s="23" t="s">
        <v>91</v>
      </c>
      <c r="G105" s="24">
        <v>9.52</v>
      </c>
      <c r="H105" s="25">
        <v>0</v>
      </c>
      <c r="I105" s="25">
        <f>ROUND(ROUND(H105,2)*ROUND(G105,3),2)</f>
        <v>0</v>
      </c>
      <c r="O105">
        <f>(I105*21)/100</f>
        <v>0</v>
      </c>
      <c r="P105" t="s">
        <v>23</v>
      </c>
    </row>
    <row r="106" spans="1:5" ht="12.75">
      <c r="A106" s="26" t="s">
        <v>50</v>
      </c>
      <c r="E106" s="27" t="s">
        <v>322</v>
      </c>
    </row>
    <row r="107" spans="1:5" ht="12.75">
      <c r="A107" s="28" t="s">
        <v>52</v>
      </c>
      <c r="E107" s="29" t="s">
        <v>323</v>
      </c>
    </row>
    <row r="108" spans="1:5" ht="369.75">
      <c r="A108" t="s">
        <v>54</v>
      </c>
      <c r="E108" s="27" t="s">
        <v>312</v>
      </c>
    </row>
    <row r="109" spans="1:16" ht="12.75">
      <c r="A109" s="17" t="s">
        <v>45</v>
      </c>
      <c r="B109" s="21" t="s">
        <v>324</v>
      </c>
      <c r="C109" s="21" t="s">
        <v>325</v>
      </c>
      <c r="D109" s="17" t="s">
        <v>47</v>
      </c>
      <c r="E109" s="22" t="s">
        <v>326</v>
      </c>
      <c r="F109" s="23" t="s">
        <v>112</v>
      </c>
      <c r="G109" s="24">
        <v>1.666</v>
      </c>
      <c r="H109" s="25">
        <v>0</v>
      </c>
      <c r="I109" s="25">
        <f>ROUND(ROUND(H109,2)*ROUND(G109,3),2)</f>
        <v>0</v>
      </c>
      <c r="O109">
        <f>(I109*21)/100</f>
        <v>0</v>
      </c>
      <c r="P109" t="s">
        <v>23</v>
      </c>
    </row>
    <row r="110" spans="1:5" ht="12.75">
      <c r="A110" s="26" t="s">
        <v>50</v>
      </c>
      <c r="E110" s="27" t="s">
        <v>327</v>
      </c>
    </row>
    <row r="111" spans="1:5" ht="12.75">
      <c r="A111" s="28" t="s">
        <v>52</v>
      </c>
      <c r="E111" s="29" t="s">
        <v>328</v>
      </c>
    </row>
    <row r="112" spans="1:5" ht="267.75">
      <c r="A112" t="s">
        <v>54</v>
      </c>
      <c r="E112" s="27" t="s">
        <v>329</v>
      </c>
    </row>
    <row r="113" spans="1:16" ht="12.75">
      <c r="A113" s="17" t="s">
        <v>45</v>
      </c>
      <c r="B113" s="21" t="s">
        <v>330</v>
      </c>
      <c r="C113" s="21" t="s">
        <v>331</v>
      </c>
      <c r="D113" s="17" t="s">
        <v>47</v>
      </c>
      <c r="E113" s="22" t="s">
        <v>332</v>
      </c>
      <c r="F113" s="23" t="s">
        <v>91</v>
      </c>
      <c r="G113" s="24">
        <v>0.743</v>
      </c>
      <c r="H113" s="25">
        <v>0</v>
      </c>
      <c r="I113" s="25">
        <f>ROUND(ROUND(H113,2)*ROUND(G113,3),2)</f>
        <v>0</v>
      </c>
      <c r="O113">
        <f>(I113*21)/100</f>
        <v>0</v>
      </c>
      <c r="P113" t="s">
        <v>23</v>
      </c>
    </row>
    <row r="114" spans="1:5" ht="12.75">
      <c r="A114" s="26" t="s">
        <v>50</v>
      </c>
      <c r="E114" s="27" t="s">
        <v>333</v>
      </c>
    </row>
    <row r="115" spans="1:5" ht="12.75">
      <c r="A115" s="28" t="s">
        <v>52</v>
      </c>
      <c r="E115" s="29" t="s">
        <v>334</v>
      </c>
    </row>
    <row r="116" spans="1:5" ht="229.5">
      <c r="A116" t="s">
        <v>54</v>
      </c>
      <c r="E116" s="27" t="s">
        <v>335</v>
      </c>
    </row>
    <row r="117" spans="1:16" ht="12.75">
      <c r="A117" s="17" t="s">
        <v>45</v>
      </c>
      <c r="B117" s="21" t="s">
        <v>336</v>
      </c>
      <c r="C117" s="21" t="s">
        <v>337</v>
      </c>
      <c r="D117" s="17" t="s">
        <v>128</v>
      </c>
      <c r="E117" s="22" t="s">
        <v>338</v>
      </c>
      <c r="F117" s="23" t="s">
        <v>91</v>
      </c>
      <c r="G117" s="24">
        <v>8.04</v>
      </c>
      <c r="H117" s="25">
        <v>0</v>
      </c>
      <c r="I117" s="25">
        <f>ROUND(ROUND(H117,2)*ROUND(G117,3),2)</f>
        <v>0</v>
      </c>
      <c r="O117">
        <f>(I117*21)/100</f>
        <v>0</v>
      </c>
      <c r="P117" t="s">
        <v>23</v>
      </c>
    </row>
    <row r="118" spans="1:5" ht="25.5">
      <c r="A118" s="26" t="s">
        <v>50</v>
      </c>
      <c r="E118" s="27" t="s">
        <v>339</v>
      </c>
    </row>
    <row r="119" spans="1:5" ht="12.75">
      <c r="A119" s="28" t="s">
        <v>52</v>
      </c>
      <c r="E119" s="29" t="s">
        <v>340</v>
      </c>
    </row>
    <row r="120" spans="1:5" ht="369.75">
      <c r="A120" t="s">
        <v>54</v>
      </c>
      <c r="E120" s="27" t="s">
        <v>312</v>
      </c>
    </row>
    <row r="121" spans="1:16" ht="12.75">
      <c r="A121" s="17" t="s">
        <v>45</v>
      </c>
      <c r="B121" s="21" t="s">
        <v>341</v>
      </c>
      <c r="C121" s="21" t="s">
        <v>337</v>
      </c>
      <c r="D121" s="17" t="s">
        <v>133</v>
      </c>
      <c r="E121" s="22" t="s">
        <v>338</v>
      </c>
      <c r="F121" s="23" t="s">
        <v>91</v>
      </c>
      <c r="G121" s="24">
        <v>3.6</v>
      </c>
      <c r="H121" s="25">
        <v>0</v>
      </c>
      <c r="I121" s="25">
        <f>ROUND(ROUND(H121,2)*ROUND(G121,3),2)</f>
        <v>0</v>
      </c>
      <c r="O121">
        <f>(I121*21)/100</f>
        <v>0</v>
      </c>
      <c r="P121" t="s">
        <v>23</v>
      </c>
    </row>
    <row r="122" spans="1:5" ht="12.75">
      <c r="A122" s="26" t="s">
        <v>50</v>
      </c>
      <c r="E122" s="27" t="s">
        <v>342</v>
      </c>
    </row>
    <row r="123" spans="1:5" ht="12.75">
      <c r="A123" s="28" t="s">
        <v>52</v>
      </c>
      <c r="E123" s="29" t="s">
        <v>343</v>
      </c>
    </row>
    <row r="124" spans="1:5" ht="369.75">
      <c r="A124" t="s">
        <v>54</v>
      </c>
      <c r="E124" s="27" t="s">
        <v>312</v>
      </c>
    </row>
    <row r="125" spans="1:16" ht="12.75">
      <c r="A125" s="17" t="s">
        <v>45</v>
      </c>
      <c r="B125" s="21" t="s">
        <v>344</v>
      </c>
      <c r="C125" s="21" t="s">
        <v>345</v>
      </c>
      <c r="D125" s="17" t="s">
        <v>47</v>
      </c>
      <c r="E125" s="22" t="s">
        <v>346</v>
      </c>
      <c r="F125" s="23" t="s">
        <v>91</v>
      </c>
      <c r="G125" s="24">
        <v>20.406</v>
      </c>
      <c r="H125" s="25">
        <v>0</v>
      </c>
      <c r="I125" s="25">
        <f>ROUND(ROUND(H125,2)*ROUND(G125,3),2)</f>
        <v>0</v>
      </c>
      <c r="O125">
        <f>(I125*21)/100</f>
        <v>0</v>
      </c>
      <c r="P125" t="s">
        <v>23</v>
      </c>
    </row>
    <row r="126" spans="1:5" ht="38.25">
      <c r="A126" s="26" t="s">
        <v>50</v>
      </c>
      <c r="E126" s="27" t="s">
        <v>347</v>
      </c>
    </row>
    <row r="127" spans="1:5" ht="89.25">
      <c r="A127" s="28" t="s">
        <v>52</v>
      </c>
      <c r="E127" s="29" t="s">
        <v>348</v>
      </c>
    </row>
    <row r="128" spans="1:5" ht="369.75">
      <c r="A128" t="s">
        <v>54</v>
      </c>
      <c r="E128" s="27" t="s">
        <v>312</v>
      </c>
    </row>
    <row r="129" spans="1:16" ht="12.75">
      <c r="A129" s="17" t="s">
        <v>45</v>
      </c>
      <c r="B129" s="21" t="s">
        <v>349</v>
      </c>
      <c r="C129" s="21" t="s">
        <v>350</v>
      </c>
      <c r="D129" s="17" t="s">
        <v>128</v>
      </c>
      <c r="E129" s="22" t="s">
        <v>351</v>
      </c>
      <c r="F129" s="23" t="s">
        <v>91</v>
      </c>
      <c r="G129" s="24">
        <v>14.88</v>
      </c>
      <c r="H129" s="25">
        <v>0</v>
      </c>
      <c r="I129" s="25">
        <f>ROUND(ROUND(H129,2)*ROUND(G129,3),2)</f>
        <v>0</v>
      </c>
      <c r="O129">
        <f>(I129*21)/100</f>
        <v>0</v>
      </c>
      <c r="P129" t="s">
        <v>23</v>
      </c>
    </row>
    <row r="130" spans="1:5" ht="25.5">
      <c r="A130" s="26" t="s">
        <v>50</v>
      </c>
      <c r="E130" s="27" t="s">
        <v>352</v>
      </c>
    </row>
    <row r="131" spans="1:5" ht="12.75">
      <c r="A131" s="28" t="s">
        <v>52</v>
      </c>
      <c r="E131" s="29" t="s">
        <v>353</v>
      </c>
    </row>
    <row r="132" spans="1:5" ht="38.25">
      <c r="A132" t="s">
        <v>54</v>
      </c>
      <c r="E132" s="27" t="s">
        <v>271</v>
      </c>
    </row>
    <row r="133" spans="1:16" ht="12.75">
      <c r="A133" s="17" t="s">
        <v>45</v>
      </c>
      <c r="B133" s="21" t="s">
        <v>354</v>
      </c>
      <c r="C133" s="21" t="s">
        <v>350</v>
      </c>
      <c r="D133" s="17" t="s">
        <v>133</v>
      </c>
      <c r="E133" s="22" t="s">
        <v>351</v>
      </c>
      <c r="F133" s="23" t="s">
        <v>91</v>
      </c>
      <c r="G133" s="24">
        <v>5.856</v>
      </c>
      <c r="H133" s="25">
        <v>0</v>
      </c>
      <c r="I133" s="25">
        <f>ROUND(ROUND(H133,2)*ROUND(G133,3),2)</f>
        <v>0</v>
      </c>
      <c r="O133">
        <f>(I133*21)/100</f>
        <v>0</v>
      </c>
      <c r="P133" t="s">
        <v>23</v>
      </c>
    </row>
    <row r="134" spans="1:5" ht="12.75">
      <c r="A134" s="26" t="s">
        <v>50</v>
      </c>
      <c r="E134" s="27" t="s">
        <v>355</v>
      </c>
    </row>
    <row r="135" spans="1:5" ht="51">
      <c r="A135" s="28" t="s">
        <v>52</v>
      </c>
      <c r="E135" s="29" t="s">
        <v>356</v>
      </c>
    </row>
    <row r="136" spans="1:5" ht="38.25">
      <c r="A136" t="s">
        <v>54</v>
      </c>
      <c r="E136" s="27" t="s">
        <v>271</v>
      </c>
    </row>
    <row r="137" spans="1:16" ht="12.75">
      <c r="A137" s="17" t="s">
        <v>45</v>
      </c>
      <c r="B137" s="21" t="s">
        <v>357</v>
      </c>
      <c r="C137" s="21" t="s">
        <v>358</v>
      </c>
      <c r="D137" s="17" t="s">
        <v>47</v>
      </c>
      <c r="E137" s="22" t="s">
        <v>359</v>
      </c>
      <c r="F137" s="23" t="s">
        <v>91</v>
      </c>
      <c r="G137" s="24">
        <v>42</v>
      </c>
      <c r="H137" s="25">
        <v>0</v>
      </c>
      <c r="I137" s="25">
        <f>ROUND(ROUND(H137,2)*ROUND(G137,3),2)</f>
        <v>0</v>
      </c>
      <c r="O137">
        <f>(I137*21)/100</f>
        <v>0</v>
      </c>
      <c r="P137" t="s">
        <v>23</v>
      </c>
    </row>
    <row r="138" spans="1:5" ht="25.5">
      <c r="A138" s="26" t="s">
        <v>50</v>
      </c>
      <c r="E138" s="27" t="s">
        <v>360</v>
      </c>
    </row>
    <row r="139" spans="1:5" ht="12.75">
      <c r="A139" s="28" t="s">
        <v>52</v>
      </c>
      <c r="E139" s="29" t="s">
        <v>361</v>
      </c>
    </row>
    <row r="140" spans="1:5" ht="38.25">
      <c r="A140" t="s">
        <v>54</v>
      </c>
      <c r="E140" s="27" t="s">
        <v>271</v>
      </c>
    </row>
    <row r="141" spans="1:16" ht="12.75">
      <c r="A141" s="17" t="s">
        <v>45</v>
      </c>
      <c r="B141" s="21" t="s">
        <v>362</v>
      </c>
      <c r="C141" s="21" t="s">
        <v>363</v>
      </c>
      <c r="D141" s="17" t="s">
        <v>47</v>
      </c>
      <c r="E141" s="22" t="s">
        <v>364</v>
      </c>
      <c r="F141" s="23" t="s">
        <v>91</v>
      </c>
      <c r="G141" s="24">
        <v>16.892</v>
      </c>
      <c r="H141" s="25">
        <v>0</v>
      </c>
      <c r="I141" s="25">
        <f>ROUND(ROUND(H141,2)*ROUND(G141,3),2)</f>
        <v>0</v>
      </c>
      <c r="O141">
        <f>(I141*21)/100</f>
        <v>0</v>
      </c>
      <c r="P141" t="s">
        <v>23</v>
      </c>
    </row>
    <row r="142" spans="1:5" ht="25.5">
      <c r="A142" s="26" t="s">
        <v>50</v>
      </c>
      <c r="E142" s="27" t="s">
        <v>365</v>
      </c>
    </row>
    <row r="143" spans="1:5" ht="51">
      <c r="A143" s="28" t="s">
        <v>52</v>
      </c>
      <c r="E143" s="29" t="s">
        <v>366</v>
      </c>
    </row>
    <row r="144" spans="1:5" ht="102">
      <c r="A144" t="s">
        <v>54</v>
      </c>
      <c r="E144" s="27" t="s">
        <v>367</v>
      </c>
    </row>
    <row r="145" spans="1:18" ht="12.75" customHeight="1">
      <c r="A145" s="5" t="s">
        <v>43</v>
      </c>
      <c r="B145" s="5"/>
      <c r="C145" s="30" t="s">
        <v>35</v>
      </c>
      <c r="D145" s="5"/>
      <c r="E145" s="19" t="s">
        <v>95</v>
      </c>
      <c r="F145" s="5"/>
      <c r="G145" s="5"/>
      <c r="H145" s="5"/>
      <c r="I145" s="31">
        <f>0+Q145</f>
        <v>0</v>
      </c>
      <c r="O145">
        <f>0+R145</f>
        <v>0</v>
      </c>
      <c r="Q145">
        <f>0+I146+I150+I154</f>
        <v>0</v>
      </c>
      <c r="R145">
        <f>0+O146+O150+O154</f>
        <v>0</v>
      </c>
    </row>
    <row r="146" spans="1:16" ht="12.75">
      <c r="A146" s="17" t="s">
        <v>45</v>
      </c>
      <c r="B146" s="21" t="s">
        <v>368</v>
      </c>
      <c r="C146" s="21" t="s">
        <v>97</v>
      </c>
      <c r="D146" s="17" t="s">
        <v>47</v>
      </c>
      <c r="E146" s="22" t="s">
        <v>98</v>
      </c>
      <c r="F146" s="23" t="s">
        <v>49</v>
      </c>
      <c r="G146" s="24">
        <v>49.2</v>
      </c>
      <c r="H146" s="25">
        <v>0</v>
      </c>
      <c r="I146" s="25">
        <f>ROUND(ROUND(H146,2)*ROUND(G146,3),2)</f>
        <v>0</v>
      </c>
      <c r="O146">
        <f>(I146*21)/100</f>
        <v>0</v>
      </c>
      <c r="P146" t="s">
        <v>23</v>
      </c>
    </row>
    <row r="147" spans="1:5" ht="12.75">
      <c r="A147" s="26" t="s">
        <v>50</v>
      </c>
      <c r="E147" s="27" t="s">
        <v>99</v>
      </c>
    </row>
    <row r="148" spans="1:5" ht="12.75">
      <c r="A148" s="28" t="s">
        <v>52</v>
      </c>
      <c r="E148" s="29" t="s">
        <v>369</v>
      </c>
    </row>
    <row r="149" spans="1:5" ht="51">
      <c r="A149" t="s">
        <v>54</v>
      </c>
      <c r="E149" s="27" t="s">
        <v>101</v>
      </c>
    </row>
    <row r="150" spans="1:16" ht="12.75">
      <c r="A150" s="17" t="s">
        <v>45</v>
      </c>
      <c r="B150" s="21" t="s">
        <v>370</v>
      </c>
      <c r="C150" s="21" t="s">
        <v>103</v>
      </c>
      <c r="D150" s="17" t="s">
        <v>47</v>
      </c>
      <c r="E150" s="22" t="s">
        <v>104</v>
      </c>
      <c r="F150" s="23" t="s">
        <v>91</v>
      </c>
      <c r="G150" s="24">
        <v>1.968</v>
      </c>
      <c r="H150" s="25">
        <v>0</v>
      </c>
      <c r="I150" s="25">
        <f>ROUND(ROUND(H150,2)*ROUND(G150,3),2)</f>
        <v>0</v>
      </c>
      <c r="O150">
        <f>(I150*21)/100</f>
        <v>0</v>
      </c>
      <c r="P150" t="s">
        <v>23</v>
      </c>
    </row>
    <row r="151" spans="1:5" ht="25.5">
      <c r="A151" s="26" t="s">
        <v>50</v>
      </c>
      <c r="E151" s="27" t="s">
        <v>371</v>
      </c>
    </row>
    <row r="152" spans="1:5" ht="51">
      <c r="A152" s="28" t="s">
        <v>52</v>
      </c>
      <c r="E152" s="29" t="s">
        <v>372</v>
      </c>
    </row>
    <row r="153" spans="1:5" ht="140.25">
      <c r="A153" t="s">
        <v>54</v>
      </c>
      <c r="E153" s="27" t="s">
        <v>107</v>
      </c>
    </row>
    <row r="154" spans="1:16" ht="12.75">
      <c r="A154" s="17" t="s">
        <v>45</v>
      </c>
      <c r="B154" s="21" t="s">
        <v>373</v>
      </c>
      <c r="C154" s="21" t="s">
        <v>185</v>
      </c>
      <c r="D154" s="17" t="s">
        <v>47</v>
      </c>
      <c r="E154" s="22" t="s">
        <v>186</v>
      </c>
      <c r="F154" s="23" t="s">
        <v>91</v>
      </c>
      <c r="G154" s="24">
        <v>1.23</v>
      </c>
      <c r="H154" s="25">
        <v>0</v>
      </c>
      <c r="I154" s="25">
        <f>ROUND(ROUND(H154,2)*ROUND(G154,3),2)</f>
        <v>0</v>
      </c>
      <c r="O154">
        <f>(I154*21)/100</f>
        <v>0</v>
      </c>
      <c r="P154" t="s">
        <v>23</v>
      </c>
    </row>
    <row r="155" spans="1:5" ht="12.75">
      <c r="A155" s="26" t="s">
        <v>50</v>
      </c>
      <c r="E155" s="27" t="s">
        <v>374</v>
      </c>
    </row>
    <row r="156" spans="1:5" ht="12.75">
      <c r="A156" s="28" t="s">
        <v>52</v>
      </c>
      <c r="E156" s="29" t="s">
        <v>375</v>
      </c>
    </row>
    <row r="157" spans="1:5" ht="140.25">
      <c r="A157" t="s">
        <v>54</v>
      </c>
      <c r="E157" s="27" t="s">
        <v>107</v>
      </c>
    </row>
    <row r="158" spans="1:18" ht="12.75" customHeight="1">
      <c r="A158" s="5" t="s">
        <v>43</v>
      </c>
      <c r="B158" s="5"/>
      <c r="C158" s="30" t="s">
        <v>74</v>
      </c>
      <c r="D158" s="5"/>
      <c r="E158" s="19" t="s">
        <v>376</v>
      </c>
      <c r="F158" s="5"/>
      <c r="G158" s="5"/>
      <c r="H158" s="5"/>
      <c r="I158" s="31">
        <f>0+Q158</f>
        <v>0</v>
      </c>
      <c r="O158">
        <f>0+R158</f>
        <v>0</v>
      </c>
      <c r="Q158">
        <f>0+I159+I163+I167+I171+I175</f>
        <v>0</v>
      </c>
      <c r="R158">
        <f>0+O159+O163+O167+O171+O175</f>
        <v>0</v>
      </c>
    </row>
    <row r="159" spans="1:16" ht="12.75">
      <c r="A159" s="17" t="s">
        <v>45</v>
      </c>
      <c r="B159" s="21" t="s">
        <v>377</v>
      </c>
      <c r="C159" s="21" t="s">
        <v>378</v>
      </c>
      <c r="D159" s="17" t="s">
        <v>47</v>
      </c>
      <c r="E159" s="22" t="s">
        <v>379</v>
      </c>
      <c r="F159" s="23" t="s">
        <v>49</v>
      </c>
      <c r="G159" s="24">
        <v>55.1</v>
      </c>
      <c r="H159" s="25">
        <v>0</v>
      </c>
      <c r="I159" s="25">
        <f>ROUND(ROUND(H159,2)*ROUND(G159,3),2)</f>
        <v>0</v>
      </c>
      <c r="O159">
        <f>(I159*21)/100</f>
        <v>0</v>
      </c>
      <c r="P159" t="s">
        <v>23</v>
      </c>
    </row>
    <row r="160" spans="1:5" ht="38.25">
      <c r="A160" s="26" t="s">
        <v>50</v>
      </c>
      <c r="E160" s="27" t="s">
        <v>380</v>
      </c>
    </row>
    <row r="161" spans="1:5" ht="12.75">
      <c r="A161" s="28" t="s">
        <v>52</v>
      </c>
      <c r="E161" s="29" t="s">
        <v>381</v>
      </c>
    </row>
    <row r="162" spans="1:5" ht="216.75">
      <c r="A162" t="s">
        <v>54</v>
      </c>
      <c r="E162" s="27" t="s">
        <v>382</v>
      </c>
    </row>
    <row r="163" spans="1:16" ht="12.75">
      <c r="A163" s="17" t="s">
        <v>45</v>
      </c>
      <c r="B163" s="21" t="s">
        <v>383</v>
      </c>
      <c r="C163" s="21" t="s">
        <v>384</v>
      </c>
      <c r="D163" s="17" t="s">
        <v>47</v>
      </c>
      <c r="E163" s="22" t="s">
        <v>385</v>
      </c>
      <c r="F163" s="23" t="s">
        <v>49</v>
      </c>
      <c r="G163" s="24">
        <v>5.74</v>
      </c>
      <c r="H163" s="25">
        <v>0</v>
      </c>
      <c r="I163" s="25">
        <f>ROUND(ROUND(H163,2)*ROUND(G163,3),2)</f>
        <v>0</v>
      </c>
      <c r="O163">
        <f>(I163*21)/100</f>
        <v>0</v>
      </c>
      <c r="P163" t="s">
        <v>23</v>
      </c>
    </row>
    <row r="164" spans="1:5" ht="25.5">
      <c r="A164" s="26" t="s">
        <v>50</v>
      </c>
      <c r="E164" s="27" t="s">
        <v>386</v>
      </c>
    </row>
    <row r="165" spans="1:5" ht="12.75">
      <c r="A165" s="28" t="s">
        <v>52</v>
      </c>
      <c r="E165" s="29" t="s">
        <v>387</v>
      </c>
    </row>
    <row r="166" spans="1:5" ht="38.25">
      <c r="A166" t="s">
        <v>54</v>
      </c>
      <c r="E166" s="27" t="s">
        <v>388</v>
      </c>
    </row>
    <row r="167" spans="1:16" ht="12.75">
      <c r="A167" s="17" t="s">
        <v>45</v>
      </c>
      <c r="B167" s="21" t="s">
        <v>389</v>
      </c>
      <c r="C167" s="21" t="s">
        <v>390</v>
      </c>
      <c r="D167" s="17" t="s">
        <v>47</v>
      </c>
      <c r="E167" s="22" t="s">
        <v>391</v>
      </c>
      <c r="F167" s="23" t="s">
        <v>49</v>
      </c>
      <c r="G167" s="24">
        <v>153.78</v>
      </c>
      <c r="H167" s="25">
        <v>0</v>
      </c>
      <c r="I167" s="25">
        <f>ROUND(ROUND(H167,2)*ROUND(G167,3),2)</f>
        <v>0</v>
      </c>
      <c r="O167">
        <f>(I167*21)/100</f>
        <v>0</v>
      </c>
      <c r="P167" t="s">
        <v>23</v>
      </c>
    </row>
    <row r="168" spans="1:5" ht="25.5">
      <c r="A168" s="26" t="s">
        <v>50</v>
      </c>
      <c r="E168" s="27" t="s">
        <v>392</v>
      </c>
    </row>
    <row r="169" spans="1:5" ht="12.75">
      <c r="A169" s="28" t="s">
        <v>52</v>
      </c>
      <c r="E169" s="29" t="s">
        <v>393</v>
      </c>
    </row>
    <row r="170" spans="1:5" ht="38.25">
      <c r="A170" t="s">
        <v>54</v>
      </c>
      <c r="E170" s="27" t="s">
        <v>388</v>
      </c>
    </row>
    <row r="171" spans="1:16" ht="12.75">
      <c r="A171" s="17" t="s">
        <v>45</v>
      </c>
      <c r="B171" s="21" t="s">
        <v>394</v>
      </c>
      <c r="C171" s="21" t="s">
        <v>395</v>
      </c>
      <c r="D171" s="17" t="s">
        <v>47</v>
      </c>
      <c r="E171" s="22" t="s">
        <v>396</v>
      </c>
      <c r="F171" s="23" t="s">
        <v>49</v>
      </c>
      <c r="G171" s="24">
        <v>8.576</v>
      </c>
      <c r="H171" s="25">
        <v>0</v>
      </c>
      <c r="I171" s="25">
        <f>ROUND(ROUND(H171,2)*ROUND(G171,3),2)</f>
        <v>0</v>
      </c>
      <c r="O171">
        <f>(I171*21)/100</f>
        <v>0</v>
      </c>
      <c r="P171" t="s">
        <v>23</v>
      </c>
    </row>
    <row r="172" spans="1:5" ht="25.5">
      <c r="A172" s="26" t="s">
        <v>50</v>
      </c>
      <c r="E172" s="27" t="s">
        <v>397</v>
      </c>
    </row>
    <row r="173" spans="1:5" ht="51">
      <c r="A173" s="28" t="s">
        <v>52</v>
      </c>
      <c r="E173" s="29" t="s">
        <v>398</v>
      </c>
    </row>
    <row r="174" spans="1:5" ht="51">
      <c r="A174" t="s">
        <v>54</v>
      </c>
      <c r="E174" s="27" t="s">
        <v>399</v>
      </c>
    </row>
    <row r="175" spans="1:16" ht="12.75">
      <c r="A175" s="17" t="s">
        <v>45</v>
      </c>
      <c r="B175" s="21" t="s">
        <v>400</v>
      </c>
      <c r="C175" s="21" t="s">
        <v>401</v>
      </c>
      <c r="D175" s="17" t="s">
        <v>47</v>
      </c>
      <c r="E175" s="22" t="s">
        <v>402</v>
      </c>
      <c r="F175" s="23" t="s">
        <v>49</v>
      </c>
      <c r="G175" s="24">
        <v>5.415</v>
      </c>
      <c r="H175" s="25">
        <v>0</v>
      </c>
      <c r="I175" s="25">
        <f>ROUND(ROUND(H175,2)*ROUND(G175,3),2)</f>
        <v>0</v>
      </c>
      <c r="O175">
        <f>(I175*21)/100</f>
        <v>0</v>
      </c>
      <c r="P175" t="s">
        <v>23</v>
      </c>
    </row>
    <row r="176" spans="1:5" ht="25.5">
      <c r="A176" s="26" t="s">
        <v>50</v>
      </c>
      <c r="E176" s="27" t="s">
        <v>403</v>
      </c>
    </row>
    <row r="177" spans="1:5" ht="12.75">
      <c r="A177" s="28" t="s">
        <v>52</v>
      </c>
      <c r="E177" s="29" t="s">
        <v>404</v>
      </c>
    </row>
    <row r="178" spans="1:5" ht="51">
      <c r="A178" t="s">
        <v>54</v>
      </c>
      <c r="E178" s="27" t="s">
        <v>399</v>
      </c>
    </row>
    <row r="179" spans="1:18" ht="12.75" customHeight="1">
      <c r="A179" s="5" t="s">
        <v>43</v>
      </c>
      <c r="B179" s="5"/>
      <c r="C179" s="30" t="s">
        <v>79</v>
      </c>
      <c r="D179" s="5"/>
      <c r="E179" s="19" t="s">
        <v>405</v>
      </c>
      <c r="F179" s="5"/>
      <c r="G179" s="5"/>
      <c r="H179" s="5"/>
      <c r="I179" s="31">
        <f>0+Q179</f>
        <v>0</v>
      </c>
      <c r="O179">
        <f>0+R179</f>
        <v>0</v>
      </c>
      <c r="Q179">
        <f>0+I180+I184</f>
        <v>0</v>
      </c>
      <c r="R179">
        <f>0+O180+O184</f>
        <v>0</v>
      </c>
    </row>
    <row r="180" spans="1:16" ht="12.75">
      <c r="A180" s="17" t="s">
        <v>45</v>
      </c>
      <c r="B180" s="21" t="s">
        <v>406</v>
      </c>
      <c r="C180" s="21" t="s">
        <v>407</v>
      </c>
      <c r="D180" s="17" t="s">
        <v>47</v>
      </c>
      <c r="E180" s="22" t="s">
        <v>408</v>
      </c>
      <c r="F180" s="23" t="s">
        <v>160</v>
      </c>
      <c r="G180" s="24">
        <v>12.6</v>
      </c>
      <c r="H180" s="25">
        <v>0</v>
      </c>
      <c r="I180" s="25">
        <f>ROUND(ROUND(H180,2)*ROUND(G180,3),2)</f>
        <v>0</v>
      </c>
      <c r="O180">
        <f>(I180*21)/100</f>
        <v>0</v>
      </c>
      <c r="P180" t="s">
        <v>23</v>
      </c>
    </row>
    <row r="181" spans="1:5" ht="25.5">
      <c r="A181" s="26" t="s">
        <v>50</v>
      </c>
      <c r="E181" s="27" t="s">
        <v>409</v>
      </c>
    </row>
    <row r="182" spans="1:5" ht="12.75">
      <c r="A182" s="28" t="s">
        <v>52</v>
      </c>
      <c r="E182" s="29" t="s">
        <v>410</v>
      </c>
    </row>
    <row r="183" spans="1:5" ht="242.25">
      <c r="A183" t="s">
        <v>54</v>
      </c>
      <c r="E183" s="27" t="s">
        <v>411</v>
      </c>
    </row>
    <row r="184" spans="1:16" ht="12.75">
      <c r="A184" s="17" t="s">
        <v>45</v>
      </c>
      <c r="B184" s="21" t="s">
        <v>412</v>
      </c>
      <c r="C184" s="21" t="s">
        <v>413</v>
      </c>
      <c r="D184" s="17" t="s">
        <v>47</v>
      </c>
      <c r="E184" s="22" t="s">
        <v>414</v>
      </c>
      <c r="F184" s="23" t="s">
        <v>160</v>
      </c>
      <c r="G184" s="24">
        <v>0.6</v>
      </c>
      <c r="H184" s="25">
        <v>0</v>
      </c>
      <c r="I184" s="25">
        <f>ROUND(ROUND(H184,2)*ROUND(G184,3),2)</f>
        <v>0</v>
      </c>
      <c r="O184">
        <f>(I184*21)/100</f>
        <v>0</v>
      </c>
      <c r="P184" t="s">
        <v>23</v>
      </c>
    </row>
    <row r="185" spans="1:5" ht="12.75">
      <c r="A185" s="26" t="s">
        <v>50</v>
      </c>
      <c r="E185" s="27" t="s">
        <v>415</v>
      </c>
    </row>
    <row r="186" spans="1:5" ht="12.75">
      <c r="A186" s="28" t="s">
        <v>52</v>
      </c>
      <c r="E186" s="29" t="s">
        <v>416</v>
      </c>
    </row>
    <row r="187" spans="1:5" ht="242.25">
      <c r="A187" t="s">
        <v>54</v>
      </c>
      <c r="E187" s="27" t="s">
        <v>417</v>
      </c>
    </row>
    <row r="188" spans="1:18" ht="12.75" customHeight="1">
      <c r="A188" s="5" t="s">
        <v>43</v>
      </c>
      <c r="B188" s="5"/>
      <c r="C188" s="30" t="s">
        <v>40</v>
      </c>
      <c r="D188" s="5"/>
      <c r="E188" s="19" t="s">
        <v>194</v>
      </c>
      <c r="F188" s="5"/>
      <c r="G188" s="5"/>
      <c r="H188" s="5"/>
      <c r="I188" s="31">
        <f>0+Q188</f>
        <v>0</v>
      </c>
      <c r="O188">
        <f>0+R188</f>
        <v>0</v>
      </c>
      <c r="Q188">
        <f>0+I189+I193+I197+I201+I205+I209+I213+I217+I221+I225+I229+I233+I237+I241</f>
        <v>0</v>
      </c>
      <c r="R188">
        <f>0+O189+O193+O197+O201+O205+O209+O213+O217+O221+O225+O229+O233+O237+O241</f>
        <v>0</v>
      </c>
    </row>
    <row r="189" spans="1:16" ht="25.5">
      <c r="A189" s="17" t="s">
        <v>45</v>
      </c>
      <c r="B189" s="21" t="s">
        <v>418</v>
      </c>
      <c r="C189" s="21" t="s">
        <v>419</v>
      </c>
      <c r="D189" s="17" t="s">
        <v>47</v>
      </c>
      <c r="E189" s="22" t="s">
        <v>420</v>
      </c>
      <c r="F189" s="23" t="s">
        <v>160</v>
      </c>
      <c r="G189" s="24">
        <v>31.5</v>
      </c>
      <c r="H189" s="25">
        <v>0</v>
      </c>
      <c r="I189" s="25">
        <f>ROUND(ROUND(H189,2)*ROUND(G189,3),2)</f>
        <v>0</v>
      </c>
      <c r="O189">
        <f>(I189*21)/100</f>
        <v>0</v>
      </c>
      <c r="P189" t="s">
        <v>23</v>
      </c>
    </row>
    <row r="190" spans="1:5" ht="12.75">
      <c r="A190" s="26" t="s">
        <v>50</v>
      </c>
      <c r="E190" s="27" t="s">
        <v>421</v>
      </c>
    </row>
    <row r="191" spans="1:5" ht="76.5">
      <c r="A191" s="28" t="s">
        <v>52</v>
      </c>
      <c r="E191" s="29" t="s">
        <v>422</v>
      </c>
    </row>
    <row r="192" spans="1:5" ht="127.5">
      <c r="A192" t="s">
        <v>54</v>
      </c>
      <c r="E192" s="27" t="s">
        <v>423</v>
      </c>
    </row>
    <row r="193" spans="1:16" ht="12.75">
      <c r="A193" s="17" t="s">
        <v>45</v>
      </c>
      <c r="B193" s="21" t="s">
        <v>424</v>
      </c>
      <c r="C193" s="21" t="s">
        <v>425</v>
      </c>
      <c r="D193" s="17" t="s">
        <v>47</v>
      </c>
      <c r="E193" s="22" t="s">
        <v>426</v>
      </c>
      <c r="F193" s="23" t="s">
        <v>160</v>
      </c>
      <c r="G193" s="24">
        <v>18</v>
      </c>
      <c r="H193" s="25">
        <v>0</v>
      </c>
      <c r="I193" s="25">
        <f>ROUND(ROUND(H193,2)*ROUND(G193,3),2)</f>
        <v>0</v>
      </c>
      <c r="O193">
        <f>(I193*21)/100</f>
        <v>0</v>
      </c>
      <c r="P193" t="s">
        <v>23</v>
      </c>
    </row>
    <row r="194" spans="1:5" ht="25.5">
      <c r="A194" s="26" t="s">
        <v>50</v>
      </c>
      <c r="E194" s="27" t="s">
        <v>427</v>
      </c>
    </row>
    <row r="195" spans="1:5" ht="63.75">
      <c r="A195" s="28" t="s">
        <v>52</v>
      </c>
      <c r="E195" s="29" t="s">
        <v>428</v>
      </c>
    </row>
    <row r="196" spans="1:5" ht="114.75">
      <c r="A196" t="s">
        <v>54</v>
      </c>
      <c r="E196" s="27" t="s">
        <v>429</v>
      </c>
    </row>
    <row r="197" spans="1:16" ht="12.75">
      <c r="A197" s="17" t="s">
        <v>45</v>
      </c>
      <c r="B197" s="21" t="s">
        <v>430</v>
      </c>
      <c r="C197" s="21" t="s">
        <v>431</v>
      </c>
      <c r="D197" s="17" t="s">
        <v>47</v>
      </c>
      <c r="E197" s="22" t="s">
        <v>432</v>
      </c>
      <c r="F197" s="23" t="s">
        <v>433</v>
      </c>
      <c r="G197" s="24">
        <v>2</v>
      </c>
      <c r="H197" s="25">
        <v>0</v>
      </c>
      <c r="I197" s="25">
        <f>ROUND(ROUND(H197,2)*ROUND(G197,3),2)</f>
        <v>0</v>
      </c>
      <c r="O197">
        <f>(I197*21)/100</f>
        <v>0</v>
      </c>
      <c r="P197" t="s">
        <v>23</v>
      </c>
    </row>
    <row r="198" spans="1:5" ht="25.5">
      <c r="A198" s="26" t="s">
        <v>50</v>
      </c>
      <c r="E198" s="27" t="s">
        <v>434</v>
      </c>
    </row>
    <row r="199" spans="1:5" ht="12.75">
      <c r="A199" s="28" t="s">
        <v>52</v>
      </c>
      <c r="E199" s="29" t="s">
        <v>435</v>
      </c>
    </row>
    <row r="200" spans="1:5" ht="25.5">
      <c r="A200" t="s">
        <v>54</v>
      </c>
      <c r="E200" s="27" t="s">
        <v>436</v>
      </c>
    </row>
    <row r="201" spans="1:16" ht="25.5">
      <c r="A201" s="17" t="s">
        <v>45</v>
      </c>
      <c r="B201" s="21" t="s">
        <v>437</v>
      </c>
      <c r="C201" s="21" t="s">
        <v>438</v>
      </c>
      <c r="D201" s="17" t="s">
        <v>47</v>
      </c>
      <c r="E201" s="22" t="s">
        <v>439</v>
      </c>
      <c r="F201" s="23" t="s">
        <v>433</v>
      </c>
      <c r="G201" s="24">
        <v>4</v>
      </c>
      <c r="H201" s="25">
        <v>0</v>
      </c>
      <c r="I201" s="25">
        <f>ROUND(ROUND(H201,2)*ROUND(G201,3),2)</f>
        <v>0</v>
      </c>
      <c r="O201">
        <f>(I201*21)/100</f>
        <v>0</v>
      </c>
      <c r="P201" t="s">
        <v>23</v>
      </c>
    </row>
    <row r="202" spans="1:5" ht="25.5">
      <c r="A202" s="26" t="s">
        <v>50</v>
      </c>
      <c r="E202" s="27" t="s">
        <v>440</v>
      </c>
    </row>
    <row r="203" spans="1:5" ht="12.75">
      <c r="A203" s="28" t="s">
        <v>52</v>
      </c>
      <c r="E203" s="29" t="s">
        <v>441</v>
      </c>
    </row>
    <row r="204" spans="1:5" ht="25.5">
      <c r="A204" t="s">
        <v>54</v>
      </c>
      <c r="E204" s="27" t="s">
        <v>442</v>
      </c>
    </row>
    <row r="205" spans="1:16" ht="12.75">
      <c r="A205" s="17" t="s">
        <v>45</v>
      </c>
      <c r="B205" s="21" t="s">
        <v>443</v>
      </c>
      <c r="C205" s="21" t="s">
        <v>444</v>
      </c>
      <c r="D205" s="17" t="s">
        <v>47</v>
      </c>
      <c r="E205" s="22" t="s">
        <v>445</v>
      </c>
      <c r="F205" s="23" t="s">
        <v>160</v>
      </c>
      <c r="G205" s="24">
        <v>23.36</v>
      </c>
      <c r="H205" s="25">
        <v>0</v>
      </c>
      <c r="I205" s="25">
        <f>ROUND(ROUND(H205,2)*ROUND(G205,3),2)</f>
        <v>0</v>
      </c>
      <c r="O205">
        <f>(I205*21)/100</f>
        <v>0</v>
      </c>
      <c r="P205" t="s">
        <v>23</v>
      </c>
    </row>
    <row r="206" spans="1:5" ht="25.5">
      <c r="A206" s="26" t="s">
        <v>50</v>
      </c>
      <c r="E206" s="27" t="s">
        <v>446</v>
      </c>
    </row>
    <row r="207" spans="1:5" ht="12.75">
      <c r="A207" s="28" t="s">
        <v>52</v>
      </c>
      <c r="E207" s="29" t="s">
        <v>447</v>
      </c>
    </row>
    <row r="208" spans="1:5" ht="51">
      <c r="A208" t="s">
        <v>54</v>
      </c>
      <c r="E208" s="27" t="s">
        <v>448</v>
      </c>
    </row>
    <row r="209" spans="1:16" ht="12.75">
      <c r="A209" s="17" t="s">
        <v>45</v>
      </c>
      <c r="B209" s="21" t="s">
        <v>449</v>
      </c>
      <c r="C209" s="21" t="s">
        <v>450</v>
      </c>
      <c r="D209" s="17" t="s">
        <v>47</v>
      </c>
      <c r="E209" s="22" t="s">
        <v>451</v>
      </c>
      <c r="F209" s="23" t="s">
        <v>160</v>
      </c>
      <c r="G209" s="24">
        <v>8</v>
      </c>
      <c r="H209" s="25">
        <v>0</v>
      </c>
      <c r="I209" s="25">
        <f>ROUND(ROUND(H209,2)*ROUND(G209,3),2)</f>
        <v>0</v>
      </c>
      <c r="O209">
        <f>(I209*21)/100</f>
        <v>0</v>
      </c>
      <c r="P209" t="s">
        <v>23</v>
      </c>
    </row>
    <row r="210" spans="1:5" ht="25.5">
      <c r="A210" s="26" t="s">
        <v>50</v>
      </c>
      <c r="E210" s="27" t="s">
        <v>452</v>
      </c>
    </row>
    <row r="211" spans="1:5" ht="12.75">
      <c r="A211" s="28" t="s">
        <v>52</v>
      </c>
      <c r="E211" s="29" t="s">
        <v>453</v>
      </c>
    </row>
    <row r="212" spans="1:5" ht="51">
      <c r="A212" t="s">
        <v>54</v>
      </c>
      <c r="E212" s="27" t="s">
        <v>448</v>
      </c>
    </row>
    <row r="213" spans="1:16" ht="12.75">
      <c r="A213" s="17" t="s">
        <v>45</v>
      </c>
      <c r="B213" s="21" t="s">
        <v>454</v>
      </c>
      <c r="C213" s="21" t="s">
        <v>202</v>
      </c>
      <c r="D213" s="17" t="s">
        <v>47</v>
      </c>
      <c r="E213" s="22" t="s">
        <v>203</v>
      </c>
      <c r="F213" s="23" t="s">
        <v>160</v>
      </c>
      <c r="G213" s="24">
        <v>12</v>
      </c>
      <c r="H213" s="25">
        <v>0</v>
      </c>
      <c r="I213" s="25">
        <f>ROUND(ROUND(H213,2)*ROUND(G213,3),2)</f>
        <v>0</v>
      </c>
      <c r="O213">
        <f>(I213*21)/100</f>
        <v>0</v>
      </c>
      <c r="P213" t="s">
        <v>23</v>
      </c>
    </row>
    <row r="214" spans="1:5" ht="25.5">
      <c r="A214" s="26" t="s">
        <v>50</v>
      </c>
      <c r="E214" s="27" t="s">
        <v>455</v>
      </c>
    </row>
    <row r="215" spans="1:5" ht="12.75">
      <c r="A215" s="28" t="s">
        <v>52</v>
      </c>
      <c r="E215" s="29" t="s">
        <v>205</v>
      </c>
    </row>
    <row r="216" spans="1:5" ht="25.5">
      <c r="A216" t="s">
        <v>54</v>
      </c>
      <c r="E216" s="27" t="s">
        <v>206</v>
      </c>
    </row>
    <row r="217" spans="1:16" ht="12.75">
      <c r="A217" s="17" t="s">
        <v>45</v>
      </c>
      <c r="B217" s="21" t="s">
        <v>456</v>
      </c>
      <c r="C217" s="21" t="s">
        <v>208</v>
      </c>
      <c r="D217" s="17" t="s">
        <v>47</v>
      </c>
      <c r="E217" s="22" t="s">
        <v>209</v>
      </c>
      <c r="F217" s="23" t="s">
        <v>91</v>
      </c>
      <c r="G217" s="24">
        <v>0.038</v>
      </c>
      <c r="H217" s="25">
        <v>0</v>
      </c>
      <c r="I217" s="25">
        <f>ROUND(ROUND(H217,2)*ROUND(G217,3),2)</f>
        <v>0</v>
      </c>
      <c r="O217">
        <f>(I217*21)/100</f>
        <v>0</v>
      </c>
      <c r="P217" t="s">
        <v>23</v>
      </c>
    </row>
    <row r="218" spans="1:5" ht="25.5">
      <c r="A218" s="26" t="s">
        <v>50</v>
      </c>
      <c r="E218" s="27" t="s">
        <v>457</v>
      </c>
    </row>
    <row r="219" spans="1:5" ht="12.75">
      <c r="A219" s="28" t="s">
        <v>52</v>
      </c>
      <c r="E219" s="29" t="s">
        <v>458</v>
      </c>
    </row>
    <row r="220" spans="1:5" ht="38.25">
      <c r="A220" t="s">
        <v>54</v>
      </c>
      <c r="E220" s="27" t="s">
        <v>212</v>
      </c>
    </row>
    <row r="221" spans="1:16" ht="25.5">
      <c r="A221" s="17" t="s">
        <v>45</v>
      </c>
      <c r="B221" s="21" t="s">
        <v>459</v>
      </c>
      <c r="C221" s="21" t="s">
        <v>460</v>
      </c>
      <c r="D221" s="17" t="s">
        <v>47</v>
      </c>
      <c r="E221" s="22" t="s">
        <v>461</v>
      </c>
      <c r="F221" s="23" t="s">
        <v>160</v>
      </c>
      <c r="G221" s="24">
        <v>6</v>
      </c>
      <c r="H221" s="25">
        <v>0</v>
      </c>
      <c r="I221" s="25">
        <f>ROUND(ROUND(H221,2)*ROUND(G221,3),2)</f>
        <v>0</v>
      </c>
      <c r="O221">
        <f>(I221*21)/100</f>
        <v>0</v>
      </c>
      <c r="P221" t="s">
        <v>23</v>
      </c>
    </row>
    <row r="222" spans="1:5" ht="25.5">
      <c r="A222" s="26" t="s">
        <v>50</v>
      </c>
      <c r="E222" s="27" t="s">
        <v>462</v>
      </c>
    </row>
    <row r="223" spans="1:5" ht="12.75">
      <c r="A223" s="28" t="s">
        <v>52</v>
      </c>
      <c r="E223" s="29" t="s">
        <v>463</v>
      </c>
    </row>
    <row r="224" spans="1:5" ht="89.25">
      <c r="A224" t="s">
        <v>54</v>
      </c>
      <c r="E224" s="27" t="s">
        <v>464</v>
      </c>
    </row>
    <row r="225" spans="1:16" ht="12.75">
      <c r="A225" s="17" t="s">
        <v>45</v>
      </c>
      <c r="B225" s="21" t="s">
        <v>465</v>
      </c>
      <c r="C225" s="21" t="s">
        <v>466</v>
      </c>
      <c r="D225" s="17" t="s">
        <v>47</v>
      </c>
      <c r="E225" s="22" t="s">
        <v>467</v>
      </c>
      <c r="F225" s="23" t="s">
        <v>91</v>
      </c>
      <c r="G225" s="24">
        <v>0.895</v>
      </c>
      <c r="H225" s="25">
        <v>0</v>
      </c>
      <c r="I225" s="25">
        <f>ROUND(ROUND(H225,2)*ROUND(G225,3),2)</f>
        <v>0</v>
      </c>
      <c r="O225">
        <f>(I225*21)/100</f>
        <v>0</v>
      </c>
      <c r="P225" t="s">
        <v>23</v>
      </c>
    </row>
    <row r="226" spans="1:5" ht="12.75">
      <c r="A226" s="26" t="s">
        <v>50</v>
      </c>
      <c r="E226" s="27" t="s">
        <v>468</v>
      </c>
    </row>
    <row r="227" spans="1:5" ht="12.75">
      <c r="A227" s="28" t="s">
        <v>52</v>
      </c>
      <c r="E227" s="29" t="s">
        <v>469</v>
      </c>
    </row>
    <row r="228" spans="1:5" ht="114.75">
      <c r="A228" t="s">
        <v>54</v>
      </c>
      <c r="E228" s="27" t="s">
        <v>470</v>
      </c>
    </row>
    <row r="229" spans="1:16" ht="12.75">
      <c r="A229" s="17" t="s">
        <v>45</v>
      </c>
      <c r="B229" s="21" t="s">
        <v>471</v>
      </c>
      <c r="C229" s="21" t="s">
        <v>472</v>
      </c>
      <c r="D229" s="17" t="s">
        <v>47</v>
      </c>
      <c r="E229" s="22" t="s">
        <v>473</v>
      </c>
      <c r="F229" s="23" t="s">
        <v>91</v>
      </c>
      <c r="G229" s="24">
        <v>61.92</v>
      </c>
      <c r="H229" s="25">
        <v>0</v>
      </c>
      <c r="I229" s="25">
        <f>ROUND(ROUND(H229,2)*ROUND(G229,3),2)</f>
        <v>0</v>
      </c>
      <c r="O229">
        <f>(I229*21)/100</f>
        <v>0</v>
      </c>
      <c r="P229" t="s">
        <v>23</v>
      </c>
    </row>
    <row r="230" spans="1:5" ht="25.5">
      <c r="A230" s="26" t="s">
        <v>50</v>
      </c>
      <c r="E230" s="27" t="s">
        <v>474</v>
      </c>
    </row>
    <row r="231" spans="1:5" ht="165.75">
      <c r="A231" s="28" t="s">
        <v>52</v>
      </c>
      <c r="E231" s="29" t="s">
        <v>475</v>
      </c>
    </row>
    <row r="232" spans="1:5" ht="114.75">
      <c r="A232" t="s">
        <v>54</v>
      </c>
      <c r="E232" s="27" t="s">
        <v>470</v>
      </c>
    </row>
    <row r="233" spans="1:16" ht="12.75">
      <c r="A233" s="17" t="s">
        <v>45</v>
      </c>
      <c r="B233" s="21" t="s">
        <v>476</v>
      </c>
      <c r="C233" s="21" t="s">
        <v>477</v>
      </c>
      <c r="D233" s="17" t="s">
        <v>47</v>
      </c>
      <c r="E233" s="22" t="s">
        <v>478</v>
      </c>
      <c r="F233" s="23" t="s">
        <v>91</v>
      </c>
      <c r="G233" s="24">
        <v>3</v>
      </c>
      <c r="H233" s="25">
        <v>0</v>
      </c>
      <c r="I233" s="25">
        <f>ROUND(ROUND(H233,2)*ROUND(G233,3),2)</f>
        <v>0</v>
      </c>
      <c r="O233">
        <f>(I233*21)/100</f>
        <v>0</v>
      </c>
      <c r="P233" t="s">
        <v>23</v>
      </c>
    </row>
    <row r="234" spans="1:5" ht="12.75">
      <c r="A234" s="26" t="s">
        <v>50</v>
      </c>
      <c r="E234" s="27" t="s">
        <v>479</v>
      </c>
    </row>
    <row r="235" spans="1:5" ht="76.5">
      <c r="A235" s="28" t="s">
        <v>52</v>
      </c>
      <c r="E235" s="29" t="s">
        <v>480</v>
      </c>
    </row>
    <row r="236" spans="1:5" ht="114.75">
      <c r="A236" t="s">
        <v>54</v>
      </c>
      <c r="E236" s="27" t="s">
        <v>470</v>
      </c>
    </row>
    <row r="237" spans="1:16" ht="12.75">
      <c r="A237" s="17" t="s">
        <v>45</v>
      </c>
      <c r="B237" s="21" t="s">
        <v>481</v>
      </c>
      <c r="C237" s="21" t="s">
        <v>482</v>
      </c>
      <c r="D237" s="17" t="s">
        <v>47</v>
      </c>
      <c r="E237" s="22" t="s">
        <v>483</v>
      </c>
      <c r="F237" s="23" t="s">
        <v>112</v>
      </c>
      <c r="G237" s="24">
        <v>0.086</v>
      </c>
      <c r="H237" s="25">
        <v>0</v>
      </c>
      <c r="I237" s="25">
        <f>ROUND(ROUND(H237,2)*ROUND(G237,3),2)</f>
        <v>0</v>
      </c>
      <c r="O237">
        <f>(I237*21)/100</f>
        <v>0</v>
      </c>
      <c r="P237" t="s">
        <v>23</v>
      </c>
    </row>
    <row r="238" spans="1:5" ht="38.25">
      <c r="A238" s="26" t="s">
        <v>50</v>
      </c>
      <c r="E238" s="27" t="s">
        <v>484</v>
      </c>
    </row>
    <row r="239" spans="1:5" ht="51">
      <c r="A239" s="28" t="s">
        <v>52</v>
      </c>
      <c r="E239" s="29" t="s">
        <v>485</v>
      </c>
    </row>
    <row r="240" spans="1:5" ht="89.25">
      <c r="A240" t="s">
        <v>54</v>
      </c>
      <c r="E240" s="27" t="s">
        <v>486</v>
      </c>
    </row>
    <row r="241" spans="1:16" ht="12.75">
      <c r="A241" s="17" t="s">
        <v>45</v>
      </c>
      <c r="B241" s="21" t="s">
        <v>487</v>
      </c>
      <c r="C241" s="21" t="s">
        <v>488</v>
      </c>
      <c r="D241" s="17" t="s">
        <v>47</v>
      </c>
      <c r="E241" s="22" t="s">
        <v>489</v>
      </c>
      <c r="F241" s="23" t="s">
        <v>49</v>
      </c>
      <c r="G241" s="24">
        <v>33.6</v>
      </c>
      <c r="H241" s="25">
        <v>0</v>
      </c>
      <c r="I241" s="25">
        <f>ROUND(ROUND(H241,2)*ROUND(G241,3),2)</f>
        <v>0</v>
      </c>
      <c r="O241">
        <f>(I241*21)/100</f>
        <v>0</v>
      </c>
      <c r="P241" t="s">
        <v>23</v>
      </c>
    </row>
    <row r="242" spans="1:5" ht="25.5">
      <c r="A242" s="26" t="s">
        <v>50</v>
      </c>
      <c r="E242" s="27" t="s">
        <v>490</v>
      </c>
    </row>
    <row r="243" spans="1:5" ht="12.75">
      <c r="A243" s="28" t="s">
        <v>52</v>
      </c>
      <c r="E243" s="29" t="s">
        <v>491</v>
      </c>
    </row>
    <row r="244" spans="1:5" ht="89.25">
      <c r="A244" t="s">
        <v>54</v>
      </c>
      <c r="E244" s="27" t="s">
        <v>492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Kubín Miroslav</dc:creator>
  <cp:keywords/>
  <dc:description/>
  <cp:lastModifiedBy>Kubín Miroslav</cp:lastModifiedBy>
  <dcterms:created xsi:type="dcterms:W3CDTF">2022-09-19T16:00:00Z</dcterms:created>
  <dcterms:modified xsi:type="dcterms:W3CDTF">2022-09-19T16:00:00Z</dcterms:modified>
  <cp:category/>
  <cp:version/>
  <cp:contentType/>
  <cp:contentStatus/>
</cp:coreProperties>
</file>