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ZRN1 - KOMUNIKACE" sheetId="2" r:id="rId2"/>
    <sheet name="ZRN2 - DOPRAVNÍ ZNAČENÍ" sheetId="3" r:id="rId3"/>
    <sheet name="VON - VEDLEJŠÍ A OSTATNÍ 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'ZRN1 - KOMUNIKACE'!$C$87:$K$305</definedName>
    <definedName name="_xlnm.Print_Area" localSheetId="1">'ZRN1 - KOMUNIKACE'!$C$4:$J$39,'ZRN1 - KOMUNIKACE'!$C$45:$J$69,'ZRN1 - KOMUNIKACE'!$C$75:$K$305</definedName>
    <definedName name="_xlnm._FilterDatabase" localSheetId="2" hidden="1">'ZRN2 - DOPRAVNÍ ZNAČENÍ'!$C$80:$K$131</definedName>
    <definedName name="_xlnm.Print_Area" localSheetId="2">'ZRN2 - DOPRAVNÍ ZNAČENÍ'!$C$4:$J$39,'ZRN2 - DOPRAVNÍ ZNAČENÍ'!$C$45:$J$62,'ZRN2 - DOPRAVNÍ ZNAČENÍ'!$C$68:$K$131</definedName>
    <definedName name="_xlnm._FilterDatabase" localSheetId="3" hidden="1">'VON - VEDLEJŠÍ A OSTATNÍ ...'!$C$82:$K$115</definedName>
    <definedName name="_xlnm.Print_Area" localSheetId="3">'VON - VEDLEJŠÍ A OSTATNÍ ...'!$C$4:$J$39,'VON - VEDLEJŠÍ A OSTATNÍ ...'!$C$45:$J$64,'VON - VEDLEJŠÍ A OSTATNÍ ...'!$C$70:$K$115</definedName>
    <definedName name="_xlnm.Print_Area" localSheetId="4">'Seznam figur'!$C$4:$G$72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'ZRN1 - KOMUNIKACE'!$87:$87</definedName>
    <definedName name="_xlnm.Print_Titles" localSheetId="2">'ZRN2 - DOPRAVNÍ ZNAČENÍ'!$80:$80</definedName>
    <definedName name="_xlnm.Print_Titles" localSheetId="3">'VON - VEDLEJŠÍ A OSTATNÍ ...'!$82:$82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<sst xmlns="http://schemas.openxmlformats.org/spreadsheetml/2006/main" count="4430" uniqueCount="827">
  <si>
    <t>Export Komplet</t>
  </si>
  <si>
    <t>VZ</t>
  </si>
  <si>
    <t>2.0</t>
  </si>
  <si>
    <t>ZAMOK</t>
  </si>
  <si>
    <t>False</t>
  </si>
  <si>
    <t>{d1774e38-7fe9-4cc4-b10e-f1f067c0a98f}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</si>
  <si>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</si>
  <si>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</si>
  <si>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</si>
  <si>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</si>
  <si>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</si>
  <si>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</si>
  <si>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</si>
  <si>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</si>
  <si>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20-08-01-01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</si>
  <si>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</si>
  <si>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</si>
  <si>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III/11447 - KŘIŽOVATKA S III/11447 A – KŘIŽOVATKA S III/11438</t>
  </si>
  <si>
    <t>KSO:</t>
  </si>
  <si>
    <t/>
  </si>
  <si>
    <t>CC-CZ:</t>
  </si>
  <si>
    <t>Místo:</t>
  </si>
  <si>
    <t>KU NEVEKLOV, ZDERADICE</t>
  </si>
  <si>
    <t>Datum:</t>
  </si>
  <si>
    <t>20. 3. 2021</t>
  </si>
  <si>
    <t>Zadavatel:</t>
  </si>
  <si>
    <t>IČ:</t>
  </si>
  <si>
    <t>KSUS PRAHA 5 SMÍCHOV</t>
  </si>
  <si>
    <t>DIČ:</t>
  </si>
  <si>
    <t>Uchazeč:</t>
  </si>
  <si>
    <t>Vyplň údaj</t>
  </si>
  <si>
    <t>Projektant:</t>
  </si>
  <si>
    <t>NE2D PROJEKT</t>
  </si>
  <si>
    <t>True</t>
  </si>
  <si>
    <t>Zpracovatel:</t>
  </si>
  <si>
    <t>ING VLADIMÍR PLHÁK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</si>
  <si>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</si>
  <si>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</si>
  <si>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</si>
  <si>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</si>
  <si>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</si>
  <si>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</si>
  <si>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</si>
  <si>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</si>
  <si>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</si>
  <si>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</si>
  <si>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</si>
  <si>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</si>
  <si>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</si>
  <si>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</si>
  <si>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</si>
  <si>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</si>
  <si>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</si>
  <si>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</si>
  <si>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</si>
  <si>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</si>
  <si>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</si>
  <si>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</si>
  <si>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</si>
  <si>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</si>
  <si>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</si>
  <si>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</si>
  <si>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</si>
  <si>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</si>
  <si>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</si>
  <si>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</si>
  <si>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</si>
  <si>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</si>
  <si>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</si>
  <si>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</si>
  <si>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</si>
  <si>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</si>
  <si>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</si>
  <si>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</si>
  <si>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</si>
  <si>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</si>
  <si>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</si>
  <si>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</si>
  <si>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</si>
  <si>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</si>
  <si>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</si>
  <si>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{5004b404-bf60-4e12-848c-d134743d067f}</t>
  </si>
  <si>
    <t>2</t>
  </si>
  <si>
    <t>ZRN2</t>
  </si>
  <si>
    <t>DOPRAVNÍ ZNAČENÍ</t>
  </si>
  <si>
    <t>{209bd3b1-8267-46fb-9369-bacb828aa232}</t>
  </si>
  <si>
    <t>VON</t>
  </si>
  <si>
    <t>VEDLEJŠÍ A OSTATNÍ NÁKLADY</t>
  </si>
  <si>
    <t>{450977f8-52a5-4de1-ab66-1f64fb049ed9}</t>
  </si>
  <si>
    <t>DN150</t>
  </si>
  <si>
    <t>DÉLKA PŘÍPOJKY</t>
  </si>
  <si>
    <t>m</t>
  </si>
  <si>
    <t>6</t>
  </si>
  <si>
    <t>3</t>
  </si>
  <si>
    <t>kce040mmACO</t>
  </si>
  <si>
    <t>Asfaltová komunikace tl. 040mm</t>
  </si>
  <si>
    <t>m2</t>
  </si>
  <si>
    <t>4600</t>
  </si>
  <si>
    <t>KRYCÍ LIST SOUPISU PRACÍ</t>
  </si>
  <si>
    <t>kce100mmŠD</t>
  </si>
  <si>
    <t>zemní nebo štěrková krajnice tl. 100mm</t>
  </si>
  <si>
    <t>3350</t>
  </si>
  <si>
    <t>kce270mmACO</t>
  </si>
  <si>
    <t>Asfaltová komunikace tl. 270mm</t>
  </si>
  <si>
    <t>12910</t>
  </si>
  <si>
    <t>kce300mmRE</t>
  </si>
  <si>
    <t>Asfaltová komunikace tl. 300mm</t>
  </si>
  <si>
    <t>198</t>
  </si>
  <si>
    <t>UV</t>
  </si>
  <si>
    <t>POČET ULIČNÍCH VPUSTÍ</t>
  </si>
  <si>
    <t>kus</t>
  </si>
  <si>
    <t>Objekt:</t>
  </si>
  <si>
    <t>ZELEŇ</t>
  </si>
  <si>
    <t>SADOVÉ ÚPRAVY – TRÁVNÍK</t>
  </si>
  <si>
    <t>6581</t>
  </si>
  <si>
    <t>ZRN1 -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</si>
  <si>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</si>
  <si>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</si>
  <si>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</si>
  <si>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</si>
  <si>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</si>
  <si>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</si>
  <si>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</si>
  <si>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</si>
  <si>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</si>
  <si>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</si>
  <si>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</si>
  <si>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</si>
  <si>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</si>
  <si>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</si>
  <si>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</si>
  <si>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</si>
  <si>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</si>
  <si>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</si>
  <si>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</si>
  <si>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</si>
  <si>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</si>
  <si>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</si>
  <si>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</si>
  <si>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</si>
  <si>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</si>
  <si>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</si>
  <si>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</si>
  <si>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</si>
  <si>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</si>
  <si>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</si>
  <si>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</si>
  <si>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</si>
  <si>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</si>
  <si>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CS ÚRS 2020 01</t>
  </si>
  <si>
    <t>4</t>
  </si>
  <si>
    <t>689111373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</si>
  <si>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</si>
  <si>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</si>
  <si>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558179516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</si>
  <si>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</si>
  <si>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</si>
  <si>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1907298861</t>
  </si>
  <si>
    <t>VV</t>
  </si>
  <si>
    <t>tl. 40 mm reko pro objízdné trasy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</si>
  <si>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</si>
  <si>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</si>
  <si>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-911835623</t>
  </si>
  <si>
    <t>tl. 50 mm reko pro objízdné trasy</t>
  </si>
  <si>
    <t>2300</t>
  </si>
  <si>
    <t>5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</si>
  <si>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</si>
  <si>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</si>
  <si>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1954302813</t>
  </si>
  <si>
    <t>hlavní trasa 100mm</t>
  </si>
  <si>
    <t>113202111</t>
  </si>
  <si>
    <t>Vytrhání obrub s vybouráním lože, s přemístěním hmot na skládku na vzdálenost do 3 m nebo s naložením na dopravní prostředek z krajníků nebo obrubníků stojatých</t>
  </si>
  <si>
    <t>2098240918</t>
  </si>
  <si>
    <t>7</t>
  </si>
  <si>
    <t>130901121</t>
  </si>
  <si>
    <t>Bourání kcí v hloubených vykopávkách ze zdiva z betonu prostého ručně</t>
  </si>
  <si>
    <t>m3</t>
  </si>
  <si>
    <t>424362973</t>
  </si>
  <si>
    <t>8</t>
  </si>
  <si>
    <t>171151103</t>
  </si>
  <si>
    <t>Uložení sypanin do násypů s rozprostřením sypaniny ve vrstvách a s hrubým urovnáním zhutněných z hornin soudržných jakékoliv třídy těžitelnosti</t>
  </si>
  <si>
    <t>267839449</t>
  </si>
  <si>
    <t>dosypání krajnic nenamrzavým materiálem včetně zhutnění</t>
  </si>
  <si>
    <t>320</t>
  </si>
  <si>
    <t>9</t>
  </si>
  <si>
    <t>M</t>
  </si>
  <si>
    <t>58344197</t>
  </si>
  <si>
    <t>štěrkodrť frakce 0/63</t>
  </si>
  <si>
    <t>t</t>
  </si>
  <si>
    <t>1339294956</t>
  </si>
  <si>
    <t>P</t>
  </si>
  <si>
    <t>Poznámka k položce:
převod m3/t</t>
  </si>
  <si>
    <t>320*1,8 "Přepočtené koeficientem množství</t>
  </si>
  <si>
    <t>10</t>
  </si>
  <si>
    <t>180404111</t>
  </si>
  <si>
    <t>Založení hřišťového trávníku výsevem na vrstvě ornice</t>
  </si>
  <si>
    <t>1790330164</t>
  </si>
  <si>
    <t>11</t>
  </si>
  <si>
    <t>005724100</t>
  </si>
  <si>
    <t>osivo směs travní parková</t>
  </si>
  <si>
    <t>kg</t>
  </si>
  <si>
    <t>998329984</t>
  </si>
  <si>
    <t>Poznámka k položce:
1kg/50m2</t>
  </si>
  <si>
    <t>6581*0,02 "Přepočtené koeficientem množství</t>
  </si>
  <si>
    <t>12</t>
  </si>
  <si>
    <t>181301111</t>
  </si>
  <si>
    <t>Rozprostření a urovnání ornice v rovině nebo ve svahu sklonu do 1:5 strojně při souvislé ploše přes 500 m2, tl. vrstvy do 200 mm</t>
  </si>
  <si>
    <t>-528838590</t>
  </si>
  <si>
    <t>13</t>
  </si>
  <si>
    <t>10364100</t>
  </si>
  <si>
    <t>zemina pro terénní úpravy - tříděná</t>
  </si>
  <si>
    <t>2119301064</t>
  </si>
  <si>
    <t>ZELEŇ*0,2</t>
  </si>
  <si>
    <t>1316,2*1,75 "Přepočtené koeficientem množství</t>
  </si>
  <si>
    <t>14</t>
  </si>
  <si>
    <t>181951111</t>
  </si>
  <si>
    <t>Úprava pláně vyrovnáním výškových rozdílů strojně v hornině třídy těžitelnosti I, skupiny 1 až 3 bez zhutnění</t>
  </si>
  <si>
    <t>-1804667213</t>
  </si>
  <si>
    <t>181951114</t>
  </si>
  <si>
    <t>Úprava pláně vyrovnáním výškových rozdílů strojně v hornině třídy těžitelnosti II, skupiny 4 a 5 se zhutněním</t>
  </si>
  <si>
    <t>-2033644189</t>
  </si>
  <si>
    <t xml:space="preserve">Úprava pláně pod propustky </t>
  </si>
  <si>
    <t>Komunikační propustky</t>
  </si>
  <si>
    <t>6,0*3,0*16</t>
  </si>
  <si>
    <t>Propustek km 11,255</t>
  </si>
  <si>
    <t>16,0*3,0</t>
  </si>
  <si>
    <t>Propustek km 12,675</t>
  </si>
  <si>
    <t>20,0*3,0</t>
  </si>
  <si>
    <t>Součet</t>
  </si>
  <si>
    <t>Zakládání</t>
  </si>
  <si>
    <t>16</t>
  </si>
  <si>
    <t>274211411</t>
  </si>
  <si>
    <t>Zdivo základových pásů z lomového kamene nelícované na maltu cementovou</t>
  </si>
  <si>
    <t>203022742</t>
  </si>
  <si>
    <t>0,5*0,5*45,0</t>
  </si>
  <si>
    <t>Komunikace</t>
  </si>
  <si>
    <t>17</t>
  </si>
  <si>
    <t>564851111</t>
  </si>
  <si>
    <t>Podklad ze štěrkodrti ŠD s rozprostřením a zhutněním, po zhutnění tl. 150 mm</t>
  </si>
  <si>
    <t>399973465</t>
  </si>
  <si>
    <t>18</t>
  </si>
  <si>
    <t>564861111</t>
  </si>
  <si>
    <t>Podklad ze štěrkodrti ŠD s rozprostřením a zhutněním, po zhutnění tl. 200 mm</t>
  </si>
  <si>
    <t>1692525897</t>
  </si>
  <si>
    <t>19</t>
  </si>
  <si>
    <t>564911511</t>
  </si>
  <si>
    <t>Podklad nebo podsyp z R-materiálu s rozprostřením a zhutněním, po zhutnění tl. 50 mm</t>
  </si>
  <si>
    <t>-693967388</t>
  </si>
  <si>
    <t>Hospodářské sjezdy tl. 300mm</t>
  </si>
  <si>
    <t>20</t>
  </si>
  <si>
    <t>564932111</t>
  </si>
  <si>
    <t>Podklad z mechanicky zpevněného kameniva MZK (minerální beton) s rozprostřením a s hutněním, po zhutnění tl. 100 mm</t>
  </si>
  <si>
    <t>-1806649098</t>
  </si>
  <si>
    <t>564952111</t>
  </si>
  <si>
    <t>Podklad z mechanicky zpevněného kameniva MZK (minerální beton) s rozprostřením a s hutněním, po zhutnění tl. 150 mm</t>
  </si>
  <si>
    <t>-25223296</t>
  </si>
  <si>
    <t>22</t>
  </si>
  <si>
    <t>565135111</t>
  </si>
  <si>
    <t>Asfaltový beton vrstva podkladní ACP 16 (obalované kamenivo střednězrnné - OKS) s rozprostřením a zhutněním v pruhu šířky přes 1,5 do 3 m, po zhutnění tl. 50 mm</t>
  </si>
  <si>
    <t>-1357468830</t>
  </si>
  <si>
    <t>50%</t>
  </si>
  <si>
    <t>oceň asfaltový beton ACP 16+</t>
  </si>
  <si>
    <t>kce040mmACO*0,5</t>
  </si>
  <si>
    <t>23</t>
  </si>
  <si>
    <t>565155111</t>
  </si>
  <si>
    <t>Asfaltový beton vrstva podkladní ACP 16 (obalované kamenivo střednězrnné - OKS) s rozprostřením a zhutněním v pruhu šířky přes 1,5 do 3 m, po zhutnění tl. 70 mm</t>
  </si>
  <si>
    <t>-1740136580</t>
  </si>
  <si>
    <t>24</t>
  </si>
  <si>
    <t>567500001</t>
  </si>
  <si>
    <t>Vrstvy pro obnovu a opravy recyklaci za studena cem a asf emulzí RS 0/32 CA v tl. 150 mm</t>
  </si>
  <si>
    <t>-1901771230</t>
  </si>
  <si>
    <t>oceň výrobu včetně materiálu:</t>
  </si>
  <si>
    <t xml:space="preserve">odfrézovaný Rmat se stávajícího krytu vozovky bude doplněn: </t>
  </si>
  <si>
    <t>ŠD 0/32 (tl. 50mm) + cementové pojivo + asfaltová emulze nebo zpěněný asfalt</t>
  </si>
  <si>
    <t>25</t>
  </si>
  <si>
    <t>569831111</t>
  </si>
  <si>
    <t>Zpevnění krajnic nebo komunikací pro pěší s rozprostřením a zhutněním, po zhutnění štěrkodrtí tl. 100 mm</t>
  </si>
  <si>
    <t>-85473978</t>
  </si>
  <si>
    <t>26</t>
  </si>
  <si>
    <t>573211106</t>
  </si>
  <si>
    <t>Postřik spojovací PS bez posypu kamenivem z asfaltu silničního, v množství 0,20 kg/m2</t>
  </si>
  <si>
    <t>-141813580</t>
  </si>
  <si>
    <t>27</t>
  </si>
  <si>
    <t>573211112</t>
  </si>
  <si>
    <t>Postřik spojovací PS bez posypu kamenivem z asfaltu silničního, v množství 0,70 kg/m2</t>
  </si>
  <si>
    <t>1640286821</t>
  </si>
  <si>
    <t>28</t>
  </si>
  <si>
    <t>577134141</t>
  </si>
  <si>
    <t>Asfaltový beton vrstva obrusná ACO 11 (ABS) s rozprostřením a se zhutněním z modifikovaného asfaltu v pruhu šířky přes 3 m, po zhutnění tl. 40 mm</t>
  </si>
  <si>
    <t>CS ÚRS 2023 01</t>
  </si>
  <si>
    <t>2057372394</t>
  </si>
  <si>
    <t>Online PSC</t>
  </si>
  <si>
    <t>https://podminky.urs.cz/item/CS_URS_2023_01/577134141</t>
  </si>
  <si>
    <t>29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</si>
  <si>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</si>
  <si>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</si>
  <si>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-1971001874</t>
  </si>
  <si>
    <t>Propustek km 10,585</t>
  </si>
  <si>
    <t>Propustek km 11,755</t>
  </si>
  <si>
    <t>31</t>
  </si>
  <si>
    <t>Trubní vedení</t>
  </si>
  <si>
    <t>30</t>
  </si>
  <si>
    <t>871315211</t>
  </si>
  <si>
    <t>Kanalizační potrubí z tvrdého PVC systém KG v otevřeném výkopu ve sklonu do 20 %, tuhost třídy SN 4 DN 150</t>
  </si>
  <si>
    <t>2005818893</t>
  </si>
  <si>
    <t>895941111</t>
  </si>
  <si>
    <t>Zřízení vpusti kanalizační uliční z betonových dílců typ UV-50 normální</t>
  </si>
  <si>
    <t>-752610406</t>
  </si>
  <si>
    <t>32</t>
  </si>
  <si>
    <t>59223852</t>
  </si>
  <si>
    <t>dno pro uliční vpusť s kalovou prohlubní betonové 450x300x50mm</t>
  </si>
  <si>
    <t>239159366</t>
  </si>
  <si>
    <t>33</t>
  </si>
  <si>
    <t>59223854</t>
  </si>
  <si>
    <t>skruž pro uliční vpusť s výtokovým otvorem PVC betonová 450x350x50mm</t>
  </si>
  <si>
    <t>-1681004219</t>
  </si>
  <si>
    <t>34</t>
  </si>
  <si>
    <t>59223856</t>
  </si>
  <si>
    <t>skruž pro uliční vpusť horní betonová 450x195x50mm</t>
  </si>
  <si>
    <t>1444201091</t>
  </si>
  <si>
    <t>35</t>
  </si>
  <si>
    <t>59223860</t>
  </si>
  <si>
    <t>skruž pro uliční vpusť středová betonová 450x195x50mm</t>
  </si>
  <si>
    <t>284306493</t>
  </si>
  <si>
    <t>36</t>
  </si>
  <si>
    <t>59223874</t>
  </si>
  <si>
    <t>koš vysoký pro uliční vpusti žárově Pz plech pro rám 500/300mm</t>
  </si>
  <si>
    <t>1495913249</t>
  </si>
  <si>
    <t>37</t>
  </si>
  <si>
    <t>55242320</t>
  </si>
  <si>
    <t>mříž vtoková litinová plochá 500x500mm</t>
  </si>
  <si>
    <t>-1619445827</t>
  </si>
  <si>
    <t>Ostatní konstrukce a práce-bourání</t>
  </si>
  <si>
    <t>38</t>
  </si>
  <si>
    <t>911111111</t>
  </si>
  <si>
    <t>Montáž zábradlí ocelového zabetonovaného</t>
  </si>
  <si>
    <t>-1543972909</t>
  </si>
  <si>
    <t>39</t>
  </si>
  <si>
    <t>553912001R</t>
  </si>
  <si>
    <t xml:space="preserve">zábradlí dle projektu - pozink
</t>
  </si>
  <si>
    <t>200567163</t>
  </si>
  <si>
    <t>40</t>
  </si>
  <si>
    <t>911111111-D</t>
  </si>
  <si>
    <t>-253440052</t>
  </si>
  <si>
    <t>41</t>
  </si>
  <si>
    <t>911331165</t>
  </si>
  <si>
    <t>Silniční svodidlo s osazením sloupků zaberaněním ocelové úroveň zádržnosti H4 vzdálenosti sloupků přes 2 do 4 m jednostranné</t>
  </si>
  <si>
    <t>716387784</t>
  </si>
  <si>
    <t>30+14+18+8+8+8</t>
  </si>
  <si>
    <t>42</t>
  </si>
  <si>
    <t>911331411</t>
  </si>
  <si>
    <t>Silniční svodidlo s osazením sloupků zaberaněním ocelové náběh jednostranný, délky do 4 m</t>
  </si>
  <si>
    <t>1467774274</t>
  </si>
  <si>
    <t>6*2*4</t>
  </si>
  <si>
    <t>43</t>
  </si>
  <si>
    <t>912211111</t>
  </si>
  <si>
    <t>Montáž směrového sloupku plastového s odrazkou prostým uložením bez betonového základu silničního</t>
  </si>
  <si>
    <t>658478288</t>
  </si>
  <si>
    <t>154+32</t>
  </si>
  <si>
    <t>44</t>
  </si>
  <si>
    <t>40445158</t>
  </si>
  <si>
    <t>sloupek směrový silniční plastový 1,2m</t>
  </si>
  <si>
    <t>-410929371</t>
  </si>
  <si>
    <t>154"bílé</t>
  </si>
  <si>
    <t>32"červené</t>
  </si>
  <si>
    <t>45</t>
  </si>
  <si>
    <t>912331111</t>
  </si>
  <si>
    <t>Montáž plašiče zvěře na směrový sloupek/svodidlo plastový</t>
  </si>
  <si>
    <t>-1741081046</t>
  </si>
  <si>
    <t>https://podminky.urs.cz/item/CS_URS_2023_01/912331111</t>
  </si>
  <si>
    <t>46</t>
  </si>
  <si>
    <t>40445170</t>
  </si>
  <si>
    <t>plašič zvěře univerzální 60x81x184mm</t>
  </si>
  <si>
    <t>-824816645</t>
  </si>
  <si>
    <t>47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</si>
  <si>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</si>
  <si>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</si>
  <si>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-1154455887</t>
  </si>
  <si>
    <t>48</t>
  </si>
  <si>
    <t>59217034</t>
  </si>
  <si>
    <t>obrubník betonový silniční 100x15x30 cm</t>
  </si>
  <si>
    <t>1829150214</t>
  </si>
  <si>
    <t>49</t>
  </si>
  <si>
    <t>916991121</t>
  </si>
  <si>
    <t>Lože pod obrubníky, krajníky nebo obruby z dlažebních kostek z betonu prostého tř. C 12/15</t>
  </si>
  <si>
    <t>-282431088</t>
  </si>
  <si>
    <t>Poznámka k položce:
zesílení opěry BO 10%</t>
  </si>
  <si>
    <t>25*0,1 "Přepočtené koeficientem množství</t>
  </si>
  <si>
    <t>50</t>
  </si>
  <si>
    <t>919112213</t>
  </si>
  <si>
    <t>Řezání spár pro vytvoření komůrky š 10 mm hl 25 mm pro těsnící zálivku v živičném krytu</t>
  </si>
  <si>
    <t>-480487188</t>
  </si>
  <si>
    <t>51</t>
  </si>
  <si>
    <t>919122112</t>
  </si>
  <si>
    <t>Těsnění spár zálivkou za tepla pro komůrky š 10 mm hl 25 mm s těsnicím profilem</t>
  </si>
  <si>
    <t>1075029946</t>
  </si>
  <si>
    <t>52</t>
  </si>
  <si>
    <t>919412011</t>
  </si>
  <si>
    <t>Hospodářský přejezd délky 3 až 4 m ze železobetonových trub DN 400 mm, s čely z betonu prostého tř. C 12/15, s převýšením do 600 mm</t>
  </si>
  <si>
    <t>1891307406</t>
  </si>
  <si>
    <t>53</t>
  </si>
  <si>
    <t>919441211</t>
  </si>
  <si>
    <t>Čelo propustku včetně římsy ze zdiva z lomového kamene, pro propustek z trub DN 300 až 500 mm</t>
  </si>
  <si>
    <t>-1846153994</t>
  </si>
  <si>
    <t>54</t>
  </si>
  <si>
    <t>919441221</t>
  </si>
  <si>
    <t>Čelo propustku včetně římsy ze zdiva z lomového kamene, pro propustek z trub DN 600 až 800 mm</t>
  </si>
  <si>
    <t>-1869688368</t>
  </si>
  <si>
    <t>55</t>
  </si>
  <si>
    <t>919492913</t>
  </si>
  <si>
    <t>Hospodářský přejezd délky 3 až 4 m ze železobetonových trub Příplatek k cenám za každý další i započatý 1 m délky přejezdu přes 4 m</t>
  </si>
  <si>
    <t>2002362088</t>
  </si>
  <si>
    <t>16*2</t>
  </si>
  <si>
    <t>56</t>
  </si>
  <si>
    <t>919521140</t>
  </si>
  <si>
    <t>Zřízení silničního propustku z trub betonových nebo železobetonových DN 600 mm</t>
  </si>
  <si>
    <t>-593142863</t>
  </si>
  <si>
    <t>10,65</t>
  </si>
  <si>
    <t>11,2</t>
  </si>
  <si>
    <t>57</t>
  </si>
  <si>
    <t>59221002</t>
  </si>
  <si>
    <t>trouba ŽB 8úhelníková zesílená DN 600</t>
  </si>
  <si>
    <t>1504511059</t>
  </si>
  <si>
    <t>oceň přesný rozměr každého propustku, včetně případného řezání</t>
  </si>
  <si>
    <t>11,20</t>
  </si>
  <si>
    <t>58</t>
  </si>
  <si>
    <t>919535555</t>
  </si>
  <si>
    <t>Obetonování trubního propustku betonem prostým bez zvýšených nároků na prostředí tř. C 12/15</t>
  </si>
  <si>
    <t>-467403438</t>
  </si>
  <si>
    <t>1,4+1,5</t>
  </si>
  <si>
    <t>59</t>
  </si>
  <si>
    <t>919535558</t>
  </si>
  <si>
    <t>Obetonování trubního propustku betonem prostým bez zvýšených nároků na prostředí tř. C 20/25</t>
  </si>
  <si>
    <t>529520121</t>
  </si>
  <si>
    <t>6,0+6,0</t>
  </si>
  <si>
    <t>60</t>
  </si>
  <si>
    <t>919735113</t>
  </si>
  <si>
    <t>Řezání stávajícího živičného krytu nebo podkladu hloubky přes 100 do 150 mm</t>
  </si>
  <si>
    <t>636025389</t>
  </si>
  <si>
    <t>61</t>
  </si>
  <si>
    <t>935114111-R1</t>
  </si>
  <si>
    <t>Mikroštěrbinový odvodňovací betonový žlab dle specifikace ACO prvků</t>
  </si>
  <si>
    <t>1579858272</t>
  </si>
  <si>
    <t>žlabová linie dle PD - specifikace ACO</t>
  </si>
  <si>
    <t>17,5</t>
  </si>
  <si>
    <t>62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</si>
  <si>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</si>
  <si>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</si>
  <si>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-1906620475</t>
  </si>
  <si>
    <t>63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</si>
  <si>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</si>
  <si>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</si>
  <si>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-1090221251</t>
  </si>
  <si>
    <t>krajnice - přípravné práce</t>
  </si>
  <si>
    <t>997</t>
  </si>
  <si>
    <t>Přesun sutě</t>
  </si>
  <si>
    <t>64</t>
  </si>
  <si>
    <t>997221551</t>
  </si>
  <si>
    <t>Vodorovná doprava suti bez naložení, ale se složením a s hrubým urovnáním ze sypkých materiálů, na vzdálenost do 1 km</t>
  </si>
  <si>
    <t>78336620</t>
  </si>
  <si>
    <t>65</t>
  </si>
  <si>
    <t>997221559</t>
  </si>
  <si>
    <t>Vodorovná doprava suti bez naložení, ale se složením a s hrubým urovnáním Příplatek k ceně za každý další i započatý 1 km přes 1 km</t>
  </si>
  <si>
    <t>-586255525</t>
  </si>
  <si>
    <t>Poznámka k položce:
dalších 24km</t>
  </si>
  <si>
    <t>2075,716*24 "Přepočtené koeficientem množství</t>
  </si>
  <si>
    <t>66</t>
  </si>
  <si>
    <t>997221561</t>
  </si>
  <si>
    <t>Vodorovná doprava suti bez naložení, ale se složením a s hrubým urovnáním z kusových materiálů, na vzdálenost do 1 km</t>
  </si>
  <si>
    <t>-472534907</t>
  </si>
  <si>
    <t>67</t>
  </si>
  <si>
    <t>997221569</t>
  </si>
  <si>
    <t>2020986948</t>
  </si>
  <si>
    <t>23,825*24 "Přepočtené koeficientem množství</t>
  </si>
  <si>
    <t>68</t>
  </si>
  <si>
    <t>997221615</t>
  </si>
  <si>
    <t>Poplatek za uložení stavebního odpadu na skládce (skládkovné) z prostého betonu zatříděného do Katalogu odpadů pod kódem 17 01 01</t>
  </si>
  <si>
    <t>-302159595</t>
  </si>
  <si>
    <t>69</t>
  </si>
  <si>
    <t>997221645</t>
  </si>
  <si>
    <t>Poplatek za uložení stavebního odpadu na skládce (skládkovné) asfaltového bez obsahu dehtu zatříděného do Katalogu odpadů pod kódem 17 03 02</t>
  </si>
  <si>
    <t>1719185564</t>
  </si>
  <si>
    <t>Poznámka k položce:
suť z objízdné trasy-skutečná cena bude upravena po provedení odvrtů a zařazení do kvalitativní třídy ZAS</t>
  </si>
  <si>
    <t>70</t>
  </si>
  <si>
    <t>997221873</t>
  </si>
  <si>
    <t>Poplatek za uložení stavebního odpadu na recyklační skládce (skládkovné) zeminy a kamení zatříděného do Katalogu odpadů pod kódem 17 05 04</t>
  </si>
  <si>
    <t>-566419584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</si>
  <si>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</si>
  <si>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</si>
  <si>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</si>
  <si>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</si>
  <si>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</si>
  <si>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-479672568</t>
  </si>
  <si>
    <t>HZS</t>
  </si>
  <si>
    <t>Hodinové zúčtovací sazby</t>
  </si>
  <si>
    <t>72</t>
  </si>
  <si>
    <t>HZS1291</t>
  </si>
  <si>
    <t>Hodinová zúčtovací sazba pomocný stavební dělník</t>
  </si>
  <si>
    <t>hod</t>
  </si>
  <si>
    <t>512</t>
  </si>
  <si>
    <t>-1409516810</t>
  </si>
  <si>
    <t>Propustek km 10,585 - přípravné práce</t>
  </si>
  <si>
    <t>sanace stávajícího trubního propustku včetně materiálu - oceň dle PD</t>
  </si>
  <si>
    <t>100</t>
  </si>
  <si>
    <t>73</t>
  </si>
  <si>
    <t>HZS1301</t>
  </si>
  <si>
    <t>Hodinová zúčtovací sazba zedník</t>
  </si>
  <si>
    <t>-1555732153</t>
  </si>
  <si>
    <t>Propustek km 10,585 - zednické práce</t>
  </si>
  <si>
    <t>74</t>
  </si>
  <si>
    <t>HZS1302</t>
  </si>
  <si>
    <t>Hodinové zúčtovací sazby profesí HSV provádění konstrukcí zedník specialista</t>
  </si>
  <si>
    <t>1583958288</t>
  </si>
  <si>
    <t>SDZ</t>
  </si>
  <si>
    <t>POČET</t>
  </si>
  <si>
    <t>ZRN2 - DOPRAVNÍ ZNAČENÍ</t>
  </si>
  <si>
    <t>-2029348097</t>
  </si>
  <si>
    <t>2095154550</t>
  </si>
  <si>
    <t>154"Směrové sloupky - bílé</t>
  </si>
  <si>
    <t>32"Směrové sloupky - červené</t>
  </si>
  <si>
    <t>912311111</t>
  </si>
  <si>
    <t>Montáž odrazek na svodidla ocelová</t>
  </si>
  <si>
    <t>1561605597</t>
  </si>
  <si>
    <t>40445175</t>
  </si>
  <si>
    <t>odrazka na svodidla V.1.B</t>
  </si>
  <si>
    <t>2002104885</t>
  </si>
  <si>
    <t>914511111</t>
  </si>
  <si>
    <t>Montáž sloupku dopravních značek délky do 3,5 m do betonového základu</t>
  </si>
  <si>
    <t>1040277073</t>
  </si>
  <si>
    <t>2"revize</t>
  </si>
  <si>
    <t>6"Z3</t>
  </si>
  <si>
    <t>40445230</t>
  </si>
  <si>
    <t>sloupek pro dopravní značku Zn D 70mm v 3,5m</t>
  </si>
  <si>
    <t>184365319</t>
  </si>
  <si>
    <t>40445254</t>
  </si>
  <si>
    <t>víčko plastové na sloupek D 70mm</t>
  </si>
  <si>
    <t>1630618151</t>
  </si>
  <si>
    <t>40445257</t>
  </si>
  <si>
    <t>svorka upínací na sloupek D 70mm</t>
  </si>
  <si>
    <t>1260739396</t>
  </si>
  <si>
    <t>SDZ*2</t>
  </si>
  <si>
    <t>40445000R</t>
  </si>
  <si>
    <t>značky upravující přednost 
700mm</t>
  </si>
  <si>
    <t>2040527100</t>
  </si>
  <si>
    <t>40445641</t>
  </si>
  <si>
    <t>informativní značky směrové Z3 500x500mm</t>
  </si>
  <si>
    <t>-786198593</t>
  </si>
  <si>
    <t>915211111-S1</t>
  </si>
  <si>
    <t>Vodorovné dopravní značení stříkaným plastem dělící čára šířky 125 mm souvislá bílá základní</t>
  </si>
  <si>
    <t>-1949748243</t>
  </si>
  <si>
    <t>Poznámka k položce:
Vodorovné dopravní značení – typ II.  v zásadách dle TP70, zejména čl. 4.1 a 5</t>
  </si>
  <si>
    <t>oceň:</t>
  </si>
  <si>
    <t>stříkané plastické hmoty dvousložkové</t>
  </si>
  <si>
    <t>dávkování hmoty/dávkování materiálu na dodatečný posyp 800/800 (g.m-2)</t>
  </si>
  <si>
    <t>hlavní trasa dle PD</t>
  </si>
  <si>
    <t>4496"V4 silnice</t>
  </si>
  <si>
    <t>915211111-S2</t>
  </si>
  <si>
    <t>1080590370</t>
  </si>
  <si>
    <t>oprava objízdných tras</t>
  </si>
  <si>
    <t>1540"V4</t>
  </si>
  <si>
    <t>915211119-U</t>
  </si>
  <si>
    <t xml:space="preserve">Vodorovné dopravní značení stěrkovým plastem dělící čára šířky 125 mm souvislá bílá základní, upravená položka
</t>
  </si>
  <si>
    <t>-689318446</t>
  </si>
  <si>
    <t>dvousložkové plastické hmoty nanášené za studena, provedení hladké</t>
  </si>
  <si>
    <t>dávkování hmoty/dávkování materiálu na dodatečný posyp a balotinu 2800/500(g.m-2)</t>
  </si>
  <si>
    <t>100"V11a</t>
  </si>
  <si>
    <t>915211121</t>
  </si>
  <si>
    <t>Vodorovné dopravní značení stříkaným plastem dělící čára šířky 125 mm přerušovaná bílá základní</t>
  </si>
  <si>
    <t>-775897925</t>
  </si>
  <si>
    <t>915221121</t>
  </si>
  <si>
    <t>Vodorovné dopravní značení stříkaným plastem vodící čára bílá šířky 250 mm přerušovaná základní</t>
  </si>
  <si>
    <t>-1665698524</t>
  </si>
  <si>
    <t>915311111</t>
  </si>
  <si>
    <t>Vodorovné značení předformovaným termoplastem dopravní značky barevné velikosti do 1 m2</t>
  </si>
  <si>
    <t>1625383764</t>
  </si>
  <si>
    <t>915611111</t>
  </si>
  <si>
    <t>Předznačení pro vodorovné značení stříkané barvou nebo prováděné z nátěrových hmot liniové dělicí čáry, vodicí proužky</t>
  </si>
  <si>
    <t>-1917335946</t>
  </si>
  <si>
    <t>4496+1540+57+10+100</t>
  </si>
  <si>
    <t>915621111</t>
  </si>
  <si>
    <t>Předznačení pro vodorovné značení stříkané barvou nebo prováděné z nátěrových hmot plošné šipky, symboly, nápisy</t>
  </si>
  <si>
    <t>1956024967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</si>
  <si>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</si>
  <si>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</si>
  <si>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</si>
  <si>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</si>
  <si>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</si>
  <si>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</si>
  <si>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</si>
  <si>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</si>
  <si>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</si>
  <si>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</si>
  <si>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</si>
  <si>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</si>
  <si>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</si>
  <si>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-1534783088</t>
  </si>
  <si>
    <t>Vytyčení stávajících sítí</t>
  </si>
  <si>
    <t>012103000</t>
  </si>
  <si>
    <t>Geodetické práce před výstavbou</t>
  </si>
  <si>
    <t>1185703096</t>
  </si>
  <si>
    <t>vytyčení stavby</t>
  </si>
  <si>
    <t>012303000</t>
  </si>
  <si>
    <t>Geodetické práce po výstavbě</t>
  </si>
  <si>
    <t>572655743</t>
  </si>
  <si>
    <t>zaměření skutečného provedení stavby</t>
  </si>
  <si>
    <t>013244000</t>
  </si>
  <si>
    <t>Dokumentace pro provádění stavby</t>
  </si>
  <si>
    <t>-749116927</t>
  </si>
  <si>
    <t>realizační dokumentace stavby</t>
  </si>
  <si>
    <t>013254000</t>
  </si>
  <si>
    <t>Dokumentace skutečného provedení stavby</t>
  </si>
  <si>
    <t>-10136664</t>
  </si>
  <si>
    <t>VRN3</t>
  </si>
  <si>
    <t>Zařízení staveniště</t>
  </si>
  <si>
    <t>030001000</t>
  </si>
  <si>
    <t>kpl</t>
  </si>
  <si>
    <t>2044932038</t>
  </si>
  <si>
    <t>034403000</t>
  </si>
  <si>
    <t>DIO a ostatní náklady</t>
  </si>
  <si>
    <t>1244147618</t>
  </si>
  <si>
    <t>osazení a nájem DSZ, 3 etapy dle DIO</t>
  </si>
  <si>
    <t>povolení DIO, aktualizace DIO</t>
  </si>
  <si>
    <t xml:space="preserve">ostatní náklady, </t>
  </si>
  <si>
    <t>034503000</t>
  </si>
  <si>
    <t>Informační tabule na staveništi</t>
  </si>
  <si>
    <t>1955103093</t>
  </si>
  <si>
    <t>dle projektu</t>
  </si>
  <si>
    <t>3x info tabule</t>
  </si>
  <si>
    <t>VRN4</t>
  </si>
  <si>
    <t>Inženýrská činnost</t>
  </si>
  <si>
    <t>043194000</t>
  </si>
  <si>
    <t>Ostatní zkoušky</t>
  </si>
  <si>
    <t>-2044729577</t>
  </si>
  <si>
    <t>049303000</t>
  </si>
  <si>
    <t>Náklady vzniklé v souvislosti s předáním stavby</t>
  </si>
  <si>
    <t>619731797</t>
  </si>
  <si>
    <t>zajištění dokladů, fotodokumentace a pod.</t>
  </si>
  <si>
    <t>SEZNAM FIGUR</t>
  </si>
  <si>
    <t>Výměra</t>
  </si>
  <si>
    <t xml:space="preserve"> ZRN1</t>
  </si>
  <si>
    <t>Použití figury:</t>
  </si>
  <si>
    <t>Asfaltový beton vrstva obrusná ACO 11 (ABS) tř. I tl 40 mm š přes 3 m z modifikovaného asfaltu</t>
  </si>
  <si>
    <t xml:space="preserve"> ZRN2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</si>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</sst>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577134141" TargetMode="External" /><Relationship Id="rId2" Type="http://schemas.openxmlformats.org/officeDocument/2006/relationships/hyperlink" Target="https://podminky.urs.cz/item/CS_URS_2023_01/91233111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20-08-01-01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III/11447 - KŘIŽOVATKA S III/11447 A – KŘIŽOVATKA S III/11438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KU NEVEKLOV, ZDERADICE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KSUS PRAHA 5 SMÍCHOV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NE2D PROJEKT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 VLADIMÍR PLHÁK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'ZRN1 -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'ZRN1 - KOMUNIKACE'!P88</f>
        <v>0</v>
      </c>
      <c r="AV55" s="121">
        <f>'ZRN1 - KOMUNIKACE'!J33</f>
        <v>0</v>
      </c>
      <c r="AW55" s="121">
        <f>'ZRN1 - KOMUNIKACE'!J34</f>
        <v>0</v>
      </c>
      <c r="AX55" s="121">
        <f>'ZRN1 - KOMUNIKACE'!J35</f>
        <v>0</v>
      </c>
      <c r="AY55" s="121">
        <f>'ZRN1 - KOMUNIKACE'!J36</f>
        <v>0</v>
      </c>
      <c r="AZ55" s="121">
        <f>'ZRN1 - KOMUNIKACE'!F33</f>
        <v>0</v>
      </c>
      <c r="BA55" s="121">
        <f>'ZRN1 - KOMUNIKACE'!F34</f>
        <v>0</v>
      </c>
      <c r="BB55" s="121">
        <f>'ZRN1 - KOMUNIKACE'!F35</f>
        <v>0</v>
      </c>
      <c r="BC55" s="121">
        <f>'ZRN1 - KOMUNIKACE'!F36</f>
        <v>0</v>
      </c>
      <c r="BD55" s="123">
        <f>'ZRN1 - KOMUNIKACE'!F37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'ZRN2 - DOPRAVNÍ ZNAČENÍ'!J30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'ZRN2 - DOPRAVNÍ ZNAČENÍ'!P81</f>
        <v>0</v>
      </c>
      <c r="AV56" s="121">
        <f>'ZRN2 - DOPRAVNÍ ZNAČENÍ'!J33</f>
        <v>0</v>
      </c>
      <c r="AW56" s="121">
        <f>'ZRN2 - DOPRAVNÍ ZNAČENÍ'!J34</f>
        <v>0</v>
      </c>
      <c r="AX56" s="121">
        <f>'ZRN2 - DOPRAVNÍ ZNAČENÍ'!J35</f>
        <v>0</v>
      </c>
      <c r="AY56" s="121">
        <f>'ZRN2 - DOPRAVNÍ ZNAČENÍ'!J36</f>
        <v>0</v>
      </c>
      <c r="AZ56" s="121">
        <f>'ZRN2 - DOPRAVNÍ ZNAČENÍ'!F33</f>
        <v>0</v>
      </c>
      <c r="BA56" s="121">
        <f>'ZRN2 - DOPRAVNÍ ZNAČENÍ'!F34</f>
        <v>0</v>
      </c>
      <c r="BB56" s="121">
        <f>'ZRN2 - DOPRAVNÍ ZNAČENÍ'!F35</f>
        <v>0</v>
      </c>
      <c r="BC56" s="121">
        <f>'ZRN2 - DOPRAVNÍ ZNAČENÍ'!F36</f>
        <v>0</v>
      </c>
      <c r="BD56" s="123">
        <f>'ZRN2 - DOPRAVNÍ ZNAČENÍ'!F37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'VON - VEDLEJŠÍ A OSTATNÍ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86</v>
      </c>
      <c r="AR57" s="119"/>
      <c r="AS57" s="125">
        <v>0</v>
      </c>
      <c r="AT57" s="126">
        <f>ROUND(SUM(AV57:AW57),2)</f>
        <v>0</v>
      </c>
      <c r="AU57" s="127">
        <f>'VON - VEDLEJŠÍ A OSTATNÍ ...'!P83</f>
        <v>0</v>
      </c>
      <c r="AV57" s="126">
        <f>'VON - VEDLEJŠÍ A OSTATNÍ ...'!J33</f>
        <v>0</v>
      </c>
      <c r="AW57" s="126">
        <f>'VON - VEDLEJŠÍ A OSTATNÍ ...'!J34</f>
        <v>0</v>
      </c>
      <c r="AX57" s="126">
        <f>'VON - VEDLEJŠÍ A OSTATNÍ ...'!J35</f>
        <v>0</v>
      </c>
      <c r="AY57" s="126">
        <f>'VON - VEDLEJŠÍ A OSTATNÍ ...'!J36</f>
        <v>0</v>
      </c>
      <c r="AZ57" s="126">
        <f>'VON - VEDLEJŠÍ A OSTATNÍ ...'!F33</f>
        <v>0</v>
      </c>
      <c r="BA57" s="126">
        <f>'VON - VEDLEJŠÍ A OSTATNÍ ...'!F34</f>
        <v>0</v>
      </c>
      <c r="BB57" s="126">
        <f>'VON - VEDLEJŠÍ A OSTATNÍ ...'!F35</f>
        <v>0</v>
      </c>
      <c r="BC57" s="126">
        <f>'VON - VEDLEJŠÍ A OSTATNÍ ...'!F36</f>
        <v>0</v>
      </c>
      <c r="BD57" s="128">
        <f>'VON - VEDLEJŠÍ A OSTATNÍ 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ZRN1 - KOMUNIKACE'!C2" display="/"/>
    <hyperlink ref="A56" location="'ZRN2 - DOPRAVNÍ ZNAČENÍ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  <c r="AZ2" s="129" t="s">
        <v>89</v>
      </c>
      <c r="BA2" s="129" t="s">
        <v>90</v>
      </c>
      <c r="BB2" s="129" t="s">
        <v>91</v>
      </c>
      <c r="BC2" s="129" t="s">
        <v>92</v>
      </c>
      <c r="BD2" s="129" t="s">
        <v>93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  <c r="AZ3" s="129" t="s">
        <v>94</v>
      </c>
      <c r="BA3" s="129" t="s">
        <v>95</v>
      </c>
      <c r="BB3" s="129" t="s">
        <v>96</v>
      </c>
      <c r="BC3" s="129" t="s">
        <v>97</v>
      </c>
      <c r="BD3" s="129" t="s">
        <v>82</v>
      </c>
    </row>
    <row r="4" spans="2:56" s="1" customFormat="1" ht="24.95" customHeight="1">
      <c r="B4" s="21"/>
      <c r="D4" s="132" t="s">
        <v>98</v>
      </c>
      <c r="L4" s="21"/>
      <c r="M4" s="133" t="s">
        <v>10</v>
      </c>
      <c r="AT4" s="18" t="s">
        <v>4</v>
      </c>
      <c r="AZ4" s="129" t="s">
        <v>99</v>
      </c>
      <c r="BA4" s="129" t="s">
        <v>100</v>
      </c>
      <c r="BB4" s="129" t="s">
        <v>96</v>
      </c>
      <c r="BC4" s="129" t="s">
        <v>101</v>
      </c>
      <c r="BD4" s="129" t="s">
        <v>82</v>
      </c>
    </row>
    <row r="5" spans="2:56" s="1" customFormat="1" ht="6.95" customHeight="1">
      <c r="B5" s="21"/>
      <c r="L5" s="21"/>
      <c r="AZ5" s="129" t="s">
        <v>102</v>
      </c>
      <c r="BA5" s="129" t="s">
        <v>103</v>
      </c>
      <c r="BB5" s="129" t="s">
        <v>96</v>
      </c>
      <c r="BC5" s="129" t="s">
        <v>104</v>
      </c>
      <c r="BD5" s="129" t="s">
        <v>82</v>
      </c>
    </row>
    <row r="6" spans="2:56" s="1" customFormat="1" ht="12" customHeight="1">
      <c r="B6" s="21"/>
      <c r="D6" s="134" t="s">
        <v>16</v>
      </c>
      <c r="L6" s="21"/>
      <c r="AZ6" s="129" t="s">
        <v>105</v>
      </c>
      <c r="BA6" s="129" t="s">
        <v>106</v>
      </c>
      <c r="BB6" s="129" t="s">
        <v>96</v>
      </c>
      <c r="BC6" s="129" t="s">
        <v>107</v>
      </c>
      <c r="BD6" s="129" t="s">
        <v>82</v>
      </c>
    </row>
    <row r="7" spans="2:56" s="1" customFormat="1" ht="16.5" customHeight="1">
      <c r="B7" s="21"/>
      <c r="E7" s="135" t="str">
        <f>'Rekapitulace stavby'!K6</f>
        <v>III/11447 - KŘIŽOVATKA S III/11447 A – KŘIŽOVATKA S III/11438</v>
      </c>
      <c r="F7" s="134"/>
      <c r="G7" s="134"/>
      <c r="H7" s="134"/>
      <c r="L7" s="21"/>
      <c r="AZ7" s="129" t="s">
        <v>108</v>
      </c>
      <c r="BA7" s="129" t="s">
        <v>109</v>
      </c>
      <c r="BB7" s="129" t="s">
        <v>110</v>
      </c>
      <c r="BC7" s="129" t="s">
        <v>93</v>
      </c>
      <c r="BD7" s="129" t="s">
        <v>93</v>
      </c>
    </row>
    <row r="8" spans="1:56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29" t="s">
        <v>112</v>
      </c>
      <c r="BA8" s="129" t="s">
        <v>113</v>
      </c>
      <c r="BB8" s="129" t="s">
        <v>96</v>
      </c>
      <c r="BC8" s="129" t="s">
        <v>114</v>
      </c>
      <c r="BD8" s="129" t="s">
        <v>93</v>
      </c>
    </row>
    <row r="9" spans="1:31" s="2" customFormat="1" ht="16.5" customHeight="1">
      <c r="A9" s="39"/>
      <c r="B9" s="45"/>
      <c r="C9" s="39"/>
      <c r="D9" s="39"/>
      <c r="E9" s="137" t="s">
        <v>115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20. 3. 2021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ROUND(J88,2)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ROUND((SUM(BE88:BE305)),2)</f>
        <v>0</v>
      </c>
      <c r="G33" s="39"/>
      <c r="H33" s="39"/>
      <c r="I33" s="150">
        <v>0.21</v>
      </c>
      <c r="J33" s="149">
        <f>ROUND(((SUM(BE88:BE305))*I33),2)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44</v>
      </c>
      <c r="F34" s="149">
        <f>ROUND((SUM(BF88:BF305)),2)</f>
        <v>0</v>
      </c>
      <c r="G34" s="39"/>
      <c r="H34" s="39"/>
      <c r="I34" s="150">
        <v>0.15</v>
      </c>
      <c r="J34" s="149">
        <f>ROUND(((SUM(BF88:BF305))*I34),2)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45</v>
      </c>
      <c r="F35" s="149">
        <f>ROUND((SUM(BG88:BG305)),2)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46</v>
      </c>
      <c r="F36" s="149">
        <f>ROUND((SUM(BH88:BH305)),2)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47</v>
      </c>
      <c r="F37" s="149">
        <f>ROUND((SUM(BI88:BI305)),2)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116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III/11447 - KŘIŽOVATKA S III/11447 A – KŘIŽOVATKA S III/11438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ZRN1 - KOMUNIKACE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KU NEVEKLOV, ZDERADICE</v>
      </c>
      <c r="G52" s="41"/>
      <c r="H52" s="41"/>
      <c r="I52" s="33" t="s">
        <v>23</v>
      </c>
      <c r="J52" s="73" t="str">
        <f>IF(J12="","",J12)</f>
        <v>20. 3. 2021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KSUS PRAHA 5 SMÍCHOV</v>
      </c>
      <c r="G54" s="41"/>
      <c r="H54" s="41"/>
      <c r="I54" s="33" t="s">
        <v>31</v>
      </c>
      <c r="J54" s="37" t="str">
        <f>E21</f>
        <v>NE2D PROJEKT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 VLADIMÍR PLHÁK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119</v>
      </c>
    </row>
    <row r="60" spans="1:31" s="9" customFormat="1" ht="24.95" customHeight="1">
      <c r="A60" s="9"/>
      <c r="B60" s="167"/>
      <c r="C60" s="168"/>
      <c r="D60" s="169" t="s">
        <v>120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121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122</v>
      </c>
      <c r="E62" s="176"/>
      <c r="F62" s="176"/>
      <c r="G62" s="176"/>
      <c r="H62" s="176"/>
      <c r="I62" s="176"/>
      <c r="J62" s="177">
        <f>J133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123</v>
      </c>
      <c r="E63" s="176"/>
      <c r="F63" s="176"/>
      <c r="G63" s="176"/>
      <c r="H63" s="176"/>
      <c r="I63" s="176"/>
      <c r="J63" s="177">
        <f>J136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124</v>
      </c>
      <c r="E64" s="176"/>
      <c r="F64" s="176"/>
      <c r="G64" s="176"/>
      <c r="H64" s="176"/>
      <c r="I64" s="176"/>
      <c r="J64" s="177">
        <f>J185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125</v>
      </c>
      <c r="E65" s="176"/>
      <c r="F65" s="176"/>
      <c r="G65" s="176"/>
      <c r="H65" s="176"/>
      <c r="I65" s="176"/>
      <c r="J65" s="177">
        <f>J202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126</v>
      </c>
      <c r="E66" s="176"/>
      <c r="F66" s="176"/>
      <c r="G66" s="176"/>
      <c r="H66" s="176"/>
      <c r="I66" s="176"/>
      <c r="J66" s="177">
        <f>J266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127</v>
      </c>
      <c r="E67" s="176"/>
      <c r="F67" s="176"/>
      <c r="G67" s="176"/>
      <c r="H67" s="176"/>
      <c r="I67" s="176"/>
      <c r="J67" s="177">
        <f>J279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128</v>
      </c>
      <c r="E68" s="170"/>
      <c r="F68" s="170"/>
      <c r="G68" s="170"/>
      <c r="H68" s="170"/>
      <c r="I68" s="170"/>
      <c r="J68" s="171">
        <f>J281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129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2" t="str">
        <f>E7</f>
        <v>III/11447 - KŘIŽOVATKA S III/11447 A – KŘIŽOVATKA S III/11438</v>
      </c>
      <c r="F78" s="33"/>
      <c r="G78" s="33"/>
      <c r="H78" s="33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111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ZRN1 - KOMUNIKACE</v>
      </c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KU NEVEKLOV, ZDERADICE</v>
      </c>
      <c r="G82" s="41"/>
      <c r="H82" s="41"/>
      <c r="I82" s="33" t="s">
        <v>23</v>
      </c>
      <c r="J82" s="73" t="str">
        <f>IF(J12="","",J12)</f>
        <v>20. 3. 2021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KSUS PRAHA 5 SMÍCHOV</v>
      </c>
      <c r="G84" s="41"/>
      <c r="H84" s="41"/>
      <c r="I84" s="33" t="s">
        <v>31</v>
      </c>
      <c r="J84" s="37" t="str">
        <f>E21</f>
        <v>NE2D PROJEKT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>ING VLADIMÍR PLHÁK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9"/>
      <c r="B87" s="180"/>
      <c r="C87" s="181" t="s">
        <v>130</v>
      </c>
      <c r="D87" s="182" t="s">
        <v>57</v>
      </c>
      <c r="E87" s="182" t="s">
        <v>53</v>
      </c>
      <c r="F87" s="182" t="s">
        <v>54</v>
      </c>
      <c r="G87" s="182" t="s">
        <v>131</v>
      </c>
      <c r="H87" s="182" t="s">
        <v>132</v>
      </c>
      <c r="I87" s="182" t="s">
        <v>133</v>
      </c>
      <c r="J87" s="182" t="s">
        <v>118</v>
      </c>
      <c r="K87" s="183" t="s">
        <v>134</v>
      </c>
      <c r="L87" s="184"/>
      <c r="M87" s="93" t="s">
        <v>19</v>
      </c>
      <c r="N87" s="94" t="s">
        <v>42</v>
      </c>
      <c r="O87" s="94" t="s">
        <v>135</v>
      </c>
      <c r="P87" s="94" t="s">
        <v>136</v>
      </c>
      <c r="Q87" s="94" t="s">
        <v>137</v>
      </c>
      <c r="R87" s="94" t="s">
        <v>138</v>
      </c>
      <c r="S87" s="94" t="s">
        <v>139</v>
      </c>
      <c r="T87" s="95" t="s">
        <v>140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39"/>
      <c r="B88" s="40"/>
      <c r="C88" s="100" t="s">
        <v>141</v>
      </c>
      <c r="D88" s="41"/>
      <c r="E88" s="41"/>
      <c r="F88" s="41"/>
      <c r="G88" s="41"/>
      <c r="H88" s="41"/>
      <c r="I88" s="41"/>
      <c r="J88" s="185">
        <f>BK88</f>
        <v>0</v>
      </c>
      <c r="K88" s="41"/>
      <c r="L88" s="45"/>
      <c r="M88" s="96"/>
      <c r="N88" s="186"/>
      <c r="O88" s="97"/>
      <c r="P88" s="187">
        <f>P89+P281</f>
        <v>0</v>
      </c>
      <c r="Q88" s="97"/>
      <c r="R88" s="187">
        <f>R89+R281</f>
        <v>4038.5572805</v>
      </c>
      <c r="S88" s="97"/>
      <c r="T88" s="188">
        <f>T89+T281</f>
        <v>5404.501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119</v>
      </c>
      <c r="BK88" s="189">
        <f>BK89+BK281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142</v>
      </c>
      <c r="F89" s="193" t="s">
        <v>143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P90+P133+P136+P185+P202+P266+P279</f>
        <v>0</v>
      </c>
      <c r="Q89" s="198"/>
      <c r="R89" s="199">
        <f>R90+R133+R136+R185+R202+R266+R279</f>
        <v>4038.5572805</v>
      </c>
      <c r="S89" s="198"/>
      <c r="T89" s="200">
        <f>T90+T133+T136+T185+T202+T266+T279</f>
        <v>5404.501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144</v>
      </c>
      <c r="BK89" s="203">
        <f>BK90+BK133+BK136+BK185+BK202+BK266+BK279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80</v>
      </c>
      <c r="F90" s="204" t="s">
        <v>145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SUM(P91:P132)</f>
        <v>0</v>
      </c>
      <c r="Q90" s="198"/>
      <c r="R90" s="199">
        <f>SUM(R91:R132)</f>
        <v>2881.59692</v>
      </c>
      <c r="S90" s="198"/>
      <c r="T90" s="200">
        <f>SUM(T91:T132)</f>
        <v>4096.985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144</v>
      </c>
      <c r="BK90" s="203">
        <f>SUM(BK91:BK132)</f>
        <v>0</v>
      </c>
    </row>
    <row r="91" spans="1:65" s="2" customFormat="1" ht="24.15" customHeight="1">
      <c r="A91" s="39"/>
      <c r="B91" s="40"/>
      <c r="C91" s="206" t="s">
        <v>80</v>
      </c>
      <c r="D91" s="206" t="s">
        <v>146</v>
      </c>
      <c r="E91" s="207" t="s">
        <v>147</v>
      </c>
      <c r="F91" s="208" t="s">
        <v>148</v>
      </c>
      <c r="G91" s="209" t="s">
        <v>96</v>
      </c>
      <c r="H91" s="210">
        <v>456</v>
      </c>
      <c r="I91" s="211"/>
      <c r="J91" s="212">
        <f>ROUND(I91*H91,2)</f>
        <v>0</v>
      </c>
      <c r="K91" s="208" t="s">
        <v>149</v>
      </c>
      <c r="L91" s="45"/>
      <c r="M91" s="213" t="s">
        <v>19</v>
      </c>
      <c r="N91" s="214" t="s">
        <v>43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150</v>
      </c>
      <c r="AT91" s="217" t="s">
        <v>146</v>
      </c>
      <c r="AU91" s="217" t="s">
        <v>82</v>
      </c>
      <c r="AY91" s="18" t="s">
        <v>144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80</v>
      </c>
      <c r="BK91" s="218">
        <f>ROUND(I91*H91,2)</f>
        <v>0</v>
      </c>
      <c r="BL91" s="18" t="s">
        <v>150</v>
      </c>
      <c r="BM91" s="217" t="s">
        <v>151</v>
      </c>
    </row>
    <row r="92" spans="1:65" s="2" customFormat="1" ht="37.8" customHeight="1">
      <c r="A92" s="39"/>
      <c r="B92" s="40"/>
      <c r="C92" s="206" t="s">
        <v>82</v>
      </c>
      <c r="D92" s="206" t="s">
        <v>146</v>
      </c>
      <c r="E92" s="207" t="s">
        <v>152</v>
      </c>
      <c r="F92" s="208" t="s">
        <v>153</v>
      </c>
      <c r="G92" s="209" t="s">
        <v>96</v>
      </c>
      <c r="H92" s="210">
        <v>44</v>
      </c>
      <c r="I92" s="211"/>
      <c r="J92" s="212">
        <f>ROUND(I92*H92,2)</f>
        <v>0</v>
      </c>
      <c r="K92" s="208" t="s">
        <v>149</v>
      </c>
      <c r="L92" s="45"/>
      <c r="M92" s="213" t="s">
        <v>19</v>
      </c>
      <c r="N92" s="214" t="s">
        <v>43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0.425</v>
      </c>
      <c r="T92" s="216">
        <f>S92*H92</f>
        <v>18.7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150</v>
      </c>
      <c r="AT92" s="217" t="s">
        <v>146</v>
      </c>
      <c r="AU92" s="217" t="s">
        <v>82</v>
      </c>
      <c r="AY92" s="18" t="s">
        <v>144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80</v>
      </c>
      <c r="BK92" s="218">
        <f>ROUND(I92*H92,2)</f>
        <v>0</v>
      </c>
      <c r="BL92" s="18" t="s">
        <v>150</v>
      </c>
      <c r="BM92" s="217" t="s">
        <v>154</v>
      </c>
    </row>
    <row r="93" spans="1:65" s="2" customFormat="1" ht="24.15" customHeight="1">
      <c r="A93" s="39"/>
      <c r="B93" s="40"/>
      <c r="C93" s="206" t="s">
        <v>93</v>
      </c>
      <c r="D93" s="206" t="s">
        <v>146</v>
      </c>
      <c r="E93" s="207" t="s">
        <v>155</v>
      </c>
      <c r="F93" s="208" t="s">
        <v>156</v>
      </c>
      <c r="G93" s="209" t="s">
        <v>96</v>
      </c>
      <c r="H93" s="210">
        <v>4600</v>
      </c>
      <c r="I93" s="211"/>
      <c r="J93" s="212">
        <f>ROUND(I93*H93,2)</f>
        <v>0</v>
      </c>
      <c r="K93" s="208" t="s">
        <v>149</v>
      </c>
      <c r="L93" s="45"/>
      <c r="M93" s="213" t="s">
        <v>19</v>
      </c>
      <c r="N93" s="214" t="s">
        <v>43</v>
      </c>
      <c r="O93" s="85"/>
      <c r="P93" s="215">
        <f>O93*H93</f>
        <v>0</v>
      </c>
      <c r="Q93" s="215">
        <v>6E-05</v>
      </c>
      <c r="R93" s="215">
        <f>Q93*H93</f>
        <v>0.276</v>
      </c>
      <c r="S93" s="215">
        <v>0.103</v>
      </c>
      <c r="T93" s="216">
        <f>S93*H93</f>
        <v>473.79999999999995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150</v>
      </c>
      <c r="AT93" s="217" t="s">
        <v>146</v>
      </c>
      <c r="AU93" s="217" t="s">
        <v>82</v>
      </c>
      <c r="AY93" s="18" t="s">
        <v>144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80</v>
      </c>
      <c r="BK93" s="218">
        <f>ROUND(I93*H93,2)</f>
        <v>0</v>
      </c>
      <c r="BL93" s="18" t="s">
        <v>150</v>
      </c>
      <c r="BM93" s="217" t="s">
        <v>157</v>
      </c>
    </row>
    <row r="94" spans="1:51" s="13" customFormat="1" ht="12">
      <c r="A94" s="13"/>
      <c r="B94" s="219"/>
      <c r="C94" s="220"/>
      <c r="D94" s="221" t="s">
        <v>158</v>
      </c>
      <c r="E94" s="222" t="s">
        <v>19</v>
      </c>
      <c r="F94" s="223" t="s">
        <v>159</v>
      </c>
      <c r="G94" s="220"/>
      <c r="H94" s="222" t="s">
        <v>19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158</v>
      </c>
      <c r="AU94" s="229" t="s">
        <v>82</v>
      </c>
      <c r="AV94" s="13" t="s">
        <v>80</v>
      </c>
      <c r="AW94" s="13" t="s">
        <v>33</v>
      </c>
      <c r="AX94" s="13" t="s">
        <v>72</v>
      </c>
      <c r="AY94" s="229" t="s">
        <v>144</v>
      </c>
    </row>
    <row r="95" spans="1:51" s="14" customFormat="1" ht="12">
      <c r="A95" s="14"/>
      <c r="B95" s="230"/>
      <c r="C95" s="231"/>
      <c r="D95" s="221" t="s">
        <v>158</v>
      </c>
      <c r="E95" s="232" t="s">
        <v>94</v>
      </c>
      <c r="F95" s="233" t="s">
        <v>97</v>
      </c>
      <c r="G95" s="231"/>
      <c r="H95" s="234">
        <v>4600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158</v>
      </c>
      <c r="AU95" s="240" t="s">
        <v>82</v>
      </c>
      <c r="AV95" s="14" t="s">
        <v>82</v>
      </c>
      <c r="AW95" s="14" t="s">
        <v>33</v>
      </c>
      <c r="AX95" s="14" t="s">
        <v>80</v>
      </c>
      <c r="AY95" s="240" t="s">
        <v>144</v>
      </c>
    </row>
    <row r="96" spans="1:65" s="2" customFormat="1" ht="24.15" customHeight="1">
      <c r="A96" s="39"/>
      <c r="B96" s="40"/>
      <c r="C96" s="206" t="s">
        <v>150</v>
      </c>
      <c r="D96" s="206" t="s">
        <v>146</v>
      </c>
      <c r="E96" s="207" t="s">
        <v>160</v>
      </c>
      <c r="F96" s="208" t="s">
        <v>161</v>
      </c>
      <c r="G96" s="209" t="s">
        <v>96</v>
      </c>
      <c r="H96" s="210">
        <v>2300</v>
      </c>
      <c r="I96" s="211"/>
      <c r="J96" s="212">
        <f>ROUND(I96*H96,2)</f>
        <v>0</v>
      </c>
      <c r="K96" s="208" t="s">
        <v>149</v>
      </c>
      <c r="L96" s="45"/>
      <c r="M96" s="213" t="s">
        <v>19</v>
      </c>
      <c r="N96" s="214" t="s">
        <v>43</v>
      </c>
      <c r="O96" s="85"/>
      <c r="P96" s="215">
        <f>O96*H96</f>
        <v>0</v>
      </c>
      <c r="Q96" s="215">
        <v>7E-05</v>
      </c>
      <c r="R96" s="215">
        <f>Q96*H96</f>
        <v>0.16099999999999998</v>
      </c>
      <c r="S96" s="215">
        <v>0.128</v>
      </c>
      <c r="T96" s="216">
        <f>S96*H96</f>
        <v>294.40000000000003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150</v>
      </c>
      <c r="AT96" s="217" t="s">
        <v>146</v>
      </c>
      <c r="AU96" s="217" t="s">
        <v>82</v>
      </c>
      <c r="AY96" s="18" t="s">
        <v>144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80</v>
      </c>
      <c r="BK96" s="218">
        <f>ROUND(I96*H96,2)</f>
        <v>0</v>
      </c>
      <c r="BL96" s="18" t="s">
        <v>150</v>
      </c>
      <c r="BM96" s="217" t="s">
        <v>162</v>
      </c>
    </row>
    <row r="97" spans="1:51" s="13" customFormat="1" ht="12">
      <c r="A97" s="13"/>
      <c r="B97" s="219"/>
      <c r="C97" s="220"/>
      <c r="D97" s="221" t="s">
        <v>158</v>
      </c>
      <c r="E97" s="222" t="s">
        <v>19</v>
      </c>
      <c r="F97" s="223" t="s">
        <v>163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158</v>
      </c>
      <c r="AU97" s="229" t="s">
        <v>82</v>
      </c>
      <c r="AV97" s="13" t="s">
        <v>80</v>
      </c>
      <c r="AW97" s="13" t="s">
        <v>33</v>
      </c>
      <c r="AX97" s="13" t="s">
        <v>72</v>
      </c>
      <c r="AY97" s="229" t="s">
        <v>144</v>
      </c>
    </row>
    <row r="98" spans="1:51" s="14" customFormat="1" ht="12">
      <c r="A98" s="14"/>
      <c r="B98" s="230"/>
      <c r="C98" s="231"/>
      <c r="D98" s="221" t="s">
        <v>158</v>
      </c>
      <c r="E98" s="232" t="s">
        <v>19</v>
      </c>
      <c r="F98" s="233" t="s">
        <v>164</v>
      </c>
      <c r="G98" s="231"/>
      <c r="H98" s="234">
        <v>2300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158</v>
      </c>
      <c r="AU98" s="240" t="s">
        <v>82</v>
      </c>
      <c r="AV98" s="14" t="s">
        <v>82</v>
      </c>
      <c r="AW98" s="14" t="s">
        <v>33</v>
      </c>
      <c r="AX98" s="14" t="s">
        <v>80</v>
      </c>
      <c r="AY98" s="240" t="s">
        <v>144</v>
      </c>
    </row>
    <row r="99" spans="1:65" s="2" customFormat="1" ht="24.15" customHeight="1">
      <c r="A99" s="39"/>
      <c r="B99" s="40"/>
      <c r="C99" s="206" t="s">
        <v>165</v>
      </c>
      <c r="D99" s="206" t="s">
        <v>146</v>
      </c>
      <c r="E99" s="207" t="s">
        <v>166</v>
      </c>
      <c r="F99" s="208" t="s">
        <v>167</v>
      </c>
      <c r="G99" s="209" t="s">
        <v>96</v>
      </c>
      <c r="H99" s="210">
        <v>12910</v>
      </c>
      <c r="I99" s="211"/>
      <c r="J99" s="212">
        <f>ROUND(I99*H99,2)</f>
        <v>0</v>
      </c>
      <c r="K99" s="208" t="s">
        <v>149</v>
      </c>
      <c r="L99" s="45"/>
      <c r="M99" s="213" t="s">
        <v>19</v>
      </c>
      <c r="N99" s="214" t="s">
        <v>43</v>
      </c>
      <c r="O99" s="85"/>
      <c r="P99" s="215">
        <f>O99*H99</f>
        <v>0</v>
      </c>
      <c r="Q99" s="215">
        <v>0.00013</v>
      </c>
      <c r="R99" s="215">
        <f>Q99*H99</f>
        <v>1.6783</v>
      </c>
      <c r="S99" s="215">
        <v>0.256</v>
      </c>
      <c r="T99" s="216">
        <f>S99*H99</f>
        <v>3304.96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150</v>
      </c>
      <c r="AT99" s="217" t="s">
        <v>146</v>
      </c>
      <c r="AU99" s="217" t="s">
        <v>82</v>
      </c>
      <c r="AY99" s="18" t="s">
        <v>144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80</v>
      </c>
      <c r="BK99" s="218">
        <f>ROUND(I99*H99,2)</f>
        <v>0</v>
      </c>
      <c r="BL99" s="18" t="s">
        <v>150</v>
      </c>
      <c r="BM99" s="217" t="s">
        <v>168</v>
      </c>
    </row>
    <row r="100" spans="1:51" s="13" customFormat="1" ht="12">
      <c r="A100" s="13"/>
      <c r="B100" s="219"/>
      <c r="C100" s="220"/>
      <c r="D100" s="221" t="s">
        <v>158</v>
      </c>
      <c r="E100" s="222" t="s">
        <v>19</v>
      </c>
      <c r="F100" s="223" t="s">
        <v>169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158</v>
      </c>
      <c r="AU100" s="229" t="s">
        <v>82</v>
      </c>
      <c r="AV100" s="13" t="s">
        <v>80</v>
      </c>
      <c r="AW100" s="13" t="s">
        <v>33</v>
      </c>
      <c r="AX100" s="13" t="s">
        <v>72</v>
      </c>
      <c r="AY100" s="229" t="s">
        <v>144</v>
      </c>
    </row>
    <row r="101" spans="1:51" s="14" customFormat="1" ht="12">
      <c r="A101" s="14"/>
      <c r="B101" s="230"/>
      <c r="C101" s="231"/>
      <c r="D101" s="221" t="s">
        <v>158</v>
      </c>
      <c r="E101" s="232" t="s">
        <v>102</v>
      </c>
      <c r="F101" s="233" t="s">
        <v>104</v>
      </c>
      <c r="G101" s="231"/>
      <c r="H101" s="234">
        <v>12910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158</v>
      </c>
      <c r="AU101" s="240" t="s">
        <v>82</v>
      </c>
      <c r="AV101" s="14" t="s">
        <v>82</v>
      </c>
      <c r="AW101" s="14" t="s">
        <v>33</v>
      </c>
      <c r="AX101" s="14" t="s">
        <v>80</v>
      </c>
      <c r="AY101" s="240" t="s">
        <v>144</v>
      </c>
    </row>
    <row r="102" spans="1:65" s="2" customFormat="1" ht="24.15" customHeight="1">
      <c r="A102" s="39"/>
      <c r="B102" s="40"/>
      <c r="C102" s="206" t="s">
        <v>92</v>
      </c>
      <c r="D102" s="206" t="s">
        <v>146</v>
      </c>
      <c r="E102" s="207" t="s">
        <v>170</v>
      </c>
      <c r="F102" s="208" t="s">
        <v>171</v>
      </c>
      <c r="G102" s="209" t="s">
        <v>91</v>
      </c>
      <c r="H102" s="210">
        <v>25</v>
      </c>
      <c r="I102" s="211"/>
      <c r="J102" s="212">
        <f>ROUND(I102*H102,2)</f>
        <v>0</v>
      </c>
      <c r="K102" s="208" t="s">
        <v>149</v>
      </c>
      <c r="L102" s="45"/>
      <c r="M102" s="213" t="s">
        <v>19</v>
      </c>
      <c r="N102" s="214" t="s">
        <v>43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0.205</v>
      </c>
      <c r="T102" s="216">
        <f>S102*H102</f>
        <v>5.125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150</v>
      </c>
      <c r="AT102" s="217" t="s">
        <v>146</v>
      </c>
      <c r="AU102" s="217" t="s">
        <v>82</v>
      </c>
      <c r="AY102" s="18" t="s">
        <v>144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80</v>
      </c>
      <c r="BK102" s="218">
        <f>ROUND(I102*H102,2)</f>
        <v>0</v>
      </c>
      <c r="BL102" s="18" t="s">
        <v>150</v>
      </c>
      <c r="BM102" s="217" t="s">
        <v>172</v>
      </c>
    </row>
    <row r="103" spans="1:65" s="2" customFormat="1" ht="16.5" customHeight="1">
      <c r="A103" s="39"/>
      <c r="B103" s="40"/>
      <c r="C103" s="206" t="s">
        <v>173</v>
      </c>
      <c r="D103" s="206" t="s">
        <v>146</v>
      </c>
      <c r="E103" s="207" t="s">
        <v>174</v>
      </c>
      <c r="F103" s="208" t="s">
        <v>175</v>
      </c>
      <c r="G103" s="209" t="s">
        <v>176</v>
      </c>
      <c r="H103" s="210">
        <v>1</v>
      </c>
      <c r="I103" s="211"/>
      <c r="J103" s="212">
        <f>ROUND(I103*H103,2)</f>
        <v>0</v>
      </c>
      <c r="K103" s="208" t="s">
        <v>149</v>
      </c>
      <c r="L103" s="45"/>
      <c r="M103" s="213" t="s">
        <v>19</v>
      </c>
      <c r="N103" s="214" t="s">
        <v>43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150</v>
      </c>
      <c r="AT103" s="217" t="s">
        <v>146</v>
      </c>
      <c r="AU103" s="217" t="s">
        <v>82</v>
      </c>
      <c r="AY103" s="18" t="s">
        <v>144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80</v>
      </c>
      <c r="BK103" s="218">
        <f>ROUND(I103*H103,2)</f>
        <v>0</v>
      </c>
      <c r="BL103" s="18" t="s">
        <v>150</v>
      </c>
      <c r="BM103" s="217" t="s">
        <v>177</v>
      </c>
    </row>
    <row r="104" spans="1:65" s="2" customFormat="1" ht="24.15" customHeight="1">
      <c r="A104" s="39"/>
      <c r="B104" s="40"/>
      <c r="C104" s="206" t="s">
        <v>178</v>
      </c>
      <c r="D104" s="206" t="s">
        <v>146</v>
      </c>
      <c r="E104" s="207" t="s">
        <v>179</v>
      </c>
      <c r="F104" s="208" t="s">
        <v>180</v>
      </c>
      <c r="G104" s="209" t="s">
        <v>176</v>
      </c>
      <c r="H104" s="210">
        <v>320</v>
      </c>
      <c r="I104" s="211"/>
      <c r="J104" s="212">
        <f>ROUND(I104*H104,2)</f>
        <v>0</v>
      </c>
      <c r="K104" s="208" t="s">
        <v>149</v>
      </c>
      <c r="L104" s="45"/>
      <c r="M104" s="213" t="s">
        <v>19</v>
      </c>
      <c r="N104" s="214" t="s">
        <v>43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150</v>
      </c>
      <c r="AT104" s="217" t="s">
        <v>146</v>
      </c>
      <c r="AU104" s="217" t="s">
        <v>82</v>
      </c>
      <c r="AY104" s="18" t="s">
        <v>144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80</v>
      </c>
      <c r="BK104" s="218">
        <f>ROUND(I104*H104,2)</f>
        <v>0</v>
      </c>
      <c r="BL104" s="18" t="s">
        <v>150</v>
      </c>
      <c r="BM104" s="217" t="s">
        <v>181</v>
      </c>
    </row>
    <row r="105" spans="1:51" s="13" customFormat="1" ht="12">
      <c r="A105" s="13"/>
      <c r="B105" s="219"/>
      <c r="C105" s="220"/>
      <c r="D105" s="221" t="s">
        <v>158</v>
      </c>
      <c r="E105" s="222" t="s">
        <v>19</v>
      </c>
      <c r="F105" s="223" t="s">
        <v>182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158</v>
      </c>
      <c r="AU105" s="229" t="s">
        <v>82</v>
      </c>
      <c r="AV105" s="13" t="s">
        <v>80</v>
      </c>
      <c r="AW105" s="13" t="s">
        <v>33</v>
      </c>
      <c r="AX105" s="13" t="s">
        <v>72</v>
      </c>
      <c r="AY105" s="229" t="s">
        <v>144</v>
      </c>
    </row>
    <row r="106" spans="1:51" s="14" customFormat="1" ht="12">
      <c r="A106" s="14"/>
      <c r="B106" s="230"/>
      <c r="C106" s="231"/>
      <c r="D106" s="221" t="s">
        <v>158</v>
      </c>
      <c r="E106" s="232" t="s">
        <v>19</v>
      </c>
      <c r="F106" s="233" t="s">
        <v>183</v>
      </c>
      <c r="G106" s="231"/>
      <c r="H106" s="234">
        <v>320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158</v>
      </c>
      <c r="AU106" s="240" t="s">
        <v>82</v>
      </c>
      <c r="AV106" s="14" t="s">
        <v>82</v>
      </c>
      <c r="AW106" s="14" t="s">
        <v>33</v>
      </c>
      <c r="AX106" s="14" t="s">
        <v>80</v>
      </c>
      <c r="AY106" s="240" t="s">
        <v>144</v>
      </c>
    </row>
    <row r="107" spans="1:65" s="2" customFormat="1" ht="16.5" customHeight="1">
      <c r="A107" s="39"/>
      <c r="B107" s="40"/>
      <c r="C107" s="241" t="s">
        <v>184</v>
      </c>
      <c r="D107" s="241" t="s">
        <v>185</v>
      </c>
      <c r="E107" s="242" t="s">
        <v>186</v>
      </c>
      <c r="F107" s="243" t="s">
        <v>187</v>
      </c>
      <c r="G107" s="244" t="s">
        <v>188</v>
      </c>
      <c r="H107" s="245">
        <v>576</v>
      </c>
      <c r="I107" s="246"/>
      <c r="J107" s="247">
        <f>ROUND(I107*H107,2)</f>
        <v>0</v>
      </c>
      <c r="K107" s="243" t="s">
        <v>149</v>
      </c>
      <c r="L107" s="248"/>
      <c r="M107" s="249" t="s">
        <v>19</v>
      </c>
      <c r="N107" s="250" t="s">
        <v>43</v>
      </c>
      <c r="O107" s="85"/>
      <c r="P107" s="215">
        <f>O107*H107</f>
        <v>0</v>
      </c>
      <c r="Q107" s="215">
        <v>1</v>
      </c>
      <c r="R107" s="215">
        <f>Q107*H107</f>
        <v>576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178</v>
      </c>
      <c r="AT107" s="217" t="s">
        <v>185</v>
      </c>
      <c r="AU107" s="217" t="s">
        <v>82</v>
      </c>
      <c r="AY107" s="18" t="s">
        <v>144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80</v>
      </c>
      <c r="BK107" s="218">
        <f>ROUND(I107*H107,2)</f>
        <v>0</v>
      </c>
      <c r="BL107" s="18" t="s">
        <v>150</v>
      </c>
      <c r="BM107" s="217" t="s">
        <v>189</v>
      </c>
    </row>
    <row r="108" spans="1:47" s="2" customFormat="1" ht="12">
      <c r="A108" s="39"/>
      <c r="B108" s="40"/>
      <c r="C108" s="41"/>
      <c r="D108" s="221" t="s">
        <v>190</v>
      </c>
      <c r="E108" s="41"/>
      <c r="F108" s="251" t="s">
        <v>191</v>
      </c>
      <c r="G108" s="41"/>
      <c r="H108" s="41"/>
      <c r="I108" s="252"/>
      <c r="J108" s="41"/>
      <c r="K108" s="41"/>
      <c r="L108" s="45"/>
      <c r="M108" s="253"/>
      <c r="N108" s="25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190</v>
      </c>
      <c r="AU108" s="18" t="s">
        <v>82</v>
      </c>
    </row>
    <row r="109" spans="1:51" s="14" customFormat="1" ht="12">
      <c r="A109" s="14"/>
      <c r="B109" s="230"/>
      <c r="C109" s="231"/>
      <c r="D109" s="221" t="s">
        <v>158</v>
      </c>
      <c r="E109" s="232" t="s">
        <v>19</v>
      </c>
      <c r="F109" s="233" t="s">
        <v>192</v>
      </c>
      <c r="G109" s="231"/>
      <c r="H109" s="234">
        <v>576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158</v>
      </c>
      <c r="AU109" s="240" t="s">
        <v>82</v>
      </c>
      <c r="AV109" s="14" t="s">
        <v>82</v>
      </c>
      <c r="AW109" s="14" t="s">
        <v>33</v>
      </c>
      <c r="AX109" s="14" t="s">
        <v>80</v>
      </c>
      <c r="AY109" s="240" t="s">
        <v>144</v>
      </c>
    </row>
    <row r="110" spans="1:65" s="2" customFormat="1" ht="16.5" customHeight="1">
      <c r="A110" s="39"/>
      <c r="B110" s="40"/>
      <c r="C110" s="206" t="s">
        <v>193</v>
      </c>
      <c r="D110" s="206" t="s">
        <v>146</v>
      </c>
      <c r="E110" s="207" t="s">
        <v>194</v>
      </c>
      <c r="F110" s="208" t="s">
        <v>195</v>
      </c>
      <c r="G110" s="209" t="s">
        <v>96</v>
      </c>
      <c r="H110" s="210">
        <v>6581</v>
      </c>
      <c r="I110" s="211"/>
      <c r="J110" s="212">
        <f>ROUND(I110*H110,2)</f>
        <v>0</v>
      </c>
      <c r="K110" s="208" t="s">
        <v>149</v>
      </c>
      <c r="L110" s="45"/>
      <c r="M110" s="213" t="s">
        <v>19</v>
      </c>
      <c r="N110" s="214" t="s">
        <v>43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150</v>
      </c>
      <c r="AT110" s="217" t="s">
        <v>146</v>
      </c>
      <c r="AU110" s="217" t="s">
        <v>82</v>
      </c>
      <c r="AY110" s="18" t="s">
        <v>144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80</v>
      </c>
      <c r="BK110" s="218">
        <f>ROUND(I110*H110,2)</f>
        <v>0</v>
      </c>
      <c r="BL110" s="18" t="s">
        <v>150</v>
      </c>
      <c r="BM110" s="217" t="s">
        <v>196</v>
      </c>
    </row>
    <row r="111" spans="1:51" s="14" customFormat="1" ht="12">
      <c r="A111" s="14"/>
      <c r="B111" s="230"/>
      <c r="C111" s="231"/>
      <c r="D111" s="221" t="s">
        <v>158</v>
      </c>
      <c r="E111" s="232" t="s">
        <v>19</v>
      </c>
      <c r="F111" s="233" t="s">
        <v>112</v>
      </c>
      <c r="G111" s="231"/>
      <c r="H111" s="234">
        <v>6581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158</v>
      </c>
      <c r="AU111" s="240" t="s">
        <v>82</v>
      </c>
      <c r="AV111" s="14" t="s">
        <v>82</v>
      </c>
      <c r="AW111" s="14" t="s">
        <v>33</v>
      </c>
      <c r="AX111" s="14" t="s">
        <v>80</v>
      </c>
      <c r="AY111" s="240" t="s">
        <v>144</v>
      </c>
    </row>
    <row r="112" spans="1:65" s="2" customFormat="1" ht="16.5" customHeight="1">
      <c r="A112" s="39"/>
      <c r="B112" s="40"/>
      <c r="C112" s="241" t="s">
        <v>197</v>
      </c>
      <c r="D112" s="241" t="s">
        <v>185</v>
      </c>
      <c r="E112" s="242" t="s">
        <v>198</v>
      </c>
      <c r="F112" s="243" t="s">
        <v>199</v>
      </c>
      <c r="G112" s="244" t="s">
        <v>200</v>
      </c>
      <c r="H112" s="245">
        <v>131.62</v>
      </c>
      <c r="I112" s="246"/>
      <c r="J112" s="247">
        <f>ROUND(I112*H112,2)</f>
        <v>0</v>
      </c>
      <c r="K112" s="243" t="s">
        <v>149</v>
      </c>
      <c r="L112" s="248"/>
      <c r="M112" s="249" t="s">
        <v>19</v>
      </c>
      <c r="N112" s="250" t="s">
        <v>43</v>
      </c>
      <c r="O112" s="85"/>
      <c r="P112" s="215">
        <f>O112*H112</f>
        <v>0</v>
      </c>
      <c r="Q112" s="215">
        <v>0.001</v>
      </c>
      <c r="R112" s="215">
        <f>Q112*H112</f>
        <v>0.13162000000000001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178</v>
      </c>
      <c r="AT112" s="217" t="s">
        <v>185</v>
      </c>
      <c r="AU112" s="217" t="s">
        <v>82</v>
      </c>
      <c r="AY112" s="18" t="s">
        <v>144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80</v>
      </c>
      <c r="BK112" s="218">
        <f>ROUND(I112*H112,2)</f>
        <v>0</v>
      </c>
      <c r="BL112" s="18" t="s">
        <v>150</v>
      </c>
      <c r="BM112" s="217" t="s">
        <v>201</v>
      </c>
    </row>
    <row r="113" spans="1:47" s="2" customFormat="1" ht="12">
      <c r="A113" s="39"/>
      <c r="B113" s="40"/>
      <c r="C113" s="41"/>
      <c r="D113" s="221" t="s">
        <v>190</v>
      </c>
      <c r="E113" s="41"/>
      <c r="F113" s="251" t="s">
        <v>202</v>
      </c>
      <c r="G113" s="41"/>
      <c r="H113" s="41"/>
      <c r="I113" s="252"/>
      <c r="J113" s="41"/>
      <c r="K113" s="41"/>
      <c r="L113" s="45"/>
      <c r="M113" s="253"/>
      <c r="N113" s="25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190</v>
      </c>
      <c r="AU113" s="18" t="s">
        <v>82</v>
      </c>
    </row>
    <row r="114" spans="1:51" s="14" customFormat="1" ht="12">
      <c r="A114" s="14"/>
      <c r="B114" s="230"/>
      <c r="C114" s="231"/>
      <c r="D114" s="221" t="s">
        <v>158</v>
      </c>
      <c r="E114" s="232" t="s">
        <v>19</v>
      </c>
      <c r="F114" s="233" t="s">
        <v>112</v>
      </c>
      <c r="G114" s="231"/>
      <c r="H114" s="234">
        <v>6581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158</v>
      </c>
      <c r="AU114" s="240" t="s">
        <v>82</v>
      </c>
      <c r="AV114" s="14" t="s">
        <v>82</v>
      </c>
      <c r="AW114" s="14" t="s">
        <v>33</v>
      </c>
      <c r="AX114" s="14" t="s">
        <v>72</v>
      </c>
      <c r="AY114" s="240" t="s">
        <v>144</v>
      </c>
    </row>
    <row r="115" spans="1:51" s="14" customFormat="1" ht="12">
      <c r="A115" s="14"/>
      <c r="B115" s="230"/>
      <c r="C115" s="231"/>
      <c r="D115" s="221" t="s">
        <v>158</v>
      </c>
      <c r="E115" s="232" t="s">
        <v>19</v>
      </c>
      <c r="F115" s="233" t="s">
        <v>203</v>
      </c>
      <c r="G115" s="231"/>
      <c r="H115" s="234">
        <v>131.62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158</v>
      </c>
      <c r="AU115" s="240" t="s">
        <v>82</v>
      </c>
      <c r="AV115" s="14" t="s">
        <v>82</v>
      </c>
      <c r="AW115" s="14" t="s">
        <v>33</v>
      </c>
      <c r="AX115" s="14" t="s">
        <v>80</v>
      </c>
      <c r="AY115" s="240" t="s">
        <v>144</v>
      </c>
    </row>
    <row r="116" spans="1:65" s="2" customFormat="1" ht="24.15" customHeight="1">
      <c r="A116" s="39"/>
      <c r="B116" s="40"/>
      <c r="C116" s="206" t="s">
        <v>204</v>
      </c>
      <c r="D116" s="206" t="s">
        <v>146</v>
      </c>
      <c r="E116" s="207" t="s">
        <v>205</v>
      </c>
      <c r="F116" s="208" t="s">
        <v>206</v>
      </c>
      <c r="G116" s="209" t="s">
        <v>96</v>
      </c>
      <c r="H116" s="210">
        <v>6581</v>
      </c>
      <c r="I116" s="211"/>
      <c r="J116" s="212">
        <f>ROUND(I116*H116,2)</f>
        <v>0</v>
      </c>
      <c r="K116" s="208" t="s">
        <v>149</v>
      </c>
      <c r="L116" s="45"/>
      <c r="M116" s="213" t="s">
        <v>19</v>
      </c>
      <c r="N116" s="214" t="s">
        <v>43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150</v>
      </c>
      <c r="AT116" s="217" t="s">
        <v>146</v>
      </c>
      <c r="AU116" s="217" t="s">
        <v>82</v>
      </c>
      <c r="AY116" s="18" t="s">
        <v>144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80</v>
      </c>
      <c r="BK116" s="218">
        <f>ROUND(I116*H116,2)</f>
        <v>0</v>
      </c>
      <c r="BL116" s="18" t="s">
        <v>150</v>
      </c>
      <c r="BM116" s="217" t="s">
        <v>207</v>
      </c>
    </row>
    <row r="117" spans="1:51" s="14" customFormat="1" ht="12">
      <c r="A117" s="14"/>
      <c r="B117" s="230"/>
      <c r="C117" s="231"/>
      <c r="D117" s="221" t="s">
        <v>158</v>
      </c>
      <c r="E117" s="232" t="s">
        <v>19</v>
      </c>
      <c r="F117" s="233" t="s">
        <v>112</v>
      </c>
      <c r="G117" s="231"/>
      <c r="H117" s="234">
        <v>6581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158</v>
      </c>
      <c r="AU117" s="240" t="s">
        <v>82</v>
      </c>
      <c r="AV117" s="14" t="s">
        <v>82</v>
      </c>
      <c r="AW117" s="14" t="s">
        <v>33</v>
      </c>
      <c r="AX117" s="14" t="s">
        <v>80</v>
      </c>
      <c r="AY117" s="240" t="s">
        <v>144</v>
      </c>
    </row>
    <row r="118" spans="1:65" s="2" customFormat="1" ht="16.5" customHeight="1">
      <c r="A118" s="39"/>
      <c r="B118" s="40"/>
      <c r="C118" s="241" t="s">
        <v>208</v>
      </c>
      <c r="D118" s="241" t="s">
        <v>185</v>
      </c>
      <c r="E118" s="242" t="s">
        <v>209</v>
      </c>
      <c r="F118" s="243" t="s">
        <v>210</v>
      </c>
      <c r="G118" s="244" t="s">
        <v>188</v>
      </c>
      <c r="H118" s="245">
        <v>2303.35</v>
      </c>
      <c r="I118" s="246"/>
      <c r="J118" s="247">
        <f>ROUND(I118*H118,2)</f>
        <v>0</v>
      </c>
      <c r="K118" s="243" t="s">
        <v>149</v>
      </c>
      <c r="L118" s="248"/>
      <c r="M118" s="249" t="s">
        <v>19</v>
      </c>
      <c r="N118" s="250" t="s">
        <v>43</v>
      </c>
      <c r="O118" s="85"/>
      <c r="P118" s="215">
        <f>O118*H118</f>
        <v>0</v>
      </c>
      <c r="Q118" s="215">
        <v>1</v>
      </c>
      <c r="R118" s="215">
        <f>Q118*H118</f>
        <v>2303.35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178</v>
      </c>
      <c r="AT118" s="217" t="s">
        <v>185</v>
      </c>
      <c r="AU118" s="217" t="s">
        <v>82</v>
      </c>
      <c r="AY118" s="18" t="s">
        <v>144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80</v>
      </c>
      <c r="BK118" s="218">
        <f>ROUND(I118*H118,2)</f>
        <v>0</v>
      </c>
      <c r="BL118" s="18" t="s">
        <v>150</v>
      </c>
      <c r="BM118" s="217" t="s">
        <v>211</v>
      </c>
    </row>
    <row r="119" spans="1:47" s="2" customFormat="1" ht="12">
      <c r="A119" s="39"/>
      <c r="B119" s="40"/>
      <c r="C119" s="41"/>
      <c r="D119" s="221" t="s">
        <v>190</v>
      </c>
      <c r="E119" s="41"/>
      <c r="F119" s="251" t="s">
        <v>191</v>
      </c>
      <c r="G119" s="41"/>
      <c r="H119" s="41"/>
      <c r="I119" s="252"/>
      <c r="J119" s="41"/>
      <c r="K119" s="41"/>
      <c r="L119" s="45"/>
      <c r="M119" s="253"/>
      <c r="N119" s="25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190</v>
      </c>
      <c r="AU119" s="18" t="s">
        <v>82</v>
      </c>
    </row>
    <row r="120" spans="1:51" s="14" customFormat="1" ht="12">
      <c r="A120" s="14"/>
      <c r="B120" s="230"/>
      <c r="C120" s="231"/>
      <c r="D120" s="221" t="s">
        <v>158</v>
      </c>
      <c r="E120" s="232" t="s">
        <v>19</v>
      </c>
      <c r="F120" s="233" t="s">
        <v>212</v>
      </c>
      <c r="G120" s="231"/>
      <c r="H120" s="234">
        <v>1316.2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158</v>
      </c>
      <c r="AU120" s="240" t="s">
        <v>82</v>
      </c>
      <c r="AV120" s="14" t="s">
        <v>82</v>
      </c>
      <c r="AW120" s="14" t="s">
        <v>33</v>
      </c>
      <c r="AX120" s="14" t="s">
        <v>72</v>
      </c>
      <c r="AY120" s="240" t="s">
        <v>144</v>
      </c>
    </row>
    <row r="121" spans="1:51" s="14" customFormat="1" ht="12">
      <c r="A121" s="14"/>
      <c r="B121" s="230"/>
      <c r="C121" s="231"/>
      <c r="D121" s="221" t="s">
        <v>158</v>
      </c>
      <c r="E121" s="232" t="s">
        <v>19</v>
      </c>
      <c r="F121" s="233" t="s">
        <v>213</v>
      </c>
      <c r="G121" s="231"/>
      <c r="H121" s="234">
        <v>2303.35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158</v>
      </c>
      <c r="AU121" s="240" t="s">
        <v>82</v>
      </c>
      <c r="AV121" s="14" t="s">
        <v>82</v>
      </c>
      <c r="AW121" s="14" t="s">
        <v>33</v>
      </c>
      <c r="AX121" s="14" t="s">
        <v>80</v>
      </c>
      <c r="AY121" s="240" t="s">
        <v>144</v>
      </c>
    </row>
    <row r="122" spans="1:65" s="2" customFormat="1" ht="21.75" customHeight="1">
      <c r="A122" s="39"/>
      <c r="B122" s="40"/>
      <c r="C122" s="206" t="s">
        <v>214</v>
      </c>
      <c r="D122" s="206" t="s">
        <v>146</v>
      </c>
      <c r="E122" s="207" t="s">
        <v>215</v>
      </c>
      <c r="F122" s="208" t="s">
        <v>216</v>
      </c>
      <c r="G122" s="209" t="s">
        <v>96</v>
      </c>
      <c r="H122" s="210">
        <v>6581</v>
      </c>
      <c r="I122" s="211"/>
      <c r="J122" s="212">
        <f>ROUND(I122*H122,2)</f>
        <v>0</v>
      </c>
      <c r="K122" s="208" t="s">
        <v>149</v>
      </c>
      <c r="L122" s="45"/>
      <c r="M122" s="213" t="s">
        <v>19</v>
      </c>
      <c r="N122" s="214" t="s">
        <v>43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150</v>
      </c>
      <c r="AT122" s="217" t="s">
        <v>146</v>
      </c>
      <c r="AU122" s="217" t="s">
        <v>82</v>
      </c>
      <c r="AY122" s="18" t="s">
        <v>144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80</v>
      </c>
      <c r="BK122" s="218">
        <f>ROUND(I122*H122,2)</f>
        <v>0</v>
      </c>
      <c r="BL122" s="18" t="s">
        <v>150</v>
      </c>
      <c r="BM122" s="217" t="s">
        <v>217</v>
      </c>
    </row>
    <row r="123" spans="1:51" s="14" customFormat="1" ht="12">
      <c r="A123" s="14"/>
      <c r="B123" s="230"/>
      <c r="C123" s="231"/>
      <c r="D123" s="221" t="s">
        <v>158</v>
      </c>
      <c r="E123" s="232" t="s">
        <v>19</v>
      </c>
      <c r="F123" s="233" t="s">
        <v>112</v>
      </c>
      <c r="G123" s="231"/>
      <c r="H123" s="234">
        <v>6581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158</v>
      </c>
      <c r="AU123" s="240" t="s">
        <v>82</v>
      </c>
      <c r="AV123" s="14" t="s">
        <v>82</v>
      </c>
      <c r="AW123" s="14" t="s">
        <v>33</v>
      </c>
      <c r="AX123" s="14" t="s">
        <v>80</v>
      </c>
      <c r="AY123" s="240" t="s">
        <v>144</v>
      </c>
    </row>
    <row r="124" spans="1:65" s="2" customFormat="1" ht="21.75" customHeight="1">
      <c r="A124" s="39"/>
      <c r="B124" s="40"/>
      <c r="C124" s="206" t="s">
        <v>8</v>
      </c>
      <c r="D124" s="206" t="s">
        <v>146</v>
      </c>
      <c r="E124" s="207" t="s">
        <v>218</v>
      </c>
      <c r="F124" s="208" t="s">
        <v>219</v>
      </c>
      <c r="G124" s="209" t="s">
        <v>96</v>
      </c>
      <c r="H124" s="210">
        <v>396</v>
      </c>
      <c r="I124" s="211"/>
      <c r="J124" s="212">
        <f>ROUND(I124*H124,2)</f>
        <v>0</v>
      </c>
      <c r="K124" s="208" t="s">
        <v>149</v>
      </c>
      <c r="L124" s="45"/>
      <c r="M124" s="213" t="s">
        <v>19</v>
      </c>
      <c r="N124" s="214" t="s">
        <v>43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150</v>
      </c>
      <c r="AT124" s="217" t="s">
        <v>146</v>
      </c>
      <c r="AU124" s="217" t="s">
        <v>82</v>
      </c>
      <c r="AY124" s="18" t="s">
        <v>144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80</v>
      </c>
      <c r="BK124" s="218">
        <f>ROUND(I124*H124,2)</f>
        <v>0</v>
      </c>
      <c r="BL124" s="18" t="s">
        <v>150</v>
      </c>
      <c r="BM124" s="217" t="s">
        <v>220</v>
      </c>
    </row>
    <row r="125" spans="1:51" s="13" customFormat="1" ht="12">
      <c r="A125" s="13"/>
      <c r="B125" s="219"/>
      <c r="C125" s="220"/>
      <c r="D125" s="221" t="s">
        <v>158</v>
      </c>
      <c r="E125" s="222" t="s">
        <v>19</v>
      </c>
      <c r="F125" s="223" t="s">
        <v>221</v>
      </c>
      <c r="G125" s="220"/>
      <c r="H125" s="222" t="s">
        <v>19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158</v>
      </c>
      <c r="AU125" s="229" t="s">
        <v>82</v>
      </c>
      <c r="AV125" s="13" t="s">
        <v>80</v>
      </c>
      <c r="AW125" s="13" t="s">
        <v>33</v>
      </c>
      <c r="AX125" s="13" t="s">
        <v>72</v>
      </c>
      <c r="AY125" s="229" t="s">
        <v>144</v>
      </c>
    </row>
    <row r="126" spans="1:51" s="13" customFormat="1" ht="12">
      <c r="A126" s="13"/>
      <c r="B126" s="219"/>
      <c r="C126" s="220"/>
      <c r="D126" s="221" t="s">
        <v>158</v>
      </c>
      <c r="E126" s="222" t="s">
        <v>19</v>
      </c>
      <c r="F126" s="223" t="s">
        <v>222</v>
      </c>
      <c r="G126" s="220"/>
      <c r="H126" s="222" t="s">
        <v>19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158</v>
      </c>
      <c r="AU126" s="229" t="s">
        <v>82</v>
      </c>
      <c r="AV126" s="13" t="s">
        <v>80</v>
      </c>
      <c r="AW126" s="13" t="s">
        <v>33</v>
      </c>
      <c r="AX126" s="13" t="s">
        <v>72</v>
      </c>
      <c r="AY126" s="229" t="s">
        <v>144</v>
      </c>
    </row>
    <row r="127" spans="1:51" s="14" customFormat="1" ht="12">
      <c r="A127" s="14"/>
      <c r="B127" s="230"/>
      <c r="C127" s="231"/>
      <c r="D127" s="221" t="s">
        <v>158</v>
      </c>
      <c r="E127" s="232" t="s">
        <v>19</v>
      </c>
      <c r="F127" s="233" t="s">
        <v>223</v>
      </c>
      <c r="G127" s="231"/>
      <c r="H127" s="234">
        <v>288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158</v>
      </c>
      <c r="AU127" s="240" t="s">
        <v>82</v>
      </c>
      <c r="AV127" s="14" t="s">
        <v>82</v>
      </c>
      <c r="AW127" s="14" t="s">
        <v>33</v>
      </c>
      <c r="AX127" s="14" t="s">
        <v>72</v>
      </c>
      <c r="AY127" s="240" t="s">
        <v>144</v>
      </c>
    </row>
    <row r="128" spans="1:51" s="13" customFormat="1" ht="12">
      <c r="A128" s="13"/>
      <c r="B128" s="219"/>
      <c r="C128" s="220"/>
      <c r="D128" s="221" t="s">
        <v>158</v>
      </c>
      <c r="E128" s="222" t="s">
        <v>19</v>
      </c>
      <c r="F128" s="223" t="s">
        <v>224</v>
      </c>
      <c r="G128" s="220"/>
      <c r="H128" s="222" t="s">
        <v>19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158</v>
      </c>
      <c r="AU128" s="229" t="s">
        <v>82</v>
      </c>
      <c r="AV128" s="13" t="s">
        <v>80</v>
      </c>
      <c r="AW128" s="13" t="s">
        <v>33</v>
      </c>
      <c r="AX128" s="13" t="s">
        <v>72</v>
      </c>
      <c r="AY128" s="229" t="s">
        <v>144</v>
      </c>
    </row>
    <row r="129" spans="1:51" s="14" customFormat="1" ht="12">
      <c r="A129" s="14"/>
      <c r="B129" s="230"/>
      <c r="C129" s="231"/>
      <c r="D129" s="221" t="s">
        <v>158</v>
      </c>
      <c r="E129" s="232" t="s">
        <v>19</v>
      </c>
      <c r="F129" s="233" t="s">
        <v>225</v>
      </c>
      <c r="G129" s="231"/>
      <c r="H129" s="234">
        <v>48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158</v>
      </c>
      <c r="AU129" s="240" t="s">
        <v>82</v>
      </c>
      <c r="AV129" s="14" t="s">
        <v>82</v>
      </c>
      <c r="AW129" s="14" t="s">
        <v>33</v>
      </c>
      <c r="AX129" s="14" t="s">
        <v>72</v>
      </c>
      <c r="AY129" s="240" t="s">
        <v>144</v>
      </c>
    </row>
    <row r="130" spans="1:51" s="13" customFormat="1" ht="12">
      <c r="A130" s="13"/>
      <c r="B130" s="219"/>
      <c r="C130" s="220"/>
      <c r="D130" s="221" t="s">
        <v>158</v>
      </c>
      <c r="E130" s="222" t="s">
        <v>19</v>
      </c>
      <c r="F130" s="223" t="s">
        <v>226</v>
      </c>
      <c r="G130" s="220"/>
      <c r="H130" s="222" t="s">
        <v>19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158</v>
      </c>
      <c r="AU130" s="229" t="s">
        <v>82</v>
      </c>
      <c r="AV130" s="13" t="s">
        <v>80</v>
      </c>
      <c r="AW130" s="13" t="s">
        <v>33</v>
      </c>
      <c r="AX130" s="13" t="s">
        <v>72</v>
      </c>
      <c r="AY130" s="229" t="s">
        <v>144</v>
      </c>
    </row>
    <row r="131" spans="1:51" s="14" customFormat="1" ht="12">
      <c r="A131" s="14"/>
      <c r="B131" s="230"/>
      <c r="C131" s="231"/>
      <c r="D131" s="221" t="s">
        <v>158</v>
      </c>
      <c r="E131" s="232" t="s">
        <v>19</v>
      </c>
      <c r="F131" s="233" t="s">
        <v>227</v>
      </c>
      <c r="G131" s="231"/>
      <c r="H131" s="234">
        <v>60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158</v>
      </c>
      <c r="AU131" s="240" t="s">
        <v>82</v>
      </c>
      <c r="AV131" s="14" t="s">
        <v>82</v>
      </c>
      <c r="AW131" s="14" t="s">
        <v>33</v>
      </c>
      <c r="AX131" s="14" t="s">
        <v>72</v>
      </c>
      <c r="AY131" s="240" t="s">
        <v>144</v>
      </c>
    </row>
    <row r="132" spans="1:51" s="15" customFormat="1" ht="12">
      <c r="A132" s="15"/>
      <c r="B132" s="255"/>
      <c r="C132" s="256"/>
      <c r="D132" s="221" t="s">
        <v>158</v>
      </c>
      <c r="E132" s="257" t="s">
        <v>19</v>
      </c>
      <c r="F132" s="258" t="s">
        <v>228</v>
      </c>
      <c r="G132" s="256"/>
      <c r="H132" s="259">
        <v>396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158</v>
      </c>
      <c r="AU132" s="265" t="s">
        <v>82</v>
      </c>
      <c r="AV132" s="15" t="s">
        <v>150</v>
      </c>
      <c r="AW132" s="15" t="s">
        <v>33</v>
      </c>
      <c r="AX132" s="15" t="s">
        <v>80</v>
      </c>
      <c r="AY132" s="265" t="s">
        <v>144</v>
      </c>
    </row>
    <row r="133" spans="1:63" s="12" customFormat="1" ht="22.8" customHeight="1">
      <c r="A133" s="12"/>
      <c r="B133" s="190"/>
      <c r="C133" s="191"/>
      <c r="D133" s="192" t="s">
        <v>71</v>
      </c>
      <c r="E133" s="204" t="s">
        <v>82</v>
      </c>
      <c r="F133" s="204" t="s">
        <v>229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SUM(P134:P135)</f>
        <v>0</v>
      </c>
      <c r="Q133" s="198"/>
      <c r="R133" s="199">
        <f>SUM(R134:R135)</f>
        <v>29.947499999999998</v>
      </c>
      <c r="S133" s="198"/>
      <c r="T133" s="20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80</v>
      </c>
      <c r="AT133" s="202" t="s">
        <v>71</v>
      </c>
      <c r="AU133" s="202" t="s">
        <v>80</v>
      </c>
      <c r="AY133" s="201" t="s">
        <v>144</v>
      </c>
      <c r="BK133" s="203">
        <f>SUM(BK134:BK135)</f>
        <v>0</v>
      </c>
    </row>
    <row r="134" spans="1:65" s="2" customFormat="1" ht="16.5" customHeight="1">
      <c r="A134" s="39"/>
      <c r="B134" s="40"/>
      <c r="C134" s="206" t="s">
        <v>230</v>
      </c>
      <c r="D134" s="206" t="s">
        <v>146</v>
      </c>
      <c r="E134" s="207" t="s">
        <v>231</v>
      </c>
      <c r="F134" s="208" t="s">
        <v>232</v>
      </c>
      <c r="G134" s="209" t="s">
        <v>176</v>
      </c>
      <c r="H134" s="210">
        <v>11.25</v>
      </c>
      <c r="I134" s="211"/>
      <c r="J134" s="212">
        <f>ROUND(I134*H134,2)</f>
        <v>0</v>
      </c>
      <c r="K134" s="208" t="s">
        <v>149</v>
      </c>
      <c r="L134" s="45"/>
      <c r="M134" s="213" t="s">
        <v>19</v>
      </c>
      <c r="N134" s="214" t="s">
        <v>43</v>
      </c>
      <c r="O134" s="85"/>
      <c r="P134" s="215">
        <f>O134*H134</f>
        <v>0</v>
      </c>
      <c r="Q134" s="215">
        <v>2.662</v>
      </c>
      <c r="R134" s="215">
        <f>Q134*H134</f>
        <v>29.947499999999998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150</v>
      </c>
      <c r="AT134" s="217" t="s">
        <v>146</v>
      </c>
      <c r="AU134" s="217" t="s">
        <v>82</v>
      </c>
      <c r="AY134" s="18" t="s">
        <v>144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150</v>
      </c>
      <c r="BM134" s="217" t="s">
        <v>233</v>
      </c>
    </row>
    <row r="135" spans="1:51" s="14" customFormat="1" ht="12">
      <c r="A135" s="14"/>
      <c r="B135" s="230"/>
      <c r="C135" s="231"/>
      <c r="D135" s="221" t="s">
        <v>158</v>
      </c>
      <c r="E135" s="232" t="s">
        <v>19</v>
      </c>
      <c r="F135" s="233" t="s">
        <v>234</v>
      </c>
      <c r="G135" s="231"/>
      <c r="H135" s="234">
        <v>11.25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158</v>
      </c>
      <c r="AU135" s="240" t="s">
        <v>82</v>
      </c>
      <c r="AV135" s="14" t="s">
        <v>82</v>
      </c>
      <c r="AW135" s="14" t="s">
        <v>33</v>
      </c>
      <c r="AX135" s="14" t="s">
        <v>80</v>
      </c>
      <c r="AY135" s="240" t="s">
        <v>144</v>
      </c>
    </row>
    <row r="136" spans="1:63" s="12" customFormat="1" ht="22.8" customHeight="1">
      <c r="A136" s="12"/>
      <c r="B136" s="190"/>
      <c r="C136" s="191"/>
      <c r="D136" s="192" t="s">
        <v>71</v>
      </c>
      <c r="E136" s="204" t="s">
        <v>165</v>
      </c>
      <c r="F136" s="204" t="s">
        <v>235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SUM(P137:P184)</f>
        <v>0</v>
      </c>
      <c r="Q136" s="198"/>
      <c r="R136" s="199">
        <f>SUM(R137:R184)</f>
        <v>807.3424</v>
      </c>
      <c r="S136" s="198"/>
      <c r="T136" s="200">
        <f>SUM(T137:T184)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80</v>
      </c>
      <c r="AT136" s="202" t="s">
        <v>71</v>
      </c>
      <c r="AU136" s="202" t="s">
        <v>80</v>
      </c>
      <c r="AY136" s="201" t="s">
        <v>144</v>
      </c>
      <c r="BK136" s="203">
        <f>SUM(BK137:BK184)</f>
        <v>0</v>
      </c>
    </row>
    <row r="137" spans="1:65" s="2" customFormat="1" ht="16.5" customHeight="1">
      <c r="A137" s="39"/>
      <c r="B137" s="40"/>
      <c r="C137" s="206" t="s">
        <v>236</v>
      </c>
      <c r="D137" s="206" t="s">
        <v>146</v>
      </c>
      <c r="E137" s="207" t="s">
        <v>237</v>
      </c>
      <c r="F137" s="208" t="s">
        <v>238</v>
      </c>
      <c r="G137" s="209" t="s">
        <v>96</v>
      </c>
      <c r="H137" s="210">
        <v>198</v>
      </c>
      <c r="I137" s="211"/>
      <c r="J137" s="212">
        <f>ROUND(I137*H137,2)</f>
        <v>0</v>
      </c>
      <c r="K137" s="208" t="s">
        <v>149</v>
      </c>
      <c r="L137" s="45"/>
      <c r="M137" s="213" t="s">
        <v>19</v>
      </c>
      <c r="N137" s="214" t="s">
        <v>43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150</v>
      </c>
      <c r="AT137" s="217" t="s">
        <v>146</v>
      </c>
      <c r="AU137" s="217" t="s">
        <v>82</v>
      </c>
      <c r="AY137" s="18" t="s">
        <v>144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150</v>
      </c>
      <c r="BM137" s="217" t="s">
        <v>239</v>
      </c>
    </row>
    <row r="138" spans="1:51" s="14" customFormat="1" ht="12">
      <c r="A138" s="14"/>
      <c r="B138" s="230"/>
      <c r="C138" s="231"/>
      <c r="D138" s="221" t="s">
        <v>158</v>
      </c>
      <c r="E138" s="232" t="s">
        <v>19</v>
      </c>
      <c r="F138" s="233" t="s">
        <v>105</v>
      </c>
      <c r="G138" s="231"/>
      <c r="H138" s="234">
        <v>198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158</v>
      </c>
      <c r="AU138" s="240" t="s">
        <v>82</v>
      </c>
      <c r="AV138" s="14" t="s">
        <v>82</v>
      </c>
      <c r="AW138" s="14" t="s">
        <v>33</v>
      </c>
      <c r="AX138" s="14" t="s">
        <v>80</v>
      </c>
      <c r="AY138" s="240" t="s">
        <v>144</v>
      </c>
    </row>
    <row r="139" spans="1:65" s="2" customFormat="1" ht="16.5" customHeight="1">
      <c r="A139" s="39"/>
      <c r="B139" s="40"/>
      <c r="C139" s="206" t="s">
        <v>240</v>
      </c>
      <c r="D139" s="206" t="s">
        <v>146</v>
      </c>
      <c r="E139" s="207" t="s">
        <v>241</v>
      </c>
      <c r="F139" s="208" t="s">
        <v>242</v>
      </c>
      <c r="G139" s="209" t="s">
        <v>96</v>
      </c>
      <c r="H139" s="210">
        <v>40</v>
      </c>
      <c r="I139" s="211"/>
      <c r="J139" s="212">
        <f>ROUND(I139*H139,2)</f>
        <v>0</v>
      </c>
      <c r="K139" s="208" t="s">
        <v>149</v>
      </c>
      <c r="L139" s="45"/>
      <c r="M139" s="213" t="s">
        <v>19</v>
      </c>
      <c r="N139" s="214" t="s">
        <v>43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150</v>
      </c>
      <c r="AT139" s="217" t="s">
        <v>146</v>
      </c>
      <c r="AU139" s="217" t="s">
        <v>82</v>
      </c>
      <c r="AY139" s="18" t="s">
        <v>144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150</v>
      </c>
      <c r="BM139" s="217" t="s">
        <v>243</v>
      </c>
    </row>
    <row r="140" spans="1:65" s="2" customFormat="1" ht="16.5" customHeight="1">
      <c r="A140" s="39"/>
      <c r="B140" s="40"/>
      <c r="C140" s="206" t="s">
        <v>244</v>
      </c>
      <c r="D140" s="206" t="s">
        <v>146</v>
      </c>
      <c r="E140" s="207" t="s">
        <v>245</v>
      </c>
      <c r="F140" s="208" t="s">
        <v>246</v>
      </c>
      <c r="G140" s="209" t="s">
        <v>96</v>
      </c>
      <c r="H140" s="210">
        <v>198</v>
      </c>
      <c r="I140" s="211"/>
      <c r="J140" s="212">
        <f>ROUND(I140*H140,2)</f>
        <v>0</v>
      </c>
      <c r="K140" s="208" t="s">
        <v>149</v>
      </c>
      <c r="L140" s="45"/>
      <c r="M140" s="213" t="s">
        <v>19</v>
      </c>
      <c r="N140" s="214" t="s">
        <v>43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150</v>
      </c>
      <c r="AT140" s="217" t="s">
        <v>146</v>
      </c>
      <c r="AU140" s="217" t="s">
        <v>82</v>
      </c>
      <c r="AY140" s="18" t="s">
        <v>144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150</v>
      </c>
      <c r="BM140" s="217" t="s">
        <v>247</v>
      </c>
    </row>
    <row r="141" spans="1:51" s="13" customFormat="1" ht="12">
      <c r="A141" s="13"/>
      <c r="B141" s="219"/>
      <c r="C141" s="220"/>
      <c r="D141" s="221" t="s">
        <v>158</v>
      </c>
      <c r="E141" s="222" t="s">
        <v>19</v>
      </c>
      <c r="F141" s="223" t="s">
        <v>248</v>
      </c>
      <c r="G141" s="220"/>
      <c r="H141" s="222" t="s">
        <v>19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158</v>
      </c>
      <c r="AU141" s="229" t="s">
        <v>82</v>
      </c>
      <c r="AV141" s="13" t="s">
        <v>80</v>
      </c>
      <c r="AW141" s="13" t="s">
        <v>33</v>
      </c>
      <c r="AX141" s="13" t="s">
        <v>72</v>
      </c>
      <c r="AY141" s="229" t="s">
        <v>144</v>
      </c>
    </row>
    <row r="142" spans="1:51" s="14" customFormat="1" ht="12">
      <c r="A142" s="14"/>
      <c r="B142" s="230"/>
      <c r="C142" s="231"/>
      <c r="D142" s="221" t="s">
        <v>158</v>
      </c>
      <c r="E142" s="232" t="s">
        <v>105</v>
      </c>
      <c r="F142" s="233" t="s">
        <v>107</v>
      </c>
      <c r="G142" s="231"/>
      <c r="H142" s="234">
        <v>198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158</v>
      </c>
      <c r="AU142" s="240" t="s">
        <v>82</v>
      </c>
      <c r="AV142" s="14" t="s">
        <v>82</v>
      </c>
      <c r="AW142" s="14" t="s">
        <v>33</v>
      </c>
      <c r="AX142" s="14" t="s">
        <v>80</v>
      </c>
      <c r="AY142" s="240" t="s">
        <v>144</v>
      </c>
    </row>
    <row r="143" spans="1:65" s="2" customFormat="1" ht="24.15" customHeight="1">
      <c r="A143" s="39"/>
      <c r="B143" s="40"/>
      <c r="C143" s="206" t="s">
        <v>249</v>
      </c>
      <c r="D143" s="206" t="s">
        <v>146</v>
      </c>
      <c r="E143" s="207" t="s">
        <v>250</v>
      </c>
      <c r="F143" s="208" t="s">
        <v>251</v>
      </c>
      <c r="G143" s="209" t="s">
        <v>96</v>
      </c>
      <c r="H143" s="210">
        <v>198</v>
      </c>
      <c r="I143" s="211"/>
      <c r="J143" s="212">
        <f>ROUND(I143*H143,2)</f>
        <v>0</v>
      </c>
      <c r="K143" s="208" t="s">
        <v>149</v>
      </c>
      <c r="L143" s="45"/>
      <c r="M143" s="213" t="s">
        <v>19</v>
      </c>
      <c r="N143" s="214" t="s">
        <v>43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150</v>
      </c>
      <c r="AT143" s="217" t="s">
        <v>146</v>
      </c>
      <c r="AU143" s="217" t="s">
        <v>82</v>
      </c>
      <c r="AY143" s="18" t="s">
        <v>144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150</v>
      </c>
      <c r="BM143" s="217" t="s">
        <v>252</v>
      </c>
    </row>
    <row r="144" spans="1:51" s="14" customFormat="1" ht="12">
      <c r="A144" s="14"/>
      <c r="B144" s="230"/>
      <c r="C144" s="231"/>
      <c r="D144" s="221" t="s">
        <v>158</v>
      </c>
      <c r="E144" s="232" t="s">
        <v>19</v>
      </c>
      <c r="F144" s="233" t="s">
        <v>105</v>
      </c>
      <c r="G144" s="231"/>
      <c r="H144" s="234">
        <v>198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158</v>
      </c>
      <c r="AU144" s="240" t="s">
        <v>82</v>
      </c>
      <c r="AV144" s="14" t="s">
        <v>82</v>
      </c>
      <c r="AW144" s="14" t="s">
        <v>33</v>
      </c>
      <c r="AX144" s="14" t="s">
        <v>80</v>
      </c>
      <c r="AY144" s="240" t="s">
        <v>144</v>
      </c>
    </row>
    <row r="145" spans="1:65" s="2" customFormat="1" ht="24.15" customHeight="1">
      <c r="A145" s="39"/>
      <c r="B145" s="40"/>
      <c r="C145" s="206" t="s">
        <v>7</v>
      </c>
      <c r="D145" s="206" t="s">
        <v>146</v>
      </c>
      <c r="E145" s="207" t="s">
        <v>253</v>
      </c>
      <c r="F145" s="208" t="s">
        <v>254</v>
      </c>
      <c r="G145" s="209" t="s">
        <v>96</v>
      </c>
      <c r="H145" s="210">
        <v>40</v>
      </c>
      <c r="I145" s="211"/>
      <c r="J145" s="212">
        <f>ROUND(I145*H145,2)</f>
        <v>0</v>
      </c>
      <c r="K145" s="208" t="s">
        <v>149</v>
      </c>
      <c r="L145" s="45"/>
      <c r="M145" s="213" t="s">
        <v>19</v>
      </c>
      <c r="N145" s="214" t="s">
        <v>43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150</v>
      </c>
      <c r="AT145" s="217" t="s">
        <v>146</v>
      </c>
      <c r="AU145" s="217" t="s">
        <v>82</v>
      </c>
      <c r="AY145" s="18" t="s">
        <v>144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150</v>
      </c>
      <c r="BM145" s="217" t="s">
        <v>255</v>
      </c>
    </row>
    <row r="146" spans="1:65" s="2" customFormat="1" ht="24.15" customHeight="1">
      <c r="A146" s="39"/>
      <c r="B146" s="40"/>
      <c r="C146" s="206" t="s">
        <v>256</v>
      </c>
      <c r="D146" s="206" t="s">
        <v>146</v>
      </c>
      <c r="E146" s="207" t="s">
        <v>257</v>
      </c>
      <c r="F146" s="208" t="s">
        <v>258</v>
      </c>
      <c r="G146" s="209" t="s">
        <v>96</v>
      </c>
      <c r="H146" s="210">
        <v>2300</v>
      </c>
      <c r="I146" s="211"/>
      <c r="J146" s="212">
        <f>ROUND(I146*H146,2)</f>
        <v>0</v>
      </c>
      <c r="K146" s="208" t="s">
        <v>149</v>
      </c>
      <c r="L146" s="45"/>
      <c r="M146" s="213" t="s">
        <v>19</v>
      </c>
      <c r="N146" s="214" t="s">
        <v>43</v>
      </c>
      <c r="O146" s="85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7" t="s">
        <v>150</v>
      </c>
      <c r="AT146" s="217" t="s">
        <v>146</v>
      </c>
      <c r="AU146" s="217" t="s">
        <v>82</v>
      </c>
      <c r="AY146" s="18" t="s">
        <v>144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150</v>
      </c>
      <c r="BM146" s="217" t="s">
        <v>259</v>
      </c>
    </row>
    <row r="147" spans="1:51" s="13" customFormat="1" ht="12">
      <c r="A147" s="13"/>
      <c r="B147" s="219"/>
      <c r="C147" s="220"/>
      <c r="D147" s="221" t="s">
        <v>158</v>
      </c>
      <c r="E147" s="222" t="s">
        <v>19</v>
      </c>
      <c r="F147" s="223" t="s">
        <v>260</v>
      </c>
      <c r="G147" s="220"/>
      <c r="H147" s="222" t="s">
        <v>19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158</v>
      </c>
      <c r="AU147" s="229" t="s">
        <v>82</v>
      </c>
      <c r="AV147" s="13" t="s">
        <v>80</v>
      </c>
      <c r="AW147" s="13" t="s">
        <v>33</v>
      </c>
      <c r="AX147" s="13" t="s">
        <v>72</v>
      </c>
      <c r="AY147" s="229" t="s">
        <v>144</v>
      </c>
    </row>
    <row r="148" spans="1:51" s="13" customFormat="1" ht="12">
      <c r="A148" s="13"/>
      <c r="B148" s="219"/>
      <c r="C148" s="220"/>
      <c r="D148" s="221" t="s">
        <v>158</v>
      </c>
      <c r="E148" s="222" t="s">
        <v>19</v>
      </c>
      <c r="F148" s="223" t="s">
        <v>261</v>
      </c>
      <c r="G148" s="220"/>
      <c r="H148" s="222" t="s">
        <v>19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158</v>
      </c>
      <c r="AU148" s="229" t="s">
        <v>82</v>
      </c>
      <c r="AV148" s="13" t="s">
        <v>80</v>
      </c>
      <c r="AW148" s="13" t="s">
        <v>33</v>
      </c>
      <c r="AX148" s="13" t="s">
        <v>72</v>
      </c>
      <c r="AY148" s="229" t="s">
        <v>144</v>
      </c>
    </row>
    <row r="149" spans="1:51" s="14" customFormat="1" ht="12">
      <c r="A149" s="14"/>
      <c r="B149" s="230"/>
      <c r="C149" s="231"/>
      <c r="D149" s="221" t="s">
        <v>158</v>
      </c>
      <c r="E149" s="232" t="s">
        <v>19</v>
      </c>
      <c r="F149" s="233" t="s">
        <v>262</v>
      </c>
      <c r="G149" s="231"/>
      <c r="H149" s="234">
        <v>2300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158</v>
      </c>
      <c r="AU149" s="240" t="s">
        <v>82</v>
      </c>
      <c r="AV149" s="14" t="s">
        <v>82</v>
      </c>
      <c r="AW149" s="14" t="s">
        <v>33</v>
      </c>
      <c r="AX149" s="14" t="s">
        <v>80</v>
      </c>
      <c r="AY149" s="240" t="s">
        <v>144</v>
      </c>
    </row>
    <row r="150" spans="1:65" s="2" customFormat="1" ht="24.15" customHeight="1">
      <c r="A150" s="39"/>
      <c r="B150" s="40"/>
      <c r="C150" s="206" t="s">
        <v>263</v>
      </c>
      <c r="D150" s="206" t="s">
        <v>146</v>
      </c>
      <c r="E150" s="207" t="s">
        <v>264</v>
      </c>
      <c r="F150" s="208" t="s">
        <v>265</v>
      </c>
      <c r="G150" s="209" t="s">
        <v>96</v>
      </c>
      <c r="H150" s="210">
        <v>12910</v>
      </c>
      <c r="I150" s="211"/>
      <c r="J150" s="212">
        <f>ROUND(I150*H150,2)</f>
        <v>0</v>
      </c>
      <c r="K150" s="208" t="s">
        <v>149</v>
      </c>
      <c r="L150" s="45"/>
      <c r="M150" s="213" t="s">
        <v>19</v>
      </c>
      <c r="N150" s="214" t="s">
        <v>43</v>
      </c>
      <c r="O150" s="85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150</v>
      </c>
      <c r="AT150" s="217" t="s">
        <v>146</v>
      </c>
      <c r="AU150" s="217" t="s">
        <v>82</v>
      </c>
      <c r="AY150" s="18" t="s">
        <v>144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150</v>
      </c>
      <c r="BM150" s="217" t="s">
        <v>266</v>
      </c>
    </row>
    <row r="151" spans="1:51" s="13" customFormat="1" ht="12">
      <c r="A151" s="13"/>
      <c r="B151" s="219"/>
      <c r="C151" s="220"/>
      <c r="D151" s="221" t="s">
        <v>158</v>
      </c>
      <c r="E151" s="222" t="s">
        <v>19</v>
      </c>
      <c r="F151" s="223" t="s">
        <v>261</v>
      </c>
      <c r="G151" s="220"/>
      <c r="H151" s="222" t="s">
        <v>19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158</v>
      </c>
      <c r="AU151" s="229" t="s">
        <v>82</v>
      </c>
      <c r="AV151" s="13" t="s">
        <v>80</v>
      </c>
      <c r="AW151" s="13" t="s">
        <v>33</v>
      </c>
      <c r="AX151" s="13" t="s">
        <v>72</v>
      </c>
      <c r="AY151" s="229" t="s">
        <v>144</v>
      </c>
    </row>
    <row r="152" spans="1:51" s="14" customFormat="1" ht="12">
      <c r="A152" s="14"/>
      <c r="B152" s="230"/>
      <c r="C152" s="231"/>
      <c r="D152" s="221" t="s">
        <v>158</v>
      </c>
      <c r="E152" s="232" t="s">
        <v>19</v>
      </c>
      <c r="F152" s="233" t="s">
        <v>102</v>
      </c>
      <c r="G152" s="231"/>
      <c r="H152" s="234">
        <v>12910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158</v>
      </c>
      <c r="AU152" s="240" t="s">
        <v>82</v>
      </c>
      <c r="AV152" s="14" t="s">
        <v>82</v>
      </c>
      <c r="AW152" s="14" t="s">
        <v>33</v>
      </c>
      <c r="AX152" s="14" t="s">
        <v>80</v>
      </c>
      <c r="AY152" s="240" t="s">
        <v>144</v>
      </c>
    </row>
    <row r="153" spans="1:65" s="2" customFormat="1" ht="16.5" customHeight="1">
      <c r="A153" s="39"/>
      <c r="B153" s="40"/>
      <c r="C153" s="206" t="s">
        <v>267</v>
      </c>
      <c r="D153" s="206" t="s">
        <v>146</v>
      </c>
      <c r="E153" s="207" t="s">
        <v>268</v>
      </c>
      <c r="F153" s="208" t="s">
        <v>269</v>
      </c>
      <c r="G153" s="209" t="s">
        <v>96</v>
      </c>
      <c r="H153" s="210">
        <v>12910</v>
      </c>
      <c r="I153" s="211"/>
      <c r="J153" s="212">
        <f>ROUND(I153*H153,2)</f>
        <v>0</v>
      </c>
      <c r="K153" s="208" t="s">
        <v>19</v>
      </c>
      <c r="L153" s="45"/>
      <c r="M153" s="213" t="s">
        <v>19</v>
      </c>
      <c r="N153" s="214" t="s">
        <v>43</v>
      </c>
      <c r="O153" s="85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150</v>
      </c>
      <c r="AT153" s="217" t="s">
        <v>146</v>
      </c>
      <c r="AU153" s="217" t="s">
        <v>82</v>
      </c>
      <c r="AY153" s="18" t="s">
        <v>144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150</v>
      </c>
      <c r="BM153" s="217" t="s">
        <v>270</v>
      </c>
    </row>
    <row r="154" spans="1:51" s="13" customFormat="1" ht="12">
      <c r="A154" s="13"/>
      <c r="B154" s="219"/>
      <c r="C154" s="220"/>
      <c r="D154" s="221" t="s">
        <v>158</v>
      </c>
      <c r="E154" s="222" t="s">
        <v>19</v>
      </c>
      <c r="F154" s="223" t="s">
        <v>271</v>
      </c>
      <c r="G154" s="220"/>
      <c r="H154" s="222" t="s">
        <v>19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158</v>
      </c>
      <c r="AU154" s="229" t="s">
        <v>82</v>
      </c>
      <c r="AV154" s="13" t="s">
        <v>80</v>
      </c>
      <c r="AW154" s="13" t="s">
        <v>33</v>
      </c>
      <c r="AX154" s="13" t="s">
        <v>72</v>
      </c>
      <c r="AY154" s="229" t="s">
        <v>144</v>
      </c>
    </row>
    <row r="155" spans="1:51" s="13" customFormat="1" ht="12">
      <c r="A155" s="13"/>
      <c r="B155" s="219"/>
      <c r="C155" s="220"/>
      <c r="D155" s="221" t="s">
        <v>158</v>
      </c>
      <c r="E155" s="222" t="s">
        <v>19</v>
      </c>
      <c r="F155" s="223" t="s">
        <v>272</v>
      </c>
      <c r="G155" s="220"/>
      <c r="H155" s="222" t="s">
        <v>19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158</v>
      </c>
      <c r="AU155" s="229" t="s">
        <v>82</v>
      </c>
      <c r="AV155" s="13" t="s">
        <v>80</v>
      </c>
      <c r="AW155" s="13" t="s">
        <v>33</v>
      </c>
      <c r="AX155" s="13" t="s">
        <v>72</v>
      </c>
      <c r="AY155" s="229" t="s">
        <v>144</v>
      </c>
    </row>
    <row r="156" spans="1:51" s="13" customFormat="1" ht="12">
      <c r="A156" s="13"/>
      <c r="B156" s="219"/>
      <c r="C156" s="220"/>
      <c r="D156" s="221" t="s">
        <v>158</v>
      </c>
      <c r="E156" s="222" t="s">
        <v>19</v>
      </c>
      <c r="F156" s="223" t="s">
        <v>273</v>
      </c>
      <c r="G156" s="220"/>
      <c r="H156" s="222" t="s">
        <v>19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158</v>
      </c>
      <c r="AU156" s="229" t="s">
        <v>82</v>
      </c>
      <c r="AV156" s="13" t="s">
        <v>80</v>
      </c>
      <c r="AW156" s="13" t="s">
        <v>33</v>
      </c>
      <c r="AX156" s="13" t="s">
        <v>72</v>
      </c>
      <c r="AY156" s="229" t="s">
        <v>144</v>
      </c>
    </row>
    <row r="157" spans="1:51" s="14" customFormat="1" ht="12">
      <c r="A157" s="14"/>
      <c r="B157" s="230"/>
      <c r="C157" s="231"/>
      <c r="D157" s="221" t="s">
        <v>158</v>
      </c>
      <c r="E157" s="232" t="s">
        <v>19</v>
      </c>
      <c r="F157" s="233" t="s">
        <v>102</v>
      </c>
      <c r="G157" s="231"/>
      <c r="H157" s="234">
        <v>12910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158</v>
      </c>
      <c r="AU157" s="240" t="s">
        <v>82</v>
      </c>
      <c r="AV157" s="14" t="s">
        <v>82</v>
      </c>
      <c r="AW157" s="14" t="s">
        <v>33</v>
      </c>
      <c r="AX157" s="14" t="s">
        <v>80</v>
      </c>
      <c r="AY157" s="240" t="s">
        <v>144</v>
      </c>
    </row>
    <row r="158" spans="1:65" s="2" customFormat="1" ht="21.75" customHeight="1">
      <c r="A158" s="39"/>
      <c r="B158" s="40"/>
      <c r="C158" s="206" t="s">
        <v>274</v>
      </c>
      <c r="D158" s="206" t="s">
        <v>146</v>
      </c>
      <c r="E158" s="207" t="s">
        <v>275</v>
      </c>
      <c r="F158" s="208" t="s">
        <v>276</v>
      </c>
      <c r="G158" s="209" t="s">
        <v>96</v>
      </c>
      <c r="H158" s="210">
        <v>3350</v>
      </c>
      <c r="I158" s="211"/>
      <c r="J158" s="212">
        <f>ROUND(I158*H158,2)</f>
        <v>0</v>
      </c>
      <c r="K158" s="208" t="s">
        <v>149</v>
      </c>
      <c r="L158" s="45"/>
      <c r="M158" s="213" t="s">
        <v>19</v>
      </c>
      <c r="N158" s="214" t="s">
        <v>43</v>
      </c>
      <c r="O158" s="85"/>
      <c r="P158" s="215">
        <f>O158*H158</f>
        <v>0</v>
      </c>
      <c r="Q158" s="215">
        <v>0.23</v>
      </c>
      <c r="R158" s="215">
        <f>Q158*H158</f>
        <v>770.5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150</v>
      </c>
      <c r="AT158" s="217" t="s">
        <v>146</v>
      </c>
      <c r="AU158" s="217" t="s">
        <v>82</v>
      </c>
      <c r="AY158" s="18" t="s">
        <v>144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150</v>
      </c>
      <c r="BM158" s="217" t="s">
        <v>277</v>
      </c>
    </row>
    <row r="159" spans="1:51" s="14" customFormat="1" ht="12">
      <c r="A159" s="14"/>
      <c r="B159" s="230"/>
      <c r="C159" s="231"/>
      <c r="D159" s="221" t="s">
        <v>158</v>
      </c>
      <c r="E159" s="232" t="s">
        <v>19</v>
      </c>
      <c r="F159" s="233" t="s">
        <v>99</v>
      </c>
      <c r="G159" s="231"/>
      <c r="H159" s="234">
        <v>3350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158</v>
      </c>
      <c r="AU159" s="240" t="s">
        <v>82</v>
      </c>
      <c r="AV159" s="14" t="s">
        <v>82</v>
      </c>
      <c r="AW159" s="14" t="s">
        <v>33</v>
      </c>
      <c r="AX159" s="14" t="s">
        <v>80</v>
      </c>
      <c r="AY159" s="240" t="s">
        <v>144</v>
      </c>
    </row>
    <row r="160" spans="1:65" s="2" customFormat="1" ht="16.5" customHeight="1">
      <c r="A160" s="39"/>
      <c r="B160" s="40"/>
      <c r="C160" s="206" t="s">
        <v>278</v>
      </c>
      <c r="D160" s="206" t="s">
        <v>146</v>
      </c>
      <c r="E160" s="207" t="s">
        <v>279</v>
      </c>
      <c r="F160" s="208" t="s">
        <v>280</v>
      </c>
      <c r="G160" s="209" t="s">
        <v>96</v>
      </c>
      <c r="H160" s="210">
        <v>17510</v>
      </c>
      <c r="I160" s="211"/>
      <c r="J160" s="212">
        <f>ROUND(I160*H160,2)</f>
        <v>0</v>
      </c>
      <c r="K160" s="208" t="s">
        <v>149</v>
      </c>
      <c r="L160" s="45"/>
      <c r="M160" s="213" t="s">
        <v>19</v>
      </c>
      <c r="N160" s="214" t="s">
        <v>43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150</v>
      </c>
      <c r="AT160" s="217" t="s">
        <v>146</v>
      </c>
      <c r="AU160" s="217" t="s">
        <v>82</v>
      </c>
      <c r="AY160" s="18" t="s">
        <v>144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80</v>
      </c>
      <c r="BK160" s="218">
        <f>ROUND(I160*H160,2)</f>
        <v>0</v>
      </c>
      <c r="BL160" s="18" t="s">
        <v>150</v>
      </c>
      <c r="BM160" s="217" t="s">
        <v>281</v>
      </c>
    </row>
    <row r="161" spans="1:51" s="14" customFormat="1" ht="12">
      <c r="A161" s="14"/>
      <c r="B161" s="230"/>
      <c r="C161" s="231"/>
      <c r="D161" s="221" t="s">
        <v>158</v>
      </c>
      <c r="E161" s="232" t="s">
        <v>19</v>
      </c>
      <c r="F161" s="233" t="s">
        <v>94</v>
      </c>
      <c r="G161" s="231"/>
      <c r="H161" s="234">
        <v>4600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158</v>
      </c>
      <c r="AU161" s="240" t="s">
        <v>82</v>
      </c>
      <c r="AV161" s="14" t="s">
        <v>82</v>
      </c>
      <c r="AW161" s="14" t="s">
        <v>33</v>
      </c>
      <c r="AX161" s="14" t="s">
        <v>72</v>
      </c>
      <c r="AY161" s="240" t="s">
        <v>144</v>
      </c>
    </row>
    <row r="162" spans="1:51" s="14" customFormat="1" ht="12">
      <c r="A162" s="14"/>
      <c r="B162" s="230"/>
      <c r="C162" s="231"/>
      <c r="D162" s="221" t="s">
        <v>158</v>
      </c>
      <c r="E162" s="232" t="s">
        <v>19</v>
      </c>
      <c r="F162" s="233" t="s">
        <v>102</v>
      </c>
      <c r="G162" s="231"/>
      <c r="H162" s="234">
        <v>12910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158</v>
      </c>
      <c r="AU162" s="240" t="s">
        <v>82</v>
      </c>
      <c r="AV162" s="14" t="s">
        <v>82</v>
      </c>
      <c r="AW162" s="14" t="s">
        <v>33</v>
      </c>
      <c r="AX162" s="14" t="s">
        <v>72</v>
      </c>
      <c r="AY162" s="240" t="s">
        <v>144</v>
      </c>
    </row>
    <row r="163" spans="1:51" s="15" customFormat="1" ht="12">
      <c r="A163" s="15"/>
      <c r="B163" s="255"/>
      <c r="C163" s="256"/>
      <c r="D163" s="221" t="s">
        <v>158</v>
      </c>
      <c r="E163" s="257" t="s">
        <v>19</v>
      </c>
      <c r="F163" s="258" t="s">
        <v>228</v>
      </c>
      <c r="G163" s="256"/>
      <c r="H163" s="259">
        <v>17510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158</v>
      </c>
      <c r="AU163" s="265" t="s">
        <v>82</v>
      </c>
      <c r="AV163" s="15" t="s">
        <v>150</v>
      </c>
      <c r="AW163" s="15" t="s">
        <v>33</v>
      </c>
      <c r="AX163" s="15" t="s">
        <v>80</v>
      </c>
      <c r="AY163" s="265" t="s">
        <v>144</v>
      </c>
    </row>
    <row r="164" spans="1:65" s="2" customFormat="1" ht="16.5" customHeight="1">
      <c r="A164" s="39"/>
      <c r="B164" s="40"/>
      <c r="C164" s="206" t="s">
        <v>282</v>
      </c>
      <c r="D164" s="206" t="s">
        <v>146</v>
      </c>
      <c r="E164" s="207" t="s">
        <v>283</v>
      </c>
      <c r="F164" s="208" t="s">
        <v>284</v>
      </c>
      <c r="G164" s="209" t="s">
        <v>96</v>
      </c>
      <c r="H164" s="210">
        <v>15408</v>
      </c>
      <c r="I164" s="211"/>
      <c r="J164" s="212">
        <f>ROUND(I164*H164,2)</f>
        <v>0</v>
      </c>
      <c r="K164" s="208" t="s">
        <v>149</v>
      </c>
      <c r="L164" s="45"/>
      <c r="M164" s="213" t="s">
        <v>19</v>
      </c>
      <c r="N164" s="214" t="s">
        <v>43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150</v>
      </c>
      <c r="AT164" s="217" t="s">
        <v>146</v>
      </c>
      <c r="AU164" s="217" t="s">
        <v>82</v>
      </c>
      <c r="AY164" s="18" t="s">
        <v>144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80</v>
      </c>
      <c r="BK164" s="218">
        <f>ROUND(I164*H164,2)</f>
        <v>0</v>
      </c>
      <c r="BL164" s="18" t="s">
        <v>150</v>
      </c>
      <c r="BM164" s="217" t="s">
        <v>285</v>
      </c>
    </row>
    <row r="165" spans="1:51" s="13" customFormat="1" ht="12">
      <c r="A165" s="13"/>
      <c r="B165" s="219"/>
      <c r="C165" s="220"/>
      <c r="D165" s="221" t="s">
        <v>158</v>
      </c>
      <c r="E165" s="222" t="s">
        <v>19</v>
      </c>
      <c r="F165" s="223" t="s">
        <v>260</v>
      </c>
      <c r="G165" s="220"/>
      <c r="H165" s="222" t="s">
        <v>19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158</v>
      </c>
      <c r="AU165" s="229" t="s">
        <v>82</v>
      </c>
      <c r="AV165" s="13" t="s">
        <v>80</v>
      </c>
      <c r="AW165" s="13" t="s">
        <v>33</v>
      </c>
      <c r="AX165" s="13" t="s">
        <v>72</v>
      </c>
      <c r="AY165" s="229" t="s">
        <v>144</v>
      </c>
    </row>
    <row r="166" spans="1:51" s="14" customFormat="1" ht="12">
      <c r="A166" s="14"/>
      <c r="B166" s="230"/>
      <c r="C166" s="231"/>
      <c r="D166" s="221" t="s">
        <v>158</v>
      </c>
      <c r="E166" s="232" t="s">
        <v>19</v>
      </c>
      <c r="F166" s="233" t="s">
        <v>262</v>
      </c>
      <c r="G166" s="231"/>
      <c r="H166" s="234">
        <v>2300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158</v>
      </c>
      <c r="AU166" s="240" t="s">
        <v>82</v>
      </c>
      <c r="AV166" s="14" t="s">
        <v>82</v>
      </c>
      <c r="AW166" s="14" t="s">
        <v>33</v>
      </c>
      <c r="AX166" s="14" t="s">
        <v>72</v>
      </c>
      <c r="AY166" s="240" t="s">
        <v>144</v>
      </c>
    </row>
    <row r="167" spans="1:51" s="14" customFormat="1" ht="12">
      <c r="A167" s="14"/>
      <c r="B167" s="230"/>
      <c r="C167" s="231"/>
      <c r="D167" s="221" t="s">
        <v>158</v>
      </c>
      <c r="E167" s="232" t="s">
        <v>19</v>
      </c>
      <c r="F167" s="233" t="s">
        <v>102</v>
      </c>
      <c r="G167" s="231"/>
      <c r="H167" s="234">
        <v>12910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158</v>
      </c>
      <c r="AU167" s="240" t="s">
        <v>82</v>
      </c>
      <c r="AV167" s="14" t="s">
        <v>82</v>
      </c>
      <c r="AW167" s="14" t="s">
        <v>33</v>
      </c>
      <c r="AX167" s="14" t="s">
        <v>72</v>
      </c>
      <c r="AY167" s="240" t="s">
        <v>144</v>
      </c>
    </row>
    <row r="168" spans="1:51" s="14" customFormat="1" ht="12">
      <c r="A168" s="14"/>
      <c r="B168" s="230"/>
      <c r="C168" s="231"/>
      <c r="D168" s="221" t="s">
        <v>158</v>
      </c>
      <c r="E168" s="232" t="s">
        <v>19</v>
      </c>
      <c r="F168" s="233" t="s">
        <v>105</v>
      </c>
      <c r="G168" s="231"/>
      <c r="H168" s="234">
        <v>198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158</v>
      </c>
      <c r="AU168" s="240" t="s">
        <v>82</v>
      </c>
      <c r="AV168" s="14" t="s">
        <v>82</v>
      </c>
      <c r="AW168" s="14" t="s">
        <v>33</v>
      </c>
      <c r="AX168" s="14" t="s">
        <v>72</v>
      </c>
      <c r="AY168" s="240" t="s">
        <v>144</v>
      </c>
    </row>
    <row r="169" spans="1:51" s="15" customFormat="1" ht="12">
      <c r="A169" s="15"/>
      <c r="B169" s="255"/>
      <c r="C169" s="256"/>
      <c r="D169" s="221" t="s">
        <v>158</v>
      </c>
      <c r="E169" s="257" t="s">
        <v>19</v>
      </c>
      <c r="F169" s="258" t="s">
        <v>228</v>
      </c>
      <c r="G169" s="256"/>
      <c r="H169" s="259">
        <v>15408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158</v>
      </c>
      <c r="AU169" s="265" t="s">
        <v>82</v>
      </c>
      <c r="AV169" s="15" t="s">
        <v>150</v>
      </c>
      <c r="AW169" s="15" t="s">
        <v>33</v>
      </c>
      <c r="AX169" s="15" t="s">
        <v>80</v>
      </c>
      <c r="AY169" s="265" t="s">
        <v>144</v>
      </c>
    </row>
    <row r="170" spans="1:65" s="2" customFormat="1" ht="24.15" customHeight="1">
      <c r="A170" s="39"/>
      <c r="B170" s="40"/>
      <c r="C170" s="206" t="s">
        <v>286</v>
      </c>
      <c r="D170" s="206" t="s">
        <v>146</v>
      </c>
      <c r="E170" s="207" t="s">
        <v>287</v>
      </c>
      <c r="F170" s="208" t="s">
        <v>288</v>
      </c>
      <c r="G170" s="209" t="s">
        <v>96</v>
      </c>
      <c r="H170" s="210">
        <v>17510</v>
      </c>
      <c r="I170" s="211"/>
      <c r="J170" s="212">
        <f>ROUND(I170*H170,2)</f>
        <v>0</v>
      </c>
      <c r="K170" s="208" t="s">
        <v>289</v>
      </c>
      <c r="L170" s="45"/>
      <c r="M170" s="213" t="s">
        <v>19</v>
      </c>
      <c r="N170" s="214" t="s">
        <v>43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150</v>
      </c>
      <c r="AT170" s="217" t="s">
        <v>146</v>
      </c>
      <c r="AU170" s="217" t="s">
        <v>82</v>
      </c>
      <c r="AY170" s="18" t="s">
        <v>144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150</v>
      </c>
      <c r="BM170" s="217" t="s">
        <v>290</v>
      </c>
    </row>
    <row r="171" spans="1:47" s="2" customFormat="1" ht="12">
      <c r="A171" s="39"/>
      <c r="B171" s="40"/>
      <c r="C171" s="41"/>
      <c r="D171" s="266" t="s">
        <v>291</v>
      </c>
      <c r="E171" s="41"/>
      <c r="F171" s="267" t="s">
        <v>292</v>
      </c>
      <c r="G171" s="41"/>
      <c r="H171" s="41"/>
      <c r="I171" s="252"/>
      <c r="J171" s="41"/>
      <c r="K171" s="41"/>
      <c r="L171" s="45"/>
      <c r="M171" s="253"/>
      <c r="N171" s="25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291</v>
      </c>
      <c r="AU171" s="18" t="s">
        <v>82</v>
      </c>
    </row>
    <row r="172" spans="1:51" s="14" customFormat="1" ht="12">
      <c r="A172" s="14"/>
      <c r="B172" s="230"/>
      <c r="C172" s="231"/>
      <c r="D172" s="221" t="s">
        <v>158</v>
      </c>
      <c r="E172" s="232" t="s">
        <v>19</v>
      </c>
      <c r="F172" s="233" t="s">
        <v>94</v>
      </c>
      <c r="G172" s="231"/>
      <c r="H172" s="234">
        <v>4600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158</v>
      </c>
      <c r="AU172" s="240" t="s">
        <v>82</v>
      </c>
      <c r="AV172" s="14" t="s">
        <v>82</v>
      </c>
      <c r="AW172" s="14" t="s">
        <v>33</v>
      </c>
      <c r="AX172" s="14" t="s">
        <v>72</v>
      </c>
      <c r="AY172" s="240" t="s">
        <v>144</v>
      </c>
    </row>
    <row r="173" spans="1:51" s="14" customFormat="1" ht="12">
      <c r="A173" s="14"/>
      <c r="B173" s="230"/>
      <c r="C173" s="231"/>
      <c r="D173" s="221" t="s">
        <v>158</v>
      </c>
      <c r="E173" s="232" t="s">
        <v>19</v>
      </c>
      <c r="F173" s="233" t="s">
        <v>102</v>
      </c>
      <c r="G173" s="231"/>
      <c r="H173" s="234">
        <v>12910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158</v>
      </c>
      <c r="AU173" s="240" t="s">
        <v>82</v>
      </c>
      <c r="AV173" s="14" t="s">
        <v>82</v>
      </c>
      <c r="AW173" s="14" t="s">
        <v>33</v>
      </c>
      <c r="AX173" s="14" t="s">
        <v>72</v>
      </c>
      <c r="AY173" s="240" t="s">
        <v>144</v>
      </c>
    </row>
    <row r="174" spans="1:51" s="15" customFormat="1" ht="12">
      <c r="A174" s="15"/>
      <c r="B174" s="255"/>
      <c r="C174" s="256"/>
      <c r="D174" s="221" t="s">
        <v>158</v>
      </c>
      <c r="E174" s="257" t="s">
        <v>19</v>
      </c>
      <c r="F174" s="258" t="s">
        <v>228</v>
      </c>
      <c r="G174" s="256"/>
      <c r="H174" s="259">
        <v>17510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5" t="s">
        <v>158</v>
      </c>
      <c r="AU174" s="265" t="s">
        <v>82</v>
      </c>
      <c r="AV174" s="15" t="s">
        <v>150</v>
      </c>
      <c r="AW174" s="15" t="s">
        <v>33</v>
      </c>
      <c r="AX174" s="15" t="s">
        <v>80</v>
      </c>
      <c r="AY174" s="265" t="s">
        <v>144</v>
      </c>
    </row>
    <row r="175" spans="1:65" s="2" customFormat="1" ht="24.15" customHeight="1">
      <c r="A175" s="39"/>
      <c r="B175" s="40"/>
      <c r="C175" s="206" t="s">
        <v>293</v>
      </c>
      <c r="D175" s="206" t="s">
        <v>146</v>
      </c>
      <c r="E175" s="207" t="s">
        <v>294</v>
      </c>
      <c r="F175" s="208" t="s">
        <v>295</v>
      </c>
      <c r="G175" s="209" t="s">
        <v>96</v>
      </c>
      <c r="H175" s="210">
        <v>60</v>
      </c>
      <c r="I175" s="211"/>
      <c r="J175" s="212">
        <f>ROUND(I175*H175,2)</f>
        <v>0</v>
      </c>
      <c r="K175" s="208" t="s">
        <v>149</v>
      </c>
      <c r="L175" s="45"/>
      <c r="M175" s="213" t="s">
        <v>19</v>
      </c>
      <c r="N175" s="214" t="s">
        <v>43</v>
      </c>
      <c r="O175" s="85"/>
      <c r="P175" s="215">
        <f>O175*H175</f>
        <v>0</v>
      </c>
      <c r="Q175" s="215">
        <v>0.61404</v>
      </c>
      <c r="R175" s="215">
        <f>Q175*H175</f>
        <v>36.842400000000005</v>
      </c>
      <c r="S175" s="215">
        <v>0</v>
      </c>
      <c r="T175" s="21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7" t="s">
        <v>150</v>
      </c>
      <c r="AT175" s="217" t="s">
        <v>146</v>
      </c>
      <c r="AU175" s="217" t="s">
        <v>82</v>
      </c>
      <c r="AY175" s="18" t="s">
        <v>144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80</v>
      </c>
      <c r="BK175" s="218">
        <f>ROUND(I175*H175,2)</f>
        <v>0</v>
      </c>
      <c r="BL175" s="18" t="s">
        <v>150</v>
      </c>
      <c r="BM175" s="217" t="s">
        <v>296</v>
      </c>
    </row>
    <row r="176" spans="1:51" s="13" customFormat="1" ht="12">
      <c r="A176" s="13"/>
      <c r="B176" s="219"/>
      <c r="C176" s="220"/>
      <c r="D176" s="221" t="s">
        <v>158</v>
      </c>
      <c r="E176" s="222" t="s">
        <v>19</v>
      </c>
      <c r="F176" s="223" t="s">
        <v>297</v>
      </c>
      <c r="G176" s="220"/>
      <c r="H176" s="222" t="s">
        <v>19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158</v>
      </c>
      <c r="AU176" s="229" t="s">
        <v>82</v>
      </c>
      <c r="AV176" s="13" t="s">
        <v>80</v>
      </c>
      <c r="AW176" s="13" t="s">
        <v>33</v>
      </c>
      <c r="AX176" s="13" t="s">
        <v>72</v>
      </c>
      <c r="AY176" s="229" t="s">
        <v>144</v>
      </c>
    </row>
    <row r="177" spans="1:51" s="14" customFormat="1" ht="12">
      <c r="A177" s="14"/>
      <c r="B177" s="230"/>
      <c r="C177" s="231"/>
      <c r="D177" s="221" t="s">
        <v>158</v>
      </c>
      <c r="E177" s="232" t="s">
        <v>19</v>
      </c>
      <c r="F177" s="233" t="s">
        <v>208</v>
      </c>
      <c r="G177" s="231"/>
      <c r="H177" s="234">
        <v>13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158</v>
      </c>
      <c r="AU177" s="240" t="s">
        <v>82</v>
      </c>
      <c r="AV177" s="14" t="s">
        <v>82</v>
      </c>
      <c r="AW177" s="14" t="s">
        <v>33</v>
      </c>
      <c r="AX177" s="14" t="s">
        <v>72</v>
      </c>
      <c r="AY177" s="240" t="s">
        <v>144</v>
      </c>
    </row>
    <row r="178" spans="1:51" s="13" customFormat="1" ht="12">
      <c r="A178" s="13"/>
      <c r="B178" s="219"/>
      <c r="C178" s="220"/>
      <c r="D178" s="221" t="s">
        <v>158</v>
      </c>
      <c r="E178" s="222" t="s">
        <v>19</v>
      </c>
      <c r="F178" s="223" t="s">
        <v>224</v>
      </c>
      <c r="G178" s="220"/>
      <c r="H178" s="222" t="s">
        <v>19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158</v>
      </c>
      <c r="AU178" s="229" t="s">
        <v>82</v>
      </c>
      <c r="AV178" s="13" t="s">
        <v>80</v>
      </c>
      <c r="AW178" s="13" t="s">
        <v>33</v>
      </c>
      <c r="AX178" s="13" t="s">
        <v>72</v>
      </c>
      <c r="AY178" s="229" t="s">
        <v>144</v>
      </c>
    </row>
    <row r="179" spans="1:51" s="14" customFormat="1" ht="12">
      <c r="A179" s="14"/>
      <c r="B179" s="230"/>
      <c r="C179" s="231"/>
      <c r="D179" s="221" t="s">
        <v>158</v>
      </c>
      <c r="E179" s="232" t="s">
        <v>19</v>
      </c>
      <c r="F179" s="233" t="s">
        <v>178</v>
      </c>
      <c r="G179" s="231"/>
      <c r="H179" s="234">
        <v>8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158</v>
      </c>
      <c r="AU179" s="240" t="s">
        <v>82</v>
      </c>
      <c r="AV179" s="14" t="s">
        <v>82</v>
      </c>
      <c r="AW179" s="14" t="s">
        <v>33</v>
      </c>
      <c r="AX179" s="14" t="s">
        <v>72</v>
      </c>
      <c r="AY179" s="240" t="s">
        <v>144</v>
      </c>
    </row>
    <row r="180" spans="1:51" s="13" customFormat="1" ht="12">
      <c r="A180" s="13"/>
      <c r="B180" s="219"/>
      <c r="C180" s="220"/>
      <c r="D180" s="221" t="s">
        <v>158</v>
      </c>
      <c r="E180" s="222" t="s">
        <v>19</v>
      </c>
      <c r="F180" s="223" t="s">
        <v>298</v>
      </c>
      <c r="G180" s="220"/>
      <c r="H180" s="222" t="s">
        <v>19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158</v>
      </c>
      <c r="AU180" s="229" t="s">
        <v>82</v>
      </c>
      <c r="AV180" s="13" t="s">
        <v>80</v>
      </c>
      <c r="AW180" s="13" t="s">
        <v>33</v>
      </c>
      <c r="AX180" s="13" t="s">
        <v>72</v>
      </c>
      <c r="AY180" s="229" t="s">
        <v>144</v>
      </c>
    </row>
    <row r="181" spans="1:51" s="14" customFormat="1" ht="12">
      <c r="A181" s="14"/>
      <c r="B181" s="230"/>
      <c r="C181" s="231"/>
      <c r="D181" s="221" t="s">
        <v>158</v>
      </c>
      <c r="E181" s="232" t="s">
        <v>19</v>
      </c>
      <c r="F181" s="233" t="s">
        <v>299</v>
      </c>
      <c r="G181" s="231"/>
      <c r="H181" s="234">
        <v>31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0" t="s">
        <v>158</v>
      </c>
      <c r="AU181" s="240" t="s">
        <v>82</v>
      </c>
      <c r="AV181" s="14" t="s">
        <v>82</v>
      </c>
      <c r="AW181" s="14" t="s">
        <v>33</v>
      </c>
      <c r="AX181" s="14" t="s">
        <v>72</v>
      </c>
      <c r="AY181" s="240" t="s">
        <v>144</v>
      </c>
    </row>
    <row r="182" spans="1:51" s="13" customFormat="1" ht="12">
      <c r="A182" s="13"/>
      <c r="B182" s="219"/>
      <c r="C182" s="220"/>
      <c r="D182" s="221" t="s">
        <v>158</v>
      </c>
      <c r="E182" s="222" t="s">
        <v>19</v>
      </c>
      <c r="F182" s="223" t="s">
        <v>226</v>
      </c>
      <c r="G182" s="220"/>
      <c r="H182" s="222" t="s">
        <v>19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158</v>
      </c>
      <c r="AU182" s="229" t="s">
        <v>82</v>
      </c>
      <c r="AV182" s="13" t="s">
        <v>80</v>
      </c>
      <c r="AW182" s="13" t="s">
        <v>33</v>
      </c>
      <c r="AX182" s="13" t="s">
        <v>72</v>
      </c>
      <c r="AY182" s="229" t="s">
        <v>144</v>
      </c>
    </row>
    <row r="183" spans="1:51" s="14" customFormat="1" ht="12">
      <c r="A183" s="14"/>
      <c r="B183" s="230"/>
      <c r="C183" s="231"/>
      <c r="D183" s="221" t="s">
        <v>158</v>
      </c>
      <c r="E183" s="232" t="s">
        <v>19</v>
      </c>
      <c r="F183" s="233" t="s">
        <v>178</v>
      </c>
      <c r="G183" s="231"/>
      <c r="H183" s="234">
        <v>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158</v>
      </c>
      <c r="AU183" s="240" t="s">
        <v>82</v>
      </c>
      <c r="AV183" s="14" t="s">
        <v>82</v>
      </c>
      <c r="AW183" s="14" t="s">
        <v>33</v>
      </c>
      <c r="AX183" s="14" t="s">
        <v>72</v>
      </c>
      <c r="AY183" s="240" t="s">
        <v>144</v>
      </c>
    </row>
    <row r="184" spans="1:51" s="15" customFormat="1" ht="12">
      <c r="A184" s="15"/>
      <c r="B184" s="255"/>
      <c r="C184" s="256"/>
      <c r="D184" s="221" t="s">
        <v>158</v>
      </c>
      <c r="E184" s="257" t="s">
        <v>19</v>
      </c>
      <c r="F184" s="258" t="s">
        <v>228</v>
      </c>
      <c r="G184" s="256"/>
      <c r="H184" s="259">
        <v>60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158</v>
      </c>
      <c r="AU184" s="265" t="s">
        <v>82</v>
      </c>
      <c r="AV184" s="15" t="s">
        <v>150</v>
      </c>
      <c r="AW184" s="15" t="s">
        <v>33</v>
      </c>
      <c r="AX184" s="15" t="s">
        <v>80</v>
      </c>
      <c r="AY184" s="265" t="s">
        <v>144</v>
      </c>
    </row>
    <row r="185" spans="1:63" s="12" customFormat="1" ht="22.8" customHeight="1">
      <c r="A185" s="12"/>
      <c r="B185" s="190"/>
      <c r="C185" s="191"/>
      <c r="D185" s="192" t="s">
        <v>71</v>
      </c>
      <c r="E185" s="204" t="s">
        <v>178</v>
      </c>
      <c r="F185" s="204" t="s">
        <v>300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SUM(P186:P201)</f>
        <v>0</v>
      </c>
      <c r="Q185" s="198"/>
      <c r="R185" s="199">
        <f>SUM(R186:R201)</f>
        <v>1.9626</v>
      </c>
      <c r="S185" s="198"/>
      <c r="T185" s="200">
        <f>SUM(T186:T201)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80</v>
      </c>
      <c r="AT185" s="202" t="s">
        <v>71</v>
      </c>
      <c r="AU185" s="202" t="s">
        <v>80</v>
      </c>
      <c r="AY185" s="201" t="s">
        <v>144</v>
      </c>
      <c r="BK185" s="203">
        <f>SUM(BK186:BK201)</f>
        <v>0</v>
      </c>
    </row>
    <row r="186" spans="1:65" s="2" customFormat="1" ht="21.75" customHeight="1">
      <c r="A186" s="39"/>
      <c r="B186" s="40"/>
      <c r="C186" s="206" t="s">
        <v>301</v>
      </c>
      <c r="D186" s="206" t="s">
        <v>146</v>
      </c>
      <c r="E186" s="207" t="s">
        <v>302</v>
      </c>
      <c r="F186" s="208" t="s">
        <v>303</v>
      </c>
      <c r="G186" s="209" t="s">
        <v>91</v>
      </c>
      <c r="H186" s="210">
        <v>6</v>
      </c>
      <c r="I186" s="211"/>
      <c r="J186" s="212">
        <f>ROUND(I186*H186,2)</f>
        <v>0</v>
      </c>
      <c r="K186" s="208" t="s">
        <v>149</v>
      </c>
      <c r="L186" s="45"/>
      <c r="M186" s="213" t="s">
        <v>19</v>
      </c>
      <c r="N186" s="214" t="s">
        <v>43</v>
      </c>
      <c r="O186" s="85"/>
      <c r="P186" s="215">
        <f>O186*H186</f>
        <v>0</v>
      </c>
      <c r="Q186" s="215">
        <v>0.01235</v>
      </c>
      <c r="R186" s="215">
        <f>Q186*H186</f>
        <v>0.0741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150</v>
      </c>
      <c r="AT186" s="217" t="s">
        <v>146</v>
      </c>
      <c r="AU186" s="217" t="s">
        <v>82</v>
      </c>
      <c r="AY186" s="18" t="s">
        <v>144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150</v>
      </c>
      <c r="BM186" s="217" t="s">
        <v>304</v>
      </c>
    </row>
    <row r="187" spans="1:51" s="14" customFormat="1" ht="12">
      <c r="A187" s="14"/>
      <c r="B187" s="230"/>
      <c r="C187" s="231"/>
      <c r="D187" s="221" t="s">
        <v>158</v>
      </c>
      <c r="E187" s="232" t="s">
        <v>19</v>
      </c>
      <c r="F187" s="233" t="s">
        <v>89</v>
      </c>
      <c r="G187" s="231"/>
      <c r="H187" s="234">
        <v>6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158</v>
      </c>
      <c r="AU187" s="240" t="s">
        <v>82</v>
      </c>
      <c r="AV187" s="14" t="s">
        <v>82</v>
      </c>
      <c r="AW187" s="14" t="s">
        <v>33</v>
      </c>
      <c r="AX187" s="14" t="s">
        <v>80</v>
      </c>
      <c r="AY187" s="240" t="s">
        <v>144</v>
      </c>
    </row>
    <row r="188" spans="1:65" s="2" customFormat="1" ht="16.5" customHeight="1">
      <c r="A188" s="39"/>
      <c r="B188" s="40"/>
      <c r="C188" s="206" t="s">
        <v>299</v>
      </c>
      <c r="D188" s="206" t="s">
        <v>146</v>
      </c>
      <c r="E188" s="207" t="s">
        <v>305</v>
      </c>
      <c r="F188" s="208" t="s">
        <v>306</v>
      </c>
      <c r="G188" s="209" t="s">
        <v>110</v>
      </c>
      <c r="H188" s="210">
        <v>3</v>
      </c>
      <c r="I188" s="211"/>
      <c r="J188" s="212">
        <f>ROUND(I188*H188,2)</f>
        <v>0</v>
      </c>
      <c r="K188" s="208" t="s">
        <v>149</v>
      </c>
      <c r="L188" s="45"/>
      <c r="M188" s="213" t="s">
        <v>19</v>
      </c>
      <c r="N188" s="214" t="s">
        <v>43</v>
      </c>
      <c r="O188" s="85"/>
      <c r="P188" s="215">
        <f>O188*H188</f>
        <v>0</v>
      </c>
      <c r="Q188" s="215">
        <v>0.3409</v>
      </c>
      <c r="R188" s="215">
        <f>Q188*H188</f>
        <v>1.0227</v>
      </c>
      <c r="S188" s="215">
        <v>0</v>
      </c>
      <c r="T188" s="21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150</v>
      </c>
      <c r="AT188" s="217" t="s">
        <v>146</v>
      </c>
      <c r="AU188" s="217" t="s">
        <v>82</v>
      </c>
      <c r="AY188" s="18" t="s">
        <v>144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80</v>
      </c>
      <c r="BK188" s="218">
        <f>ROUND(I188*H188,2)</f>
        <v>0</v>
      </c>
      <c r="BL188" s="18" t="s">
        <v>150</v>
      </c>
      <c r="BM188" s="217" t="s">
        <v>307</v>
      </c>
    </row>
    <row r="189" spans="1:51" s="14" customFormat="1" ht="12">
      <c r="A189" s="14"/>
      <c r="B189" s="230"/>
      <c r="C189" s="231"/>
      <c r="D189" s="221" t="s">
        <v>158</v>
      </c>
      <c r="E189" s="232" t="s">
        <v>19</v>
      </c>
      <c r="F189" s="233" t="s">
        <v>108</v>
      </c>
      <c r="G189" s="231"/>
      <c r="H189" s="234">
        <v>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158</v>
      </c>
      <c r="AU189" s="240" t="s">
        <v>82</v>
      </c>
      <c r="AV189" s="14" t="s">
        <v>82</v>
      </c>
      <c r="AW189" s="14" t="s">
        <v>33</v>
      </c>
      <c r="AX189" s="14" t="s">
        <v>80</v>
      </c>
      <c r="AY189" s="240" t="s">
        <v>144</v>
      </c>
    </row>
    <row r="190" spans="1:65" s="2" customFormat="1" ht="16.5" customHeight="1">
      <c r="A190" s="39"/>
      <c r="B190" s="40"/>
      <c r="C190" s="241" t="s">
        <v>308</v>
      </c>
      <c r="D190" s="241" t="s">
        <v>185</v>
      </c>
      <c r="E190" s="242" t="s">
        <v>309</v>
      </c>
      <c r="F190" s="243" t="s">
        <v>310</v>
      </c>
      <c r="G190" s="244" t="s">
        <v>110</v>
      </c>
      <c r="H190" s="245">
        <v>3</v>
      </c>
      <c r="I190" s="246"/>
      <c r="J190" s="247">
        <f>ROUND(I190*H190,2)</f>
        <v>0</v>
      </c>
      <c r="K190" s="243" t="s">
        <v>149</v>
      </c>
      <c r="L190" s="248"/>
      <c r="M190" s="249" t="s">
        <v>19</v>
      </c>
      <c r="N190" s="250" t="s">
        <v>43</v>
      </c>
      <c r="O190" s="85"/>
      <c r="P190" s="215">
        <f>O190*H190</f>
        <v>0</v>
      </c>
      <c r="Q190" s="215">
        <v>0.072</v>
      </c>
      <c r="R190" s="215">
        <f>Q190*H190</f>
        <v>0.21599999999999997</v>
      </c>
      <c r="S190" s="215">
        <v>0</v>
      </c>
      <c r="T190" s="21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7" t="s">
        <v>178</v>
      </c>
      <c r="AT190" s="217" t="s">
        <v>185</v>
      </c>
      <c r="AU190" s="217" t="s">
        <v>82</v>
      </c>
      <c r="AY190" s="18" t="s">
        <v>144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150</v>
      </c>
      <c r="BM190" s="217" t="s">
        <v>311</v>
      </c>
    </row>
    <row r="191" spans="1:51" s="14" customFormat="1" ht="12">
      <c r="A191" s="14"/>
      <c r="B191" s="230"/>
      <c r="C191" s="231"/>
      <c r="D191" s="221" t="s">
        <v>158</v>
      </c>
      <c r="E191" s="232" t="s">
        <v>19</v>
      </c>
      <c r="F191" s="233" t="s">
        <v>108</v>
      </c>
      <c r="G191" s="231"/>
      <c r="H191" s="234">
        <v>3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158</v>
      </c>
      <c r="AU191" s="240" t="s">
        <v>82</v>
      </c>
      <c r="AV191" s="14" t="s">
        <v>82</v>
      </c>
      <c r="AW191" s="14" t="s">
        <v>33</v>
      </c>
      <c r="AX191" s="14" t="s">
        <v>80</v>
      </c>
      <c r="AY191" s="240" t="s">
        <v>144</v>
      </c>
    </row>
    <row r="192" spans="1:65" s="2" customFormat="1" ht="16.5" customHeight="1">
      <c r="A192" s="39"/>
      <c r="B192" s="40"/>
      <c r="C192" s="241" t="s">
        <v>312</v>
      </c>
      <c r="D192" s="241" t="s">
        <v>185</v>
      </c>
      <c r="E192" s="242" t="s">
        <v>313</v>
      </c>
      <c r="F192" s="243" t="s">
        <v>314</v>
      </c>
      <c r="G192" s="244" t="s">
        <v>110</v>
      </c>
      <c r="H192" s="245">
        <v>3</v>
      </c>
      <c r="I192" s="246"/>
      <c r="J192" s="247">
        <f>ROUND(I192*H192,2)</f>
        <v>0</v>
      </c>
      <c r="K192" s="243" t="s">
        <v>149</v>
      </c>
      <c r="L192" s="248"/>
      <c r="M192" s="249" t="s">
        <v>19</v>
      </c>
      <c r="N192" s="250" t="s">
        <v>43</v>
      </c>
      <c r="O192" s="85"/>
      <c r="P192" s="215">
        <f>O192*H192</f>
        <v>0</v>
      </c>
      <c r="Q192" s="215">
        <v>0.08</v>
      </c>
      <c r="R192" s="215">
        <f>Q192*H192</f>
        <v>0.24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178</v>
      </c>
      <c r="AT192" s="217" t="s">
        <v>185</v>
      </c>
      <c r="AU192" s="217" t="s">
        <v>82</v>
      </c>
      <c r="AY192" s="18" t="s">
        <v>144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80</v>
      </c>
      <c r="BK192" s="218">
        <f>ROUND(I192*H192,2)</f>
        <v>0</v>
      </c>
      <c r="BL192" s="18" t="s">
        <v>150</v>
      </c>
      <c r="BM192" s="217" t="s">
        <v>315</v>
      </c>
    </row>
    <row r="193" spans="1:51" s="14" customFormat="1" ht="12">
      <c r="A193" s="14"/>
      <c r="B193" s="230"/>
      <c r="C193" s="231"/>
      <c r="D193" s="221" t="s">
        <v>158</v>
      </c>
      <c r="E193" s="232" t="s">
        <v>19</v>
      </c>
      <c r="F193" s="233" t="s">
        <v>108</v>
      </c>
      <c r="G193" s="231"/>
      <c r="H193" s="234">
        <v>3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158</v>
      </c>
      <c r="AU193" s="240" t="s">
        <v>82</v>
      </c>
      <c r="AV193" s="14" t="s">
        <v>82</v>
      </c>
      <c r="AW193" s="14" t="s">
        <v>33</v>
      </c>
      <c r="AX193" s="14" t="s">
        <v>80</v>
      </c>
      <c r="AY193" s="240" t="s">
        <v>144</v>
      </c>
    </row>
    <row r="194" spans="1:65" s="2" customFormat="1" ht="16.5" customHeight="1">
      <c r="A194" s="39"/>
      <c r="B194" s="40"/>
      <c r="C194" s="241" t="s">
        <v>316</v>
      </c>
      <c r="D194" s="241" t="s">
        <v>185</v>
      </c>
      <c r="E194" s="242" t="s">
        <v>317</v>
      </c>
      <c r="F194" s="243" t="s">
        <v>318</v>
      </c>
      <c r="G194" s="244" t="s">
        <v>110</v>
      </c>
      <c r="H194" s="245">
        <v>3</v>
      </c>
      <c r="I194" s="246"/>
      <c r="J194" s="247">
        <f>ROUND(I194*H194,2)</f>
        <v>0</v>
      </c>
      <c r="K194" s="243" t="s">
        <v>149</v>
      </c>
      <c r="L194" s="248"/>
      <c r="M194" s="249" t="s">
        <v>19</v>
      </c>
      <c r="N194" s="250" t="s">
        <v>43</v>
      </c>
      <c r="O194" s="85"/>
      <c r="P194" s="215">
        <f>O194*H194</f>
        <v>0</v>
      </c>
      <c r="Q194" s="215">
        <v>0.04</v>
      </c>
      <c r="R194" s="215">
        <f>Q194*H194</f>
        <v>0.12</v>
      </c>
      <c r="S194" s="215">
        <v>0</v>
      </c>
      <c r="T194" s="21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7" t="s">
        <v>178</v>
      </c>
      <c r="AT194" s="217" t="s">
        <v>185</v>
      </c>
      <c r="AU194" s="217" t="s">
        <v>82</v>
      </c>
      <c r="AY194" s="18" t="s">
        <v>144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80</v>
      </c>
      <c r="BK194" s="218">
        <f>ROUND(I194*H194,2)</f>
        <v>0</v>
      </c>
      <c r="BL194" s="18" t="s">
        <v>150</v>
      </c>
      <c r="BM194" s="217" t="s">
        <v>319</v>
      </c>
    </row>
    <row r="195" spans="1:51" s="14" customFormat="1" ht="12">
      <c r="A195" s="14"/>
      <c r="B195" s="230"/>
      <c r="C195" s="231"/>
      <c r="D195" s="221" t="s">
        <v>158</v>
      </c>
      <c r="E195" s="232" t="s">
        <v>19</v>
      </c>
      <c r="F195" s="233" t="s">
        <v>108</v>
      </c>
      <c r="G195" s="231"/>
      <c r="H195" s="234">
        <v>3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158</v>
      </c>
      <c r="AU195" s="240" t="s">
        <v>82</v>
      </c>
      <c r="AV195" s="14" t="s">
        <v>82</v>
      </c>
      <c r="AW195" s="14" t="s">
        <v>33</v>
      </c>
      <c r="AX195" s="14" t="s">
        <v>80</v>
      </c>
      <c r="AY195" s="240" t="s">
        <v>144</v>
      </c>
    </row>
    <row r="196" spans="1:65" s="2" customFormat="1" ht="16.5" customHeight="1">
      <c r="A196" s="39"/>
      <c r="B196" s="40"/>
      <c r="C196" s="241" t="s">
        <v>320</v>
      </c>
      <c r="D196" s="241" t="s">
        <v>185</v>
      </c>
      <c r="E196" s="242" t="s">
        <v>321</v>
      </c>
      <c r="F196" s="243" t="s">
        <v>322</v>
      </c>
      <c r="G196" s="244" t="s">
        <v>110</v>
      </c>
      <c r="H196" s="245">
        <v>3</v>
      </c>
      <c r="I196" s="246"/>
      <c r="J196" s="247">
        <f>ROUND(I196*H196,2)</f>
        <v>0</v>
      </c>
      <c r="K196" s="243" t="s">
        <v>149</v>
      </c>
      <c r="L196" s="248"/>
      <c r="M196" s="249" t="s">
        <v>19</v>
      </c>
      <c r="N196" s="250" t="s">
        <v>43</v>
      </c>
      <c r="O196" s="85"/>
      <c r="P196" s="215">
        <f>O196*H196</f>
        <v>0</v>
      </c>
      <c r="Q196" s="215">
        <v>0.04</v>
      </c>
      <c r="R196" s="215">
        <f>Q196*H196</f>
        <v>0.12</v>
      </c>
      <c r="S196" s="215">
        <v>0</v>
      </c>
      <c r="T196" s="21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7" t="s">
        <v>178</v>
      </c>
      <c r="AT196" s="217" t="s">
        <v>185</v>
      </c>
      <c r="AU196" s="217" t="s">
        <v>82</v>
      </c>
      <c r="AY196" s="18" t="s">
        <v>144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150</v>
      </c>
      <c r="BM196" s="217" t="s">
        <v>323</v>
      </c>
    </row>
    <row r="197" spans="1:51" s="14" customFormat="1" ht="12">
      <c r="A197" s="14"/>
      <c r="B197" s="230"/>
      <c r="C197" s="231"/>
      <c r="D197" s="221" t="s">
        <v>158</v>
      </c>
      <c r="E197" s="232" t="s">
        <v>19</v>
      </c>
      <c r="F197" s="233" t="s">
        <v>108</v>
      </c>
      <c r="G197" s="231"/>
      <c r="H197" s="234">
        <v>3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158</v>
      </c>
      <c r="AU197" s="240" t="s">
        <v>82</v>
      </c>
      <c r="AV197" s="14" t="s">
        <v>82</v>
      </c>
      <c r="AW197" s="14" t="s">
        <v>33</v>
      </c>
      <c r="AX197" s="14" t="s">
        <v>80</v>
      </c>
      <c r="AY197" s="240" t="s">
        <v>144</v>
      </c>
    </row>
    <row r="198" spans="1:65" s="2" customFormat="1" ht="16.5" customHeight="1">
      <c r="A198" s="39"/>
      <c r="B198" s="40"/>
      <c r="C198" s="241" t="s">
        <v>324</v>
      </c>
      <c r="D198" s="241" t="s">
        <v>185</v>
      </c>
      <c r="E198" s="242" t="s">
        <v>325</v>
      </c>
      <c r="F198" s="243" t="s">
        <v>326</v>
      </c>
      <c r="G198" s="244" t="s">
        <v>110</v>
      </c>
      <c r="H198" s="245">
        <v>3</v>
      </c>
      <c r="I198" s="246"/>
      <c r="J198" s="247">
        <f>ROUND(I198*H198,2)</f>
        <v>0</v>
      </c>
      <c r="K198" s="243" t="s">
        <v>149</v>
      </c>
      <c r="L198" s="248"/>
      <c r="M198" s="249" t="s">
        <v>19</v>
      </c>
      <c r="N198" s="250" t="s">
        <v>43</v>
      </c>
      <c r="O198" s="85"/>
      <c r="P198" s="215">
        <f>O198*H198</f>
        <v>0</v>
      </c>
      <c r="Q198" s="215">
        <v>0.006</v>
      </c>
      <c r="R198" s="215">
        <f>Q198*H198</f>
        <v>0.018000000000000002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178</v>
      </c>
      <c r="AT198" s="217" t="s">
        <v>185</v>
      </c>
      <c r="AU198" s="217" t="s">
        <v>82</v>
      </c>
      <c r="AY198" s="18" t="s">
        <v>144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150</v>
      </c>
      <c r="BM198" s="217" t="s">
        <v>327</v>
      </c>
    </row>
    <row r="199" spans="1:51" s="14" customFormat="1" ht="12">
      <c r="A199" s="14"/>
      <c r="B199" s="230"/>
      <c r="C199" s="231"/>
      <c r="D199" s="221" t="s">
        <v>158</v>
      </c>
      <c r="E199" s="232" t="s">
        <v>19</v>
      </c>
      <c r="F199" s="233" t="s">
        <v>108</v>
      </c>
      <c r="G199" s="231"/>
      <c r="H199" s="234">
        <v>3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158</v>
      </c>
      <c r="AU199" s="240" t="s">
        <v>82</v>
      </c>
      <c r="AV199" s="14" t="s">
        <v>82</v>
      </c>
      <c r="AW199" s="14" t="s">
        <v>33</v>
      </c>
      <c r="AX199" s="14" t="s">
        <v>80</v>
      </c>
      <c r="AY199" s="240" t="s">
        <v>144</v>
      </c>
    </row>
    <row r="200" spans="1:65" s="2" customFormat="1" ht="16.5" customHeight="1">
      <c r="A200" s="39"/>
      <c r="B200" s="40"/>
      <c r="C200" s="241" t="s">
        <v>328</v>
      </c>
      <c r="D200" s="241" t="s">
        <v>185</v>
      </c>
      <c r="E200" s="242" t="s">
        <v>329</v>
      </c>
      <c r="F200" s="243" t="s">
        <v>330</v>
      </c>
      <c r="G200" s="244" t="s">
        <v>110</v>
      </c>
      <c r="H200" s="245">
        <v>3</v>
      </c>
      <c r="I200" s="246"/>
      <c r="J200" s="247">
        <f>ROUND(I200*H200,2)</f>
        <v>0</v>
      </c>
      <c r="K200" s="243" t="s">
        <v>149</v>
      </c>
      <c r="L200" s="248"/>
      <c r="M200" s="249" t="s">
        <v>19</v>
      </c>
      <c r="N200" s="250" t="s">
        <v>43</v>
      </c>
      <c r="O200" s="85"/>
      <c r="P200" s="215">
        <f>O200*H200</f>
        <v>0</v>
      </c>
      <c r="Q200" s="215">
        <v>0.0506</v>
      </c>
      <c r="R200" s="215">
        <f>Q200*H200</f>
        <v>0.1518</v>
      </c>
      <c r="S200" s="215">
        <v>0</v>
      </c>
      <c r="T200" s="21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7" t="s">
        <v>178</v>
      </c>
      <c r="AT200" s="217" t="s">
        <v>185</v>
      </c>
      <c r="AU200" s="217" t="s">
        <v>82</v>
      </c>
      <c r="AY200" s="18" t="s">
        <v>144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150</v>
      </c>
      <c r="BM200" s="217" t="s">
        <v>331</v>
      </c>
    </row>
    <row r="201" spans="1:51" s="14" customFormat="1" ht="12">
      <c r="A201" s="14"/>
      <c r="B201" s="230"/>
      <c r="C201" s="231"/>
      <c r="D201" s="221" t="s">
        <v>158</v>
      </c>
      <c r="E201" s="232" t="s">
        <v>19</v>
      </c>
      <c r="F201" s="233" t="s">
        <v>108</v>
      </c>
      <c r="G201" s="231"/>
      <c r="H201" s="234">
        <v>3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158</v>
      </c>
      <c r="AU201" s="240" t="s">
        <v>82</v>
      </c>
      <c r="AV201" s="14" t="s">
        <v>82</v>
      </c>
      <c r="AW201" s="14" t="s">
        <v>33</v>
      </c>
      <c r="AX201" s="14" t="s">
        <v>80</v>
      </c>
      <c r="AY201" s="240" t="s">
        <v>144</v>
      </c>
    </row>
    <row r="202" spans="1:63" s="12" customFormat="1" ht="22.8" customHeight="1">
      <c r="A202" s="12"/>
      <c r="B202" s="190"/>
      <c r="C202" s="191"/>
      <c r="D202" s="192" t="s">
        <v>71</v>
      </c>
      <c r="E202" s="204" t="s">
        <v>184</v>
      </c>
      <c r="F202" s="204" t="s">
        <v>332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SUM(P203:P265)</f>
        <v>0</v>
      </c>
      <c r="Q202" s="198"/>
      <c r="R202" s="199">
        <f>SUM(R203:R265)</f>
        <v>317.7078604999999</v>
      </c>
      <c r="S202" s="198"/>
      <c r="T202" s="200">
        <f>SUM(T203:T265)</f>
        <v>1307.516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80</v>
      </c>
      <c r="AT202" s="202" t="s">
        <v>71</v>
      </c>
      <c r="AU202" s="202" t="s">
        <v>80</v>
      </c>
      <c r="AY202" s="201" t="s">
        <v>144</v>
      </c>
      <c r="BK202" s="203">
        <f>SUM(BK203:BK265)</f>
        <v>0</v>
      </c>
    </row>
    <row r="203" spans="1:65" s="2" customFormat="1" ht="16.5" customHeight="1">
      <c r="A203" s="39"/>
      <c r="B203" s="40"/>
      <c r="C203" s="206" t="s">
        <v>333</v>
      </c>
      <c r="D203" s="206" t="s">
        <v>146</v>
      </c>
      <c r="E203" s="207" t="s">
        <v>334</v>
      </c>
      <c r="F203" s="208" t="s">
        <v>335</v>
      </c>
      <c r="G203" s="209" t="s">
        <v>91</v>
      </c>
      <c r="H203" s="210">
        <v>15</v>
      </c>
      <c r="I203" s="211"/>
      <c r="J203" s="212">
        <f>ROUND(I203*H203,2)</f>
        <v>0</v>
      </c>
      <c r="K203" s="208" t="s">
        <v>149</v>
      </c>
      <c r="L203" s="45"/>
      <c r="M203" s="213" t="s">
        <v>19</v>
      </c>
      <c r="N203" s="214" t="s">
        <v>43</v>
      </c>
      <c r="O203" s="85"/>
      <c r="P203" s="215">
        <f>O203*H203</f>
        <v>0</v>
      </c>
      <c r="Q203" s="215">
        <v>0.04008</v>
      </c>
      <c r="R203" s="215">
        <f>Q203*H203</f>
        <v>0.6012</v>
      </c>
      <c r="S203" s="215">
        <v>0</v>
      </c>
      <c r="T203" s="21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7" t="s">
        <v>150</v>
      </c>
      <c r="AT203" s="217" t="s">
        <v>146</v>
      </c>
      <c r="AU203" s="217" t="s">
        <v>82</v>
      </c>
      <c r="AY203" s="18" t="s">
        <v>144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80</v>
      </c>
      <c r="BK203" s="218">
        <f>ROUND(I203*H203,2)</f>
        <v>0</v>
      </c>
      <c r="BL203" s="18" t="s">
        <v>150</v>
      </c>
      <c r="BM203" s="217" t="s">
        <v>336</v>
      </c>
    </row>
    <row r="204" spans="1:65" s="2" customFormat="1" ht="24.9" customHeight="1">
      <c r="A204" s="39"/>
      <c r="B204" s="40"/>
      <c r="C204" s="241" t="s">
        <v>337</v>
      </c>
      <c r="D204" s="241" t="s">
        <v>185</v>
      </c>
      <c r="E204" s="242" t="s">
        <v>338</v>
      </c>
      <c r="F204" s="243" t="s">
        <v>339</v>
      </c>
      <c r="G204" s="244" t="s">
        <v>91</v>
      </c>
      <c r="H204" s="245">
        <v>15</v>
      </c>
      <c r="I204" s="246"/>
      <c r="J204" s="247">
        <f>ROUND(I204*H204,2)</f>
        <v>0</v>
      </c>
      <c r="K204" s="243" t="s">
        <v>19</v>
      </c>
      <c r="L204" s="248"/>
      <c r="M204" s="249" t="s">
        <v>19</v>
      </c>
      <c r="N204" s="250" t="s">
        <v>43</v>
      </c>
      <c r="O204" s="85"/>
      <c r="P204" s="215">
        <f>O204*H204</f>
        <v>0</v>
      </c>
      <c r="Q204" s="215">
        <v>0.03186</v>
      </c>
      <c r="R204" s="215">
        <f>Q204*H204</f>
        <v>0.4779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178</v>
      </c>
      <c r="AT204" s="217" t="s">
        <v>185</v>
      </c>
      <c r="AU204" s="217" t="s">
        <v>82</v>
      </c>
      <c r="AY204" s="18" t="s">
        <v>144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80</v>
      </c>
      <c r="BK204" s="218">
        <f>ROUND(I204*H204,2)</f>
        <v>0</v>
      </c>
      <c r="BL204" s="18" t="s">
        <v>150</v>
      </c>
      <c r="BM204" s="217" t="s">
        <v>340</v>
      </c>
    </row>
    <row r="205" spans="1:65" s="2" customFormat="1" ht="16.5" customHeight="1">
      <c r="A205" s="39"/>
      <c r="B205" s="40"/>
      <c r="C205" s="206" t="s">
        <v>341</v>
      </c>
      <c r="D205" s="206" t="s">
        <v>146</v>
      </c>
      <c r="E205" s="207" t="s">
        <v>342</v>
      </c>
      <c r="F205" s="208" t="s">
        <v>335</v>
      </c>
      <c r="G205" s="209" t="s">
        <v>91</v>
      </c>
      <c r="H205" s="210">
        <v>23</v>
      </c>
      <c r="I205" s="211"/>
      <c r="J205" s="212">
        <f>ROUND(I205*H205,2)</f>
        <v>0</v>
      </c>
      <c r="K205" s="208" t="s">
        <v>19</v>
      </c>
      <c r="L205" s="45"/>
      <c r="M205" s="213" t="s">
        <v>19</v>
      </c>
      <c r="N205" s="214" t="s">
        <v>43</v>
      </c>
      <c r="O205" s="85"/>
      <c r="P205" s="215">
        <f>O205*H205</f>
        <v>0</v>
      </c>
      <c r="Q205" s="215">
        <v>0.04008</v>
      </c>
      <c r="R205" s="215">
        <f>Q205*H205</f>
        <v>0.92184</v>
      </c>
      <c r="S205" s="215">
        <v>0</v>
      </c>
      <c r="T205" s="21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7" t="s">
        <v>150</v>
      </c>
      <c r="AT205" s="217" t="s">
        <v>146</v>
      </c>
      <c r="AU205" s="217" t="s">
        <v>82</v>
      </c>
      <c r="AY205" s="18" t="s">
        <v>144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150</v>
      </c>
      <c r="BM205" s="217" t="s">
        <v>343</v>
      </c>
    </row>
    <row r="206" spans="1:65" s="2" customFormat="1" ht="24.15" customHeight="1">
      <c r="A206" s="39"/>
      <c r="B206" s="40"/>
      <c r="C206" s="206" t="s">
        <v>344</v>
      </c>
      <c r="D206" s="206" t="s">
        <v>146</v>
      </c>
      <c r="E206" s="207" t="s">
        <v>345</v>
      </c>
      <c r="F206" s="208" t="s">
        <v>346</v>
      </c>
      <c r="G206" s="209" t="s">
        <v>91</v>
      </c>
      <c r="H206" s="210">
        <v>86</v>
      </c>
      <c r="I206" s="211"/>
      <c r="J206" s="212">
        <f>ROUND(I206*H206,2)</f>
        <v>0</v>
      </c>
      <c r="K206" s="208" t="s">
        <v>149</v>
      </c>
      <c r="L206" s="45"/>
      <c r="M206" s="213" t="s">
        <v>19</v>
      </c>
      <c r="N206" s="214" t="s">
        <v>43</v>
      </c>
      <c r="O206" s="85"/>
      <c r="P206" s="215">
        <f>O206*H206</f>
        <v>0</v>
      </c>
      <c r="Q206" s="215">
        <v>0.0231</v>
      </c>
      <c r="R206" s="215">
        <f>Q206*H206</f>
        <v>1.9866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150</v>
      </c>
      <c r="AT206" s="217" t="s">
        <v>146</v>
      </c>
      <c r="AU206" s="217" t="s">
        <v>82</v>
      </c>
      <c r="AY206" s="18" t="s">
        <v>144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80</v>
      </c>
      <c r="BK206" s="218">
        <f>ROUND(I206*H206,2)</f>
        <v>0</v>
      </c>
      <c r="BL206" s="18" t="s">
        <v>150</v>
      </c>
      <c r="BM206" s="217" t="s">
        <v>347</v>
      </c>
    </row>
    <row r="207" spans="1:51" s="14" customFormat="1" ht="12">
      <c r="A207" s="14"/>
      <c r="B207" s="230"/>
      <c r="C207" s="231"/>
      <c r="D207" s="221" t="s">
        <v>158</v>
      </c>
      <c r="E207" s="232" t="s">
        <v>19</v>
      </c>
      <c r="F207" s="233" t="s">
        <v>348</v>
      </c>
      <c r="G207" s="231"/>
      <c r="H207" s="234">
        <v>86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0" t="s">
        <v>158</v>
      </c>
      <c r="AU207" s="240" t="s">
        <v>82</v>
      </c>
      <c r="AV207" s="14" t="s">
        <v>82</v>
      </c>
      <c r="AW207" s="14" t="s">
        <v>33</v>
      </c>
      <c r="AX207" s="14" t="s">
        <v>80</v>
      </c>
      <c r="AY207" s="240" t="s">
        <v>144</v>
      </c>
    </row>
    <row r="208" spans="1:65" s="2" customFormat="1" ht="16.5" customHeight="1">
      <c r="A208" s="39"/>
      <c r="B208" s="40"/>
      <c r="C208" s="206" t="s">
        <v>349</v>
      </c>
      <c r="D208" s="206" t="s">
        <v>146</v>
      </c>
      <c r="E208" s="207" t="s">
        <v>350</v>
      </c>
      <c r="F208" s="208" t="s">
        <v>351</v>
      </c>
      <c r="G208" s="209" t="s">
        <v>91</v>
      </c>
      <c r="H208" s="210">
        <v>48</v>
      </c>
      <c r="I208" s="211"/>
      <c r="J208" s="212">
        <f>ROUND(I208*H208,2)</f>
        <v>0</v>
      </c>
      <c r="K208" s="208" t="s">
        <v>149</v>
      </c>
      <c r="L208" s="45"/>
      <c r="M208" s="213" t="s">
        <v>19</v>
      </c>
      <c r="N208" s="214" t="s">
        <v>43</v>
      </c>
      <c r="O208" s="85"/>
      <c r="P208" s="215">
        <f>O208*H208</f>
        <v>0</v>
      </c>
      <c r="Q208" s="215">
        <v>0.0396</v>
      </c>
      <c r="R208" s="215">
        <f>Q208*H208</f>
        <v>1.9008000000000003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150</v>
      </c>
      <c r="AT208" s="217" t="s">
        <v>146</v>
      </c>
      <c r="AU208" s="217" t="s">
        <v>82</v>
      </c>
      <c r="AY208" s="18" t="s">
        <v>144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150</v>
      </c>
      <c r="BM208" s="217" t="s">
        <v>352</v>
      </c>
    </row>
    <row r="209" spans="1:51" s="14" customFormat="1" ht="12">
      <c r="A209" s="14"/>
      <c r="B209" s="230"/>
      <c r="C209" s="231"/>
      <c r="D209" s="221" t="s">
        <v>158</v>
      </c>
      <c r="E209" s="232" t="s">
        <v>19</v>
      </c>
      <c r="F209" s="233" t="s">
        <v>353</v>
      </c>
      <c r="G209" s="231"/>
      <c r="H209" s="234">
        <v>48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0" t="s">
        <v>158</v>
      </c>
      <c r="AU209" s="240" t="s">
        <v>82</v>
      </c>
      <c r="AV209" s="14" t="s">
        <v>82</v>
      </c>
      <c r="AW209" s="14" t="s">
        <v>33</v>
      </c>
      <c r="AX209" s="14" t="s">
        <v>80</v>
      </c>
      <c r="AY209" s="240" t="s">
        <v>144</v>
      </c>
    </row>
    <row r="210" spans="1:65" s="2" customFormat="1" ht="21.75" customHeight="1">
      <c r="A210" s="39"/>
      <c r="B210" s="40"/>
      <c r="C210" s="206" t="s">
        <v>354</v>
      </c>
      <c r="D210" s="206" t="s">
        <v>146</v>
      </c>
      <c r="E210" s="207" t="s">
        <v>355</v>
      </c>
      <c r="F210" s="208" t="s">
        <v>356</v>
      </c>
      <c r="G210" s="209" t="s">
        <v>110</v>
      </c>
      <c r="H210" s="210">
        <v>186</v>
      </c>
      <c r="I210" s="211"/>
      <c r="J210" s="212">
        <f>ROUND(I210*H210,2)</f>
        <v>0</v>
      </c>
      <c r="K210" s="208" t="s">
        <v>149</v>
      </c>
      <c r="L210" s="45"/>
      <c r="M210" s="213" t="s">
        <v>19</v>
      </c>
      <c r="N210" s="214" t="s">
        <v>43</v>
      </c>
      <c r="O210" s="85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7" t="s">
        <v>150</v>
      </c>
      <c r="AT210" s="217" t="s">
        <v>146</v>
      </c>
      <c r="AU210" s="217" t="s">
        <v>82</v>
      </c>
      <c r="AY210" s="18" t="s">
        <v>144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150</v>
      </c>
      <c r="BM210" s="217" t="s">
        <v>357</v>
      </c>
    </row>
    <row r="211" spans="1:51" s="14" customFormat="1" ht="12">
      <c r="A211" s="14"/>
      <c r="B211" s="230"/>
      <c r="C211" s="231"/>
      <c r="D211" s="221" t="s">
        <v>158</v>
      </c>
      <c r="E211" s="232" t="s">
        <v>19</v>
      </c>
      <c r="F211" s="233" t="s">
        <v>358</v>
      </c>
      <c r="G211" s="231"/>
      <c r="H211" s="234">
        <v>186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0" t="s">
        <v>158</v>
      </c>
      <c r="AU211" s="240" t="s">
        <v>82</v>
      </c>
      <c r="AV211" s="14" t="s">
        <v>82</v>
      </c>
      <c r="AW211" s="14" t="s">
        <v>33</v>
      </c>
      <c r="AX211" s="14" t="s">
        <v>80</v>
      </c>
      <c r="AY211" s="240" t="s">
        <v>144</v>
      </c>
    </row>
    <row r="212" spans="1:65" s="2" customFormat="1" ht="16.5" customHeight="1">
      <c r="A212" s="39"/>
      <c r="B212" s="40"/>
      <c r="C212" s="241" t="s">
        <v>359</v>
      </c>
      <c r="D212" s="241" t="s">
        <v>185</v>
      </c>
      <c r="E212" s="242" t="s">
        <v>360</v>
      </c>
      <c r="F212" s="243" t="s">
        <v>361</v>
      </c>
      <c r="G212" s="244" t="s">
        <v>110</v>
      </c>
      <c r="H212" s="245">
        <v>186</v>
      </c>
      <c r="I212" s="246"/>
      <c r="J212" s="247">
        <f>ROUND(I212*H212,2)</f>
        <v>0</v>
      </c>
      <c r="K212" s="243" t="s">
        <v>149</v>
      </c>
      <c r="L212" s="248"/>
      <c r="M212" s="249" t="s">
        <v>19</v>
      </c>
      <c r="N212" s="250" t="s">
        <v>43</v>
      </c>
      <c r="O212" s="85"/>
      <c r="P212" s="215">
        <f>O212*H212</f>
        <v>0</v>
      </c>
      <c r="Q212" s="215">
        <v>0.0021</v>
      </c>
      <c r="R212" s="215">
        <f>Q212*H212</f>
        <v>0.3906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178</v>
      </c>
      <c r="AT212" s="217" t="s">
        <v>185</v>
      </c>
      <c r="AU212" s="217" t="s">
        <v>82</v>
      </c>
      <c r="AY212" s="18" t="s">
        <v>144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150</v>
      </c>
      <c r="BM212" s="217" t="s">
        <v>362</v>
      </c>
    </row>
    <row r="213" spans="1:51" s="14" customFormat="1" ht="12">
      <c r="A213" s="14"/>
      <c r="B213" s="230"/>
      <c r="C213" s="231"/>
      <c r="D213" s="221" t="s">
        <v>158</v>
      </c>
      <c r="E213" s="232" t="s">
        <v>19</v>
      </c>
      <c r="F213" s="233" t="s">
        <v>363</v>
      </c>
      <c r="G213" s="231"/>
      <c r="H213" s="234">
        <v>154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0" t="s">
        <v>158</v>
      </c>
      <c r="AU213" s="240" t="s">
        <v>82</v>
      </c>
      <c r="AV213" s="14" t="s">
        <v>82</v>
      </c>
      <c r="AW213" s="14" t="s">
        <v>33</v>
      </c>
      <c r="AX213" s="14" t="s">
        <v>72</v>
      </c>
      <c r="AY213" s="240" t="s">
        <v>144</v>
      </c>
    </row>
    <row r="214" spans="1:51" s="14" customFormat="1" ht="12">
      <c r="A214" s="14"/>
      <c r="B214" s="230"/>
      <c r="C214" s="231"/>
      <c r="D214" s="221" t="s">
        <v>158</v>
      </c>
      <c r="E214" s="232" t="s">
        <v>19</v>
      </c>
      <c r="F214" s="233" t="s">
        <v>364</v>
      </c>
      <c r="G214" s="231"/>
      <c r="H214" s="234">
        <v>32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158</v>
      </c>
      <c r="AU214" s="240" t="s">
        <v>82</v>
      </c>
      <c r="AV214" s="14" t="s">
        <v>82</v>
      </c>
      <c r="AW214" s="14" t="s">
        <v>33</v>
      </c>
      <c r="AX214" s="14" t="s">
        <v>72</v>
      </c>
      <c r="AY214" s="240" t="s">
        <v>144</v>
      </c>
    </row>
    <row r="215" spans="1:51" s="15" customFormat="1" ht="12">
      <c r="A215" s="15"/>
      <c r="B215" s="255"/>
      <c r="C215" s="256"/>
      <c r="D215" s="221" t="s">
        <v>158</v>
      </c>
      <c r="E215" s="257" t="s">
        <v>19</v>
      </c>
      <c r="F215" s="258" t="s">
        <v>228</v>
      </c>
      <c r="G215" s="256"/>
      <c r="H215" s="259">
        <v>186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5" t="s">
        <v>158</v>
      </c>
      <c r="AU215" s="265" t="s">
        <v>82</v>
      </c>
      <c r="AV215" s="15" t="s">
        <v>150</v>
      </c>
      <c r="AW215" s="15" t="s">
        <v>33</v>
      </c>
      <c r="AX215" s="15" t="s">
        <v>80</v>
      </c>
      <c r="AY215" s="265" t="s">
        <v>144</v>
      </c>
    </row>
    <row r="216" spans="1:65" s="2" customFormat="1" ht="16.5" customHeight="1">
      <c r="A216" s="39"/>
      <c r="B216" s="40"/>
      <c r="C216" s="206" t="s">
        <v>365</v>
      </c>
      <c r="D216" s="206" t="s">
        <v>146</v>
      </c>
      <c r="E216" s="207" t="s">
        <v>366</v>
      </c>
      <c r="F216" s="208" t="s">
        <v>367</v>
      </c>
      <c r="G216" s="209" t="s">
        <v>110</v>
      </c>
      <c r="H216" s="210">
        <v>250</v>
      </c>
      <c r="I216" s="211"/>
      <c r="J216" s="212">
        <f>ROUND(I216*H216,2)</f>
        <v>0</v>
      </c>
      <c r="K216" s="208" t="s">
        <v>289</v>
      </c>
      <c r="L216" s="45"/>
      <c r="M216" s="213" t="s">
        <v>19</v>
      </c>
      <c r="N216" s="214" t="s">
        <v>43</v>
      </c>
      <c r="O216" s="85"/>
      <c r="P216" s="215">
        <f>O216*H216</f>
        <v>0</v>
      </c>
      <c r="Q216" s="215">
        <v>2E-05</v>
      </c>
      <c r="R216" s="215">
        <f>Q216*H216</f>
        <v>0.005</v>
      </c>
      <c r="S216" s="215">
        <v>0</v>
      </c>
      <c r="T216" s="21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7" t="s">
        <v>150</v>
      </c>
      <c r="AT216" s="217" t="s">
        <v>146</v>
      </c>
      <c r="AU216" s="217" t="s">
        <v>82</v>
      </c>
      <c r="AY216" s="18" t="s">
        <v>144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80</v>
      </c>
      <c r="BK216" s="218">
        <f>ROUND(I216*H216,2)</f>
        <v>0</v>
      </c>
      <c r="BL216" s="18" t="s">
        <v>150</v>
      </c>
      <c r="BM216" s="217" t="s">
        <v>368</v>
      </c>
    </row>
    <row r="217" spans="1:47" s="2" customFormat="1" ht="12">
      <c r="A217" s="39"/>
      <c r="B217" s="40"/>
      <c r="C217" s="41"/>
      <c r="D217" s="266" t="s">
        <v>291</v>
      </c>
      <c r="E217" s="41"/>
      <c r="F217" s="267" t="s">
        <v>369</v>
      </c>
      <c r="G217" s="41"/>
      <c r="H217" s="41"/>
      <c r="I217" s="252"/>
      <c r="J217" s="41"/>
      <c r="K217" s="41"/>
      <c r="L217" s="45"/>
      <c r="M217" s="253"/>
      <c r="N217" s="254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291</v>
      </c>
      <c r="AU217" s="18" t="s">
        <v>82</v>
      </c>
    </row>
    <row r="218" spans="1:65" s="2" customFormat="1" ht="16.5" customHeight="1">
      <c r="A218" s="39"/>
      <c r="B218" s="40"/>
      <c r="C218" s="241" t="s">
        <v>370</v>
      </c>
      <c r="D218" s="241" t="s">
        <v>185</v>
      </c>
      <c r="E218" s="242" t="s">
        <v>371</v>
      </c>
      <c r="F218" s="243" t="s">
        <v>372</v>
      </c>
      <c r="G218" s="244" t="s">
        <v>110</v>
      </c>
      <c r="H218" s="245">
        <v>250</v>
      </c>
      <c r="I218" s="246"/>
      <c r="J218" s="247">
        <f>ROUND(I218*H218,2)</f>
        <v>0</v>
      </c>
      <c r="K218" s="243" t="s">
        <v>289</v>
      </c>
      <c r="L218" s="248"/>
      <c r="M218" s="249" t="s">
        <v>19</v>
      </c>
      <c r="N218" s="250" t="s">
        <v>43</v>
      </c>
      <c r="O218" s="85"/>
      <c r="P218" s="215">
        <f>O218*H218</f>
        <v>0</v>
      </c>
      <c r="Q218" s="215">
        <v>0.00025</v>
      </c>
      <c r="R218" s="215">
        <f>Q218*H218</f>
        <v>0.0625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178</v>
      </c>
      <c r="AT218" s="217" t="s">
        <v>185</v>
      </c>
      <c r="AU218" s="217" t="s">
        <v>82</v>
      </c>
      <c r="AY218" s="18" t="s">
        <v>144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80</v>
      </c>
      <c r="BK218" s="218">
        <f>ROUND(I218*H218,2)</f>
        <v>0</v>
      </c>
      <c r="BL218" s="18" t="s">
        <v>150</v>
      </c>
      <c r="BM218" s="217" t="s">
        <v>373</v>
      </c>
    </row>
    <row r="219" spans="1:65" s="2" customFormat="1" ht="33" customHeight="1">
      <c r="A219" s="39"/>
      <c r="B219" s="40"/>
      <c r="C219" s="206" t="s">
        <v>374</v>
      </c>
      <c r="D219" s="206" t="s">
        <v>146</v>
      </c>
      <c r="E219" s="207" t="s">
        <v>375</v>
      </c>
      <c r="F219" s="208" t="s">
        <v>376</v>
      </c>
      <c r="G219" s="209" t="s">
        <v>91</v>
      </c>
      <c r="H219" s="210">
        <v>25</v>
      </c>
      <c r="I219" s="211"/>
      <c r="J219" s="212">
        <f>ROUND(I219*H219,2)</f>
        <v>0</v>
      </c>
      <c r="K219" s="208" t="s">
        <v>149</v>
      </c>
      <c r="L219" s="45"/>
      <c r="M219" s="213" t="s">
        <v>19</v>
      </c>
      <c r="N219" s="214" t="s">
        <v>43</v>
      </c>
      <c r="O219" s="85"/>
      <c r="P219" s="215">
        <f>O219*H219</f>
        <v>0</v>
      </c>
      <c r="Q219" s="215">
        <v>0.1554</v>
      </c>
      <c r="R219" s="215">
        <f>Q219*H219</f>
        <v>3.8850000000000002</v>
      </c>
      <c r="S219" s="215">
        <v>0</v>
      </c>
      <c r="T219" s="21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7" t="s">
        <v>150</v>
      </c>
      <c r="AT219" s="217" t="s">
        <v>146</v>
      </c>
      <c r="AU219" s="217" t="s">
        <v>82</v>
      </c>
      <c r="AY219" s="18" t="s">
        <v>144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150</v>
      </c>
      <c r="BM219" s="217" t="s">
        <v>377</v>
      </c>
    </row>
    <row r="220" spans="1:65" s="2" customFormat="1" ht="16.5" customHeight="1">
      <c r="A220" s="39"/>
      <c r="B220" s="40"/>
      <c r="C220" s="241" t="s">
        <v>378</v>
      </c>
      <c r="D220" s="241" t="s">
        <v>185</v>
      </c>
      <c r="E220" s="242" t="s">
        <v>379</v>
      </c>
      <c r="F220" s="243" t="s">
        <v>380</v>
      </c>
      <c r="G220" s="244" t="s">
        <v>91</v>
      </c>
      <c r="H220" s="245">
        <v>25</v>
      </c>
      <c r="I220" s="246"/>
      <c r="J220" s="247">
        <f>ROUND(I220*H220,2)</f>
        <v>0</v>
      </c>
      <c r="K220" s="243" t="s">
        <v>149</v>
      </c>
      <c r="L220" s="248"/>
      <c r="M220" s="249" t="s">
        <v>19</v>
      </c>
      <c r="N220" s="250" t="s">
        <v>43</v>
      </c>
      <c r="O220" s="85"/>
      <c r="P220" s="215">
        <f>O220*H220</f>
        <v>0</v>
      </c>
      <c r="Q220" s="215">
        <v>0.102</v>
      </c>
      <c r="R220" s="215">
        <f>Q220*H220</f>
        <v>2.55</v>
      </c>
      <c r="S220" s="215">
        <v>0</v>
      </c>
      <c r="T220" s="21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7" t="s">
        <v>178</v>
      </c>
      <c r="AT220" s="217" t="s">
        <v>185</v>
      </c>
      <c r="AU220" s="217" t="s">
        <v>82</v>
      </c>
      <c r="AY220" s="18" t="s">
        <v>144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80</v>
      </c>
      <c r="BK220" s="218">
        <f>ROUND(I220*H220,2)</f>
        <v>0</v>
      </c>
      <c r="BL220" s="18" t="s">
        <v>150</v>
      </c>
      <c r="BM220" s="217" t="s">
        <v>381</v>
      </c>
    </row>
    <row r="221" spans="1:65" s="2" customFormat="1" ht="16.5" customHeight="1">
      <c r="A221" s="39"/>
      <c r="B221" s="40"/>
      <c r="C221" s="206" t="s">
        <v>382</v>
      </c>
      <c r="D221" s="206" t="s">
        <v>146</v>
      </c>
      <c r="E221" s="207" t="s">
        <v>383</v>
      </c>
      <c r="F221" s="208" t="s">
        <v>384</v>
      </c>
      <c r="G221" s="209" t="s">
        <v>176</v>
      </c>
      <c r="H221" s="210">
        <v>2.5</v>
      </c>
      <c r="I221" s="211"/>
      <c r="J221" s="212">
        <f>ROUND(I221*H221,2)</f>
        <v>0</v>
      </c>
      <c r="K221" s="208" t="s">
        <v>149</v>
      </c>
      <c r="L221" s="45"/>
      <c r="M221" s="213" t="s">
        <v>19</v>
      </c>
      <c r="N221" s="214" t="s">
        <v>43</v>
      </c>
      <c r="O221" s="85"/>
      <c r="P221" s="215">
        <f>O221*H221</f>
        <v>0</v>
      </c>
      <c r="Q221" s="215">
        <v>2.25634</v>
      </c>
      <c r="R221" s="215">
        <f>Q221*H221</f>
        <v>5.6408499999999995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150</v>
      </c>
      <c r="AT221" s="217" t="s">
        <v>146</v>
      </c>
      <c r="AU221" s="217" t="s">
        <v>82</v>
      </c>
      <c r="AY221" s="18" t="s">
        <v>144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80</v>
      </c>
      <c r="BK221" s="218">
        <f>ROUND(I221*H221,2)</f>
        <v>0</v>
      </c>
      <c r="BL221" s="18" t="s">
        <v>150</v>
      </c>
      <c r="BM221" s="217" t="s">
        <v>385</v>
      </c>
    </row>
    <row r="222" spans="1:47" s="2" customFormat="1" ht="12">
      <c r="A222" s="39"/>
      <c r="B222" s="40"/>
      <c r="C222" s="41"/>
      <c r="D222" s="221" t="s">
        <v>190</v>
      </c>
      <c r="E222" s="41"/>
      <c r="F222" s="251" t="s">
        <v>386</v>
      </c>
      <c r="G222" s="41"/>
      <c r="H222" s="41"/>
      <c r="I222" s="252"/>
      <c r="J222" s="41"/>
      <c r="K222" s="41"/>
      <c r="L222" s="45"/>
      <c r="M222" s="253"/>
      <c r="N222" s="254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190</v>
      </c>
      <c r="AU222" s="18" t="s">
        <v>82</v>
      </c>
    </row>
    <row r="223" spans="1:51" s="14" customFormat="1" ht="12">
      <c r="A223" s="14"/>
      <c r="B223" s="230"/>
      <c r="C223" s="231"/>
      <c r="D223" s="221" t="s">
        <v>158</v>
      </c>
      <c r="E223" s="232" t="s">
        <v>19</v>
      </c>
      <c r="F223" s="233" t="s">
        <v>387</v>
      </c>
      <c r="G223" s="231"/>
      <c r="H223" s="234">
        <v>2.5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0" t="s">
        <v>158</v>
      </c>
      <c r="AU223" s="240" t="s">
        <v>82</v>
      </c>
      <c r="AV223" s="14" t="s">
        <v>82</v>
      </c>
      <c r="AW223" s="14" t="s">
        <v>33</v>
      </c>
      <c r="AX223" s="14" t="s">
        <v>80</v>
      </c>
      <c r="AY223" s="240" t="s">
        <v>144</v>
      </c>
    </row>
    <row r="224" spans="1:65" s="2" customFormat="1" ht="16.5" customHeight="1">
      <c r="A224" s="39"/>
      <c r="B224" s="40"/>
      <c r="C224" s="206" t="s">
        <v>388</v>
      </c>
      <c r="D224" s="206" t="s">
        <v>146</v>
      </c>
      <c r="E224" s="207" t="s">
        <v>389</v>
      </c>
      <c r="F224" s="208" t="s">
        <v>390</v>
      </c>
      <c r="G224" s="209" t="s">
        <v>91</v>
      </c>
      <c r="H224" s="210">
        <v>42</v>
      </c>
      <c r="I224" s="211"/>
      <c r="J224" s="212">
        <f>ROUND(I224*H224,2)</f>
        <v>0</v>
      </c>
      <c r="K224" s="208" t="s">
        <v>149</v>
      </c>
      <c r="L224" s="45"/>
      <c r="M224" s="213" t="s">
        <v>19</v>
      </c>
      <c r="N224" s="214" t="s">
        <v>43</v>
      </c>
      <c r="O224" s="85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150</v>
      </c>
      <c r="AT224" s="217" t="s">
        <v>146</v>
      </c>
      <c r="AU224" s="217" t="s">
        <v>82</v>
      </c>
      <c r="AY224" s="18" t="s">
        <v>144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80</v>
      </c>
      <c r="BK224" s="218">
        <f>ROUND(I224*H224,2)</f>
        <v>0</v>
      </c>
      <c r="BL224" s="18" t="s">
        <v>150</v>
      </c>
      <c r="BM224" s="217" t="s">
        <v>391</v>
      </c>
    </row>
    <row r="225" spans="1:65" s="2" customFormat="1" ht="16.5" customHeight="1">
      <c r="A225" s="39"/>
      <c r="B225" s="40"/>
      <c r="C225" s="206" t="s">
        <v>392</v>
      </c>
      <c r="D225" s="206" t="s">
        <v>146</v>
      </c>
      <c r="E225" s="207" t="s">
        <v>393</v>
      </c>
      <c r="F225" s="208" t="s">
        <v>394</v>
      </c>
      <c r="G225" s="209" t="s">
        <v>91</v>
      </c>
      <c r="H225" s="210">
        <v>42</v>
      </c>
      <c r="I225" s="211"/>
      <c r="J225" s="212">
        <f>ROUND(I225*H225,2)</f>
        <v>0</v>
      </c>
      <c r="K225" s="208" t="s">
        <v>149</v>
      </c>
      <c r="L225" s="45"/>
      <c r="M225" s="213" t="s">
        <v>19</v>
      </c>
      <c r="N225" s="214" t="s">
        <v>43</v>
      </c>
      <c r="O225" s="85"/>
      <c r="P225" s="215">
        <f>O225*H225</f>
        <v>0</v>
      </c>
      <c r="Q225" s="215">
        <v>0.00011</v>
      </c>
      <c r="R225" s="215">
        <f>Q225*H225</f>
        <v>0.00462</v>
      </c>
      <c r="S225" s="215">
        <v>0</v>
      </c>
      <c r="T225" s="21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7" t="s">
        <v>150</v>
      </c>
      <c r="AT225" s="217" t="s">
        <v>146</v>
      </c>
      <c r="AU225" s="217" t="s">
        <v>82</v>
      </c>
      <c r="AY225" s="18" t="s">
        <v>144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8" t="s">
        <v>80</v>
      </c>
      <c r="BK225" s="218">
        <f>ROUND(I225*H225,2)</f>
        <v>0</v>
      </c>
      <c r="BL225" s="18" t="s">
        <v>150</v>
      </c>
      <c r="BM225" s="217" t="s">
        <v>395</v>
      </c>
    </row>
    <row r="226" spans="1:65" s="2" customFormat="1" ht="24.15" customHeight="1">
      <c r="A226" s="39"/>
      <c r="B226" s="40"/>
      <c r="C226" s="206" t="s">
        <v>396</v>
      </c>
      <c r="D226" s="206" t="s">
        <v>146</v>
      </c>
      <c r="E226" s="207" t="s">
        <v>397</v>
      </c>
      <c r="F226" s="208" t="s">
        <v>398</v>
      </c>
      <c r="G226" s="209" t="s">
        <v>110</v>
      </c>
      <c r="H226" s="210">
        <v>16</v>
      </c>
      <c r="I226" s="211"/>
      <c r="J226" s="212">
        <f>ROUND(I226*H226,2)</f>
        <v>0</v>
      </c>
      <c r="K226" s="208" t="s">
        <v>149</v>
      </c>
      <c r="L226" s="45"/>
      <c r="M226" s="213" t="s">
        <v>19</v>
      </c>
      <c r="N226" s="214" t="s">
        <v>43</v>
      </c>
      <c r="O226" s="85"/>
      <c r="P226" s="215">
        <f>O226*H226</f>
        <v>0</v>
      </c>
      <c r="Q226" s="215">
        <v>7.16174</v>
      </c>
      <c r="R226" s="215">
        <f>Q226*H226</f>
        <v>114.58784</v>
      </c>
      <c r="S226" s="215">
        <v>0</v>
      </c>
      <c r="T226" s="21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7" t="s">
        <v>150</v>
      </c>
      <c r="AT226" s="217" t="s">
        <v>146</v>
      </c>
      <c r="AU226" s="217" t="s">
        <v>82</v>
      </c>
      <c r="AY226" s="18" t="s">
        <v>144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80</v>
      </c>
      <c r="BK226" s="218">
        <f>ROUND(I226*H226,2)</f>
        <v>0</v>
      </c>
      <c r="BL226" s="18" t="s">
        <v>150</v>
      </c>
      <c r="BM226" s="217" t="s">
        <v>399</v>
      </c>
    </row>
    <row r="227" spans="1:65" s="2" customFormat="1" ht="21.75" customHeight="1">
      <c r="A227" s="39"/>
      <c r="B227" s="40"/>
      <c r="C227" s="206" t="s">
        <v>400</v>
      </c>
      <c r="D227" s="206" t="s">
        <v>146</v>
      </c>
      <c r="E227" s="207" t="s">
        <v>401</v>
      </c>
      <c r="F227" s="208" t="s">
        <v>402</v>
      </c>
      <c r="G227" s="209" t="s">
        <v>110</v>
      </c>
      <c r="H227" s="210">
        <v>4</v>
      </c>
      <c r="I227" s="211"/>
      <c r="J227" s="212">
        <f>ROUND(I227*H227,2)</f>
        <v>0</v>
      </c>
      <c r="K227" s="208" t="s">
        <v>149</v>
      </c>
      <c r="L227" s="45"/>
      <c r="M227" s="213" t="s">
        <v>19</v>
      </c>
      <c r="N227" s="214" t="s">
        <v>43</v>
      </c>
      <c r="O227" s="85"/>
      <c r="P227" s="215">
        <f>O227*H227</f>
        <v>0</v>
      </c>
      <c r="Q227" s="215">
        <v>7.00566</v>
      </c>
      <c r="R227" s="215">
        <f>Q227*H227</f>
        <v>28.02264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150</v>
      </c>
      <c r="AT227" s="217" t="s">
        <v>146</v>
      </c>
      <c r="AU227" s="217" t="s">
        <v>82</v>
      </c>
      <c r="AY227" s="18" t="s">
        <v>144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80</v>
      </c>
      <c r="BK227" s="218">
        <f>ROUND(I227*H227,2)</f>
        <v>0</v>
      </c>
      <c r="BL227" s="18" t="s">
        <v>150</v>
      </c>
      <c r="BM227" s="217" t="s">
        <v>403</v>
      </c>
    </row>
    <row r="228" spans="1:51" s="13" customFormat="1" ht="12">
      <c r="A228" s="13"/>
      <c r="B228" s="219"/>
      <c r="C228" s="220"/>
      <c r="D228" s="221" t="s">
        <v>158</v>
      </c>
      <c r="E228" s="222" t="s">
        <v>19</v>
      </c>
      <c r="F228" s="223" t="s">
        <v>297</v>
      </c>
      <c r="G228" s="220"/>
      <c r="H228" s="222" t="s">
        <v>19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158</v>
      </c>
      <c r="AU228" s="229" t="s">
        <v>82</v>
      </c>
      <c r="AV228" s="13" t="s">
        <v>80</v>
      </c>
      <c r="AW228" s="13" t="s">
        <v>33</v>
      </c>
      <c r="AX228" s="13" t="s">
        <v>72</v>
      </c>
      <c r="AY228" s="229" t="s">
        <v>144</v>
      </c>
    </row>
    <row r="229" spans="1:51" s="14" customFormat="1" ht="12">
      <c r="A229" s="14"/>
      <c r="B229" s="230"/>
      <c r="C229" s="231"/>
      <c r="D229" s="221" t="s">
        <v>158</v>
      </c>
      <c r="E229" s="232" t="s">
        <v>19</v>
      </c>
      <c r="F229" s="233" t="s">
        <v>82</v>
      </c>
      <c r="G229" s="231"/>
      <c r="H229" s="234">
        <v>2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158</v>
      </c>
      <c r="AU229" s="240" t="s">
        <v>82</v>
      </c>
      <c r="AV229" s="14" t="s">
        <v>82</v>
      </c>
      <c r="AW229" s="14" t="s">
        <v>33</v>
      </c>
      <c r="AX229" s="14" t="s">
        <v>72</v>
      </c>
      <c r="AY229" s="240" t="s">
        <v>144</v>
      </c>
    </row>
    <row r="230" spans="1:51" s="13" customFormat="1" ht="12">
      <c r="A230" s="13"/>
      <c r="B230" s="219"/>
      <c r="C230" s="220"/>
      <c r="D230" s="221" t="s">
        <v>158</v>
      </c>
      <c r="E230" s="222" t="s">
        <v>19</v>
      </c>
      <c r="F230" s="223" t="s">
        <v>298</v>
      </c>
      <c r="G230" s="220"/>
      <c r="H230" s="222" t="s">
        <v>19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9" t="s">
        <v>158</v>
      </c>
      <c r="AU230" s="229" t="s">
        <v>82</v>
      </c>
      <c r="AV230" s="13" t="s">
        <v>80</v>
      </c>
      <c r="AW230" s="13" t="s">
        <v>33</v>
      </c>
      <c r="AX230" s="13" t="s">
        <v>72</v>
      </c>
      <c r="AY230" s="229" t="s">
        <v>144</v>
      </c>
    </row>
    <row r="231" spans="1:51" s="14" customFormat="1" ht="12">
      <c r="A231" s="14"/>
      <c r="B231" s="230"/>
      <c r="C231" s="231"/>
      <c r="D231" s="221" t="s">
        <v>158</v>
      </c>
      <c r="E231" s="232" t="s">
        <v>19</v>
      </c>
      <c r="F231" s="233" t="s">
        <v>82</v>
      </c>
      <c r="G231" s="231"/>
      <c r="H231" s="234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0" t="s">
        <v>158</v>
      </c>
      <c r="AU231" s="240" t="s">
        <v>82</v>
      </c>
      <c r="AV231" s="14" t="s">
        <v>82</v>
      </c>
      <c r="AW231" s="14" t="s">
        <v>33</v>
      </c>
      <c r="AX231" s="14" t="s">
        <v>72</v>
      </c>
      <c r="AY231" s="240" t="s">
        <v>144</v>
      </c>
    </row>
    <row r="232" spans="1:51" s="15" customFormat="1" ht="12">
      <c r="A232" s="15"/>
      <c r="B232" s="255"/>
      <c r="C232" s="256"/>
      <c r="D232" s="221" t="s">
        <v>158</v>
      </c>
      <c r="E232" s="257" t="s">
        <v>19</v>
      </c>
      <c r="F232" s="258" t="s">
        <v>228</v>
      </c>
      <c r="G232" s="256"/>
      <c r="H232" s="259">
        <v>4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5" t="s">
        <v>158</v>
      </c>
      <c r="AU232" s="265" t="s">
        <v>82</v>
      </c>
      <c r="AV232" s="15" t="s">
        <v>150</v>
      </c>
      <c r="AW232" s="15" t="s">
        <v>33</v>
      </c>
      <c r="AX232" s="15" t="s">
        <v>80</v>
      </c>
      <c r="AY232" s="265" t="s">
        <v>144</v>
      </c>
    </row>
    <row r="233" spans="1:65" s="2" customFormat="1" ht="21.75" customHeight="1">
      <c r="A233" s="39"/>
      <c r="B233" s="40"/>
      <c r="C233" s="206" t="s">
        <v>404</v>
      </c>
      <c r="D233" s="206" t="s">
        <v>146</v>
      </c>
      <c r="E233" s="207" t="s">
        <v>405</v>
      </c>
      <c r="F233" s="208" t="s">
        <v>406</v>
      </c>
      <c r="G233" s="209" t="s">
        <v>110</v>
      </c>
      <c r="H233" s="210">
        <v>4</v>
      </c>
      <c r="I233" s="211"/>
      <c r="J233" s="212">
        <f>ROUND(I233*H233,2)</f>
        <v>0</v>
      </c>
      <c r="K233" s="208" t="s">
        <v>149</v>
      </c>
      <c r="L233" s="45"/>
      <c r="M233" s="213" t="s">
        <v>19</v>
      </c>
      <c r="N233" s="214" t="s">
        <v>43</v>
      </c>
      <c r="O233" s="85"/>
      <c r="P233" s="215">
        <f>O233*H233</f>
        <v>0</v>
      </c>
      <c r="Q233" s="215">
        <v>16.75142</v>
      </c>
      <c r="R233" s="215">
        <f>Q233*H233</f>
        <v>67.00568</v>
      </c>
      <c r="S233" s="215">
        <v>0</v>
      </c>
      <c r="T233" s="21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7" t="s">
        <v>150</v>
      </c>
      <c r="AT233" s="217" t="s">
        <v>146</v>
      </c>
      <c r="AU233" s="217" t="s">
        <v>82</v>
      </c>
      <c r="AY233" s="18" t="s">
        <v>144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80</v>
      </c>
      <c r="BK233" s="218">
        <f>ROUND(I233*H233,2)</f>
        <v>0</v>
      </c>
      <c r="BL233" s="18" t="s">
        <v>150</v>
      </c>
      <c r="BM233" s="217" t="s">
        <v>407</v>
      </c>
    </row>
    <row r="234" spans="1:51" s="13" customFormat="1" ht="12">
      <c r="A234" s="13"/>
      <c r="B234" s="219"/>
      <c r="C234" s="220"/>
      <c r="D234" s="221" t="s">
        <v>158</v>
      </c>
      <c r="E234" s="222" t="s">
        <v>19</v>
      </c>
      <c r="F234" s="223" t="s">
        <v>224</v>
      </c>
      <c r="G234" s="220"/>
      <c r="H234" s="222" t="s">
        <v>19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158</v>
      </c>
      <c r="AU234" s="229" t="s">
        <v>82</v>
      </c>
      <c r="AV234" s="13" t="s">
        <v>80</v>
      </c>
      <c r="AW234" s="13" t="s">
        <v>33</v>
      </c>
      <c r="AX234" s="13" t="s">
        <v>72</v>
      </c>
      <c r="AY234" s="229" t="s">
        <v>144</v>
      </c>
    </row>
    <row r="235" spans="1:51" s="14" customFormat="1" ht="12">
      <c r="A235" s="14"/>
      <c r="B235" s="230"/>
      <c r="C235" s="231"/>
      <c r="D235" s="221" t="s">
        <v>158</v>
      </c>
      <c r="E235" s="232" t="s">
        <v>19</v>
      </c>
      <c r="F235" s="233" t="s">
        <v>82</v>
      </c>
      <c r="G235" s="231"/>
      <c r="H235" s="234">
        <v>2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158</v>
      </c>
      <c r="AU235" s="240" t="s">
        <v>82</v>
      </c>
      <c r="AV235" s="14" t="s">
        <v>82</v>
      </c>
      <c r="AW235" s="14" t="s">
        <v>33</v>
      </c>
      <c r="AX235" s="14" t="s">
        <v>72</v>
      </c>
      <c r="AY235" s="240" t="s">
        <v>144</v>
      </c>
    </row>
    <row r="236" spans="1:51" s="13" customFormat="1" ht="12">
      <c r="A236" s="13"/>
      <c r="B236" s="219"/>
      <c r="C236" s="220"/>
      <c r="D236" s="221" t="s">
        <v>158</v>
      </c>
      <c r="E236" s="222" t="s">
        <v>19</v>
      </c>
      <c r="F236" s="223" t="s">
        <v>226</v>
      </c>
      <c r="G236" s="220"/>
      <c r="H236" s="222" t="s">
        <v>19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9" t="s">
        <v>158</v>
      </c>
      <c r="AU236" s="229" t="s">
        <v>82</v>
      </c>
      <c r="AV236" s="13" t="s">
        <v>80</v>
      </c>
      <c r="AW236" s="13" t="s">
        <v>33</v>
      </c>
      <c r="AX236" s="13" t="s">
        <v>72</v>
      </c>
      <c r="AY236" s="229" t="s">
        <v>144</v>
      </c>
    </row>
    <row r="237" spans="1:51" s="14" customFormat="1" ht="12">
      <c r="A237" s="14"/>
      <c r="B237" s="230"/>
      <c r="C237" s="231"/>
      <c r="D237" s="221" t="s">
        <v>158</v>
      </c>
      <c r="E237" s="232" t="s">
        <v>19</v>
      </c>
      <c r="F237" s="233" t="s">
        <v>82</v>
      </c>
      <c r="G237" s="231"/>
      <c r="H237" s="234">
        <v>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158</v>
      </c>
      <c r="AU237" s="240" t="s">
        <v>82</v>
      </c>
      <c r="AV237" s="14" t="s">
        <v>82</v>
      </c>
      <c r="AW237" s="14" t="s">
        <v>33</v>
      </c>
      <c r="AX237" s="14" t="s">
        <v>72</v>
      </c>
      <c r="AY237" s="240" t="s">
        <v>144</v>
      </c>
    </row>
    <row r="238" spans="1:51" s="15" customFormat="1" ht="12">
      <c r="A238" s="15"/>
      <c r="B238" s="255"/>
      <c r="C238" s="256"/>
      <c r="D238" s="221" t="s">
        <v>158</v>
      </c>
      <c r="E238" s="257" t="s">
        <v>19</v>
      </c>
      <c r="F238" s="258" t="s">
        <v>228</v>
      </c>
      <c r="G238" s="256"/>
      <c r="H238" s="259">
        <v>4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5" t="s">
        <v>158</v>
      </c>
      <c r="AU238" s="265" t="s">
        <v>82</v>
      </c>
      <c r="AV238" s="15" t="s">
        <v>150</v>
      </c>
      <c r="AW238" s="15" t="s">
        <v>33</v>
      </c>
      <c r="AX238" s="15" t="s">
        <v>80</v>
      </c>
      <c r="AY238" s="265" t="s">
        <v>144</v>
      </c>
    </row>
    <row r="239" spans="1:65" s="2" customFormat="1" ht="24.15" customHeight="1">
      <c r="A239" s="39"/>
      <c r="B239" s="40"/>
      <c r="C239" s="206" t="s">
        <v>408</v>
      </c>
      <c r="D239" s="206" t="s">
        <v>146</v>
      </c>
      <c r="E239" s="207" t="s">
        <v>409</v>
      </c>
      <c r="F239" s="208" t="s">
        <v>410</v>
      </c>
      <c r="G239" s="209" t="s">
        <v>110</v>
      </c>
      <c r="H239" s="210">
        <v>32</v>
      </c>
      <c r="I239" s="211"/>
      <c r="J239" s="212">
        <f>ROUND(I239*H239,2)</f>
        <v>0</v>
      </c>
      <c r="K239" s="208" t="s">
        <v>149</v>
      </c>
      <c r="L239" s="45"/>
      <c r="M239" s="213" t="s">
        <v>19</v>
      </c>
      <c r="N239" s="214" t="s">
        <v>43</v>
      </c>
      <c r="O239" s="85"/>
      <c r="P239" s="215">
        <f>O239*H239</f>
        <v>0</v>
      </c>
      <c r="Q239" s="215">
        <v>0.59927</v>
      </c>
      <c r="R239" s="215">
        <f>Q239*H239</f>
        <v>19.17664</v>
      </c>
      <c r="S239" s="215">
        <v>0</v>
      </c>
      <c r="T239" s="21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7" t="s">
        <v>150</v>
      </c>
      <c r="AT239" s="217" t="s">
        <v>146</v>
      </c>
      <c r="AU239" s="217" t="s">
        <v>82</v>
      </c>
      <c r="AY239" s="18" t="s">
        <v>144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80</v>
      </c>
      <c r="BK239" s="218">
        <f>ROUND(I239*H239,2)</f>
        <v>0</v>
      </c>
      <c r="BL239" s="18" t="s">
        <v>150</v>
      </c>
      <c r="BM239" s="217" t="s">
        <v>411</v>
      </c>
    </row>
    <row r="240" spans="1:51" s="14" customFormat="1" ht="12">
      <c r="A240" s="14"/>
      <c r="B240" s="230"/>
      <c r="C240" s="231"/>
      <c r="D240" s="221" t="s">
        <v>158</v>
      </c>
      <c r="E240" s="232" t="s">
        <v>19</v>
      </c>
      <c r="F240" s="233" t="s">
        <v>412</v>
      </c>
      <c r="G240" s="231"/>
      <c r="H240" s="234">
        <v>32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0" t="s">
        <v>158</v>
      </c>
      <c r="AU240" s="240" t="s">
        <v>82</v>
      </c>
      <c r="AV240" s="14" t="s">
        <v>82</v>
      </c>
      <c r="AW240" s="14" t="s">
        <v>33</v>
      </c>
      <c r="AX240" s="14" t="s">
        <v>80</v>
      </c>
      <c r="AY240" s="240" t="s">
        <v>144</v>
      </c>
    </row>
    <row r="241" spans="1:65" s="2" customFormat="1" ht="16.5" customHeight="1">
      <c r="A241" s="39"/>
      <c r="B241" s="40"/>
      <c r="C241" s="206" t="s">
        <v>413</v>
      </c>
      <c r="D241" s="206" t="s">
        <v>146</v>
      </c>
      <c r="E241" s="207" t="s">
        <v>414</v>
      </c>
      <c r="F241" s="208" t="s">
        <v>415</v>
      </c>
      <c r="G241" s="209" t="s">
        <v>91</v>
      </c>
      <c r="H241" s="210">
        <v>21.85</v>
      </c>
      <c r="I241" s="211"/>
      <c r="J241" s="212">
        <f>ROUND(I241*H241,2)</f>
        <v>0</v>
      </c>
      <c r="K241" s="208" t="s">
        <v>149</v>
      </c>
      <c r="L241" s="45"/>
      <c r="M241" s="213" t="s">
        <v>19</v>
      </c>
      <c r="N241" s="214" t="s">
        <v>43</v>
      </c>
      <c r="O241" s="85"/>
      <c r="P241" s="215">
        <f>O241*H241</f>
        <v>0</v>
      </c>
      <c r="Q241" s="215">
        <v>0.88535</v>
      </c>
      <c r="R241" s="215">
        <f>Q241*H241</f>
        <v>19.344897500000002</v>
      </c>
      <c r="S241" s="215">
        <v>0</v>
      </c>
      <c r="T241" s="21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7" t="s">
        <v>150</v>
      </c>
      <c r="AT241" s="217" t="s">
        <v>146</v>
      </c>
      <c r="AU241" s="217" t="s">
        <v>82</v>
      </c>
      <c r="AY241" s="18" t="s">
        <v>144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80</v>
      </c>
      <c r="BK241" s="218">
        <f>ROUND(I241*H241,2)</f>
        <v>0</v>
      </c>
      <c r="BL241" s="18" t="s">
        <v>150</v>
      </c>
      <c r="BM241" s="217" t="s">
        <v>416</v>
      </c>
    </row>
    <row r="242" spans="1:51" s="13" customFormat="1" ht="12">
      <c r="A242" s="13"/>
      <c r="B242" s="219"/>
      <c r="C242" s="220"/>
      <c r="D242" s="221" t="s">
        <v>158</v>
      </c>
      <c r="E242" s="222" t="s">
        <v>19</v>
      </c>
      <c r="F242" s="223" t="s">
        <v>224</v>
      </c>
      <c r="G242" s="220"/>
      <c r="H242" s="222" t="s">
        <v>19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9" t="s">
        <v>158</v>
      </c>
      <c r="AU242" s="229" t="s">
        <v>82</v>
      </c>
      <c r="AV242" s="13" t="s">
        <v>80</v>
      </c>
      <c r="AW242" s="13" t="s">
        <v>33</v>
      </c>
      <c r="AX242" s="13" t="s">
        <v>72</v>
      </c>
      <c r="AY242" s="229" t="s">
        <v>144</v>
      </c>
    </row>
    <row r="243" spans="1:51" s="14" customFormat="1" ht="12">
      <c r="A243" s="14"/>
      <c r="B243" s="230"/>
      <c r="C243" s="231"/>
      <c r="D243" s="221" t="s">
        <v>158</v>
      </c>
      <c r="E243" s="232" t="s">
        <v>19</v>
      </c>
      <c r="F243" s="233" t="s">
        <v>417</v>
      </c>
      <c r="G243" s="231"/>
      <c r="H243" s="234">
        <v>10.65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0" t="s">
        <v>158</v>
      </c>
      <c r="AU243" s="240" t="s">
        <v>82</v>
      </c>
      <c r="AV243" s="14" t="s">
        <v>82</v>
      </c>
      <c r="AW243" s="14" t="s">
        <v>33</v>
      </c>
      <c r="AX243" s="14" t="s">
        <v>72</v>
      </c>
      <c r="AY243" s="240" t="s">
        <v>144</v>
      </c>
    </row>
    <row r="244" spans="1:51" s="13" customFormat="1" ht="12">
      <c r="A244" s="13"/>
      <c r="B244" s="219"/>
      <c r="C244" s="220"/>
      <c r="D244" s="221" t="s">
        <v>158</v>
      </c>
      <c r="E244" s="222" t="s">
        <v>19</v>
      </c>
      <c r="F244" s="223" t="s">
        <v>226</v>
      </c>
      <c r="G244" s="220"/>
      <c r="H244" s="222" t="s">
        <v>19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158</v>
      </c>
      <c r="AU244" s="229" t="s">
        <v>82</v>
      </c>
      <c r="AV244" s="13" t="s">
        <v>80</v>
      </c>
      <c r="AW244" s="13" t="s">
        <v>33</v>
      </c>
      <c r="AX244" s="13" t="s">
        <v>72</v>
      </c>
      <c r="AY244" s="229" t="s">
        <v>144</v>
      </c>
    </row>
    <row r="245" spans="1:51" s="14" customFormat="1" ht="12">
      <c r="A245" s="14"/>
      <c r="B245" s="230"/>
      <c r="C245" s="231"/>
      <c r="D245" s="221" t="s">
        <v>158</v>
      </c>
      <c r="E245" s="232" t="s">
        <v>19</v>
      </c>
      <c r="F245" s="233" t="s">
        <v>418</v>
      </c>
      <c r="G245" s="231"/>
      <c r="H245" s="234">
        <v>11.2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0" t="s">
        <v>158</v>
      </c>
      <c r="AU245" s="240" t="s">
        <v>82</v>
      </c>
      <c r="AV245" s="14" t="s">
        <v>82</v>
      </c>
      <c r="AW245" s="14" t="s">
        <v>33</v>
      </c>
      <c r="AX245" s="14" t="s">
        <v>72</v>
      </c>
      <c r="AY245" s="240" t="s">
        <v>144</v>
      </c>
    </row>
    <row r="246" spans="1:51" s="15" customFormat="1" ht="12">
      <c r="A246" s="15"/>
      <c r="B246" s="255"/>
      <c r="C246" s="256"/>
      <c r="D246" s="221" t="s">
        <v>158</v>
      </c>
      <c r="E246" s="257" t="s">
        <v>19</v>
      </c>
      <c r="F246" s="258" t="s">
        <v>228</v>
      </c>
      <c r="G246" s="256"/>
      <c r="H246" s="259">
        <v>21.85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5" t="s">
        <v>158</v>
      </c>
      <c r="AU246" s="265" t="s">
        <v>82</v>
      </c>
      <c r="AV246" s="15" t="s">
        <v>150</v>
      </c>
      <c r="AW246" s="15" t="s">
        <v>33</v>
      </c>
      <c r="AX246" s="15" t="s">
        <v>80</v>
      </c>
      <c r="AY246" s="265" t="s">
        <v>144</v>
      </c>
    </row>
    <row r="247" spans="1:65" s="2" customFormat="1" ht="16.5" customHeight="1">
      <c r="A247" s="39"/>
      <c r="B247" s="40"/>
      <c r="C247" s="241" t="s">
        <v>419</v>
      </c>
      <c r="D247" s="241" t="s">
        <v>185</v>
      </c>
      <c r="E247" s="242" t="s">
        <v>420</v>
      </c>
      <c r="F247" s="243" t="s">
        <v>421</v>
      </c>
      <c r="G247" s="244" t="s">
        <v>91</v>
      </c>
      <c r="H247" s="245">
        <v>21.85</v>
      </c>
      <c r="I247" s="246"/>
      <c r="J247" s="247">
        <f>ROUND(I247*H247,2)</f>
        <v>0</v>
      </c>
      <c r="K247" s="243" t="s">
        <v>149</v>
      </c>
      <c r="L247" s="248"/>
      <c r="M247" s="249" t="s">
        <v>19</v>
      </c>
      <c r="N247" s="250" t="s">
        <v>43</v>
      </c>
      <c r="O247" s="85"/>
      <c r="P247" s="215">
        <f>O247*H247</f>
        <v>0</v>
      </c>
      <c r="Q247" s="215">
        <v>0.49</v>
      </c>
      <c r="R247" s="215">
        <f>Q247*H247</f>
        <v>10.7065</v>
      </c>
      <c r="S247" s="215">
        <v>0</v>
      </c>
      <c r="T247" s="21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7" t="s">
        <v>178</v>
      </c>
      <c r="AT247" s="217" t="s">
        <v>185</v>
      </c>
      <c r="AU247" s="217" t="s">
        <v>82</v>
      </c>
      <c r="AY247" s="18" t="s">
        <v>144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80</v>
      </c>
      <c r="BK247" s="218">
        <f>ROUND(I247*H247,2)</f>
        <v>0</v>
      </c>
      <c r="BL247" s="18" t="s">
        <v>150</v>
      </c>
      <c r="BM247" s="217" t="s">
        <v>422</v>
      </c>
    </row>
    <row r="248" spans="1:51" s="13" customFormat="1" ht="12">
      <c r="A248" s="13"/>
      <c r="B248" s="219"/>
      <c r="C248" s="220"/>
      <c r="D248" s="221" t="s">
        <v>158</v>
      </c>
      <c r="E248" s="222" t="s">
        <v>19</v>
      </c>
      <c r="F248" s="223" t="s">
        <v>423</v>
      </c>
      <c r="G248" s="220"/>
      <c r="H248" s="222" t="s">
        <v>19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158</v>
      </c>
      <c r="AU248" s="229" t="s">
        <v>82</v>
      </c>
      <c r="AV248" s="13" t="s">
        <v>80</v>
      </c>
      <c r="AW248" s="13" t="s">
        <v>33</v>
      </c>
      <c r="AX248" s="13" t="s">
        <v>72</v>
      </c>
      <c r="AY248" s="229" t="s">
        <v>144</v>
      </c>
    </row>
    <row r="249" spans="1:51" s="13" customFormat="1" ht="12">
      <c r="A249" s="13"/>
      <c r="B249" s="219"/>
      <c r="C249" s="220"/>
      <c r="D249" s="221" t="s">
        <v>158</v>
      </c>
      <c r="E249" s="222" t="s">
        <v>19</v>
      </c>
      <c r="F249" s="223" t="s">
        <v>224</v>
      </c>
      <c r="G249" s="220"/>
      <c r="H249" s="222" t="s">
        <v>19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158</v>
      </c>
      <c r="AU249" s="229" t="s">
        <v>82</v>
      </c>
      <c r="AV249" s="13" t="s">
        <v>80</v>
      </c>
      <c r="AW249" s="13" t="s">
        <v>33</v>
      </c>
      <c r="AX249" s="13" t="s">
        <v>72</v>
      </c>
      <c r="AY249" s="229" t="s">
        <v>144</v>
      </c>
    </row>
    <row r="250" spans="1:51" s="14" customFormat="1" ht="12">
      <c r="A250" s="14"/>
      <c r="B250" s="230"/>
      <c r="C250" s="231"/>
      <c r="D250" s="221" t="s">
        <v>158</v>
      </c>
      <c r="E250" s="232" t="s">
        <v>19</v>
      </c>
      <c r="F250" s="233" t="s">
        <v>417</v>
      </c>
      <c r="G250" s="231"/>
      <c r="H250" s="234">
        <v>10.65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0" t="s">
        <v>158</v>
      </c>
      <c r="AU250" s="240" t="s">
        <v>82</v>
      </c>
      <c r="AV250" s="14" t="s">
        <v>82</v>
      </c>
      <c r="AW250" s="14" t="s">
        <v>33</v>
      </c>
      <c r="AX250" s="14" t="s">
        <v>72</v>
      </c>
      <c r="AY250" s="240" t="s">
        <v>144</v>
      </c>
    </row>
    <row r="251" spans="1:51" s="13" customFormat="1" ht="12">
      <c r="A251" s="13"/>
      <c r="B251" s="219"/>
      <c r="C251" s="220"/>
      <c r="D251" s="221" t="s">
        <v>158</v>
      </c>
      <c r="E251" s="222" t="s">
        <v>19</v>
      </c>
      <c r="F251" s="223" t="s">
        <v>226</v>
      </c>
      <c r="G251" s="220"/>
      <c r="H251" s="222" t="s">
        <v>19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158</v>
      </c>
      <c r="AU251" s="229" t="s">
        <v>82</v>
      </c>
      <c r="AV251" s="13" t="s">
        <v>80</v>
      </c>
      <c r="AW251" s="13" t="s">
        <v>33</v>
      </c>
      <c r="AX251" s="13" t="s">
        <v>72</v>
      </c>
      <c r="AY251" s="229" t="s">
        <v>144</v>
      </c>
    </row>
    <row r="252" spans="1:51" s="14" customFormat="1" ht="12">
      <c r="A252" s="14"/>
      <c r="B252" s="230"/>
      <c r="C252" s="231"/>
      <c r="D252" s="221" t="s">
        <v>158</v>
      </c>
      <c r="E252" s="232" t="s">
        <v>19</v>
      </c>
      <c r="F252" s="233" t="s">
        <v>424</v>
      </c>
      <c r="G252" s="231"/>
      <c r="H252" s="234">
        <v>11.2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0" t="s">
        <v>158</v>
      </c>
      <c r="AU252" s="240" t="s">
        <v>82</v>
      </c>
      <c r="AV252" s="14" t="s">
        <v>82</v>
      </c>
      <c r="AW252" s="14" t="s">
        <v>33</v>
      </c>
      <c r="AX252" s="14" t="s">
        <v>72</v>
      </c>
      <c r="AY252" s="240" t="s">
        <v>144</v>
      </c>
    </row>
    <row r="253" spans="1:51" s="15" customFormat="1" ht="12">
      <c r="A253" s="15"/>
      <c r="B253" s="255"/>
      <c r="C253" s="256"/>
      <c r="D253" s="221" t="s">
        <v>158</v>
      </c>
      <c r="E253" s="257" t="s">
        <v>19</v>
      </c>
      <c r="F253" s="258" t="s">
        <v>228</v>
      </c>
      <c r="G253" s="256"/>
      <c r="H253" s="259">
        <v>21.85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5" t="s">
        <v>158</v>
      </c>
      <c r="AU253" s="265" t="s">
        <v>82</v>
      </c>
      <c r="AV253" s="15" t="s">
        <v>150</v>
      </c>
      <c r="AW253" s="15" t="s">
        <v>33</v>
      </c>
      <c r="AX253" s="15" t="s">
        <v>80</v>
      </c>
      <c r="AY253" s="265" t="s">
        <v>144</v>
      </c>
    </row>
    <row r="254" spans="1:65" s="2" customFormat="1" ht="16.5" customHeight="1">
      <c r="A254" s="39"/>
      <c r="B254" s="40"/>
      <c r="C254" s="206" t="s">
        <v>425</v>
      </c>
      <c r="D254" s="206" t="s">
        <v>146</v>
      </c>
      <c r="E254" s="207" t="s">
        <v>426</v>
      </c>
      <c r="F254" s="208" t="s">
        <v>427</v>
      </c>
      <c r="G254" s="209" t="s">
        <v>176</v>
      </c>
      <c r="H254" s="210">
        <v>2.9</v>
      </c>
      <c r="I254" s="211"/>
      <c r="J254" s="212">
        <f>ROUND(I254*H254,2)</f>
        <v>0</v>
      </c>
      <c r="K254" s="208" t="s">
        <v>149</v>
      </c>
      <c r="L254" s="45"/>
      <c r="M254" s="213" t="s">
        <v>19</v>
      </c>
      <c r="N254" s="214" t="s">
        <v>43</v>
      </c>
      <c r="O254" s="85"/>
      <c r="P254" s="215">
        <f>O254*H254</f>
        <v>0</v>
      </c>
      <c r="Q254" s="215">
        <v>2.26672</v>
      </c>
      <c r="R254" s="215">
        <f>Q254*H254</f>
        <v>6.573487999999999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150</v>
      </c>
      <c r="AT254" s="217" t="s">
        <v>146</v>
      </c>
      <c r="AU254" s="217" t="s">
        <v>82</v>
      </c>
      <c r="AY254" s="18" t="s">
        <v>144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80</v>
      </c>
      <c r="BK254" s="218">
        <f>ROUND(I254*H254,2)</f>
        <v>0</v>
      </c>
      <c r="BL254" s="18" t="s">
        <v>150</v>
      </c>
      <c r="BM254" s="217" t="s">
        <v>428</v>
      </c>
    </row>
    <row r="255" spans="1:51" s="14" customFormat="1" ht="12">
      <c r="A255" s="14"/>
      <c r="B255" s="230"/>
      <c r="C255" s="231"/>
      <c r="D255" s="221" t="s">
        <v>158</v>
      </c>
      <c r="E255" s="232" t="s">
        <v>19</v>
      </c>
      <c r="F255" s="233" t="s">
        <v>429</v>
      </c>
      <c r="G255" s="231"/>
      <c r="H255" s="234">
        <v>2.9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158</v>
      </c>
      <c r="AU255" s="240" t="s">
        <v>82</v>
      </c>
      <c r="AV255" s="14" t="s">
        <v>82</v>
      </c>
      <c r="AW255" s="14" t="s">
        <v>33</v>
      </c>
      <c r="AX255" s="14" t="s">
        <v>80</v>
      </c>
      <c r="AY255" s="240" t="s">
        <v>144</v>
      </c>
    </row>
    <row r="256" spans="1:65" s="2" customFormat="1" ht="16.5" customHeight="1">
      <c r="A256" s="39"/>
      <c r="B256" s="40"/>
      <c r="C256" s="206" t="s">
        <v>430</v>
      </c>
      <c r="D256" s="206" t="s">
        <v>146</v>
      </c>
      <c r="E256" s="207" t="s">
        <v>431</v>
      </c>
      <c r="F256" s="208" t="s">
        <v>432</v>
      </c>
      <c r="G256" s="209" t="s">
        <v>176</v>
      </c>
      <c r="H256" s="210">
        <v>12</v>
      </c>
      <c r="I256" s="211"/>
      <c r="J256" s="212">
        <f>ROUND(I256*H256,2)</f>
        <v>0</v>
      </c>
      <c r="K256" s="208" t="s">
        <v>149</v>
      </c>
      <c r="L256" s="45"/>
      <c r="M256" s="213" t="s">
        <v>19</v>
      </c>
      <c r="N256" s="214" t="s">
        <v>43</v>
      </c>
      <c r="O256" s="85"/>
      <c r="P256" s="215">
        <f>O256*H256</f>
        <v>0</v>
      </c>
      <c r="Q256" s="215">
        <v>2.46367</v>
      </c>
      <c r="R256" s="215">
        <f>Q256*H256</f>
        <v>29.56404</v>
      </c>
      <c r="S256" s="215">
        <v>0</v>
      </c>
      <c r="T256" s="21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7" t="s">
        <v>150</v>
      </c>
      <c r="AT256" s="217" t="s">
        <v>146</v>
      </c>
      <c r="AU256" s="217" t="s">
        <v>82</v>
      </c>
      <c r="AY256" s="18" t="s">
        <v>144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80</v>
      </c>
      <c r="BK256" s="218">
        <f>ROUND(I256*H256,2)</f>
        <v>0</v>
      </c>
      <c r="BL256" s="18" t="s">
        <v>150</v>
      </c>
      <c r="BM256" s="217" t="s">
        <v>433</v>
      </c>
    </row>
    <row r="257" spans="1:51" s="14" customFormat="1" ht="12">
      <c r="A257" s="14"/>
      <c r="B257" s="230"/>
      <c r="C257" s="231"/>
      <c r="D257" s="221" t="s">
        <v>158</v>
      </c>
      <c r="E257" s="232" t="s">
        <v>19</v>
      </c>
      <c r="F257" s="233" t="s">
        <v>434</v>
      </c>
      <c r="G257" s="231"/>
      <c r="H257" s="234">
        <v>12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0" t="s">
        <v>158</v>
      </c>
      <c r="AU257" s="240" t="s">
        <v>82</v>
      </c>
      <c r="AV257" s="14" t="s">
        <v>82</v>
      </c>
      <c r="AW257" s="14" t="s">
        <v>33</v>
      </c>
      <c r="AX257" s="14" t="s">
        <v>80</v>
      </c>
      <c r="AY257" s="240" t="s">
        <v>144</v>
      </c>
    </row>
    <row r="258" spans="1:65" s="2" customFormat="1" ht="16.5" customHeight="1">
      <c r="A258" s="39"/>
      <c r="B258" s="40"/>
      <c r="C258" s="206" t="s">
        <v>435</v>
      </c>
      <c r="D258" s="206" t="s">
        <v>146</v>
      </c>
      <c r="E258" s="207" t="s">
        <v>436</v>
      </c>
      <c r="F258" s="208" t="s">
        <v>437</v>
      </c>
      <c r="G258" s="209" t="s">
        <v>91</v>
      </c>
      <c r="H258" s="210">
        <v>42</v>
      </c>
      <c r="I258" s="211"/>
      <c r="J258" s="212">
        <f>ROUND(I258*H258,2)</f>
        <v>0</v>
      </c>
      <c r="K258" s="208" t="s">
        <v>149</v>
      </c>
      <c r="L258" s="45"/>
      <c r="M258" s="213" t="s">
        <v>19</v>
      </c>
      <c r="N258" s="214" t="s">
        <v>43</v>
      </c>
      <c r="O258" s="85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7" t="s">
        <v>150</v>
      </c>
      <c r="AT258" s="217" t="s">
        <v>146</v>
      </c>
      <c r="AU258" s="217" t="s">
        <v>82</v>
      </c>
      <c r="AY258" s="18" t="s">
        <v>144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80</v>
      </c>
      <c r="BK258" s="218">
        <f>ROUND(I258*H258,2)</f>
        <v>0</v>
      </c>
      <c r="BL258" s="18" t="s">
        <v>150</v>
      </c>
      <c r="BM258" s="217" t="s">
        <v>438</v>
      </c>
    </row>
    <row r="259" spans="1:65" s="2" customFormat="1" ht="16.5" customHeight="1">
      <c r="A259" s="39"/>
      <c r="B259" s="40"/>
      <c r="C259" s="206" t="s">
        <v>439</v>
      </c>
      <c r="D259" s="206" t="s">
        <v>146</v>
      </c>
      <c r="E259" s="207" t="s">
        <v>440</v>
      </c>
      <c r="F259" s="208" t="s">
        <v>441</v>
      </c>
      <c r="G259" s="209" t="s">
        <v>91</v>
      </c>
      <c r="H259" s="210">
        <v>17.5</v>
      </c>
      <c r="I259" s="211"/>
      <c r="J259" s="212">
        <f>ROUND(I259*H259,2)</f>
        <v>0</v>
      </c>
      <c r="K259" s="208" t="s">
        <v>19</v>
      </c>
      <c r="L259" s="45"/>
      <c r="M259" s="213" t="s">
        <v>19</v>
      </c>
      <c r="N259" s="214" t="s">
        <v>43</v>
      </c>
      <c r="O259" s="85"/>
      <c r="P259" s="215">
        <f>O259*H259</f>
        <v>0</v>
      </c>
      <c r="Q259" s="215">
        <v>0.24567</v>
      </c>
      <c r="R259" s="215">
        <f>Q259*H259</f>
        <v>4.299225</v>
      </c>
      <c r="S259" s="215">
        <v>0</v>
      </c>
      <c r="T259" s="21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7" t="s">
        <v>150</v>
      </c>
      <c r="AT259" s="217" t="s">
        <v>146</v>
      </c>
      <c r="AU259" s="217" t="s">
        <v>82</v>
      </c>
      <c r="AY259" s="18" t="s">
        <v>144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80</v>
      </c>
      <c r="BK259" s="218">
        <f>ROUND(I259*H259,2)</f>
        <v>0</v>
      </c>
      <c r="BL259" s="18" t="s">
        <v>150</v>
      </c>
      <c r="BM259" s="217" t="s">
        <v>442</v>
      </c>
    </row>
    <row r="260" spans="1:51" s="13" customFormat="1" ht="12">
      <c r="A260" s="13"/>
      <c r="B260" s="219"/>
      <c r="C260" s="220"/>
      <c r="D260" s="221" t="s">
        <v>158</v>
      </c>
      <c r="E260" s="222" t="s">
        <v>19</v>
      </c>
      <c r="F260" s="223" t="s">
        <v>443</v>
      </c>
      <c r="G260" s="220"/>
      <c r="H260" s="222" t="s">
        <v>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158</v>
      </c>
      <c r="AU260" s="229" t="s">
        <v>82</v>
      </c>
      <c r="AV260" s="13" t="s">
        <v>80</v>
      </c>
      <c r="AW260" s="13" t="s">
        <v>33</v>
      </c>
      <c r="AX260" s="13" t="s">
        <v>72</v>
      </c>
      <c r="AY260" s="229" t="s">
        <v>144</v>
      </c>
    </row>
    <row r="261" spans="1:51" s="14" customFormat="1" ht="12">
      <c r="A261" s="14"/>
      <c r="B261" s="230"/>
      <c r="C261" s="231"/>
      <c r="D261" s="221" t="s">
        <v>158</v>
      </c>
      <c r="E261" s="232" t="s">
        <v>19</v>
      </c>
      <c r="F261" s="233" t="s">
        <v>444</v>
      </c>
      <c r="G261" s="231"/>
      <c r="H261" s="234">
        <v>17.5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0" t="s">
        <v>158</v>
      </c>
      <c r="AU261" s="240" t="s">
        <v>82</v>
      </c>
      <c r="AV261" s="14" t="s">
        <v>82</v>
      </c>
      <c r="AW261" s="14" t="s">
        <v>33</v>
      </c>
      <c r="AX261" s="14" t="s">
        <v>80</v>
      </c>
      <c r="AY261" s="240" t="s">
        <v>144</v>
      </c>
    </row>
    <row r="262" spans="1:65" s="2" customFormat="1" ht="44.25" customHeight="1">
      <c r="A262" s="39"/>
      <c r="B262" s="40"/>
      <c r="C262" s="206" t="s">
        <v>445</v>
      </c>
      <c r="D262" s="206" t="s">
        <v>146</v>
      </c>
      <c r="E262" s="207" t="s">
        <v>446</v>
      </c>
      <c r="F262" s="208" t="s">
        <v>447</v>
      </c>
      <c r="G262" s="209" t="s">
        <v>91</v>
      </c>
      <c r="H262" s="210">
        <v>4564</v>
      </c>
      <c r="I262" s="211"/>
      <c r="J262" s="212">
        <f>ROUND(I262*H262,2)</f>
        <v>0</v>
      </c>
      <c r="K262" s="208" t="s">
        <v>149</v>
      </c>
      <c r="L262" s="45"/>
      <c r="M262" s="213" t="s">
        <v>19</v>
      </c>
      <c r="N262" s="214" t="s">
        <v>43</v>
      </c>
      <c r="O262" s="85"/>
      <c r="P262" s="215">
        <f>O262*H262</f>
        <v>0</v>
      </c>
      <c r="Q262" s="215">
        <v>0</v>
      </c>
      <c r="R262" s="215">
        <f>Q262*H262</f>
        <v>0</v>
      </c>
      <c r="S262" s="215">
        <v>0.194</v>
      </c>
      <c r="T262" s="216">
        <f>S262*H262</f>
        <v>885.416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150</v>
      </c>
      <c r="AT262" s="217" t="s">
        <v>146</v>
      </c>
      <c r="AU262" s="217" t="s">
        <v>82</v>
      </c>
      <c r="AY262" s="18" t="s">
        <v>144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80</v>
      </c>
      <c r="BK262" s="218">
        <f>ROUND(I262*H262,2)</f>
        <v>0</v>
      </c>
      <c r="BL262" s="18" t="s">
        <v>150</v>
      </c>
      <c r="BM262" s="217" t="s">
        <v>448</v>
      </c>
    </row>
    <row r="263" spans="1:65" s="2" customFormat="1" ht="37.8" customHeight="1">
      <c r="A263" s="39"/>
      <c r="B263" s="40"/>
      <c r="C263" s="206" t="s">
        <v>449</v>
      </c>
      <c r="D263" s="206" t="s">
        <v>146</v>
      </c>
      <c r="E263" s="207" t="s">
        <v>450</v>
      </c>
      <c r="F263" s="208" t="s">
        <v>451</v>
      </c>
      <c r="G263" s="209" t="s">
        <v>96</v>
      </c>
      <c r="H263" s="210">
        <v>3350</v>
      </c>
      <c r="I263" s="211"/>
      <c r="J263" s="212">
        <f>ROUND(I263*H263,2)</f>
        <v>0</v>
      </c>
      <c r="K263" s="208" t="s">
        <v>149</v>
      </c>
      <c r="L263" s="45"/>
      <c r="M263" s="213" t="s">
        <v>19</v>
      </c>
      <c r="N263" s="214" t="s">
        <v>43</v>
      </c>
      <c r="O263" s="85"/>
      <c r="P263" s="215">
        <f>O263*H263</f>
        <v>0</v>
      </c>
      <c r="Q263" s="215">
        <v>0</v>
      </c>
      <c r="R263" s="215">
        <f>Q263*H263</f>
        <v>0</v>
      </c>
      <c r="S263" s="215">
        <v>0.126</v>
      </c>
      <c r="T263" s="216">
        <f>S263*H263</f>
        <v>422.1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7" t="s">
        <v>150</v>
      </c>
      <c r="AT263" s="217" t="s">
        <v>146</v>
      </c>
      <c r="AU263" s="217" t="s">
        <v>82</v>
      </c>
      <c r="AY263" s="18" t="s">
        <v>144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80</v>
      </c>
      <c r="BK263" s="218">
        <f>ROUND(I263*H263,2)</f>
        <v>0</v>
      </c>
      <c r="BL263" s="18" t="s">
        <v>150</v>
      </c>
      <c r="BM263" s="217" t="s">
        <v>452</v>
      </c>
    </row>
    <row r="264" spans="1:51" s="13" customFormat="1" ht="12">
      <c r="A264" s="13"/>
      <c r="B264" s="219"/>
      <c r="C264" s="220"/>
      <c r="D264" s="221" t="s">
        <v>158</v>
      </c>
      <c r="E264" s="222" t="s">
        <v>19</v>
      </c>
      <c r="F264" s="223" t="s">
        <v>453</v>
      </c>
      <c r="G264" s="220"/>
      <c r="H264" s="222" t="s">
        <v>19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158</v>
      </c>
      <c r="AU264" s="229" t="s">
        <v>82</v>
      </c>
      <c r="AV264" s="13" t="s">
        <v>80</v>
      </c>
      <c r="AW264" s="13" t="s">
        <v>33</v>
      </c>
      <c r="AX264" s="13" t="s">
        <v>72</v>
      </c>
      <c r="AY264" s="229" t="s">
        <v>144</v>
      </c>
    </row>
    <row r="265" spans="1:51" s="14" customFormat="1" ht="12">
      <c r="A265" s="14"/>
      <c r="B265" s="230"/>
      <c r="C265" s="231"/>
      <c r="D265" s="221" t="s">
        <v>158</v>
      </c>
      <c r="E265" s="232" t="s">
        <v>99</v>
      </c>
      <c r="F265" s="233" t="s">
        <v>101</v>
      </c>
      <c r="G265" s="231"/>
      <c r="H265" s="234">
        <v>3350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0" t="s">
        <v>158</v>
      </c>
      <c r="AU265" s="240" t="s">
        <v>82</v>
      </c>
      <c r="AV265" s="14" t="s">
        <v>82</v>
      </c>
      <c r="AW265" s="14" t="s">
        <v>33</v>
      </c>
      <c r="AX265" s="14" t="s">
        <v>80</v>
      </c>
      <c r="AY265" s="240" t="s">
        <v>144</v>
      </c>
    </row>
    <row r="266" spans="1:63" s="12" customFormat="1" ht="22.8" customHeight="1">
      <c r="A266" s="12"/>
      <c r="B266" s="190"/>
      <c r="C266" s="191"/>
      <c r="D266" s="192" t="s">
        <v>71</v>
      </c>
      <c r="E266" s="204" t="s">
        <v>454</v>
      </c>
      <c r="F266" s="204" t="s">
        <v>455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SUM(P267:P278)</f>
        <v>0</v>
      </c>
      <c r="Q266" s="198"/>
      <c r="R266" s="199">
        <f>SUM(R267:R278)</f>
        <v>0</v>
      </c>
      <c r="S266" s="198"/>
      <c r="T266" s="200">
        <f>SUM(T267:T278)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80</v>
      </c>
      <c r="AT266" s="202" t="s">
        <v>71</v>
      </c>
      <c r="AU266" s="202" t="s">
        <v>80</v>
      </c>
      <c r="AY266" s="201" t="s">
        <v>144</v>
      </c>
      <c r="BK266" s="203">
        <f>SUM(BK267:BK278)</f>
        <v>0</v>
      </c>
    </row>
    <row r="267" spans="1:65" s="2" customFormat="1" ht="24.15" customHeight="1">
      <c r="A267" s="39"/>
      <c r="B267" s="40"/>
      <c r="C267" s="206" t="s">
        <v>456</v>
      </c>
      <c r="D267" s="206" t="s">
        <v>146</v>
      </c>
      <c r="E267" s="207" t="s">
        <v>457</v>
      </c>
      <c r="F267" s="208" t="s">
        <v>458</v>
      </c>
      <c r="G267" s="209" t="s">
        <v>188</v>
      </c>
      <c r="H267" s="210">
        <v>2075.716</v>
      </c>
      <c r="I267" s="211"/>
      <c r="J267" s="212">
        <f>ROUND(I267*H267,2)</f>
        <v>0</v>
      </c>
      <c r="K267" s="208" t="s">
        <v>149</v>
      </c>
      <c r="L267" s="45"/>
      <c r="M267" s="213" t="s">
        <v>19</v>
      </c>
      <c r="N267" s="214" t="s">
        <v>43</v>
      </c>
      <c r="O267" s="85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7" t="s">
        <v>150</v>
      </c>
      <c r="AT267" s="217" t="s">
        <v>146</v>
      </c>
      <c r="AU267" s="217" t="s">
        <v>82</v>
      </c>
      <c r="AY267" s="18" t="s">
        <v>144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80</v>
      </c>
      <c r="BK267" s="218">
        <f>ROUND(I267*H267,2)</f>
        <v>0</v>
      </c>
      <c r="BL267" s="18" t="s">
        <v>150</v>
      </c>
      <c r="BM267" s="217" t="s">
        <v>459</v>
      </c>
    </row>
    <row r="268" spans="1:65" s="2" customFormat="1" ht="24.15" customHeight="1">
      <c r="A268" s="39"/>
      <c r="B268" s="40"/>
      <c r="C268" s="206" t="s">
        <v>460</v>
      </c>
      <c r="D268" s="206" t="s">
        <v>146</v>
      </c>
      <c r="E268" s="207" t="s">
        <v>461</v>
      </c>
      <c r="F268" s="208" t="s">
        <v>462</v>
      </c>
      <c r="G268" s="209" t="s">
        <v>188</v>
      </c>
      <c r="H268" s="210">
        <v>49817.184</v>
      </c>
      <c r="I268" s="211"/>
      <c r="J268" s="212">
        <f>ROUND(I268*H268,2)</f>
        <v>0</v>
      </c>
      <c r="K268" s="208" t="s">
        <v>149</v>
      </c>
      <c r="L268" s="45"/>
      <c r="M268" s="213" t="s">
        <v>19</v>
      </c>
      <c r="N268" s="214" t="s">
        <v>43</v>
      </c>
      <c r="O268" s="85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7" t="s">
        <v>150</v>
      </c>
      <c r="AT268" s="217" t="s">
        <v>146</v>
      </c>
      <c r="AU268" s="217" t="s">
        <v>82</v>
      </c>
      <c r="AY268" s="18" t="s">
        <v>144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80</v>
      </c>
      <c r="BK268" s="218">
        <f>ROUND(I268*H268,2)</f>
        <v>0</v>
      </c>
      <c r="BL268" s="18" t="s">
        <v>150</v>
      </c>
      <c r="BM268" s="217" t="s">
        <v>463</v>
      </c>
    </row>
    <row r="269" spans="1:47" s="2" customFormat="1" ht="12">
      <c r="A269" s="39"/>
      <c r="B269" s="40"/>
      <c r="C269" s="41"/>
      <c r="D269" s="221" t="s">
        <v>190</v>
      </c>
      <c r="E269" s="41"/>
      <c r="F269" s="251" t="s">
        <v>464</v>
      </c>
      <c r="G269" s="41"/>
      <c r="H269" s="41"/>
      <c r="I269" s="252"/>
      <c r="J269" s="41"/>
      <c r="K269" s="41"/>
      <c r="L269" s="45"/>
      <c r="M269" s="253"/>
      <c r="N269" s="254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190</v>
      </c>
      <c r="AU269" s="18" t="s">
        <v>82</v>
      </c>
    </row>
    <row r="270" spans="1:51" s="14" customFormat="1" ht="12">
      <c r="A270" s="14"/>
      <c r="B270" s="230"/>
      <c r="C270" s="231"/>
      <c r="D270" s="221" t="s">
        <v>158</v>
      </c>
      <c r="E270" s="232" t="s">
        <v>19</v>
      </c>
      <c r="F270" s="233" t="s">
        <v>465</v>
      </c>
      <c r="G270" s="231"/>
      <c r="H270" s="234">
        <v>49817.184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158</v>
      </c>
      <c r="AU270" s="240" t="s">
        <v>82</v>
      </c>
      <c r="AV270" s="14" t="s">
        <v>82</v>
      </c>
      <c r="AW270" s="14" t="s">
        <v>33</v>
      </c>
      <c r="AX270" s="14" t="s">
        <v>80</v>
      </c>
      <c r="AY270" s="240" t="s">
        <v>144</v>
      </c>
    </row>
    <row r="271" spans="1:65" s="2" customFormat="1" ht="24.15" customHeight="1">
      <c r="A271" s="39"/>
      <c r="B271" s="40"/>
      <c r="C271" s="206" t="s">
        <v>466</v>
      </c>
      <c r="D271" s="206" t="s">
        <v>146</v>
      </c>
      <c r="E271" s="207" t="s">
        <v>467</v>
      </c>
      <c r="F271" s="208" t="s">
        <v>468</v>
      </c>
      <c r="G271" s="209" t="s">
        <v>188</v>
      </c>
      <c r="H271" s="210">
        <v>23.825</v>
      </c>
      <c r="I271" s="211"/>
      <c r="J271" s="212">
        <f>ROUND(I271*H271,2)</f>
        <v>0</v>
      </c>
      <c r="K271" s="208" t="s">
        <v>149</v>
      </c>
      <c r="L271" s="45"/>
      <c r="M271" s="213" t="s">
        <v>19</v>
      </c>
      <c r="N271" s="214" t="s">
        <v>43</v>
      </c>
      <c r="O271" s="85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7" t="s">
        <v>150</v>
      </c>
      <c r="AT271" s="217" t="s">
        <v>146</v>
      </c>
      <c r="AU271" s="217" t="s">
        <v>82</v>
      </c>
      <c r="AY271" s="18" t="s">
        <v>144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80</v>
      </c>
      <c r="BK271" s="218">
        <f>ROUND(I271*H271,2)</f>
        <v>0</v>
      </c>
      <c r="BL271" s="18" t="s">
        <v>150</v>
      </c>
      <c r="BM271" s="217" t="s">
        <v>469</v>
      </c>
    </row>
    <row r="272" spans="1:65" s="2" customFormat="1" ht="24.15" customHeight="1">
      <c r="A272" s="39"/>
      <c r="B272" s="40"/>
      <c r="C272" s="206" t="s">
        <v>470</v>
      </c>
      <c r="D272" s="206" t="s">
        <v>146</v>
      </c>
      <c r="E272" s="207" t="s">
        <v>471</v>
      </c>
      <c r="F272" s="208" t="s">
        <v>462</v>
      </c>
      <c r="G272" s="209" t="s">
        <v>188</v>
      </c>
      <c r="H272" s="210">
        <v>571.8</v>
      </c>
      <c r="I272" s="211"/>
      <c r="J272" s="212">
        <f>ROUND(I272*H272,2)</f>
        <v>0</v>
      </c>
      <c r="K272" s="208" t="s">
        <v>149</v>
      </c>
      <c r="L272" s="45"/>
      <c r="M272" s="213" t="s">
        <v>19</v>
      </c>
      <c r="N272" s="214" t="s">
        <v>43</v>
      </c>
      <c r="O272" s="85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7" t="s">
        <v>150</v>
      </c>
      <c r="AT272" s="217" t="s">
        <v>146</v>
      </c>
      <c r="AU272" s="217" t="s">
        <v>82</v>
      </c>
      <c r="AY272" s="18" t="s">
        <v>144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80</v>
      </c>
      <c r="BK272" s="218">
        <f>ROUND(I272*H272,2)</f>
        <v>0</v>
      </c>
      <c r="BL272" s="18" t="s">
        <v>150</v>
      </c>
      <c r="BM272" s="217" t="s">
        <v>472</v>
      </c>
    </row>
    <row r="273" spans="1:47" s="2" customFormat="1" ht="12">
      <c r="A273" s="39"/>
      <c r="B273" s="40"/>
      <c r="C273" s="41"/>
      <c r="D273" s="221" t="s">
        <v>190</v>
      </c>
      <c r="E273" s="41"/>
      <c r="F273" s="251" t="s">
        <v>464</v>
      </c>
      <c r="G273" s="41"/>
      <c r="H273" s="41"/>
      <c r="I273" s="252"/>
      <c r="J273" s="41"/>
      <c r="K273" s="41"/>
      <c r="L273" s="45"/>
      <c r="M273" s="253"/>
      <c r="N273" s="254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190</v>
      </c>
      <c r="AU273" s="18" t="s">
        <v>82</v>
      </c>
    </row>
    <row r="274" spans="1:51" s="14" customFormat="1" ht="12">
      <c r="A274" s="14"/>
      <c r="B274" s="230"/>
      <c r="C274" s="231"/>
      <c r="D274" s="221" t="s">
        <v>158</v>
      </c>
      <c r="E274" s="232" t="s">
        <v>19</v>
      </c>
      <c r="F274" s="233" t="s">
        <v>473</v>
      </c>
      <c r="G274" s="231"/>
      <c r="H274" s="234">
        <v>571.8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158</v>
      </c>
      <c r="AU274" s="240" t="s">
        <v>82</v>
      </c>
      <c r="AV274" s="14" t="s">
        <v>82</v>
      </c>
      <c r="AW274" s="14" t="s">
        <v>33</v>
      </c>
      <c r="AX274" s="14" t="s">
        <v>80</v>
      </c>
      <c r="AY274" s="240" t="s">
        <v>144</v>
      </c>
    </row>
    <row r="275" spans="1:65" s="2" customFormat="1" ht="24.15" customHeight="1">
      <c r="A275" s="39"/>
      <c r="B275" s="40"/>
      <c r="C275" s="206" t="s">
        <v>474</v>
      </c>
      <c r="D275" s="206" t="s">
        <v>146</v>
      </c>
      <c r="E275" s="207" t="s">
        <v>475</v>
      </c>
      <c r="F275" s="208" t="s">
        <v>476</v>
      </c>
      <c r="G275" s="209" t="s">
        <v>188</v>
      </c>
      <c r="H275" s="210">
        <v>23.825</v>
      </c>
      <c r="I275" s="211"/>
      <c r="J275" s="212">
        <f>ROUND(I275*H275,2)</f>
        <v>0</v>
      </c>
      <c r="K275" s="208" t="s">
        <v>149</v>
      </c>
      <c r="L275" s="45"/>
      <c r="M275" s="213" t="s">
        <v>19</v>
      </c>
      <c r="N275" s="214" t="s">
        <v>43</v>
      </c>
      <c r="O275" s="85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7" t="s">
        <v>150</v>
      </c>
      <c r="AT275" s="217" t="s">
        <v>146</v>
      </c>
      <c r="AU275" s="217" t="s">
        <v>82</v>
      </c>
      <c r="AY275" s="18" t="s">
        <v>144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80</v>
      </c>
      <c r="BK275" s="218">
        <f>ROUND(I275*H275,2)</f>
        <v>0</v>
      </c>
      <c r="BL275" s="18" t="s">
        <v>150</v>
      </c>
      <c r="BM275" s="217" t="s">
        <v>477</v>
      </c>
    </row>
    <row r="276" spans="1:65" s="2" customFormat="1" ht="24.15" customHeight="1">
      <c r="A276" s="39"/>
      <c r="B276" s="40"/>
      <c r="C276" s="206" t="s">
        <v>478</v>
      </c>
      <c r="D276" s="206" t="s">
        <v>146</v>
      </c>
      <c r="E276" s="207" t="s">
        <v>479</v>
      </c>
      <c r="F276" s="208" t="s">
        <v>480</v>
      </c>
      <c r="G276" s="209" t="s">
        <v>188</v>
      </c>
      <c r="H276" s="210">
        <v>768.2</v>
      </c>
      <c r="I276" s="211"/>
      <c r="J276" s="212">
        <f>ROUND(I276*H276,2)</f>
        <v>0</v>
      </c>
      <c r="K276" s="208" t="s">
        <v>149</v>
      </c>
      <c r="L276" s="45"/>
      <c r="M276" s="213" t="s">
        <v>19</v>
      </c>
      <c r="N276" s="214" t="s">
        <v>43</v>
      </c>
      <c r="O276" s="85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7" t="s">
        <v>150</v>
      </c>
      <c r="AT276" s="217" t="s">
        <v>146</v>
      </c>
      <c r="AU276" s="217" t="s">
        <v>82</v>
      </c>
      <c r="AY276" s="18" t="s">
        <v>144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80</v>
      </c>
      <c r="BK276" s="218">
        <f>ROUND(I276*H276,2)</f>
        <v>0</v>
      </c>
      <c r="BL276" s="18" t="s">
        <v>150</v>
      </c>
      <c r="BM276" s="217" t="s">
        <v>481</v>
      </c>
    </row>
    <row r="277" spans="1:47" s="2" customFormat="1" ht="12">
      <c r="A277" s="39"/>
      <c r="B277" s="40"/>
      <c r="C277" s="41"/>
      <c r="D277" s="221" t="s">
        <v>190</v>
      </c>
      <c r="E277" s="41"/>
      <c r="F277" s="251" t="s">
        <v>482</v>
      </c>
      <c r="G277" s="41"/>
      <c r="H277" s="41"/>
      <c r="I277" s="252"/>
      <c r="J277" s="41"/>
      <c r="K277" s="41"/>
      <c r="L277" s="45"/>
      <c r="M277" s="253"/>
      <c r="N277" s="254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190</v>
      </c>
      <c r="AU277" s="18" t="s">
        <v>82</v>
      </c>
    </row>
    <row r="278" spans="1:65" s="2" customFormat="1" ht="24.15" customHeight="1">
      <c r="A278" s="39"/>
      <c r="B278" s="40"/>
      <c r="C278" s="206" t="s">
        <v>483</v>
      </c>
      <c r="D278" s="206" t="s">
        <v>146</v>
      </c>
      <c r="E278" s="207" t="s">
        <v>484</v>
      </c>
      <c r="F278" s="208" t="s">
        <v>485</v>
      </c>
      <c r="G278" s="209" t="s">
        <v>188</v>
      </c>
      <c r="H278" s="210">
        <v>1307.516</v>
      </c>
      <c r="I278" s="211"/>
      <c r="J278" s="212">
        <f>ROUND(I278*H278,2)</f>
        <v>0</v>
      </c>
      <c r="K278" s="208" t="s">
        <v>149</v>
      </c>
      <c r="L278" s="45"/>
      <c r="M278" s="213" t="s">
        <v>19</v>
      </c>
      <c r="N278" s="214" t="s">
        <v>43</v>
      </c>
      <c r="O278" s="85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7" t="s">
        <v>150</v>
      </c>
      <c r="AT278" s="217" t="s">
        <v>146</v>
      </c>
      <c r="AU278" s="217" t="s">
        <v>82</v>
      </c>
      <c r="AY278" s="18" t="s">
        <v>144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80</v>
      </c>
      <c r="BK278" s="218">
        <f>ROUND(I278*H278,2)</f>
        <v>0</v>
      </c>
      <c r="BL278" s="18" t="s">
        <v>150</v>
      </c>
      <c r="BM278" s="217" t="s">
        <v>486</v>
      </c>
    </row>
    <row r="279" spans="1:63" s="12" customFormat="1" ht="22.8" customHeight="1">
      <c r="A279" s="12"/>
      <c r="B279" s="190"/>
      <c r="C279" s="191"/>
      <c r="D279" s="192" t="s">
        <v>71</v>
      </c>
      <c r="E279" s="204" t="s">
        <v>487</v>
      </c>
      <c r="F279" s="204" t="s">
        <v>488</v>
      </c>
      <c r="G279" s="191"/>
      <c r="H279" s="191"/>
      <c r="I279" s="194"/>
      <c r="J279" s="205">
        <f>BK279</f>
        <v>0</v>
      </c>
      <c r="K279" s="191"/>
      <c r="L279" s="196"/>
      <c r="M279" s="197"/>
      <c r="N279" s="198"/>
      <c r="O279" s="198"/>
      <c r="P279" s="199">
        <f>P280</f>
        <v>0</v>
      </c>
      <c r="Q279" s="198"/>
      <c r="R279" s="199">
        <f>R280</f>
        <v>0</v>
      </c>
      <c r="S279" s="198"/>
      <c r="T279" s="200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1" t="s">
        <v>80</v>
      </c>
      <c r="AT279" s="202" t="s">
        <v>71</v>
      </c>
      <c r="AU279" s="202" t="s">
        <v>80</v>
      </c>
      <c r="AY279" s="201" t="s">
        <v>144</v>
      </c>
      <c r="BK279" s="203">
        <f>BK280</f>
        <v>0</v>
      </c>
    </row>
    <row r="280" spans="1:65" s="2" customFormat="1" ht="24.15" customHeight="1">
      <c r="A280" s="39"/>
      <c r="B280" s="40"/>
      <c r="C280" s="206" t="s">
        <v>489</v>
      </c>
      <c r="D280" s="206" t="s">
        <v>146</v>
      </c>
      <c r="E280" s="207" t="s">
        <v>490</v>
      </c>
      <c r="F280" s="208" t="s">
        <v>491</v>
      </c>
      <c r="G280" s="209" t="s">
        <v>188</v>
      </c>
      <c r="H280" s="210">
        <v>4038.49</v>
      </c>
      <c r="I280" s="211"/>
      <c r="J280" s="212">
        <f>ROUND(I280*H280,2)</f>
        <v>0</v>
      </c>
      <c r="K280" s="208" t="s">
        <v>149</v>
      </c>
      <c r="L280" s="45"/>
      <c r="M280" s="213" t="s">
        <v>19</v>
      </c>
      <c r="N280" s="214" t="s">
        <v>43</v>
      </c>
      <c r="O280" s="85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7" t="s">
        <v>150</v>
      </c>
      <c r="AT280" s="217" t="s">
        <v>146</v>
      </c>
      <c r="AU280" s="217" t="s">
        <v>82</v>
      </c>
      <c r="AY280" s="18" t="s">
        <v>144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80</v>
      </c>
      <c r="BK280" s="218">
        <f>ROUND(I280*H280,2)</f>
        <v>0</v>
      </c>
      <c r="BL280" s="18" t="s">
        <v>150</v>
      </c>
      <c r="BM280" s="217" t="s">
        <v>492</v>
      </c>
    </row>
    <row r="281" spans="1:63" s="12" customFormat="1" ht="25.9" customHeight="1">
      <c r="A281" s="12"/>
      <c r="B281" s="190"/>
      <c r="C281" s="191"/>
      <c r="D281" s="192" t="s">
        <v>71</v>
      </c>
      <c r="E281" s="193" t="s">
        <v>493</v>
      </c>
      <c r="F281" s="193" t="s">
        <v>494</v>
      </c>
      <c r="G281" s="191"/>
      <c r="H281" s="191"/>
      <c r="I281" s="194"/>
      <c r="J281" s="195">
        <f>BK281</f>
        <v>0</v>
      </c>
      <c r="K281" s="191"/>
      <c r="L281" s="196"/>
      <c r="M281" s="197"/>
      <c r="N281" s="198"/>
      <c r="O281" s="198"/>
      <c r="P281" s="199">
        <f>SUM(P282:P305)</f>
        <v>0</v>
      </c>
      <c r="Q281" s="198"/>
      <c r="R281" s="199">
        <f>SUM(R282:R305)</f>
        <v>0</v>
      </c>
      <c r="S281" s="198"/>
      <c r="T281" s="200">
        <f>SUM(T282:T305)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150</v>
      </c>
      <c r="AT281" s="202" t="s">
        <v>71</v>
      </c>
      <c r="AU281" s="202" t="s">
        <v>72</v>
      </c>
      <c r="AY281" s="201" t="s">
        <v>144</v>
      </c>
      <c r="BK281" s="203">
        <f>SUM(BK282:BK305)</f>
        <v>0</v>
      </c>
    </row>
    <row r="282" spans="1:65" s="2" customFormat="1" ht="16.5" customHeight="1">
      <c r="A282" s="39"/>
      <c r="B282" s="40"/>
      <c r="C282" s="206" t="s">
        <v>495</v>
      </c>
      <c r="D282" s="206" t="s">
        <v>146</v>
      </c>
      <c r="E282" s="207" t="s">
        <v>496</v>
      </c>
      <c r="F282" s="208" t="s">
        <v>497</v>
      </c>
      <c r="G282" s="209" t="s">
        <v>498</v>
      </c>
      <c r="H282" s="210">
        <v>200</v>
      </c>
      <c r="I282" s="211"/>
      <c r="J282" s="212">
        <f>ROUND(I282*H282,2)</f>
        <v>0</v>
      </c>
      <c r="K282" s="208" t="s">
        <v>149</v>
      </c>
      <c r="L282" s="45"/>
      <c r="M282" s="213" t="s">
        <v>19</v>
      </c>
      <c r="N282" s="214" t="s">
        <v>43</v>
      </c>
      <c r="O282" s="85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7" t="s">
        <v>499</v>
      </c>
      <c r="AT282" s="217" t="s">
        <v>146</v>
      </c>
      <c r="AU282" s="217" t="s">
        <v>80</v>
      </c>
      <c r="AY282" s="18" t="s">
        <v>144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8" t="s">
        <v>80</v>
      </c>
      <c r="BK282" s="218">
        <f>ROUND(I282*H282,2)</f>
        <v>0</v>
      </c>
      <c r="BL282" s="18" t="s">
        <v>499</v>
      </c>
      <c r="BM282" s="217" t="s">
        <v>500</v>
      </c>
    </row>
    <row r="283" spans="1:51" s="13" customFormat="1" ht="12">
      <c r="A283" s="13"/>
      <c r="B283" s="219"/>
      <c r="C283" s="220"/>
      <c r="D283" s="221" t="s">
        <v>158</v>
      </c>
      <c r="E283" s="222" t="s">
        <v>19</v>
      </c>
      <c r="F283" s="223" t="s">
        <v>501</v>
      </c>
      <c r="G283" s="220"/>
      <c r="H283" s="222" t="s">
        <v>19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158</v>
      </c>
      <c r="AU283" s="229" t="s">
        <v>80</v>
      </c>
      <c r="AV283" s="13" t="s">
        <v>80</v>
      </c>
      <c r="AW283" s="13" t="s">
        <v>33</v>
      </c>
      <c r="AX283" s="13" t="s">
        <v>72</v>
      </c>
      <c r="AY283" s="229" t="s">
        <v>144</v>
      </c>
    </row>
    <row r="284" spans="1:51" s="13" customFormat="1" ht="12">
      <c r="A284" s="13"/>
      <c r="B284" s="219"/>
      <c r="C284" s="220"/>
      <c r="D284" s="221" t="s">
        <v>158</v>
      </c>
      <c r="E284" s="222" t="s">
        <v>19</v>
      </c>
      <c r="F284" s="223" t="s">
        <v>502</v>
      </c>
      <c r="G284" s="220"/>
      <c r="H284" s="222" t="s">
        <v>19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158</v>
      </c>
      <c r="AU284" s="229" t="s">
        <v>80</v>
      </c>
      <c r="AV284" s="13" t="s">
        <v>80</v>
      </c>
      <c r="AW284" s="13" t="s">
        <v>33</v>
      </c>
      <c r="AX284" s="13" t="s">
        <v>72</v>
      </c>
      <c r="AY284" s="229" t="s">
        <v>144</v>
      </c>
    </row>
    <row r="285" spans="1:51" s="14" customFormat="1" ht="12">
      <c r="A285" s="14"/>
      <c r="B285" s="230"/>
      <c r="C285" s="231"/>
      <c r="D285" s="221" t="s">
        <v>158</v>
      </c>
      <c r="E285" s="232" t="s">
        <v>19</v>
      </c>
      <c r="F285" s="233" t="s">
        <v>503</v>
      </c>
      <c r="G285" s="231"/>
      <c r="H285" s="234">
        <v>100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158</v>
      </c>
      <c r="AU285" s="240" t="s">
        <v>80</v>
      </c>
      <c r="AV285" s="14" t="s">
        <v>82</v>
      </c>
      <c r="AW285" s="14" t="s">
        <v>33</v>
      </c>
      <c r="AX285" s="14" t="s">
        <v>72</v>
      </c>
      <c r="AY285" s="240" t="s">
        <v>144</v>
      </c>
    </row>
    <row r="286" spans="1:51" s="13" customFormat="1" ht="12">
      <c r="A286" s="13"/>
      <c r="B286" s="219"/>
      <c r="C286" s="220"/>
      <c r="D286" s="221" t="s">
        <v>158</v>
      </c>
      <c r="E286" s="222" t="s">
        <v>19</v>
      </c>
      <c r="F286" s="223" t="s">
        <v>298</v>
      </c>
      <c r="G286" s="220"/>
      <c r="H286" s="222" t="s">
        <v>19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158</v>
      </c>
      <c r="AU286" s="229" t="s">
        <v>80</v>
      </c>
      <c r="AV286" s="13" t="s">
        <v>80</v>
      </c>
      <c r="AW286" s="13" t="s">
        <v>33</v>
      </c>
      <c r="AX286" s="13" t="s">
        <v>72</v>
      </c>
      <c r="AY286" s="229" t="s">
        <v>144</v>
      </c>
    </row>
    <row r="287" spans="1:51" s="13" customFormat="1" ht="12">
      <c r="A287" s="13"/>
      <c r="B287" s="219"/>
      <c r="C287" s="220"/>
      <c r="D287" s="221" t="s">
        <v>158</v>
      </c>
      <c r="E287" s="222" t="s">
        <v>19</v>
      </c>
      <c r="F287" s="223" t="s">
        <v>502</v>
      </c>
      <c r="G287" s="220"/>
      <c r="H287" s="222" t="s">
        <v>19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158</v>
      </c>
      <c r="AU287" s="229" t="s">
        <v>80</v>
      </c>
      <c r="AV287" s="13" t="s">
        <v>80</v>
      </c>
      <c r="AW287" s="13" t="s">
        <v>33</v>
      </c>
      <c r="AX287" s="13" t="s">
        <v>72</v>
      </c>
      <c r="AY287" s="229" t="s">
        <v>144</v>
      </c>
    </row>
    <row r="288" spans="1:51" s="14" customFormat="1" ht="12">
      <c r="A288" s="14"/>
      <c r="B288" s="230"/>
      <c r="C288" s="231"/>
      <c r="D288" s="221" t="s">
        <v>158</v>
      </c>
      <c r="E288" s="232" t="s">
        <v>19</v>
      </c>
      <c r="F288" s="233" t="s">
        <v>503</v>
      </c>
      <c r="G288" s="231"/>
      <c r="H288" s="234">
        <v>100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158</v>
      </c>
      <c r="AU288" s="240" t="s">
        <v>80</v>
      </c>
      <c r="AV288" s="14" t="s">
        <v>82</v>
      </c>
      <c r="AW288" s="14" t="s">
        <v>33</v>
      </c>
      <c r="AX288" s="14" t="s">
        <v>72</v>
      </c>
      <c r="AY288" s="240" t="s">
        <v>144</v>
      </c>
    </row>
    <row r="289" spans="1:51" s="15" customFormat="1" ht="12">
      <c r="A289" s="15"/>
      <c r="B289" s="255"/>
      <c r="C289" s="256"/>
      <c r="D289" s="221" t="s">
        <v>158</v>
      </c>
      <c r="E289" s="257" t="s">
        <v>19</v>
      </c>
      <c r="F289" s="258" t="s">
        <v>228</v>
      </c>
      <c r="G289" s="256"/>
      <c r="H289" s="259">
        <v>200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5" t="s">
        <v>158</v>
      </c>
      <c r="AU289" s="265" t="s">
        <v>80</v>
      </c>
      <c r="AV289" s="15" t="s">
        <v>150</v>
      </c>
      <c r="AW289" s="15" t="s">
        <v>33</v>
      </c>
      <c r="AX289" s="15" t="s">
        <v>80</v>
      </c>
      <c r="AY289" s="265" t="s">
        <v>144</v>
      </c>
    </row>
    <row r="290" spans="1:65" s="2" customFormat="1" ht="16.5" customHeight="1">
      <c r="A290" s="39"/>
      <c r="B290" s="40"/>
      <c r="C290" s="206" t="s">
        <v>504</v>
      </c>
      <c r="D290" s="206" t="s">
        <v>146</v>
      </c>
      <c r="E290" s="207" t="s">
        <v>505</v>
      </c>
      <c r="F290" s="208" t="s">
        <v>506</v>
      </c>
      <c r="G290" s="209" t="s">
        <v>498</v>
      </c>
      <c r="H290" s="210">
        <v>200</v>
      </c>
      <c r="I290" s="211"/>
      <c r="J290" s="212">
        <f>ROUND(I290*H290,2)</f>
        <v>0</v>
      </c>
      <c r="K290" s="208" t="s">
        <v>149</v>
      </c>
      <c r="L290" s="45"/>
      <c r="M290" s="213" t="s">
        <v>19</v>
      </c>
      <c r="N290" s="214" t="s">
        <v>43</v>
      </c>
      <c r="O290" s="85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7" t="s">
        <v>499</v>
      </c>
      <c r="AT290" s="217" t="s">
        <v>146</v>
      </c>
      <c r="AU290" s="217" t="s">
        <v>80</v>
      </c>
      <c r="AY290" s="18" t="s">
        <v>144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8" t="s">
        <v>80</v>
      </c>
      <c r="BK290" s="218">
        <f>ROUND(I290*H290,2)</f>
        <v>0</v>
      </c>
      <c r="BL290" s="18" t="s">
        <v>499</v>
      </c>
      <c r="BM290" s="217" t="s">
        <v>507</v>
      </c>
    </row>
    <row r="291" spans="1:51" s="13" customFormat="1" ht="12">
      <c r="A291" s="13"/>
      <c r="B291" s="219"/>
      <c r="C291" s="220"/>
      <c r="D291" s="221" t="s">
        <v>158</v>
      </c>
      <c r="E291" s="222" t="s">
        <v>19</v>
      </c>
      <c r="F291" s="223" t="s">
        <v>508</v>
      </c>
      <c r="G291" s="220"/>
      <c r="H291" s="222" t="s">
        <v>19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158</v>
      </c>
      <c r="AU291" s="229" t="s">
        <v>80</v>
      </c>
      <c r="AV291" s="13" t="s">
        <v>80</v>
      </c>
      <c r="AW291" s="13" t="s">
        <v>33</v>
      </c>
      <c r="AX291" s="13" t="s">
        <v>72</v>
      </c>
      <c r="AY291" s="229" t="s">
        <v>144</v>
      </c>
    </row>
    <row r="292" spans="1:51" s="13" customFormat="1" ht="12">
      <c r="A292" s="13"/>
      <c r="B292" s="219"/>
      <c r="C292" s="220"/>
      <c r="D292" s="221" t="s">
        <v>158</v>
      </c>
      <c r="E292" s="222" t="s">
        <v>19</v>
      </c>
      <c r="F292" s="223" t="s">
        <v>502</v>
      </c>
      <c r="G292" s="220"/>
      <c r="H292" s="222" t="s">
        <v>19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158</v>
      </c>
      <c r="AU292" s="229" t="s">
        <v>80</v>
      </c>
      <c r="AV292" s="13" t="s">
        <v>80</v>
      </c>
      <c r="AW292" s="13" t="s">
        <v>33</v>
      </c>
      <c r="AX292" s="13" t="s">
        <v>72</v>
      </c>
      <c r="AY292" s="229" t="s">
        <v>144</v>
      </c>
    </row>
    <row r="293" spans="1:51" s="14" customFormat="1" ht="12">
      <c r="A293" s="14"/>
      <c r="B293" s="230"/>
      <c r="C293" s="231"/>
      <c r="D293" s="221" t="s">
        <v>158</v>
      </c>
      <c r="E293" s="232" t="s">
        <v>19</v>
      </c>
      <c r="F293" s="233" t="s">
        <v>503</v>
      </c>
      <c r="G293" s="231"/>
      <c r="H293" s="234">
        <v>100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0" t="s">
        <v>158</v>
      </c>
      <c r="AU293" s="240" t="s">
        <v>80</v>
      </c>
      <c r="AV293" s="14" t="s">
        <v>82</v>
      </c>
      <c r="AW293" s="14" t="s">
        <v>33</v>
      </c>
      <c r="AX293" s="14" t="s">
        <v>72</v>
      </c>
      <c r="AY293" s="240" t="s">
        <v>144</v>
      </c>
    </row>
    <row r="294" spans="1:51" s="13" customFormat="1" ht="12">
      <c r="A294" s="13"/>
      <c r="B294" s="219"/>
      <c r="C294" s="220"/>
      <c r="D294" s="221" t="s">
        <v>158</v>
      </c>
      <c r="E294" s="222" t="s">
        <v>19</v>
      </c>
      <c r="F294" s="223" t="s">
        <v>298</v>
      </c>
      <c r="G294" s="220"/>
      <c r="H294" s="222" t="s">
        <v>19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158</v>
      </c>
      <c r="AU294" s="229" t="s">
        <v>80</v>
      </c>
      <c r="AV294" s="13" t="s">
        <v>80</v>
      </c>
      <c r="AW294" s="13" t="s">
        <v>33</v>
      </c>
      <c r="AX294" s="13" t="s">
        <v>72</v>
      </c>
      <c r="AY294" s="229" t="s">
        <v>144</v>
      </c>
    </row>
    <row r="295" spans="1:51" s="13" customFormat="1" ht="12">
      <c r="A295" s="13"/>
      <c r="B295" s="219"/>
      <c r="C295" s="220"/>
      <c r="D295" s="221" t="s">
        <v>158</v>
      </c>
      <c r="E295" s="222" t="s">
        <v>19</v>
      </c>
      <c r="F295" s="223" t="s">
        <v>502</v>
      </c>
      <c r="G295" s="220"/>
      <c r="H295" s="222" t="s">
        <v>19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158</v>
      </c>
      <c r="AU295" s="229" t="s">
        <v>80</v>
      </c>
      <c r="AV295" s="13" t="s">
        <v>80</v>
      </c>
      <c r="AW295" s="13" t="s">
        <v>33</v>
      </c>
      <c r="AX295" s="13" t="s">
        <v>72</v>
      </c>
      <c r="AY295" s="229" t="s">
        <v>144</v>
      </c>
    </row>
    <row r="296" spans="1:51" s="14" customFormat="1" ht="12">
      <c r="A296" s="14"/>
      <c r="B296" s="230"/>
      <c r="C296" s="231"/>
      <c r="D296" s="221" t="s">
        <v>158</v>
      </c>
      <c r="E296" s="232" t="s">
        <v>19</v>
      </c>
      <c r="F296" s="233" t="s">
        <v>503</v>
      </c>
      <c r="G296" s="231"/>
      <c r="H296" s="234">
        <v>100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0" t="s">
        <v>158</v>
      </c>
      <c r="AU296" s="240" t="s">
        <v>80</v>
      </c>
      <c r="AV296" s="14" t="s">
        <v>82</v>
      </c>
      <c r="AW296" s="14" t="s">
        <v>33</v>
      </c>
      <c r="AX296" s="14" t="s">
        <v>72</v>
      </c>
      <c r="AY296" s="240" t="s">
        <v>144</v>
      </c>
    </row>
    <row r="297" spans="1:51" s="15" customFormat="1" ht="12">
      <c r="A297" s="15"/>
      <c r="B297" s="255"/>
      <c r="C297" s="256"/>
      <c r="D297" s="221" t="s">
        <v>158</v>
      </c>
      <c r="E297" s="257" t="s">
        <v>19</v>
      </c>
      <c r="F297" s="258" t="s">
        <v>228</v>
      </c>
      <c r="G297" s="256"/>
      <c r="H297" s="259">
        <v>200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5" t="s">
        <v>158</v>
      </c>
      <c r="AU297" s="265" t="s">
        <v>80</v>
      </c>
      <c r="AV297" s="15" t="s">
        <v>150</v>
      </c>
      <c r="AW297" s="15" t="s">
        <v>33</v>
      </c>
      <c r="AX297" s="15" t="s">
        <v>80</v>
      </c>
      <c r="AY297" s="265" t="s">
        <v>144</v>
      </c>
    </row>
    <row r="298" spans="1:65" s="2" customFormat="1" ht="16.5" customHeight="1">
      <c r="A298" s="39"/>
      <c r="B298" s="40"/>
      <c r="C298" s="206" t="s">
        <v>509</v>
      </c>
      <c r="D298" s="206" t="s">
        <v>146</v>
      </c>
      <c r="E298" s="207" t="s">
        <v>510</v>
      </c>
      <c r="F298" s="208" t="s">
        <v>511</v>
      </c>
      <c r="G298" s="209" t="s">
        <v>498</v>
      </c>
      <c r="H298" s="210">
        <v>200</v>
      </c>
      <c r="I298" s="211"/>
      <c r="J298" s="212">
        <f>ROUND(I298*H298,2)</f>
        <v>0</v>
      </c>
      <c r="K298" s="208" t="s">
        <v>149</v>
      </c>
      <c r="L298" s="45"/>
      <c r="M298" s="213" t="s">
        <v>19</v>
      </c>
      <c r="N298" s="214" t="s">
        <v>43</v>
      </c>
      <c r="O298" s="85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7" t="s">
        <v>499</v>
      </c>
      <c r="AT298" s="217" t="s">
        <v>146</v>
      </c>
      <c r="AU298" s="217" t="s">
        <v>80</v>
      </c>
      <c r="AY298" s="18" t="s">
        <v>144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80</v>
      </c>
      <c r="BK298" s="218">
        <f>ROUND(I298*H298,2)</f>
        <v>0</v>
      </c>
      <c r="BL298" s="18" t="s">
        <v>499</v>
      </c>
      <c r="BM298" s="217" t="s">
        <v>512</v>
      </c>
    </row>
    <row r="299" spans="1:51" s="13" customFormat="1" ht="12">
      <c r="A299" s="13"/>
      <c r="B299" s="219"/>
      <c r="C299" s="220"/>
      <c r="D299" s="221" t="s">
        <v>158</v>
      </c>
      <c r="E299" s="222" t="s">
        <v>19</v>
      </c>
      <c r="F299" s="223" t="s">
        <v>508</v>
      </c>
      <c r="G299" s="220"/>
      <c r="H299" s="222" t="s">
        <v>19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9" t="s">
        <v>158</v>
      </c>
      <c r="AU299" s="229" t="s">
        <v>80</v>
      </c>
      <c r="AV299" s="13" t="s">
        <v>80</v>
      </c>
      <c r="AW299" s="13" t="s">
        <v>33</v>
      </c>
      <c r="AX299" s="13" t="s">
        <v>72</v>
      </c>
      <c r="AY299" s="229" t="s">
        <v>144</v>
      </c>
    </row>
    <row r="300" spans="1:51" s="13" customFormat="1" ht="12">
      <c r="A300" s="13"/>
      <c r="B300" s="219"/>
      <c r="C300" s="220"/>
      <c r="D300" s="221" t="s">
        <v>158</v>
      </c>
      <c r="E300" s="222" t="s">
        <v>19</v>
      </c>
      <c r="F300" s="223" t="s">
        <v>502</v>
      </c>
      <c r="G300" s="220"/>
      <c r="H300" s="222" t="s">
        <v>19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158</v>
      </c>
      <c r="AU300" s="229" t="s">
        <v>80</v>
      </c>
      <c r="AV300" s="13" t="s">
        <v>80</v>
      </c>
      <c r="AW300" s="13" t="s">
        <v>33</v>
      </c>
      <c r="AX300" s="13" t="s">
        <v>72</v>
      </c>
      <c r="AY300" s="229" t="s">
        <v>144</v>
      </c>
    </row>
    <row r="301" spans="1:51" s="14" customFormat="1" ht="12">
      <c r="A301" s="14"/>
      <c r="B301" s="230"/>
      <c r="C301" s="231"/>
      <c r="D301" s="221" t="s">
        <v>158</v>
      </c>
      <c r="E301" s="232" t="s">
        <v>19</v>
      </c>
      <c r="F301" s="233" t="s">
        <v>503</v>
      </c>
      <c r="G301" s="231"/>
      <c r="H301" s="234">
        <v>100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0" t="s">
        <v>158</v>
      </c>
      <c r="AU301" s="240" t="s">
        <v>80</v>
      </c>
      <c r="AV301" s="14" t="s">
        <v>82</v>
      </c>
      <c r="AW301" s="14" t="s">
        <v>33</v>
      </c>
      <c r="AX301" s="14" t="s">
        <v>72</v>
      </c>
      <c r="AY301" s="240" t="s">
        <v>144</v>
      </c>
    </row>
    <row r="302" spans="1:51" s="13" customFormat="1" ht="12">
      <c r="A302" s="13"/>
      <c r="B302" s="219"/>
      <c r="C302" s="220"/>
      <c r="D302" s="221" t="s">
        <v>158</v>
      </c>
      <c r="E302" s="222" t="s">
        <v>19</v>
      </c>
      <c r="F302" s="223" t="s">
        <v>298</v>
      </c>
      <c r="G302" s="220"/>
      <c r="H302" s="222" t="s">
        <v>19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158</v>
      </c>
      <c r="AU302" s="229" t="s">
        <v>80</v>
      </c>
      <c r="AV302" s="13" t="s">
        <v>80</v>
      </c>
      <c r="AW302" s="13" t="s">
        <v>33</v>
      </c>
      <c r="AX302" s="13" t="s">
        <v>72</v>
      </c>
      <c r="AY302" s="229" t="s">
        <v>144</v>
      </c>
    </row>
    <row r="303" spans="1:51" s="13" customFormat="1" ht="12">
      <c r="A303" s="13"/>
      <c r="B303" s="219"/>
      <c r="C303" s="220"/>
      <c r="D303" s="221" t="s">
        <v>158</v>
      </c>
      <c r="E303" s="222" t="s">
        <v>19</v>
      </c>
      <c r="F303" s="223" t="s">
        <v>502</v>
      </c>
      <c r="G303" s="220"/>
      <c r="H303" s="222" t="s">
        <v>19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158</v>
      </c>
      <c r="AU303" s="229" t="s">
        <v>80</v>
      </c>
      <c r="AV303" s="13" t="s">
        <v>80</v>
      </c>
      <c r="AW303" s="13" t="s">
        <v>33</v>
      </c>
      <c r="AX303" s="13" t="s">
        <v>72</v>
      </c>
      <c r="AY303" s="229" t="s">
        <v>144</v>
      </c>
    </row>
    <row r="304" spans="1:51" s="14" customFormat="1" ht="12">
      <c r="A304" s="14"/>
      <c r="B304" s="230"/>
      <c r="C304" s="231"/>
      <c r="D304" s="221" t="s">
        <v>158</v>
      </c>
      <c r="E304" s="232" t="s">
        <v>19</v>
      </c>
      <c r="F304" s="233" t="s">
        <v>503</v>
      </c>
      <c r="G304" s="231"/>
      <c r="H304" s="234">
        <v>100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0" t="s">
        <v>158</v>
      </c>
      <c r="AU304" s="240" t="s">
        <v>80</v>
      </c>
      <c r="AV304" s="14" t="s">
        <v>82</v>
      </c>
      <c r="AW304" s="14" t="s">
        <v>33</v>
      </c>
      <c r="AX304" s="14" t="s">
        <v>72</v>
      </c>
      <c r="AY304" s="240" t="s">
        <v>144</v>
      </c>
    </row>
    <row r="305" spans="1:51" s="15" customFormat="1" ht="12">
      <c r="A305" s="15"/>
      <c r="B305" s="255"/>
      <c r="C305" s="256"/>
      <c r="D305" s="221" t="s">
        <v>158</v>
      </c>
      <c r="E305" s="257" t="s">
        <v>19</v>
      </c>
      <c r="F305" s="258" t="s">
        <v>228</v>
      </c>
      <c r="G305" s="256"/>
      <c r="H305" s="259">
        <v>200</v>
      </c>
      <c r="I305" s="260"/>
      <c r="J305" s="256"/>
      <c r="K305" s="256"/>
      <c r="L305" s="261"/>
      <c r="M305" s="268"/>
      <c r="N305" s="269"/>
      <c r="O305" s="269"/>
      <c r="P305" s="269"/>
      <c r="Q305" s="269"/>
      <c r="R305" s="269"/>
      <c r="S305" s="269"/>
      <c r="T305" s="270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5" t="s">
        <v>158</v>
      </c>
      <c r="AU305" s="265" t="s">
        <v>80</v>
      </c>
      <c r="AV305" s="15" t="s">
        <v>150</v>
      </c>
      <c r="AW305" s="15" t="s">
        <v>33</v>
      </c>
      <c r="AX305" s="15" t="s">
        <v>80</v>
      </c>
      <c r="AY305" s="265" t="s">
        <v>144</v>
      </c>
    </row>
    <row r="306" spans="1:31" s="2" customFormat="1" ht="6.95" customHeight="1">
      <c r="A306" s="39"/>
      <c r="B306" s="60"/>
      <c r="C306" s="61"/>
      <c r="D306" s="61"/>
      <c r="E306" s="61"/>
      <c r="F306" s="61"/>
      <c r="G306" s="61"/>
      <c r="H306" s="61"/>
      <c r="I306" s="61"/>
      <c r="J306" s="61"/>
      <c r="K306" s="61"/>
      <c r="L306" s="45"/>
      <c r="M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</sheetData>
  <sheetProtection password="CC35" sheet="1" objects="1" scenarios="1" formatColumns="0" formatRows="0" autoFilter="0"/>
  <autoFilter ref="C87:K30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171" r:id="rId1" display="https://podminky.urs.cz/item/CS_URS_2023_01/577134141"/>
    <hyperlink ref="F217" r:id="rId2" display="https://podminky.urs.cz/item/CS_URS_2023_01/91233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29" t="s">
        <v>513</v>
      </c>
      <c r="BA2" s="129" t="s">
        <v>514</v>
      </c>
      <c r="BB2" s="129" t="s">
        <v>110</v>
      </c>
      <c r="BC2" s="129" t="s">
        <v>178</v>
      </c>
      <c r="BD2" s="12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</row>
    <row r="4" spans="2:46" s="1" customFormat="1" ht="24.95" customHeight="1">
      <c r="B4" s="21"/>
      <c r="D4" s="132" t="s">
        <v>98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III/11447 - KŘIŽOVATKA S III/11447 A – KŘIŽOVATKA S III/11438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515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20. 3. 2021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ROUND(J81,2)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ROUND((SUM(BE81:BE131)),2)</f>
        <v>0</v>
      </c>
      <c r="G33" s="39"/>
      <c r="H33" s="39"/>
      <c r="I33" s="150">
        <v>0.21</v>
      </c>
      <c r="J33" s="149">
        <f>ROUND(((SUM(BE81:BE131))*I33),2)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44</v>
      </c>
      <c r="F34" s="149">
        <f>ROUND((SUM(BF81:BF131)),2)</f>
        <v>0</v>
      </c>
      <c r="G34" s="39"/>
      <c r="H34" s="39"/>
      <c r="I34" s="150">
        <v>0.15</v>
      </c>
      <c r="J34" s="149">
        <f>ROUND(((SUM(BF81:BF131))*I34),2)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45</v>
      </c>
      <c r="F35" s="149">
        <f>ROUND((SUM(BG81:BG131)),2)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46</v>
      </c>
      <c r="F36" s="149">
        <f>ROUND((SUM(BH81:BH131)),2)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47</v>
      </c>
      <c r="F37" s="149">
        <f>ROUND((SUM(BI81:BI131)),2)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116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III/11447 - KŘIŽOVATKA S III/11447 A – KŘIŽOVATKA S III/11438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ZRN2 - DOPRAVNÍ ZNAČENÍ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KU NEVEKLOV, ZDERADICE</v>
      </c>
      <c r="G52" s="41"/>
      <c r="H52" s="41"/>
      <c r="I52" s="33" t="s">
        <v>23</v>
      </c>
      <c r="J52" s="73" t="str">
        <f>IF(J12="","",J12)</f>
        <v>20. 3. 2021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KSUS PRAHA 5 SMÍCHOV</v>
      </c>
      <c r="G54" s="41"/>
      <c r="H54" s="41"/>
      <c r="I54" s="33" t="s">
        <v>31</v>
      </c>
      <c r="J54" s="37" t="str">
        <f>E21</f>
        <v>NE2D PROJEKT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 VLADIMÍR PLHÁK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119</v>
      </c>
    </row>
    <row r="60" spans="1:31" s="9" customFormat="1" ht="24.95" customHeight="1">
      <c r="A60" s="9"/>
      <c r="B60" s="167"/>
      <c r="C60" s="168"/>
      <c r="D60" s="169" t="s">
        <v>120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125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129</v>
      </c>
      <c r="D68" s="41"/>
      <c r="E68" s="41"/>
      <c r="F68" s="41"/>
      <c r="G68" s="41"/>
      <c r="H68" s="41"/>
      <c r="I68" s="41"/>
      <c r="J68" s="41"/>
      <c r="K68" s="4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2" t="str">
        <f>E7</f>
        <v>III/11447 - KŘIŽOVATKA S III/11447 A – KŘIŽOVATKA S III/11438</v>
      </c>
      <c r="F71" s="33"/>
      <c r="G71" s="33"/>
      <c r="H71" s="33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111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ZRN2 - DOPRAVNÍ ZNAČENÍ</v>
      </c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KU NEVEKLOV, ZDERADICE</v>
      </c>
      <c r="G75" s="41"/>
      <c r="H75" s="41"/>
      <c r="I75" s="33" t="s">
        <v>23</v>
      </c>
      <c r="J75" s="73" t="str">
        <f>IF(J12="","",J12)</f>
        <v>20. 3. 2021</v>
      </c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KSUS PRAHA 5 SMÍCHOV</v>
      </c>
      <c r="G77" s="41"/>
      <c r="H77" s="41"/>
      <c r="I77" s="33" t="s">
        <v>31</v>
      </c>
      <c r="J77" s="37" t="str">
        <f>E21</f>
        <v>NE2D PROJEKT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>ING VLADIMÍR PLHÁK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9"/>
      <c r="B80" s="180"/>
      <c r="C80" s="181" t="s">
        <v>130</v>
      </c>
      <c r="D80" s="182" t="s">
        <v>57</v>
      </c>
      <c r="E80" s="182" t="s">
        <v>53</v>
      </c>
      <c r="F80" s="182" t="s">
        <v>54</v>
      </c>
      <c r="G80" s="182" t="s">
        <v>131</v>
      </c>
      <c r="H80" s="182" t="s">
        <v>132</v>
      </c>
      <c r="I80" s="182" t="s">
        <v>133</v>
      </c>
      <c r="J80" s="182" t="s">
        <v>118</v>
      </c>
      <c r="K80" s="183" t="s">
        <v>134</v>
      </c>
      <c r="L80" s="184"/>
      <c r="M80" s="93" t="s">
        <v>19</v>
      </c>
      <c r="N80" s="94" t="s">
        <v>42</v>
      </c>
      <c r="O80" s="94" t="s">
        <v>135</v>
      </c>
      <c r="P80" s="94" t="s">
        <v>136</v>
      </c>
      <c r="Q80" s="94" t="s">
        <v>137</v>
      </c>
      <c r="R80" s="94" t="s">
        <v>138</v>
      </c>
      <c r="S80" s="94" t="s">
        <v>139</v>
      </c>
      <c r="T80" s="95" t="s">
        <v>140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39"/>
      <c r="B81" s="40"/>
      <c r="C81" s="100" t="s">
        <v>141</v>
      </c>
      <c r="D81" s="41"/>
      <c r="E81" s="41"/>
      <c r="F81" s="41"/>
      <c r="G81" s="41"/>
      <c r="H81" s="41"/>
      <c r="I81" s="41"/>
      <c r="J81" s="185">
        <f>BK81</f>
        <v>0</v>
      </c>
      <c r="K81" s="41"/>
      <c r="L81" s="45"/>
      <c r="M81" s="96"/>
      <c r="N81" s="186"/>
      <c r="O81" s="97"/>
      <c r="P81" s="187">
        <f>P82</f>
        <v>0</v>
      </c>
      <c r="Q81" s="97"/>
      <c r="R81" s="187">
        <f>R82</f>
        <v>2.65245</v>
      </c>
      <c r="S81" s="97"/>
      <c r="T81" s="188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71</v>
      </c>
      <c r="AU81" s="18" t="s">
        <v>119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142</v>
      </c>
      <c r="F82" s="193" t="s">
        <v>143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2.65245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80</v>
      </c>
      <c r="AT82" s="202" t="s">
        <v>71</v>
      </c>
      <c r="AU82" s="202" t="s">
        <v>72</v>
      </c>
      <c r="AY82" s="201" t="s">
        <v>144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184</v>
      </c>
      <c r="F83" s="204" t="s">
        <v>332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SUM(P84:P131)</f>
        <v>0</v>
      </c>
      <c r="Q83" s="198"/>
      <c r="R83" s="199">
        <f>SUM(R84:R131)</f>
        <v>2.65245</v>
      </c>
      <c r="S83" s="198"/>
      <c r="T83" s="200">
        <f>SUM(T84:T131)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80</v>
      </c>
      <c r="AT83" s="202" t="s">
        <v>71</v>
      </c>
      <c r="AU83" s="202" t="s">
        <v>80</v>
      </c>
      <c r="AY83" s="201" t="s">
        <v>144</v>
      </c>
      <c r="BK83" s="203">
        <f>SUM(BK84:BK131)</f>
        <v>0</v>
      </c>
    </row>
    <row r="84" spans="1:65" s="2" customFormat="1" ht="21.75" customHeight="1">
      <c r="A84" s="39"/>
      <c r="B84" s="40"/>
      <c r="C84" s="206" t="s">
        <v>80</v>
      </c>
      <c r="D84" s="206" t="s">
        <v>146</v>
      </c>
      <c r="E84" s="207" t="s">
        <v>355</v>
      </c>
      <c r="F84" s="208" t="s">
        <v>356</v>
      </c>
      <c r="G84" s="209" t="s">
        <v>110</v>
      </c>
      <c r="H84" s="210">
        <v>186</v>
      </c>
      <c r="I84" s="211"/>
      <c r="J84" s="212">
        <f>ROUND(I84*H84,2)</f>
        <v>0</v>
      </c>
      <c r="K84" s="208" t="s">
        <v>149</v>
      </c>
      <c r="L84" s="45"/>
      <c r="M84" s="213" t="s">
        <v>19</v>
      </c>
      <c r="N84" s="214" t="s">
        <v>43</v>
      </c>
      <c r="O84" s="85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7" t="s">
        <v>150</v>
      </c>
      <c r="AT84" s="217" t="s">
        <v>146</v>
      </c>
      <c r="AU84" s="217" t="s">
        <v>82</v>
      </c>
      <c r="AY84" s="18" t="s">
        <v>144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8" t="s">
        <v>80</v>
      </c>
      <c r="BK84" s="218">
        <f>ROUND(I84*H84,2)</f>
        <v>0</v>
      </c>
      <c r="BL84" s="18" t="s">
        <v>150</v>
      </c>
      <c r="BM84" s="217" t="s">
        <v>516</v>
      </c>
    </row>
    <row r="85" spans="1:51" s="14" customFormat="1" ht="12">
      <c r="A85" s="14"/>
      <c r="B85" s="230"/>
      <c r="C85" s="231"/>
      <c r="D85" s="221" t="s">
        <v>158</v>
      </c>
      <c r="E85" s="232" t="s">
        <v>19</v>
      </c>
      <c r="F85" s="233" t="s">
        <v>358</v>
      </c>
      <c r="G85" s="231"/>
      <c r="H85" s="234">
        <v>186</v>
      </c>
      <c r="I85" s="235"/>
      <c r="J85" s="231"/>
      <c r="K85" s="231"/>
      <c r="L85" s="236"/>
      <c r="M85" s="237"/>
      <c r="N85" s="238"/>
      <c r="O85" s="238"/>
      <c r="P85" s="238"/>
      <c r="Q85" s="238"/>
      <c r="R85" s="238"/>
      <c r="S85" s="238"/>
      <c r="T85" s="239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0" t="s">
        <v>158</v>
      </c>
      <c r="AU85" s="240" t="s">
        <v>82</v>
      </c>
      <c r="AV85" s="14" t="s">
        <v>82</v>
      </c>
      <c r="AW85" s="14" t="s">
        <v>33</v>
      </c>
      <c r="AX85" s="14" t="s">
        <v>80</v>
      </c>
      <c r="AY85" s="240" t="s">
        <v>144</v>
      </c>
    </row>
    <row r="86" spans="1:65" s="2" customFormat="1" ht="16.5" customHeight="1">
      <c r="A86" s="39"/>
      <c r="B86" s="40"/>
      <c r="C86" s="241" t="s">
        <v>82</v>
      </c>
      <c r="D86" s="241" t="s">
        <v>185</v>
      </c>
      <c r="E86" s="242" t="s">
        <v>360</v>
      </c>
      <c r="F86" s="243" t="s">
        <v>361</v>
      </c>
      <c r="G86" s="244" t="s">
        <v>110</v>
      </c>
      <c r="H86" s="245">
        <v>186</v>
      </c>
      <c r="I86" s="246"/>
      <c r="J86" s="247">
        <f>ROUND(I86*H86,2)</f>
        <v>0</v>
      </c>
      <c r="K86" s="243" t="s">
        <v>149</v>
      </c>
      <c r="L86" s="248"/>
      <c r="M86" s="249" t="s">
        <v>19</v>
      </c>
      <c r="N86" s="250" t="s">
        <v>43</v>
      </c>
      <c r="O86" s="85"/>
      <c r="P86" s="215">
        <f>O86*H86</f>
        <v>0</v>
      </c>
      <c r="Q86" s="215">
        <v>0.0021</v>
      </c>
      <c r="R86" s="215">
        <f>Q86*H86</f>
        <v>0.3906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178</v>
      </c>
      <c r="AT86" s="217" t="s">
        <v>185</v>
      </c>
      <c r="AU86" s="217" t="s">
        <v>82</v>
      </c>
      <c r="AY86" s="18" t="s">
        <v>144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80</v>
      </c>
      <c r="BK86" s="218">
        <f>ROUND(I86*H86,2)</f>
        <v>0</v>
      </c>
      <c r="BL86" s="18" t="s">
        <v>150</v>
      </c>
      <c r="BM86" s="217" t="s">
        <v>517</v>
      </c>
    </row>
    <row r="87" spans="1:51" s="14" customFormat="1" ht="12">
      <c r="A87" s="14"/>
      <c r="B87" s="230"/>
      <c r="C87" s="231"/>
      <c r="D87" s="221" t="s">
        <v>158</v>
      </c>
      <c r="E87" s="232" t="s">
        <v>19</v>
      </c>
      <c r="F87" s="233" t="s">
        <v>518</v>
      </c>
      <c r="G87" s="231"/>
      <c r="H87" s="234">
        <v>154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158</v>
      </c>
      <c r="AU87" s="240" t="s">
        <v>82</v>
      </c>
      <c r="AV87" s="14" t="s">
        <v>82</v>
      </c>
      <c r="AW87" s="14" t="s">
        <v>33</v>
      </c>
      <c r="AX87" s="14" t="s">
        <v>72</v>
      </c>
      <c r="AY87" s="240" t="s">
        <v>144</v>
      </c>
    </row>
    <row r="88" spans="1:51" s="14" customFormat="1" ht="12">
      <c r="A88" s="14"/>
      <c r="B88" s="230"/>
      <c r="C88" s="231"/>
      <c r="D88" s="221" t="s">
        <v>158</v>
      </c>
      <c r="E88" s="232" t="s">
        <v>19</v>
      </c>
      <c r="F88" s="233" t="s">
        <v>519</v>
      </c>
      <c r="G88" s="231"/>
      <c r="H88" s="234">
        <v>32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158</v>
      </c>
      <c r="AU88" s="240" t="s">
        <v>82</v>
      </c>
      <c r="AV88" s="14" t="s">
        <v>82</v>
      </c>
      <c r="AW88" s="14" t="s">
        <v>33</v>
      </c>
      <c r="AX88" s="14" t="s">
        <v>72</v>
      </c>
      <c r="AY88" s="240" t="s">
        <v>144</v>
      </c>
    </row>
    <row r="89" spans="1:51" s="15" customFormat="1" ht="12">
      <c r="A89" s="15"/>
      <c r="B89" s="255"/>
      <c r="C89" s="256"/>
      <c r="D89" s="221" t="s">
        <v>158</v>
      </c>
      <c r="E89" s="257" t="s">
        <v>19</v>
      </c>
      <c r="F89" s="258" t="s">
        <v>228</v>
      </c>
      <c r="G89" s="256"/>
      <c r="H89" s="259">
        <v>186</v>
      </c>
      <c r="I89" s="260"/>
      <c r="J89" s="256"/>
      <c r="K89" s="256"/>
      <c r="L89" s="261"/>
      <c r="M89" s="262"/>
      <c r="N89" s="263"/>
      <c r="O89" s="263"/>
      <c r="P89" s="263"/>
      <c r="Q89" s="263"/>
      <c r="R89" s="263"/>
      <c r="S89" s="263"/>
      <c r="T89" s="26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5" t="s">
        <v>158</v>
      </c>
      <c r="AU89" s="265" t="s">
        <v>82</v>
      </c>
      <c r="AV89" s="15" t="s">
        <v>150</v>
      </c>
      <c r="AW89" s="15" t="s">
        <v>33</v>
      </c>
      <c r="AX89" s="15" t="s">
        <v>80</v>
      </c>
      <c r="AY89" s="265" t="s">
        <v>144</v>
      </c>
    </row>
    <row r="90" spans="1:65" s="2" customFormat="1" ht="16.5" customHeight="1">
      <c r="A90" s="39"/>
      <c r="B90" s="40"/>
      <c r="C90" s="206" t="s">
        <v>93</v>
      </c>
      <c r="D90" s="206" t="s">
        <v>146</v>
      </c>
      <c r="E90" s="207" t="s">
        <v>520</v>
      </c>
      <c r="F90" s="208" t="s">
        <v>521</v>
      </c>
      <c r="G90" s="209" t="s">
        <v>110</v>
      </c>
      <c r="H90" s="210">
        <v>86</v>
      </c>
      <c r="I90" s="211"/>
      <c r="J90" s="212">
        <f>ROUND(I90*H90,2)</f>
        <v>0</v>
      </c>
      <c r="K90" s="208" t="s">
        <v>149</v>
      </c>
      <c r="L90" s="45"/>
      <c r="M90" s="213" t="s">
        <v>19</v>
      </c>
      <c r="N90" s="214" t="s">
        <v>43</v>
      </c>
      <c r="O90" s="85"/>
      <c r="P90" s="215">
        <f>O90*H90</f>
        <v>0</v>
      </c>
      <c r="Q90" s="215">
        <v>0.00018</v>
      </c>
      <c r="R90" s="215">
        <f>Q90*H90</f>
        <v>0.01548</v>
      </c>
      <c r="S90" s="215">
        <v>0</v>
      </c>
      <c r="T90" s="21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7" t="s">
        <v>150</v>
      </c>
      <c r="AT90" s="217" t="s">
        <v>146</v>
      </c>
      <c r="AU90" s="217" t="s">
        <v>82</v>
      </c>
      <c r="AY90" s="18" t="s">
        <v>144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80</v>
      </c>
      <c r="BK90" s="218">
        <f>ROUND(I90*H90,2)</f>
        <v>0</v>
      </c>
      <c r="BL90" s="18" t="s">
        <v>150</v>
      </c>
      <c r="BM90" s="217" t="s">
        <v>522</v>
      </c>
    </row>
    <row r="91" spans="1:65" s="2" customFormat="1" ht="16.5" customHeight="1">
      <c r="A91" s="39"/>
      <c r="B91" s="40"/>
      <c r="C91" s="241" t="s">
        <v>150</v>
      </c>
      <c r="D91" s="241" t="s">
        <v>185</v>
      </c>
      <c r="E91" s="242" t="s">
        <v>523</v>
      </c>
      <c r="F91" s="243" t="s">
        <v>524</v>
      </c>
      <c r="G91" s="244" t="s">
        <v>110</v>
      </c>
      <c r="H91" s="245">
        <v>86</v>
      </c>
      <c r="I91" s="246"/>
      <c r="J91" s="247">
        <f>ROUND(I91*H91,2)</f>
        <v>0</v>
      </c>
      <c r="K91" s="243" t="s">
        <v>149</v>
      </c>
      <c r="L91" s="248"/>
      <c r="M91" s="249" t="s">
        <v>19</v>
      </c>
      <c r="N91" s="250" t="s">
        <v>43</v>
      </c>
      <c r="O91" s="85"/>
      <c r="P91" s="215">
        <f>O91*H91</f>
        <v>0</v>
      </c>
      <c r="Q91" s="215">
        <v>0.0004</v>
      </c>
      <c r="R91" s="215">
        <f>Q91*H91</f>
        <v>0.0344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178</v>
      </c>
      <c r="AT91" s="217" t="s">
        <v>185</v>
      </c>
      <c r="AU91" s="217" t="s">
        <v>82</v>
      </c>
      <c r="AY91" s="18" t="s">
        <v>144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80</v>
      </c>
      <c r="BK91" s="218">
        <f>ROUND(I91*H91,2)</f>
        <v>0</v>
      </c>
      <c r="BL91" s="18" t="s">
        <v>150</v>
      </c>
      <c r="BM91" s="217" t="s">
        <v>525</v>
      </c>
    </row>
    <row r="92" spans="1:65" s="2" customFormat="1" ht="16.5" customHeight="1">
      <c r="A92" s="39"/>
      <c r="B92" s="40"/>
      <c r="C92" s="206" t="s">
        <v>165</v>
      </c>
      <c r="D92" s="206" t="s">
        <v>146</v>
      </c>
      <c r="E92" s="207" t="s">
        <v>526</v>
      </c>
      <c r="F92" s="208" t="s">
        <v>527</v>
      </c>
      <c r="G92" s="209" t="s">
        <v>110</v>
      </c>
      <c r="H92" s="210">
        <v>8</v>
      </c>
      <c r="I92" s="211"/>
      <c r="J92" s="212">
        <f>ROUND(I92*H92,2)</f>
        <v>0</v>
      </c>
      <c r="K92" s="208" t="s">
        <v>19</v>
      </c>
      <c r="L92" s="45"/>
      <c r="M92" s="213" t="s">
        <v>19</v>
      </c>
      <c r="N92" s="214" t="s">
        <v>43</v>
      </c>
      <c r="O92" s="85"/>
      <c r="P92" s="215">
        <f>O92*H92</f>
        <v>0</v>
      </c>
      <c r="Q92" s="215">
        <v>0.10941</v>
      </c>
      <c r="R92" s="215">
        <f>Q92*H92</f>
        <v>0.87528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150</v>
      </c>
      <c r="AT92" s="217" t="s">
        <v>146</v>
      </c>
      <c r="AU92" s="217" t="s">
        <v>82</v>
      </c>
      <c r="AY92" s="18" t="s">
        <v>144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80</v>
      </c>
      <c r="BK92" s="218">
        <f>ROUND(I92*H92,2)</f>
        <v>0</v>
      </c>
      <c r="BL92" s="18" t="s">
        <v>150</v>
      </c>
      <c r="BM92" s="217" t="s">
        <v>528</v>
      </c>
    </row>
    <row r="93" spans="1:51" s="14" customFormat="1" ht="12">
      <c r="A93" s="14"/>
      <c r="B93" s="230"/>
      <c r="C93" s="231"/>
      <c r="D93" s="221" t="s">
        <v>158</v>
      </c>
      <c r="E93" s="232" t="s">
        <v>19</v>
      </c>
      <c r="F93" s="233" t="s">
        <v>529</v>
      </c>
      <c r="G93" s="231"/>
      <c r="H93" s="234">
        <v>2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158</v>
      </c>
      <c r="AU93" s="240" t="s">
        <v>82</v>
      </c>
      <c r="AV93" s="14" t="s">
        <v>82</v>
      </c>
      <c r="AW93" s="14" t="s">
        <v>33</v>
      </c>
      <c r="AX93" s="14" t="s">
        <v>72</v>
      </c>
      <c r="AY93" s="240" t="s">
        <v>144</v>
      </c>
    </row>
    <row r="94" spans="1:51" s="14" customFormat="1" ht="12">
      <c r="A94" s="14"/>
      <c r="B94" s="230"/>
      <c r="C94" s="231"/>
      <c r="D94" s="221" t="s">
        <v>158</v>
      </c>
      <c r="E94" s="232" t="s">
        <v>19</v>
      </c>
      <c r="F94" s="233" t="s">
        <v>530</v>
      </c>
      <c r="G94" s="231"/>
      <c r="H94" s="234">
        <v>6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158</v>
      </c>
      <c r="AU94" s="240" t="s">
        <v>82</v>
      </c>
      <c r="AV94" s="14" t="s">
        <v>82</v>
      </c>
      <c r="AW94" s="14" t="s">
        <v>33</v>
      </c>
      <c r="AX94" s="14" t="s">
        <v>72</v>
      </c>
      <c r="AY94" s="240" t="s">
        <v>144</v>
      </c>
    </row>
    <row r="95" spans="1:51" s="15" customFormat="1" ht="12">
      <c r="A95" s="15"/>
      <c r="B95" s="255"/>
      <c r="C95" s="256"/>
      <c r="D95" s="221" t="s">
        <v>158</v>
      </c>
      <c r="E95" s="257" t="s">
        <v>513</v>
      </c>
      <c r="F95" s="258" t="s">
        <v>228</v>
      </c>
      <c r="G95" s="256"/>
      <c r="H95" s="259">
        <v>8</v>
      </c>
      <c r="I95" s="260"/>
      <c r="J95" s="256"/>
      <c r="K95" s="256"/>
      <c r="L95" s="261"/>
      <c r="M95" s="262"/>
      <c r="N95" s="263"/>
      <c r="O95" s="263"/>
      <c r="P95" s="263"/>
      <c r="Q95" s="263"/>
      <c r="R95" s="263"/>
      <c r="S95" s="263"/>
      <c r="T95" s="26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5" t="s">
        <v>158</v>
      </c>
      <c r="AU95" s="265" t="s">
        <v>82</v>
      </c>
      <c r="AV95" s="15" t="s">
        <v>150</v>
      </c>
      <c r="AW95" s="15" t="s">
        <v>33</v>
      </c>
      <c r="AX95" s="15" t="s">
        <v>80</v>
      </c>
      <c r="AY95" s="265" t="s">
        <v>144</v>
      </c>
    </row>
    <row r="96" spans="1:65" s="2" customFormat="1" ht="16.5" customHeight="1">
      <c r="A96" s="39"/>
      <c r="B96" s="40"/>
      <c r="C96" s="241" t="s">
        <v>92</v>
      </c>
      <c r="D96" s="241" t="s">
        <v>185</v>
      </c>
      <c r="E96" s="242" t="s">
        <v>531</v>
      </c>
      <c r="F96" s="243" t="s">
        <v>532</v>
      </c>
      <c r="G96" s="244" t="s">
        <v>110</v>
      </c>
      <c r="H96" s="245">
        <v>8</v>
      </c>
      <c r="I96" s="246"/>
      <c r="J96" s="247">
        <f>ROUND(I96*H96,2)</f>
        <v>0</v>
      </c>
      <c r="K96" s="243" t="s">
        <v>19</v>
      </c>
      <c r="L96" s="248"/>
      <c r="M96" s="249" t="s">
        <v>19</v>
      </c>
      <c r="N96" s="250" t="s">
        <v>43</v>
      </c>
      <c r="O96" s="85"/>
      <c r="P96" s="215">
        <f>O96*H96</f>
        <v>0</v>
      </c>
      <c r="Q96" s="215">
        <v>0.0065</v>
      </c>
      <c r="R96" s="215">
        <f>Q96*H96</f>
        <v>0.052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178</v>
      </c>
      <c r="AT96" s="217" t="s">
        <v>185</v>
      </c>
      <c r="AU96" s="217" t="s">
        <v>82</v>
      </c>
      <c r="AY96" s="18" t="s">
        <v>144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80</v>
      </c>
      <c r="BK96" s="218">
        <f>ROUND(I96*H96,2)</f>
        <v>0</v>
      </c>
      <c r="BL96" s="18" t="s">
        <v>150</v>
      </c>
      <c r="BM96" s="217" t="s">
        <v>533</v>
      </c>
    </row>
    <row r="97" spans="1:51" s="14" customFormat="1" ht="12">
      <c r="A97" s="14"/>
      <c r="B97" s="230"/>
      <c r="C97" s="231"/>
      <c r="D97" s="221" t="s">
        <v>158</v>
      </c>
      <c r="E97" s="232" t="s">
        <v>19</v>
      </c>
      <c r="F97" s="233" t="s">
        <v>513</v>
      </c>
      <c r="G97" s="231"/>
      <c r="H97" s="234">
        <v>8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158</v>
      </c>
      <c r="AU97" s="240" t="s">
        <v>82</v>
      </c>
      <c r="AV97" s="14" t="s">
        <v>82</v>
      </c>
      <c r="AW97" s="14" t="s">
        <v>33</v>
      </c>
      <c r="AX97" s="14" t="s">
        <v>80</v>
      </c>
      <c r="AY97" s="240" t="s">
        <v>144</v>
      </c>
    </row>
    <row r="98" spans="1:65" s="2" customFormat="1" ht="16.5" customHeight="1">
      <c r="A98" s="39"/>
      <c r="B98" s="40"/>
      <c r="C98" s="241" t="s">
        <v>173</v>
      </c>
      <c r="D98" s="241" t="s">
        <v>185</v>
      </c>
      <c r="E98" s="242" t="s">
        <v>534</v>
      </c>
      <c r="F98" s="243" t="s">
        <v>535</v>
      </c>
      <c r="G98" s="244" t="s">
        <v>110</v>
      </c>
      <c r="H98" s="245">
        <v>8</v>
      </c>
      <c r="I98" s="246"/>
      <c r="J98" s="247">
        <f>ROUND(I98*H98,2)</f>
        <v>0</v>
      </c>
      <c r="K98" s="243" t="s">
        <v>19</v>
      </c>
      <c r="L98" s="248"/>
      <c r="M98" s="249" t="s">
        <v>19</v>
      </c>
      <c r="N98" s="250" t="s">
        <v>43</v>
      </c>
      <c r="O98" s="85"/>
      <c r="P98" s="215">
        <f>O98*H98</f>
        <v>0</v>
      </c>
      <c r="Q98" s="215">
        <v>0.00015</v>
      </c>
      <c r="R98" s="215">
        <f>Q98*H98</f>
        <v>0.0012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178</v>
      </c>
      <c r="AT98" s="217" t="s">
        <v>185</v>
      </c>
      <c r="AU98" s="217" t="s">
        <v>82</v>
      </c>
      <c r="AY98" s="18" t="s">
        <v>144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80</v>
      </c>
      <c r="BK98" s="218">
        <f>ROUND(I98*H98,2)</f>
        <v>0</v>
      </c>
      <c r="BL98" s="18" t="s">
        <v>150</v>
      </c>
      <c r="BM98" s="217" t="s">
        <v>536</v>
      </c>
    </row>
    <row r="99" spans="1:51" s="14" customFormat="1" ht="12">
      <c r="A99" s="14"/>
      <c r="B99" s="230"/>
      <c r="C99" s="231"/>
      <c r="D99" s="221" t="s">
        <v>158</v>
      </c>
      <c r="E99" s="232" t="s">
        <v>19</v>
      </c>
      <c r="F99" s="233" t="s">
        <v>513</v>
      </c>
      <c r="G99" s="231"/>
      <c r="H99" s="234">
        <v>8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158</v>
      </c>
      <c r="AU99" s="240" t="s">
        <v>82</v>
      </c>
      <c r="AV99" s="14" t="s">
        <v>82</v>
      </c>
      <c r="AW99" s="14" t="s">
        <v>33</v>
      </c>
      <c r="AX99" s="14" t="s">
        <v>80</v>
      </c>
      <c r="AY99" s="240" t="s">
        <v>144</v>
      </c>
    </row>
    <row r="100" spans="1:65" s="2" customFormat="1" ht="16.5" customHeight="1">
      <c r="A100" s="39"/>
      <c r="B100" s="40"/>
      <c r="C100" s="241" t="s">
        <v>178</v>
      </c>
      <c r="D100" s="241" t="s">
        <v>185</v>
      </c>
      <c r="E100" s="242" t="s">
        <v>537</v>
      </c>
      <c r="F100" s="243" t="s">
        <v>538</v>
      </c>
      <c r="G100" s="244" t="s">
        <v>110</v>
      </c>
      <c r="H100" s="245">
        <v>16</v>
      </c>
      <c r="I100" s="246"/>
      <c r="J100" s="247">
        <f>ROUND(I100*H100,2)</f>
        <v>0</v>
      </c>
      <c r="K100" s="243" t="s">
        <v>19</v>
      </c>
      <c r="L100" s="248"/>
      <c r="M100" s="249" t="s">
        <v>19</v>
      </c>
      <c r="N100" s="250" t="s">
        <v>43</v>
      </c>
      <c r="O100" s="85"/>
      <c r="P100" s="215">
        <f>O100*H100</f>
        <v>0</v>
      </c>
      <c r="Q100" s="215">
        <v>0.0004</v>
      </c>
      <c r="R100" s="215">
        <f>Q100*H100</f>
        <v>0.0064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178</v>
      </c>
      <c r="AT100" s="217" t="s">
        <v>185</v>
      </c>
      <c r="AU100" s="217" t="s">
        <v>82</v>
      </c>
      <c r="AY100" s="18" t="s">
        <v>144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80</v>
      </c>
      <c r="BK100" s="218">
        <f>ROUND(I100*H100,2)</f>
        <v>0</v>
      </c>
      <c r="BL100" s="18" t="s">
        <v>150</v>
      </c>
      <c r="BM100" s="217" t="s">
        <v>539</v>
      </c>
    </row>
    <row r="101" spans="1:51" s="14" customFormat="1" ht="12">
      <c r="A101" s="14"/>
      <c r="B101" s="230"/>
      <c r="C101" s="231"/>
      <c r="D101" s="221" t="s">
        <v>158</v>
      </c>
      <c r="E101" s="232" t="s">
        <v>19</v>
      </c>
      <c r="F101" s="233" t="s">
        <v>540</v>
      </c>
      <c r="G101" s="231"/>
      <c r="H101" s="234">
        <v>16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158</v>
      </c>
      <c r="AU101" s="240" t="s">
        <v>82</v>
      </c>
      <c r="AV101" s="14" t="s">
        <v>82</v>
      </c>
      <c r="AW101" s="14" t="s">
        <v>33</v>
      </c>
      <c r="AX101" s="14" t="s">
        <v>80</v>
      </c>
      <c r="AY101" s="240" t="s">
        <v>144</v>
      </c>
    </row>
    <row r="102" spans="1:65" s="2" customFormat="1" ht="24.15" customHeight="1">
      <c r="A102" s="39"/>
      <c r="B102" s="40"/>
      <c r="C102" s="241" t="s">
        <v>184</v>
      </c>
      <c r="D102" s="241" t="s">
        <v>185</v>
      </c>
      <c r="E102" s="242" t="s">
        <v>541</v>
      </c>
      <c r="F102" s="243" t="s">
        <v>542</v>
      </c>
      <c r="G102" s="244" t="s">
        <v>110</v>
      </c>
      <c r="H102" s="245">
        <v>2</v>
      </c>
      <c r="I102" s="246"/>
      <c r="J102" s="247">
        <f>ROUND(I102*H102,2)</f>
        <v>0</v>
      </c>
      <c r="K102" s="243" t="s">
        <v>19</v>
      </c>
      <c r="L102" s="248"/>
      <c r="M102" s="249" t="s">
        <v>19</v>
      </c>
      <c r="N102" s="250" t="s">
        <v>43</v>
      </c>
      <c r="O102" s="85"/>
      <c r="P102" s="215">
        <f>O102*H102</f>
        <v>0</v>
      </c>
      <c r="Q102" s="215">
        <v>0.004</v>
      </c>
      <c r="R102" s="215">
        <f>Q102*H102</f>
        <v>0.008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178</v>
      </c>
      <c r="AT102" s="217" t="s">
        <v>185</v>
      </c>
      <c r="AU102" s="217" t="s">
        <v>82</v>
      </c>
      <c r="AY102" s="18" t="s">
        <v>144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80</v>
      </c>
      <c r="BK102" s="218">
        <f>ROUND(I102*H102,2)</f>
        <v>0</v>
      </c>
      <c r="BL102" s="18" t="s">
        <v>150</v>
      </c>
      <c r="BM102" s="217" t="s">
        <v>543</v>
      </c>
    </row>
    <row r="103" spans="1:51" s="14" customFormat="1" ht="12">
      <c r="A103" s="14"/>
      <c r="B103" s="230"/>
      <c r="C103" s="231"/>
      <c r="D103" s="221" t="s">
        <v>158</v>
      </c>
      <c r="E103" s="232" t="s">
        <v>19</v>
      </c>
      <c r="F103" s="233" t="s">
        <v>529</v>
      </c>
      <c r="G103" s="231"/>
      <c r="H103" s="234">
        <v>2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158</v>
      </c>
      <c r="AU103" s="240" t="s">
        <v>82</v>
      </c>
      <c r="AV103" s="14" t="s">
        <v>82</v>
      </c>
      <c r="AW103" s="14" t="s">
        <v>33</v>
      </c>
      <c r="AX103" s="14" t="s">
        <v>80</v>
      </c>
      <c r="AY103" s="240" t="s">
        <v>144</v>
      </c>
    </row>
    <row r="104" spans="1:65" s="2" customFormat="1" ht="16.5" customHeight="1">
      <c r="A104" s="39"/>
      <c r="B104" s="40"/>
      <c r="C104" s="241" t="s">
        <v>193</v>
      </c>
      <c r="D104" s="241" t="s">
        <v>185</v>
      </c>
      <c r="E104" s="242" t="s">
        <v>544</v>
      </c>
      <c r="F104" s="243" t="s">
        <v>545</v>
      </c>
      <c r="G104" s="244" t="s">
        <v>110</v>
      </c>
      <c r="H104" s="245">
        <v>12</v>
      </c>
      <c r="I104" s="246"/>
      <c r="J104" s="247">
        <f>ROUND(I104*H104,2)</f>
        <v>0</v>
      </c>
      <c r="K104" s="243" t="s">
        <v>149</v>
      </c>
      <c r="L104" s="248"/>
      <c r="M104" s="249" t="s">
        <v>19</v>
      </c>
      <c r="N104" s="250" t="s">
        <v>43</v>
      </c>
      <c r="O104" s="85"/>
      <c r="P104" s="215">
        <f>O104*H104</f>
        <v>0</v>
      </c>
      <c r="Q104" s="215">
        <v>0.0025</v>
      </c>
      <c r="R104" s="215">
        <f>Q104*H104</f>
        <v>0.03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178</v>
      </c>
      <c r="AT104" s="217" t="s">
        <v>185</v>
      </c>
      <c r="AU104" s="217" t="s">
        <v>82</v>
      </c>
      <c r="AY104" s="18" t="s">
        <v>144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80</v>
      </c>
      <c r="BK104" s="218">
        <f>ROUND(I104*H104,2)</f>
        <v>0</v>
      </c>
      <c r="BL104" s="18" t="s">
        <v>150</v>
      </c>
      <c r="BM104" s="217" t="s">
        <v>546</v>
      </c>
    </row>
    <row r="105" spans="1:65" s="2" customFormat="1" ht="16.5" customHeight="1">
      <c r="A105" s="39"/>
      <c r="B105" s="40"/>
      <c r="C105" s="206" t="s">
        <v>197</v>
      </c>
      <c r="D105" s="206" t="s">
        <v>146</v>
      </c>
      <c r="E105" s="207" t="s">
        <v>547</v>
      </c>
      <c r="F105" s="208" t="s">
        <v>548</v>
      </c>
      <c r="G105" s="209" t="s">
        <v>91</v>
      </c>
      <c r="H105" s="210">
        <v>4496</v>
      </c>
      <c r="I105" s="211"/>
      <c r="J105" s="212">
        <f>ROUND(I105*H105,2)</f>
        <v>0</v>
      </c>
      <c r="K105" s="208" t="s">
        <v>19</v>
      </c>
      <c r="L105" s="45"/>
      <c r="M105" s="213" t="s">
        <v>19</v>
      </c>
      <c r="N105" s="214" t="s">
        <v>43</v>
      </c>
      <c r="O105" s="85"/>
      <c r="P105" s="215">
        <f>O105*H105</f>
        <v>0</v>
      </c>
      <c r="Q105" s="215">
        <v>0.0002</v>
      </c>
      <c r="R105" s="215">
        <f>Q105*H105</f>
        <v>0.8992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150</v>
      </c>
      <c r="AT105" s="217" t="s">
        <v>146</v>
      </c>
      <c r="AU105" s="217" t="s">
        <v>82</v>
      </c>
      <c r="AY105" s="18" t="s">
        <v>144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80</v>
      </c>
      <c r="BK105" s="218">
        <f>ROUND(I105*H105,2)</f>
        <v>0</v>
      </c>
      <c r="BL105" s="18" t="s">
        <v>150</v>
      </c>
      <c r="BM105" s="217" t="s">
        <v>549</v>
      </c>
    </row>
    <row r="106" spans="1:47" s="2" customFormat="1" ht="12">
      <c r="A106" s="39"/>
      <c r="B106" s="40"/>
      <c r="C106" s="41"/>
      <c r="D106" s="221" t="s">
        <v>190</v>
      </c>
      <c r="E106" s="41"/>
      <c r="F106" s="251" t="s">
        <v>550</v>
      </c>
      <c r="G106" s="41"/>
      <c r="H106" s="41"/>
      <c r="I106" s="252"/>
      <c r="J106" s="41"/>
      <c r="K106" s="41"/>
      <c r="L106" s="45"/>
      <c r="M106" s="253"/>
      <c r="N106" s="25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190</v>
      </c>
      <c r="AU106" s="18" t="s">
        <v>82</v>
      </c>
    </row>
    <row r="107" spans="1:51" s="13" customFormat="1" ht="12">
      <c r="A107" s="13"/>
      <c r="B107" s="219"/>
      <c r="C107" s="220"/>
      <c r="D107" s="221" t="s">
        <v>158</v>
      </c>
      <c r="E107" s="222" t="s">
        <v>19</v>
      </c>
      <c r="F107" s="223" t="s">
        <v>551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158</v>
      </c>
      <c r="AU107" s="229" t="s">
        <v>82</v>
      </c>
      <c r="AV107" s="13" t="s">
        <v>80</v>
      </c>
      <c r="AW107" s="13" t="s">
        <v>33</v>
      </c>
      <c r="AX107" s="13" t="s">
        <v>72</v>
      </c>
      <c r="AY107" s="229" t="s">
        <v>144</v>
      </c>
    </row>
    <row r="108" spans="1:51" s="13" customFormat="1" ht="12">
      <c r="A108" s="13"/>
      <c r="B108" s="219"/>
      <c r="C108" s="220"/>
      <c r="D108" s="221" t="s">
        <v>158</v>
      </c>
      <c r="E108" s="222" t="s">
        <v>19</v>
      </c>
      <c r="F108" s="223" t="s">
        <v>552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158</v>
      </c>
      <c r="AU108" s="229" t="s">
        <v>82</v>
      </c>
      <c r="AV108" s="13" t="s">
        <v>80</v>
      </c>
      <c r="AW108" s="13" t="s">
        <v>33</v>
      </c>
      <c r="AX108" s="13" t="s">
        <v>72</v>
      </c>
      <c r="AY108" s="229" t="s">
        <v>144</v>
      </c>
    </row>
    <row r="109" spans="1:51" s="13" customFormat="1" ht="12">
      <c r="A109" s="13"/>
      <c r="B109" s="219"/>
      <c r="C109" s="220"/>
      <c r="D109" s="221" t="s">
        <v>158</v>
      </c>
      <c r="E109" s="222" t="s">
        <v>19</v>
      </c>
      <c r="F109" s="223" t="s">
        <v>553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158</v>
      </c>
      <c r="AU109" s="229" t="s">
        <v>82</v>
      </c>
      <c r="AV109" s="13" t="s">
        <v>80</v>
      </c>
      <c r="AW109" s="13" t="s">
        <v>33</v>
      </c>
      <c r="AX109" s="13" t="s">
        <v>72</v>
      </c>
      <c r="AY109" s="229" t="s">
        <v>144</v>
      </c>
    </row>
    <row r="110" spans="1:51" s="13" customFormat="1" ht="12">
      <c r="A110" s="13"/>
      <c r="B110" s="219"/>
      <c r="C110" s="220"/>
      <c r="D110" s="221" t="s">
        <v>158</v>
      </c>
      <c r="E110" s="222" t="s">
        <v>19</v>
      </c>
      <c r="F110" s="223" t="s">
        <v>554</v>
      </c>
      <c r="G110" s="220"/>
      <c r="H110" s="222" t="s">
        <v>19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158</v>
      </c>
      <c r="AU110" s="229" t="s">
        <v>82</v>
      </c>
      <c r="AV110" s="13" t="s">
        <v>80</v>
      </c>
      <c r="AW110" s="13" t="s">
        <v>33</v>
      </c>
      <c r="AX110" s="13" t="s">
        <v>72</v>
      </c>
      <c r="AY110" s="229" t="s">
        <v>144</v>
      </c>
    </row>
    <row r="111" spans="1:51" s="14" customFormat="1" ht="12">
      <c r="A111" s="14"/>
      <c r="B111" s="230"/>
      <c r="C111" s="231"/>
      <c r="D111" s="221" t="s">
        <v>158</v>
      </c>
      <c r="E111" s="232" t="s">
        <v>19</v>
      </c>
      <c r="F111" s="233" t="s">
        <v>555</v>
      </c>
      <c r="G111" s="231"/>
      <c r="H111" s="234">
        <v>4496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158</v>
      </c>
      <c r="AU111" s="240" t="s">
        <v>82</v>
      </c>
      <c r="AV111" s="14" t="s">
        <v>82</v>
      </c>
      <c r="AW111" s="14" t="s">
        <v>33</v>
      </c>
      <c r="AX111" s="14" t="s">
        <v>80</v>
      </c>
      <c r="AY111" s="240" t="s">
        <v>144</v>
      </c>
    </row>
    <row r="112" spans="1:65" s="2" customFormat="1" ht="16.5" customHeight="1">
      <c r="A112" s="39"/>
      <c r="B112" s="40"/>
      <c r="C112" s="206" t="s">
        <v>204</v>
      </c>
      <c r="D112" s="206" t="s">
        <v>146</v>
      </c>
      <c r="E112" s="207" t="s">
        <v>556</v>
      </c>
      <c r="F112" s="208" t="s">
        <v>548</v>
      </c>
      <c r="G112" s="209" t="s">
        <v>91</v>
      </c>
      <c r="H112" s="210">
        <v>1540</v>
      </c>
      <c r="I112" s="211"/>
      <c r="J112" s="212">
        <f>ROUND(I112*H112,2)</f>
        <v>0</v>
      </c>
      <c r="K112" s="208" t="s">
        <v>19</v>
      </c>
      <c r="L112" s="45"/>
      <c r="M112" s="213" t="s">
        <v>19</v>
      </c>
      <c r="N112" s="214" t="s">
        <v>43</v>
      </c>
      <c r="O112" s="85"/>
      <c r="P112" s="215">
        <f>O112*H112</f>
        <v>0</v>
      </c>
      <c r="Q112" s="215">
        <v>0.0002</v>
      </c>
      <c r="R112" s="215">
        <f>Q112*H112</f>
        <v>0.308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150</v>
      </c>
      <c r="AT112" s="217" t="s">
        <v>146</v>
      </c>
      <c r="AU112" s="217" t="s">
        <v>82</v>
      </c>
      <c r="AY112" s="18" t="s">
        <v>144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80</v>
      </c>
      <c r="BK112" s="218">
        <f>ROUND(I112*H112,2)</f>
        <v>0</v>
      </c>
      <c r="BL112" s="18" t="s">
        <v>150</v>
      </c>
      <c r="BM112" s="217" t="s">
        <v>557</v>
      </c>
    </row>
    <row r="113" spans="1:47" s="2" customFormat="1" ht="12">
      <c r="A113" s="39"/>
      <c r="B113" s="40"/>
      <c r="C113" s="41"/>
      <c r="D113" s="221" t="s">
        <v>190</v>
      </c>
      <c r="E113" s="41"/>
      <c r="F113" s="251" t="s">
        <v>550</v>
      </c>
      <c r="G113" s="41"/>
      <c r="H113" s="41"/>
      <c r="I113" s="252"/>
      <c r="J113" s="41"/>
      <c r="K113" s="41"/>
      <c r="L113" s="45"/>
      <c r="M113" s="253"/>
      <c r="N113" s="25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190</v>
      </c>
      <c r="AU113" s="18" t="s">
        <v>82</v>
      </c>
    </row>
    <row r="114" spans="1:51" s="13" customFormat="1" ht="12">
      <c r="A114" s="13"/>
      <c r="B114" s="219"/>
      <c r="C114" s="220"/>
      <c r="D114" s="221" t="s">
        <v>158</v>
      </c>
      <c r="E114" s="222" t="s">
        <v>19</v>
      </c>
      <c r="F114" s="223" t="s">
        <v>551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158</v>
      </c>
      <c r="AU114" s="229" t="s">
        <v>82</v>
      </c>
      <c r="AV114" s="13" t="s">
        <v>80</v>
      </c>
      <c r="AW114" s="13" t="s">
        <v>33</v>
      </c>
      <c r="AX114" s="13" t="s">
        <v>72</v>
      </c>
      <c r="AY114" s="229" t="s">
        <v>144</v>
      </c>
    </row>
    <row r="115" spans="1:51" s="13" customFormat="1" ht="12">
      <c r="A115" s="13"/>
      <c r="B115" s="219"/>
      <c r="C115" s="220"/>
      <c r="D115" s="221" t="s">
        <v>158</v>
      </c>
      <c r="E115" s="222" t="s">
        <v>19</v>
      </c>
      <c r="F115" s="223" t="s">
        <v>552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158</v>
      </c>
      <c r="AU115" s="229" t="s">
        <v>82</v>
      </c>
      <c r="AV115" s="13" t="s">
        <v>80</v>
      </c>
      <c r="AW115" s="13" t="s">
        <v>33</v>
      </c>
      <c r="AX115" s="13" t="s">
        <v>72</v>
      </c>
      <c r="AY115" s="229" t="s">
        <v>144</v>
      </c>
    </row>
    <row r="116" spans="1:51" s="13" customFormat="1" ht="12">
      <c r="A116" s="13"/>
      <c r="B116" s="219"/>
      <c r="C116" s="220"/>
      <c r="D116" s="221" t="s">
        <v>158</v>
      </c>
      <c r="E116" s="222" t="s">
        <v>19</v>
      </c>
      <c r="F116" s="223" t="s">
        <v>553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158</v>
      </c>
      <c r="AU116" s="229" t="s">
        <v>82</v>
      </c>
      <c r="AV116" s="13" t="s">
        <v>80</v>
      </c>
      <c r="AW116" s="13" t="s">
        <v>33</v>
      </c>
      <c r="AX116" s="13" t="s">
        <v>72</v>
      </c>
      <c r="AY116" s="229" t="s">
        <v>144</v>
      </c>
    </row>
    <row r="117" spans="1:51" s="13" customFormat="1" ht="12">
      <c r="A117" s="13"/>
      <c r="B117" s="219"/>
      <c r="C117" s="220"/>
      <c r="D117" s="221" t="s">
        <v>158</v>
      </c>
      <c r="E117" s="222" t="s">
        <v>19</v>
      </c>
      <c r="F117" s="223" t="s">
        <v>558</v>
      </c>
      <c r="G117" s="220"/>
      <c r="H117" s="222" t="s">
        <v>19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158</v>
      </c>
      <c r="AU117" s="229" t="s">
        <v>82</v>
      </c>
      <c r="AV117" s="13" t="s">
        <v>80</v>
      </c>
      <c r="AW117" s="13" t="s">
        <v>33</v>
      </c>
      <c r="AX117" s="13" t="s">
        <v>72</v>
      </c>
      <c r="AY117" s="229" t="s">
        <v>144</v>
      </c>
    </row>
    <row r="118" spans="1:51" s="14" customFormat="1" ht="12">
      <c r="A118" s="14"/>
      <c r="B118" s="230"/>
      <c r="C118" s="231"/>
      <c r="D118" s="221" t="s">
        <v>158</v>
      </c>
      <c r="E118" s="232" t="s">
        <v>19</v>
      </c>
      <c r="F118" s="233" t="s">
        <v>559</v>
      </c>
      <c r="G118" s="231"/>
      <c r="H118" s="234">
        <v>1540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158</v>
      </c>
      <c r="AU118" s="240" t="s">
        <v>82</v>
      </c>
      <c r="AV118" s="14" t="s">
        <v>82</v>
      </c>
      <c r="AW118" s="14" t="s">
        <v>33</v>
      </c>
      <c r="AX118" s="14" t="s">
        <v>80</v>
      </c>
      <c r="AY118" s="240" t="s">
        <v>144</v>
      </c>
    </row>
    <row r="119" spans="1:65" s="2" customFormat="1" ht="52.2" customHeight="1">
      <c r="A119" s="39"/>
      <c r="B119" s="40"/>
      <c r="C119" s="206" t="s">
        <v>208</v>
      </c>
      <c r="D119" s="206" t="s">
        <v>146</v>
      </c>
      <c r="E119" s="207" t="s">
        <v>560</v>
      </c>
      <c r="F119" s="208" t="s">
        <v>561</v>
      </c>
      <c r="G119" s="209" t="s">
        <v>91</v>
      </c>
      <c r="H119" s="210">
        <v>100</v>
      </c>
      <c r="I119" s="211"/>
      <c r="J119" s="212">
        <f>ROUND(I119*H119,2)</f>
        <v>0</v>
      </c>
      <c r="K119" s="208" t="s">
        <v>19</v>
      </c>
      <c r="L119" s="45"/>
      <c r="M119" s="213" t="s">
        <v>19</v>
      </c>
      <c r="N119" s="214" t="s">
        <v>43</v>
      </c>
      <c r="O119" s="85"/>
      <c r="P119" s="215">
        <f>O119*H119</f>
        <v>0</v>
      </c>
      <c r="Q119" s="215">
        <v>0.0002</v>
      </c>
      <c r="R119" s="215">
        <f>Q119*H119</f>
        <v>0.02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150</v>
      </c>
      <c r="AT119" s="217" t="s">
        <v>146</v>
      </c>
      <c r="AU119" s="217" t="s">
        <v>82</v>
      </c>
      <c r="AY119" s="18" t="s">
        <v>144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80</v>
      </c>
      <c r="BK119" s="218">
        <f>ROUND(I119*H119,2)</f>
        <v>0</v>
      </c>
      <c r="BL119" s="18" t="s">
        <v>150</v>
      </c>
      <c r="BM119" s="217" t="s">
        <v>562</v>
      </c>
    </row>
    <row r="120" spans="1:47" s="2" customFormat="1" ht="12">
      <c r="A120" s="39"/>
      <c r="B120" s="40"/>
      <c r="C120" s="41"/>
      <c r="D120" s="221" t="s">
        <v>190</v>
      </c>
      <c r="E120" s="41"/>
      <c r="F120" s="251" t="s">
        <v>550</v>
      </c>
      <c r="G120" s="41"/>
      <c r="H120" s="41"/>
      <c r="I120" s="252"/>
      <c r="J120" s="41"/>
      <c r="K120" s="41"/>
      <c r="L120" s="45"/>
      <c r="M120" s="253"/>
      <c r="N120" s="25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190</v>
      </c>
      <c r="AU120" s="18" t="s">
        <v>82</v>
      </c>
    </row>
    <row r="121" spans="1:51" s="13" customFormat="1" ht="12">
      <c r="A121" s="13"/>
      <c r="B121" s="219"/>
      <c r="C121" s="220"/>
      <c r="D121" s="221" t="s">
        <v>158</v>
      </c>
      <c r="E121" s="222" t="s">
        <v>19</v>
      </c>
      <c r="F121" s="223" t="s">
        <v>551</v>
      </c>
      <c r="G121" s="220"/>
      <c r="H121" s="222" t="s">
        <v>19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158</v>
      </c>
      <c r="AU121" s="229" t="s">
        <v>82</v>
      </c>
      <c r="AV121" s="13" t="s">
        <v>80</v>
      </c>
      <c r="AW121" s="13" t="s">
        <v>33</v>
      </c>
      <c r="AX121" s="13" t="s">
        <v>72</v>
      </c>
      <c r="AY121" s="229" t="s">
        <v>144</v>
      </c>
    </row>
    <row r="122" spans="1:51" s="13" customFormat="1" ht="12">
      <c r="A122" s="13"/>
      <c r="B122" s="219"/>
      <c r="C122" s="220"/>
      <c r="D122" s="221" t="s">
        <v>158</v>
      </c>
      <c r="E122" s="222" t="s">
        <v>19</v>
      </c>
      <c r="F122" s="223" t="s">
        <v>563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158</v>
      </c>
      <c r="AU122" s="229" t="s">
        <v>82</v>
      </c>
      <c r="AV122" s="13" t="s">
        <v>80</v>
      </c>
      <c r="AW122" s="13" t="s">
        <v>33</v>
      </c>
      <c r="AX122" s="13" t="s">
        <v>72</v>
      </c>
      <c r="AY122" s="229" t="s">
        <v>144</v>
      </c>
    </row>
    <row r="123" spans="1:51" s="13" customFormat="1" ht="12">
      <c r="A123" s="13"/>
      <c r="B123" s="219"/>
      <c r="C123" s="220"/>
      <c r="D123" s="221" t="s">
        <v>158</v>
      </c>
      <c r="E123" s="222" t="s">
        <v>19</v>
      </c>
      <c r="F123" s="223" t="s">
        <v>564</v>
      </c>
      <c r="G123" s="220"/>
      <c r="H123" s="222" t="s">
        <v>19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158</v>
      </c>
      <c r="AU123" s="229" t="s">
        <v>82</v>
      </c>
      <c r="AV123" s="13" t="s">
        <v>80</v>
      </c>
      <c r="AW123" s="13" t="s">
        <v>33</v>
      </c>
      <c r="AX123" s="13" t="s">
        <v>72</v>
      </c>
      <c r="AY123" s="229" t="s">
        <v>144</v>
      </c>
    </row>
    <row r="124" spans="1:51" s="14" customFormat="1" ht="12">
      <c r="A124" s="14"/>
      <c r="B124" s="230"/>
      <c r="C124" s="231"/>
      <c r="D124" s="221" t="s">
        <v>158</v>
      </c>
      <c r="E124" s="232" t="s">
        <v>19</v>
      </c>
      <c r="F124" s="233" t="s">
        <v>565</v>
      </c>
      <c r="G124" s="231"/>
      <c r="H124" s="234">
        <v>100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158</v>
      </c>
      <c r="AU124" s="240" t="s">
        <v>82</v>
      </c>
      <c r="AV124" s="14" t="s">
        <v>82</v>
      </c>
      <c r="AW124" s="14" t="s">
        <v>33</v>
      </c>
      <c r="AX124" s="14" t="s">
        <v>80</v>
      </c>
      <c r="AY124" s="240" t="s">
        <v>144</v>
      </c>
    </row>
    <row r="125" spans="1:65" s="2" customFormat="1" ht="21.75" customHeight="1">
      <c r="A125" s="39"/>
      <c r="B125" s="40"/>
      <c r="C125" s="206" t="s">
        <v>214</v>
      </c>
      <c r="D125" s="206" t="s">
        <v>146</v>
      </c>
      <c r="E125" s="207" t="s">
        <v>566</v>
      </c>
      <c r="F125" s="208" t="s">
        <v>567</v>
      </c>
      <c r="G125" s="209" t="s">
        <v>91</v>
      </c>
      <c r="H125" s="210">
        <v>57</v>
      </c>
      <c r="I125" s="211"/>
      <c r="J125" s="212">
        <f>ROUND(I125*H125,2)</f>
        <v>0</v>
      </c>
      <c r="K125" s="208" t="s">
        <v>149</v>
      </c>
      <c r="L125" s="45"/>
      <c r="M125" s="213" t="s">
        <v>19</v>
      </c>
      <c r="N125" s="214" t="s">
        <v>43</v>
      </c>
      <c r="O125" s="85"/>
      <c r="P125" s="215">
        <f>O125*H125</f>
        <v>0</v>
      </c>
      <c r="Q125" s="215">
        <v>7E-05</v>
      </c>
      <c r="R125" s="215">
        <f>Q125*H125</f>
        <v>0.00399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150</v>
      </c>
      <c r="AT125" s="217" t="s">
        <v>146</v>
      </c>
      <c r="AU125" s="217" t="s">
        <v>82</v>
      </c>
      <c r="AY125" s="18" t="s">
        <v>144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150</v>
      </c>
      <c r="BM125" s="217" t="s">
        <v>568</v>
      </c>
    </row>
    <row r="126" spans="1:51" s="14" customFormat="1" ht="12">
      <c r="A126" s="14"/>
      <c r="B126" s="230"/>
      <c r="C126" s="231"/>
      <c r="D126" s="221" t="s">
        <v>158</v>
      </c>
      <c r="E126" s="232" t="s">
        <v>19</v>
      </c>
      <c r="F126" s="233" t="s">
        <v>419</v>
      </c>
      <c r="G126" s="231"/>
      <c r="H126" s="234">
        <v>57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158</v>
      </c>
      <c r="AU126" s="240" t="s">
        <v>82</v>
      </c>
      <c r="AV126" s="14" t="s">
        <v>82</v>
      </c>
      <c r="AW126" s="14" t="s">
        <v>33</v>
      </c>
      <c r="AX126" s="14" t="s">
        <v>80</v>
      </c>
      <c r="AY126" s="240" t="s">
        <v>144</v>
      </c>
    </row>
    <row r="127" spans="1:65" s="2" customFormat="1" ht="21.75" customHeight="1">
      <c r="A127" s="39"/>
      <c r="B127" s="40"/>
      <c r="C127" s="206" t="s">
        <v>8</v>
      </c>
      <c r="D127" s="206" t="s">
        <v>146</v>
      </c>
      <c r="E127" s="207" t="s">
        <v>569</v>
      </c>
      <c r="F127" s="208" t="s">
        <v>570</v>
      </c>
      <c r="G127" s="209" t="s">
        <v>91</v>
      </c>
      <c r="H127" s="210">
        <v>10</v>
      </c>
      <c r="I127" s="211"/>
      <c r="J127" s="212">
        <f>ROUND(I127*H127,2)</f>
        <v>0</v>
      </c>
      <c r="K127" s="208" t="s">
        <v>149</v>
      </c>
      <c r="L127" s="45"/>
      <c r="M127" s="213" t="s">
        <v>19</v>
      </c>
      <c r="N127" s="214" t="s">
        <v>43</v>
      </c>
      <c r="O127" s="85"/>
      <c r="P127" s="215">
        <f>O127*H127</f>
        <v>0</v>
      </c>
      <c r="Q127" s="215">
        <v>0.00013</v>
      </c>
      <c r="R127" s="215">
        <f>Q127*H127</f>
        <v>0.0013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150</v>
      </c>
      <c r="AT127" s="217" t="s">
        <v>146</v>
      </c>
      <c r="AU127" s="217" t="s">
        <v>82</v>
      </c>
      <c r="AY127" s="18" t="s">
        <v>144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80</v>
      </c>
      <c r="BK127" s="218">
        <f>ROUND(I127*H127,2)</f>
        <v>0</v>
      </c>
      <c r="BL127" s="18" t="s">
        <v>150</v>
      </c>
      <c r="BM127" s="217" t="s">
        <v>571</v>
      </c>
    </row>
    <row r="128" spans="1:65" s="2" customFormat="1" ht="16.5" customHeight="1">
      <c r="A128" s="39"/>
      <c r="B128" s="40"/>
      <c r="C128" s="206" t="s">
        <v>230</v>
      </c>
      <c r="D128" s="206" t="s">
        <v>146</v>
      </c>
      <c r="E128" s="207" t="s">
        <v>572</v>
      </c>
      <c r="F128" s="208" t="s">
        <v>573</v>
      </c>
      <c r="G128" s="209" t="s">
        <v>110</v>
      </c>
      <c r="H128" s="210">
        <v>12</v>
      </c>
      <c r="I128" s="211"/>
      <c r="J128" s="212">
        <f>ROUND(I128*H128,2)</f>
        <v>0</v>
      </c>
      <c r="K128" s="208" t="s">
        <v>149</v>
      </c>
      <c r="L128" s="45"/>
      <c r="M128" s="213" t="s">
        <v>19</v>
      </c>
      <c r="N128" s="214" t="s">
        <v>43</v>
      </c>
      <c r="O128" s="85"/>
      <c r="P128" s="215">
        <f>O128*H128</f>
        <v>0</v>
      </c>
      <c r="Q128" s="215">
        <v>0.00054</v>
      </c>
      <c r="R128" s="215">
        <f>Q128*H128</f>
        <v>0.00648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150</v>
      </c>
      <c r="AT128" s="217" t="s">
        <v>146</v>
      </c>
      <c r="AU128" s="217" t="s">
        <v>82</v>
      </c>
      <c r="AY128" s="18" t="s">
        <v>144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150</v>
      </c>
      <c r="BM128" s="217" t="s">
        <v>574</v>
      </c>
    </row>
    <row r="129" spans="1:65" s="2" customFormat="1" ht="24.15" customHeight="1">
      <c r="A129" s="39"/>
      <c r="B129" s="40"/>
      <c r="C129" s="206" t="s">
        <v>236</v>
      </c>
      <c r="D129" s="206" t="s">
        <v>146</v>
      </c>
      <c r="E129" s="207" t="s">
        <v>575</v>
      </c>
      <c r="F129" s="208" t="s">
        <v>576</v>
      </c>
      <c r="G129" s="209" t="s">
        <v>91</v>
      </c>
      <c r="H129" s="210">
        <v>6203</v>
      </c>
      <c r="I129" s="211"/>
      <c r="J129" s="212">
        <f>ROUND(I129*H129,2)</f>
        <v>0</v>
      </c>
      <c r="K129" s="208" t="s">
        <v>149</v>
      </c>
      <c r="L129" s="45"/>
      <c r="M129" s="213" t="s">
        <v>19</v>
      </c>
      <c r="N129" s="214" t="s">
        <v>43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150</v>
      </c>
      <c r="AT129" s="217" t="s">
        <v>146</v>
      </c>
      <c r="AU129" s="217" t="s">
        <v>82</v>
      </c>
      <c r="AY129" s="18" t="s">
        <v>144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150</v>
      </c>
      <c r="BM129" s="217" t="s">
        <v>577</v>
      </c>
    </row>
    <row r="130" spans="1:51" s="14" customFormat="1" ht="12">
      <c r="A130" s="14"/>
      <c r="B130" s="230"/>
      <c r="C130" s="231"/>
      <c r="D130" s="221" t="s">
        <v>158</v>
      </c>
      <c r="E130" s="232" t="s">
        <v>19</v>
      </c>
      <c r="F130" s="233" t="s">
        <v>578</v>
      </c>
      <c r="G130" s="231"/>
      <c r="H130" s="234">
        <v>6203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158</v>
      </c>
      <c r="AU130" s="240" t="s">
        <v>82</v>
      </c>
      <c r="AV130" s="14" t="s">
        <v>82</v>
      </c>
      <c r="AW130" s="14" t="s">
        <v>33</v>
      </c>
      <c r="AX130" s="14" t="s">
        <v>80</v>
      </c>
      <c r="AY130" s="240" t="s">
        <v>144</v>
      </c>
    </row>
    <row r="131" spans="1:65" s="2" customFormat="1" ht="24.15" customHeight="1">
      <c r="A131" s="39"/>
      <c r="B131" s="40"/>
      <c r="C131" s="206" t="s">
        <v>240</v>
      </c>
      <c r="D131" s="206" t="s">
        <v>146</v>
      </c>
      <c r="E131" s="207" t="s">
        <v>579</v>
      </c>
      <c r="F131" s="208" t="s">
        <v>580</v>
      </c>
      <c r="G131" s="209" t="s">
        <v>96</v>
      </c>
      <c r="H131" s="210">
        <v>12</v>
      </c>
      <c r="I131" s="211"/>
      <c r="J131" s="212">
        <f>ROUND(I131*H131,2)</f>
        <v>0</v>
      </c>
      <c r="K131" s="208" t="s">
        <v>149</v>
      </c>
      <c r="L131" s="45"/>
      <c r="M131" s="271" t="s">
        <v>19</v>
      </c>
      <c r="N131" s="272" t="s">
        <v>43</v>
      </c>
      <c r="O131" s="273"/>
      <c r="P131" s="274">
        <f>O131*H131</f>
        <v>0</v>
      </c>
      <c r="Q131" s="274">
        <v>1E-05</v>
      </c>
      <c r="R131" s="274">
        <f>Q131*H131</f>
        <v>0.00012000000000000002</v>
      </c>
      <c r="S131" s="274">
        <v>0</v>
      </c>
      <c r="T131" s="27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150</v>
      </c>
      <c r="AT131" s="217" t="s">
        <v>146</v>
      </c>
      <c r="AU131" s="217" t="s">
        <v>82</v>
      </c>
      <c r="AY131" s="18" t="s">
        <v>144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80</v>
      </c>
      <c r="BK131" s="218">
        <f>ROUND(I131*H131,2)</f>
        <v>0</v>
      </c>
      <c r="BL131" s="18" t="s">
        <v>150</v>
      </c>
      <c r="BM131" s="217" t="s">
        <v>581</v>
      </c>
    </row>
    <row r="132" spans="1:31" s="2" customFormat="1" ht="6.95" customHeight="1">
      <c r="A132" s="39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80:K13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</row>
    <row r="4" spans="2:46" s="1" customFormat="1" ht="24.95" customHeight="1">
      <c r="B4" s="21"/>
      <c r="D4" s="132" t="s">
        <v>98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III/11447 - KŘIŽOVATKA S III/11447 A – KŘIŽOVATKA S III/11438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582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20. 3. 2021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ROUND(J83,2)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ROUND((SUM(BE83:BE115)),2)</f>
        <v>0</v>
      </c>
      <c r="G33" s="39"/>
      <c r="H33" s="39"/>
      <c r="I33" s="150">
        <v>0.21</v>
      </c>
      <c r="J33" s="149">
        <f>ROUND(((SUM(BE83:BE115))*I33),2)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44</v>
      </c>
      <c r="F34" s="149">
        <f>ROUND((SUM(BF83:BF115)),2)</f>
        <v>0</v>
      </c>
      <c r="G34" s="39"/>
      <c r="H34" s="39"/>
      <c r="I34" s="150">
        <v>0.15</v>
      </c>
      <c r="J34" s="149">
        <f>ROUND(((SUM(BF83:BF115))*I34),2)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45</v>
      </c>
      <c r="F35" s="149">
        <f>ROUND((SUM(BG83:BG115)),2)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46</v>
      </c>
      <c r="F36" s="149">
        <f>ROUND((SUM(BH83:BH115)),2)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47</v>
      </c>
      <c r="F37" s="149">
        <f>ROUND((SUM(BI83:BI115)),2)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116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III/11447 - KŘIŽOVATKA S III/11447 A – KŘIŽOVATKA S III/11438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KU NEVEKLOV, ZDERADICE</v>
      </c>
      <c r="G52" s="41"/>
      <c r="H52" s="41"/>
      <c r="I52" s="33" t="s">
        <v>23</v>
      </c>
      <c r="J52" s="73" t="str">
        <f>IF(J12="","",J12)</f>
        <v>20. 3. 2021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KSUS PRAHA 5 SMÍCHOV</v>
      </c>
      <c r="G54" s="41"/>
      <c r="H54" s="41"/>
      <c r="I54" s="33" t="s">
        <v>31</v>
      </c>
      <c r="J54" s="37" t="str">
        <f>E21</f>
        <v>NE2D PROJEKT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 VLADIMÍR PLHÁK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119</v>
      </c>
    </row>
    <row r="60" spans="1:31" s="9" customFormat="1" ht="24.95" customHeight="1">
      <c r="A60" s="9"/>
      <c r="B60" s="167"/>
      <c r="C60" s="168"/>
      <c r="D60" s="169" t="s">
        <v>583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584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585</v>
      </c>
      <c r="E62" s="176"/>
      <c r="F62" s="176"/>
      <c r="G62" s="176"/>
      <c r="H62" s="176"/>
      <c r="I62" s="176"/>
      <c r="J62" s="177">
        <f>J99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586</v>
      </c>
      <c r="E63" s="176"/>
      <c r="F63" s="176"/>
      <c r="G63" s="176"/>
      <c r="H63" s="176"/>
      <c r="I63" s="176"/>
      <c r="J63" s="177">
        <f>J111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129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2" t="str">
        <f>E7</f>
        <v>III/11447 - KŘIŽOVATKA S III/11447 A – KŘIŽOVATKA S III/11438</v>
      </c>
      <c r="F73" s="33"/>
      <c r="G73" s="33"/>
      <c r="H73" s="33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111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VON - VEDLEJŠÍ A OSTATNÍ NÁKLADY</v>
      </c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KU NEVEKLOV, ZDERADICE</v>
      </c>
      <c r="G77" s="41"/>
      <c r="H77" s="41"/>
      <c r="I77" s="33" t="s">
        <v>23</v>
      </c>
      <c r="J77" s="73" t="str">
        <f>IF(J12="","",J12)</f>
        <v>20. 3. 2021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KSUS PRAHA 5 SMÍCHOV</v>
      </c>
      <c r="G79" s="41"/>
      <c r="H79" s="41"/>
      <c r="I79" s="33" t="s">
        <v>31</v>
      </c>
      <c r="J79" s="37" t="str">
        <f>E21</f>
        <v>NE2D PROJEKT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ING VLADIMÍR PLHÁK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130</v>
      </c>
      <c r="D82" s="182" t="s">
        <v>57</v>
      </c>
      <c r="E82" s="182" t="s">
        <v>53</v>
      </c>
      <c r="F82" s="182" t="s">
        <v>54</v>
      </c>
      <c r="G82" s="182" t="s">
        <v>131</v>
      </c>
      <c r="H82" s="182" t="s">
        <v>132</v>
      </c>
      <c r="I82" s="182" t="s">
        <v>133</v>
      </c>
      <c r="J82" s="182" t="s">
        <v>118</v>
      </c>
      <c r="K82" s="183" t="s">
        <v>134</v>
      </c>
      <c r="L82" s="184"/>
      <c r="M82" s="93" t="s">
        <v>19</v>
      </c>
      <c r="N82" s="94" t="s">
        <v>42</v>
      </c>
      <c r="O82" s="94" t="s">
        <v>135</v>
      </c>
      <c r="P82" s="94" t="s">
        <v>136</v>
      </c>
      <c r="Q82" s="94" t="s">
        <v>137</v>
      </c>
      <c r="R82" s="94" t="s">
        <v>138</v>
      </c>
      <c r="S82" s="94" t="s">
        <v>139</v>
      </c>
      <c r="T82" s="95" t="s">
        <v>140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0" t="s">
        <v>141</v>
      </c>
      <c r="D83" s="41"/>
      <c r="E83" s="41"/>
      <c r="F83" s="41"/>
      <c r="G83" s="41"/>
      <c r="H83" s="41"/>
      <c r="I83" s="41"/>
      <c r="J83" s="185">
        <f>BK83</f>
        <v>0</v>
      </c>
      <c r="K83" s="41"/>
      <c r="L83" s="45"/>
      <c r="M83" s="96"/>
      <c r="N83" s="186"/>
      <c r="O83" s="97"/>
      <c r="P83" s="187">
        <f>P84</f>
        <v>0</v>
      </c>
      <c r="Q83" s="97"/>
      <c r="R83" s="187">
        <f>R84</f>
        <v>0</v>
      </c>
      <c r="S83" s="97"/>
      <c r="T83" s="188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119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587</v>
      </c>
      <c r="F84" s="193" t="s">
        <v>588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P85+P99+P111</f>
        <v>0</v>
      </c>
      <c r="Q84" s="198"/>
      <c r="R84" s="199">
        <f>R85+R99+R111</f>
        <v>0</v>
      </c>
      <c r="S84" s="198"/>
      <c r="T84" s="200">
        <f>T85+T99+T111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165</v>
      </c>
      <c r="AT84" s="202" t="s">
        <v>71</v>
      </c>
      <c r="AU84" s="202" t="s">
        <v>72</v>
      </c>
      <c r="AY84" s="201" t="s">
        <v>144</v>
      </c>
      <c r="BK84" s="203">
        <f>BK85+BK99+BK111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589</v>
      </c>
      <c r="F85" s="204" t="s">
        <v>590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SUM(P86:P98)</f>
        <v>0</v>
      </c>
      <c r="Q85" s="198"/>
      <c r="R85" s="199">
        <f>SUM(R86:R98)</f>
        <v>0</v>
      </c>
      <c r="S85" s="198"/>
      <c r="T85" s="200">
        <f>SUM(T86:T98)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165</v>
      </c>
      <c r="AT85" s="202" t="s">
        <v>71</v>
      </c>
      <c r="AU85" s="202" t="s">
        <v>80</v>
      </c>
      <c r="AY85" s="201" t="s">
        <v>144</v>
      </c>
      <c r="BK85" s="203">
        <f>SUM(BK86:BK98)</f>
        <v>0</v>
      </c>
    </row>
    <row r="86" spans="1:65" s="2" customFormat="1" ht="16.5" customHeight="1">
      <c r="A86" s="39"/>
      <c r="B86" s="40"/>
      <c r="C86" s="206" t="s">
        <v>80</v>
      </c>
      <c r="D86" s="206" t="s">
        <v>146</v>
      </c>
      <c r="E86" s="207" t="s">
        <v>591</v>
      </c>
      <c r="F86" s="208" t="s">
        <v>592</v>
      </c>
      <c r="G86" s="209" t="s">
        <v>593</v>
      </c>
      <c r="H86" s="210">
        <v>100</v>
      </c>
      <c r="I86" s="211"/>
      <c r="J86" s="212">
        <f>ROUND(I86*H86,2)</f>
        <v>0</v>
      </c>
      <c r="K86" s="208" t="s">
        <v>149</v>
      </c>
      <c r="L86" s="45"/>
      <c r="M86" s="213" t="s">
        <v>19</v>
      </c>
      <c r="N86" s="214" t="s">
        <v>43</v>
      </c>
      <c r="O86" s="85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7" t="s">
        <v>594</v>
      </c>
      <c r="AT86" s="217" t="s">
        <v>146</v>
      </c>
      <c r="AU86" s="217" t="s">
        <v>82</v>
      </c>
      <c r="AY86" s="18" t="s">
        <v>144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8" t="s">
        <v>80</v>
      </c>
      <c r="BK86" s="218">
        <f>ROUND(I86*H86,2)</f>
        <v>0</v>
      </c>
      <c r="BL86" s="18" t="s">
        <v>594</v>
      </c>
      <c r="BM86" s="217" t="s">
        <v>595</v>
      </c>
    </row>
    <row r="87" spans="1:51" s="13" customFormat="1" ht="12">
      <c r="A87" s="13"/>
      <c r="B87" s="219"/>
      <c r="C87" s="220"/>
      <c r="D87" s="221" t="s">
        <v>158</v>
      </c>
      <c r="E87" s="222" t="s">
        <v>19</v>
      </c>
      <c r="F87" s="223" t="s">
        <v>596</v>
      </c>
      <c r="G87" s="220"/>
      <c r="H87" s="222" t="s">
        <v>19</v>
      </c>
      <c r="I87" s="224"/>
      <c r="J87" s="220"/>
      <c r="K87" s="220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158</v>
      </c>
      <c r="AU87" s="229" t="s">
        <v>82</v>
      </c>
      <c r="AV87" s="13" t="s">
        <v>80</v>
      </c>
      <c r="AW87" s="13" t="s">
        <v>33</v>
      </c>
      <c r="AX87" s="13" t="s">
        <v>72</v>
      </c>
      <c r="AY87" s="229" t="s">
        <v>144</v>
      </c>
    </row>
    <row r="88" spans="1:51" s="14" customFormat="1" ht="12">
      <c r="A88" s="14"/>
      <c r="B88" s="230"/>
      <c r="C88" s="231"/>
      <c r="D88" s="221" t="s">
        <v>158</v>
      </c>
      <c r="E88" s="232" t="s">
        <v>19</v>
      </c>
      <c r="F88" s="233" t="s">
        <v>503</v>
      </c>
      <c r="G88" s="231"/>
      <c r="H88" s="234">
        <v>100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158</v>
      </c>
      <c r="AU88" s="240" t="s">
        <v>82</v>
      </c>
      <c r="AV88" s="14" t="s">
        <v>82</v>
      </c>
      <c r="AW88" s="14" t="s">
        <v>33</v>
      </c>
      <c r="AX88" s="14" t="s">
        <v>80</v>
      </c>
      <c r="AY88" s="240" t="s">
        <v>144</v>
      </c>
    </row>
    <row r="89" spans="1:65" s="2" customFormat="1" ht="16.5" customHeight="1">
      <c r="A89" s="39"/>
      <c r="B89" s="40"/>
      <c r="C89" s="206" t="s">
        <v>82</v>
      </c>
      <c r="D89" s="206" t="s">
        <v>146</v>
      </c>
      <c r="E89" s="207" t="s">
        <v>597</v>
      </c>
      <c r="F89" s="208" t="s">
        <v>598</v>
      </c>
      <c r="G89" s="209" t="s">
        <v>593</v>
      </c>
      <c r="H89" s="210">
        <v>50</v>
      </c>
      <c r="I89" s="211"/>
      <c r="J89" s="212">
        <f>ROUND(I89*H89,2)</f>
        <v>0</v>
      </c>
      <c r="K89" s="208" t="s">
        <v>149</v>
      </c>
      <c r="L89" s="45"/>
      <c r="M89" s="213" t="s">
        <v>19</v>
      </c>
      <c r="N89" s="214" t="s">
        <v>43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594</v>
      </c>
      <c r="AT89" s="217" t="s">
        <v>146</v>
      </c>
      <c r="AU89" s="217" t="s">
        <v>82</v>
      </c>
      <c r="AY89" s="18" t="s">
        <v>144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80</v>
      </c>
      <c r="BK89" s="218">
        <f>ROUND(I89*H89,2)</f>
        <v>0</v>
      </c>
      <c r="BL89" s="18" t="s">
        <v>594</v>
      </c>
      <c r="BM89" s="217" t="s">
        <v>599</v>
      </c>
    </row>
    <row r="90" spans="1:51" s="13" customFormat="1" ht="12">
      <c r="A90" s="13"/>
      <c r="B90" s="219"/>
      <c r="C90" s="220"/>
      <c r="D90" s="221" t="s">
        <v>158</v>
      </c>
      <c r="E90" s="222" t="s">
        <v>19</v>
      </c>
      <c r="F90" s="223" t="s">
        <v>600</v>
      </c>
      <c r="G90" s="220"/>
      <c r="H90" s="222" t="s">
        <v>19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158</v>
      </c>
      <c r="AU90" s="229" t="s">
        <v>82</v>
      </c>
      <c r="AV90" s="13" t="s">
        <v>80</v>
      </c>
      <c r="AW90" s="13" t="s">
        <v>33</v>
      </c>
      <c r="AX90" s="13" t="s">
        <v>72</v>
      </c>
      <c r="AY90" s="229" t="s">
        <v>144</v>
      </c>
    </row>
    <row r="91" spans="1:51" s="14" customFormat="1" ht="12">
      <c r="A91" s="14"/>
      <c r="B91" s="230"/>
      <c r="C91" s="231"/>
      <c r="D91" s="221" t="s">
        <v>158</v>
      </c>
      <c r="E91" s="232" t="s">
        <v>19</v>
      </c>
      <c r="F91" s="233" t="s">
        <v>388</v>
      </c>
      <c r="G91" s="231"/>
      <c r="H91" s="234">
        <v>50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158</v>
      </c>
      <c r="AU91" s="240" t="s">
        <v>82</v>
      </c>
      <c r="AV91" s="14" t="s">
        <v>82</v>
      </c>
      <c r="AW91" s="14" t="s">
        <v>33</v>
      </c>
      <c r="AX91" s="14" t="s">
        <v>80</v>
      </c>
      <c r="AY91" s="240" t="s">
        <v>144</v>
      </c>
    </row>
    <row r="92" spans="1:65" s="2" customFormat="1" ht="16.5" customHeight="1">
      <c r="A92" s="39"/>
      <c r="B92" s="40"/>
      <c r="C92" s="206" t="s">
        <v>93</v>
      </c>
      <c r="D92" s="206" t="s">
        <v>146</v>
      </c>
      <c r="E92" s="207" t="s">
        <v>601</v>
      </c>
      <c r="F92" s="208" t="s">
        <v>602</v>
      </c>
      <c r="G92" s="209" t="s">
        <v>593</v>
      </c>
      <c r="H92" s="210">
        <v>50</v>
      </c>
      <c r="I92" s="211"/>
      <c r="J92" s="212">
        <f>ROUND(I92*H92,2)</f>
        <v>0</v>
      </c>
      <c r="K92" s="208" t="s">
        <v>149</v>
      </c>
      <c r="L92" s="45"/>
      <c r="M92" s="213" t="s">
        <v>19</v>
      </c>
      <c r="N92" s="214" t="s">
        <v>43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594</v>
      </c>
      <c r="AT92" s="217" t="s">
        <v>146</v>
      </c>
      <c r="AU92" s="217" t="s">
        <v>82</v>
      </c>
      <c r="AY92" s="18" t="s">
        <v>144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80</v>
      </c>
      <c r="BK92" s="218">
        <f>ROUND(I92*H92,2)</f>
        <v>0</v>
      </c>
      <c r="BL92" s="18" t="s">
        <v>594</v>
      </c>
      <c r="BM92" s="217" t="s">
        <v>603</v>
      </c>
    </row>
    <row r="93" spans="1:51" s="13" customFormat="1" ht="12">
      <c r="A93" s="13"/>
      <c r="B93" s="219"/>
      <c r="C93" s="220"/>
      <c r="D93" s="221" t="s">
        <v>158</v>
      </c>
      <c r="E93" s="222" t="s">
        <v>19</v>
      </c>
      <c r="F93" s="223" t="s">
        <v>604</v>
      </c>
      <c r="G93" s="220"/>
      <c r="H93" s="222" t="s">
        <v>19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158</v>
      </c>
      <c r="AU93" s="229" t="s">
        <v>82</v>
      </c>
      <c r="AV93" s="13" t="s">
        <v>80</v>
      </c>
      <c r="AW93" s="13" t="s">
        <v>33</v>
      </c>
      <c r="AX93" s="13" t="s">
        <v>72</v>
      </c>
      <c r="AY93" s="229" t="s">
        <v>144</v>
      </c>
    </row>
    <row r="94" spans="1:51" s="14" customFormat="1" ht="12">
      <c r="A94" s="14"/>
      <c r="B94" s="230"/>
      <c r="C94" s="231"/>
      <c r="D94" s="221" t="s">
        <v>158</v>
      </c>
      <c r="E94" s="232" t="s">
        <v>19</v>
      </c>
      <c r="F94" s="233" t="s">
        <v>388</v>
      </c>
      <c r="G94" s="231"/>
      <c r="H94" s="234">
        <v>50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158</v>
      </c>
      <c r="AU94" s="240" t="s">
        <v>82</v>
      </c>
      <c r="AV94" s="14" t="s">
        <v>82</v>
      </c>
      <c r="AW94" s="14" t="s">
        <v>33</v>
      </c>
      <c r="AX94" s="14" t="s">
        <v>80</v>
      </c>
      <c r="AY94" s="240" t="s">
        <v>144</v>
      </c>
    </row>
    <row r="95" spans="1:65" s="2" customFormat="1" ht="16.5" customHeight="1">
      <c r="A95" s="39"/>
      <c r="B95" s="40"/>
      <c r="C95" s="206" t="s">
        <v>150</v>
      </c>
      <c r="D95" s="206" t="s">
        <v>146</v>
      </c>
      <c r="E95" s="207" t="s">
        <v>605</v>
      </c>
      <c r="F95" s="208" t="s">
        <v>606</v>
      </c>
      <c r="G95" s="209" t="s">
        <v>593</v>
      </c>
      <c r="H95" s="210">
        <v>100</v>
      </c>
      <c r="I95" s="211"/>
      <c r="J95" s="212">
        <f>ROUND(I95*H95,2)</f>
        <v>0</v>
      </c>
      <c r="K95" s="208" t="s">
        <v>149</v>
      </c>
      <c r="L95" s="45"/>
      <c r="M95" s="213" t="s">
        <v>19</v>
      </c>
      <c r="N95" s="214" t="s">
        <v>43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594</v>
      </c>
      <c r="AT95" s="217" t="s">
        <v>146</v>
      </c>
      <c r="AU95" s="217" t="s">
        <v>82</v>
      </c>
      <c r="AY95" s="18" t="s">
        <v>144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80</v>
      </c>
      <c r="BK95" s="218">
        <f>ROUND(I95*H95,2)</f>
        <v>0</v>
      </c>
      <c r="BL95" s="18" t="s">
        <v>594</v>
      </c>
      <c r="BM95" s="217" t="s">
        <v>607</v>
      </c>
    </row>
    <row r="96" spans="1:51" s="13" customFormat="1" ht="12">
      <c r="A96" s="13"/>
      <c r="B96" s="219"/>
      <c r="C96" s="220"/>
      <c r="D96" s="221" t="s">
        <v>158</v>
      </c>
      <c r="E96" s="222" t="s">
        <v>19</v>
      </c>
      <c r="F96" s="223" t="s">
        <v>608</v>
      </c>
      <c r="G96" s="220"/>
      <c r="H96" s="222" t="s">
        <v>19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158</v>
      </c>
      <c r="AU96" s="229" t="s">
        <v>82</v>
      </c>
      <c r="AV96" s="13" t="s">
        <v>80</v>
      </c>
      <c r="AW96" s="13" t="s">
        <v>33</v>
      </c>
      <c r="AX96" s="13" t="s">
        <v>72</v>
      </c>
      <c r="AY96" s="229" t="s">
        <v>144</v>
      </c>
    </row>
    <row r="97" spans="1:51" s="14" customFormat="1" ht="12">
      <c r="A97" s="14"/>
      <c r="B97" s="230"/>
      <c r="C97" s="231"/>
      <c r="D97" s="221" t="s">
        <v>158</v>
      </c>
      <c r="E97" s="232" t="s">
        <v>19</v>
      </c>
      <c r="F97" s="233" t="s">
        <v>503</v>
      </c>
      <c r="G97" s="231"/>
      <c r="H97" s="234">
        <v>100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158</v>
      </c>
      <c r="AU97" s="240" t="s">
        <v>82</v>
      </c>
      <c r="AV97" s="14" t="s">
        <v>82</v>
      </c>
      <c r="AW97" s="14" t="s">
        <v>33</v>
      </c>
      <c r="AX97" s="14" t="s">
        <v>80</v>
      </c>
      <c r="AY97" s="240" t="s">
        <v>144</v>
      </c>
    </row>
    <row r="98" spans="1:65" s="2" customFormat="1" ht="16.5" customHeight="1">
      <c r="A98" s="39"/>
      <c r="B98" s="40"/>
      <c r="C98" s="206" t="s">
        <v>165</v>
      </c>
      <c r="D98" s="206" t="s">
        <v>146</v>
      </c>
      <c r="E98" s="207" t="s">
        <v>609</v>
      </c>
      <c r="F98" s="208" t="s">
        <v>610</v>
      </c>
      <c r="G98" s="209" t="s">
        <v>593</v>
      </c>
      <c r="H98" s="210">
        <v>25</v>
      </c>
      <c r="I98" s="211"/>
      <c r="J98" s="212">
        <f>ROUND(I98*H98,2)</f>
        <v>0</v>
      </c>
      <c r="K98" s="208" t="s">
        <v>149</v>
      </c>
      <c r="L98" s="45"/>
      <c r="M98" s="213" t="s">
        <v>19</v>
      </c>
      <c r="N98" s="214" t="s">
        <v>43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594</v>
      </c>
      <c r="AT98" s="217" t="s">
        <v>146</v>
      </c>
      <c r="AU98" s="217" t="s">
        <v>82</v>
      </c>
      <c r="AY98" s="18" t="s">
        <v>144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80</v>
      </c>
      <c r="BK98" s="218">
        <f>ROUND(I98*H98,2)</f>
        <v>0</v>
      </c>
      <c r="BL98" s="18" t="s">
        <v>594</v>
      </c>
      <c r="BM98" s="217" t="s">
        <v>611</v>
      </c>
    </row>
    <row r="99" spans="1:63" s="12" customFormat="1" ht="22.8" customHeight="1">
      <c r="A99" s="12"/>
      <c r="B99" s="190"/>
      <c r="C99" s="191"/>
      <c r="D99" s="192" t="s">
        <v>71</v>
      </c>
      <c r="E99" s="204" t="s">
        <v>612</v>
      </c>
      <c r="F99" s="204" t="s">
        <v>613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SUM(P100:P110)</f>
        <v>0</v>
      </c>
      <c r="Q99" s="198"/>
      <c r="R99" s="199">
        <f>SUM(R100:R110)</f>
        <v>0</v>
      </c>
      <c r="S99" s="198"/>
      <c r="T99" s="200">
        <f>SUM(T100:T110)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165</v>
      </c>
      <c r="AT99" s="202" t="s">
        <v>71</v>
      </c>
      <c r="AU99" s="202" t="s">
        <v>80</v>
      </c>
      <c r="AY99" s="201" t="s">
        <v>144</v>
      </c>
      <c r="BK99" s="203">
        <f>SUM(BK100:BK110)</f>
        <v>0</v>
      </c>
    </row>
    <row r="100" spans="1:65" s="2" customFormat="1" ht="16.5" customHeight="1">
      <c r="A100" s="39"/>
      <c r="B100" s="40"/>
      <c r="C100" s="206" t="s">
        <v>92</v>
      </c>
      <c r="D100" s="206" t="s">
        <v>146</v>
      </c>
      <c r="E100" s="207" t="s">
        <v>614</v>
      </c>
      <c r="F100" s="208" t="s">
        <v>613</v>
      </c>
      <c r="G100" s="209" t="s">
        <v>615</v>
      </c>
      <c r="H100" s="210">
        <v>1</v>
      </c>
      <c r="I100" s="211"/>
      <c r="J100" s="212">
        <f>ROUND(I100*H100,2)</f>
        <v>0</v>
      </c>
      <c r="K100" s="208" t="s">
        <v>149</v>
      </c>
      <c r="L100" s="45"/>
      <c r="M100" s="213" t="s">
        <v>19</v>
      </c>
      <c r="N100" s="214" t="s">
        <v>43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594</v>
      </c>
      <c r="AT100" s="217" t="s">
        <v>146</v>
      </c>
      <c r="AU100" s="217" t="s">
        <v>82</v>
      </c>
      <c r="AY100" s="18" t="s">
        <v>144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80</v>
      </c>
      <c r="BK100" s="218">
        <f>ROUND(I100*H100,2)</f>
        <v>0</v>
      </c>
      <c r="BL100" s="18" t="s">
        <v>594</v>
      </c>
      <c r="BM100" s="217" t="s">
        <v>616</v>
      </c>
    </row>
    <row r="101" spans="1:65" s="2" customFormat="1" ht="16.5" customHeight="1">
      <c r="A101" s="39"/>
      <c r="B101" s="40"/>
      <c r="C101" s="206" t="s">
        <v>173</v>
      </c>
      <c r="D101" s="206" t="s">
        <v>146</v>
      </c>
      <c r="E101" s="207" t="s">
        <v>617</v>
      </c>
      <c r="F101" s="208" t="s">
        <v>618</v>
      </c>
      <c r="G101" s="209" t="s">
        <v>615</v>
      </c>
      <c r="H101" s="210">
        <v>1</v>
      </c>
      <c r="I101" s="211"/>
      <c r="J101" s="212">
        <f>ROUND(I101*H101,2)</f>
        <v>0</v>
      </c>
      <c r="K101" s="208" t="s">
        <v>149</v>
      </c>
      <c r="L101" s="45"/>
      <c r="M101" s="213" t="s">
        <v>19</v>
      </c>
      <c r="N101" s="214" t="s">
        <v>43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594</v>
      </c>
      <c r="AT101" s="217" t="s">
        <v>146</v>
      </c>
      <c r="AU101" s="217" t="s">
        <v>82</v>
      </c>
      <c r="AY101" s="18" t="s">
        <v>144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80</v>
      </c>
      <c r="BK101" s="218">
        <f>ROUND(I101*H101,2)</f>
        <v>0</v>
      </c>
      <c r="BL101" s="18" t="s">
        <v>594</v>
      </c>
      <c r="BM101" s="217" t="s">
        <v>619</v>
      </c>
    </row>
    <row r="102" spans="1:51" s="13" customFormat="1" ht="12">
      <c r="A102" s="13"/>
      <c r="B102" s="219"/>
      <c r="C102" s="220"/>
      <c r="D102" s="221" t="s">
        <v>158</v>
      </c>
      <c r="E102" s="222" t="s">
        <v>19</v>
      </c>
      <c r="F102" s="223" t="s">
        <v>551</v>
      </c>
      <c r="G102" s="220"/>
      <c r="H102" s="222" t="s">
        <v>19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158</v>
      </c>
      <c r="AU102" s="229" t="s">
        <v>82</v>
      </c>
      <c r="AV102" s="13" t="s">
        <v>80</v>
      </c>
      <c r="AW102" s="13" t="s">
        <v>33</v>
      </c>
      <c r="AX102" s="13" t="s">
        <v>72</v>
      </c>
      <c r="AY102" s="229" t="s">
        <v>144</v>
      </c>
    </row>
    <row r="103" spans="1:51" s="13" customFormat="1" ht="12">
      <c r="A103" s="13"/>
      <c r="B103" s="219"/>
      <c r="C103" s="220"/>
      <c r="D103" s="221" t="s">
        <v>158</v>
      </c>
      <c r="E103" s="222" t="s">
        <v>19</v>
      </c>
      <c r="F103" s="223" t="s">
        <v>620</v>
      </c>
      <c r="G103" s="220"/>
      <c r="H103" s="222" t="s">
        <v>19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158</v>
      </c>
      <c r="AU103" s="229" t="s">
        <v>82</v>
      </c>
      <c r="AV103" s="13" t="s">
        <v>80</v>
      </c>
      <c r="AW103" s="13" t="s">
        <v>33</v>
      </c>
      <c r="AX103" s="13" t="s">
        <v>72</v>
      </c>
      <c r="AY103" s="229" t="s">
        <v>144</v>
      </c>
    </row>
    <row r="104" spans="1:51" s="13" customFormat="1" ht="12">
      <c r="A104" s="13"/>
      <c r="B104" s="219"/>
      <c r="C104" s="220"/>
      <c r="D104" s="221" t="s">
        <v>158</v>
      </c>
      <c r="E104" s="222" t="s">
        <v>19</v>
      </c>
      <c r="F104" s="223" t="s">
        <v>621</v>
      </c>
      <c r="G104" s="220"/>
      <c r="H104" s="222" t="s">
        <v>19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158</v>
      </c>
      <c r="AU104" s="229" t="s">
        <v>82</v>
      </c>
      <c r="AV104" s="13" t="s">
        <v>80</v>
      </c>
      <c r="AW104" s="13" t="s">
        <v>33</v>
      </c>
      <c r="AX104" s="13" t="s">
        <v>72</v>
      </c>
      <c r="AY104" s="229" t="s">
        <v>144</v>
      </c>
    </row>
    <row r="105" spans="1:51" s="13" customFormat="1" ht="12">
      <c r="A105" s="13"/>
      <c r="B105" s="219"/>
      <c r="C105" s="220"/>
      <c r="D105" s="221" t="s">
        <v>158</v>
      </c>
      <c r="E105" s="222" t="s">
        <v>19</v>
      </c>
      <c r="F105" s="223" t="s">
        <v>622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158</v>
      </c>
      <c r="AU105" s="229" t="s">
        <v>82</v>
      </c>
      <c r="AV105" s="13" t="s">
        <v>80</v>
      </c>
      <c r="AW105" s="13" t="s">
        <v>33</v>
      </c>
      <c r="AX105" s="13" t="s">
        <v>72</v>
      </c>
      <c r="AY105" s="229" t="s">
        <v>144</v>
      </c>
    </row>
    <row r="106" spans="1:51" s="14" customFormat="1" ht="12">
      <c r="A106" s="14"/>
      <c r="B106" s="230"/>
      <c r="C106" s="231"/>
      <c r="D106" s="221" t="s">
        <v>158</v>
      </c>
      <c r="E106" s="232" t="s">
        <v>19</v>
      </c>
      <c r="F106" s="233" t="s">
        <v>80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158</v>
      </c>
      <c r="AU106" s="240" t="s">
        <v>82</v>
      </c>
      <c r="AV106" s="14" t="s">
        <v>82</v>
      </c>
      <c r="AW106" s="14" t="s">
        <v>33</v>
      </c>
      <c r="AX106" s="14" t="s">
        <v>80</v>
      </c>
      <c r="AY106" s="240" t="s">
        <v>144</v>
      </c>
    </row>
    <row r="107" spans="1:65" s="2" customFormat="1" ht="16.5" customHeight="1">
      <c r="A107" s="39"/>
      <c r="B107" s="40"/>
      <c r="C107" s="206" t="s">
        <v>178</v>
      </c>
      <c r="D107" s="206" t="s">
        <v>146</v>
      </c>
      <c r="E107" s="207" t="s">
        <v>623</v>
      </c>
      <c r="F107" s="208" t="s">
        <v>624</v>
      </c>
      <c r="G107" s="209" t="s">
        <v>615</v>
      </c>
      <c r="H107" s="210">
        <v>1</v>
      </c>
      <c r="I107" s="211"/>
      <c r="J107" s="212">
        <f>ROUND(I107*H107,2)</f>
        <v>0</v>
      </c>
      <c r="K107" s="208" t="s">
        <v>149</v>
      </c>
      <c r="L107" s="45"/>
      <c r="M107" s="213" t="s">
        <v>19</v>
      </c>
      <c r="N107" s="214" t="s">
        <v>43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594</v>
      </c>
      <c r="AT107" s="217" t="s">
        <v>146</v>
      </c>
      <c r="AU107" s="217" t="s">
        <v>82</v>
      </c>
      <c r="AY107" s="18" t="s">
        <v>144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80</v>
      </c>
      <c r="BK107" s="218">
        <f>ROUND(I107*H107,2)</f>
        <v>0</v>
      </c>
      <c r="BL107" s="18" t="s">
        <v>594</v>
      </c>
      <c r="BM107" s="217" t="s">
        <v>625</v>
      </c>
    </row>
    <row r="108" spans="1:51" s="13" customFormat="1" ht="12">
      <c r="A108" s="13"/>
      <c r="B108" s="219"/>
      <c r="C108" s="220"/>
      <c r="D108" s="221" t="s">
        <v>158</v>
      </c>
      <c r="E108" s="222" t="s">
        <v>19</v>
      </c>
      <c r="F108" s="223" t="s">
        <v>626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158</v>
      </c>
      <c r="AU108" s="229" t="s">
        <v>82</v>
      </c>
      <c r="AV108" s="13" t="s">
        <v>80</v>
      </c>
      <c r="AW108" s="13" t="s">
        <v>33</v>
      </c>
      <c r="AX108" s="13" t="s">
        <v>72</v>
      </c>
      <c r="AY108" s="229" t="s">
        <v>144</v>
      </c>
    </row>
    <row r="109" spans="1:51" s="13" customFormat="1" ht="12">
      <c r="A109" s="13"/>
      <c r="B109" s="219"/>
      <c r="C109" s="220"/>
      <c r="D109" s="221" t="s">
        <v>158</v>
      </c>
      <c r="E109" s="222" t="s">
        <v>19</v>
      </c>
      <c r="F109" s="223" t="s">
        <v>627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158</v>
      </c>
      <c r="AU109" s="229" t="s">
        <v>82</v>
      </c>
      <c r="AV109" s="13" t="s">
        <v>80</v>
      </c>
      <c r="AW109" s="13" t="s">
        <v>33</v>
      </c>
      <c r="AX109" s="13" t="s">
        <v>72</v>
      </c>
      <c r="AY109" s="229" t="s">
        <v>144</v>
      </c>
    </row>
    <row r="110" spans="1:51" s="14" customFormat="1" ht="12">
      <c r="A110" s="14"/>
      <c r="B110" s="230"/>
      <c r="C110" s="231"/>
      <c r="D110" s="221" t="s">
        <v>158</v>
      </c>
      <c r="E110" s="232" t="s">
        <v>19</v>
      </c>
      <c r="F110" s="233" t="s">
        <v>80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158</v>
      </c>
      <c r="AU110" s="240" t="s">
        <v>82</v>
      </c>
      <c r="AV110" s="14" t="s">
        <v>82</v>
      </c>
      <c r="AW110" s="14" t="s">
        <v>33</v>
      </c>
      <c r="AX110" s="14" t="s">
        <v>80</v>
      </c>
      <c r="AY110" s="240" t="s">
        <v>144</v>
      </c>
    </row>
    <row r="111" spans="1:63" s="12" customFormat="1" ht="22.8" customHeight="1">
      <c r="A111" s="12"/>
      <c r="B111" s="190"/>
      <c r="C111" s="191"/>
      <c r="D111" s="192" t="s">
        <v>71</v>
      </c>
      <c r="E111" s="204" t="s">
        <v>628</v>
      </c>
      <c r="F111" s="204" t="s">
        <v>629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SUM(P112:P115)</f>
        <v>0</v>
      </c>
      <c r="Q111" s="198"/>
      <c r="R111" s="199">
        <f>SUM(R112:R115)</f>
        <v>0</v>
      </c>
      <c r="S111" s="198"/>
      <c r="T111" s="200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165</v>
      </c>
      <c r="AT111" s="202" t="s">
        <v>71</v>
      </c>
      <c r="AU111" s="202" t="s">
        <v>80</v>
      </c>
      <c r="AY111" s="201" t="s">
        <v>144</v>
      </c>
      <c r="BK111" s="203">
        <f>SUM(BK112:BK115)</f>
        <v>0</v>
      </c>
    </row>
    <row r="112" spans="1:65" s="2" customFormat="1" ht="16.5" customHeight="1">
      <c r="A112" s="39"/>
      <c r="B112" s="40"/>
      <c r="C112" s="206" t="s">
        <v>184</v>
      </c>
      <c r="D112" s="206" t="s">
        <v>146</v>
      </c>
      <c r="E112" s="207" t="s">
        <v>630</v>
      </c>
      <c r="F112" s="208" t="s">
        <v>631</v>
      </c>
      <c r="G112" s="209" t="s">
        <v>615</v>
      </c>
      <c r="H112" s="210">
        <v>1</v>
      </c>
      <c r="I112" s="211"/>
      <c r="J112" s="212">
        <f>ROUND(I112*H112,2)</f>
        <v>0</v>
      </c>
      <c r="K112" s="208" t="s">
        <v>149</v>
      </c>
      <c r="L112" s="45"/>
      <c r="M112" s="213" t="s">
        <v>19</v>
      </c>
      <c r="N112" s="214" t="s">
        <v>43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594</v>
      </c>
      <c r="AT112" s="217" t="s">
        <v>146</v>
      </c>
      <c r="AU112" s="217" t="s">
        <v>82</v>
      </c>
      <c r="AY112" s="18" t="s">
        <v>144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80</v>
      </c>
      <c r="BK112" s="218">
        <f>ROUND(I112*H112,2)</f>
        <v>0</v>
      </c>
      <c r="BL112" s="18" t="s">
        <v>594</v>
      </c>
      <c r="BM112" s="217" t="s">
        <v>632</v>
      </c>
    </row>
    <row r="113" spans="1:65" s="2" customFormat="1" ht="16.5" customHeight="1">
      <c r="A113" s="39"/>
      <c r="B113" s="40"/>
      <c r="C113" s="206" t="s">
        <v>193</v>
      </c>
      <c r="D113" s="206" t="s">
        <v>146</v>
      </c>
      <c r="E113" s="207" t="s">
        <v>633</v>
      </c>
      <c r="F113" s="208" t="s">
        <v>634</v>
      </c>
      <c r="G113" s="209" t="s">
        <v>615</v>
      </c>
      <c r="H113" s="210">
        <v>1</v>
      </c>
      <c r="I113" s="211"/>
      <c r="J113" s="212">
        <f>ROUND(I113*H113,2)</f>
        <v>0</v>
      </c>
      <c r="K113" s="208" t="s">
        <v>149</v>
      </c>
      <c r="L113" s="45"/>
      <c r="M113" s="213" t="s">
        <v>19</v>
      </c>
      <c r="N113" s="214" t="s">
        <v>43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594</v>
      </c>
      <c r="AT113" s="217" t="s">
        <v>146</v>
      </c>
      <c r="AU113" s="217" t="s">
        <v>82</v>
      </c>
      <c r="AY113" s="18" t="s">
        <v>144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80</v>
      </c>
      <c r="BK113" s="218">
        <f>ROUND(I113*H113,2)</f>
        <v>0</v>
      </c>
      <c r="BL113" s="18" t="s">
        <v>594</v>
      </c>
      <c r="BM113" s="217" t="s">
        <v>635</v>
      </c>
    </row>
    <row r="114" spans="1:51" s="13" customFormat="1" ht="12">
      <c r="A114" s="13"/>
      <c r="B114" s="219"/>
      <c r="C114" s="220"/>
      <c r="D114" s="221" t="s">
        <v>158</v>
      </c>
      <c r="E114" s="222" t="s">
        <v>19</v>
      </c>
      <c r="F114" s="223" t="s">
        <v>636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158</v>
      </c>
      <c r="AU114" s="229" t="s">
        <v>82</v>
      </c>
      <c r="AV114" s="13" t="s">
        <v>80</v>
      </c>
      <c r="AW114" s="13" t="s">
        <v>33</v>
      </c>
      <c r="AX114" s="13" t="s">
        <v>72</v>
      </c>
      <c r="AY114" s="229" t="s">
        <v>144</v>
      </c>
    </row>
    <row r="115" spans="1:51" s="14" customFormat="1" ht="12">
      <c r="A115" s="14"/>
      <c r="B115" s="230"/>
      <c r="C115" s="231"/>
      <c r="D115" s="221" t="s">
        <v>158</v>
      </c>
      <c r="E115" s="232" t="s">
        <v>19</v>
      </c>
      <c r="F115" s="233" t="s">
        <v>80</v>
      </c>
      <c r="G115" s="231"/>
      <c r="H115" s="234">
        <v>1</v>
      </c>
      <c r="I115" s="235"/>
      <c r="J115" s="231"/>
      <c r="K115" s="231"/>
      <c r="L115" s="236"/>
      <c r="M115" s="276"/>
      <c r="N115" s="277"/>
      <c r="O115" s="277"/>
      <c r="P115" s="277"/>
      <c r="Q115" s="277"/>
      <c r="R115" s="277"/>
      <c r="S115" s="277"/>
      <c r="T115" s="27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158</v>
      </c>
      <c r="AU115" s="240" t="s">
        <v>82</v>
      </c>
      <c r="AV115" s="14" t="s">
        <v>82</v>
      </c>
      <c r="AW115" s="14" t="s">
        <v>33</v>
      </c>
      <c r="AX115" s="14" t="s">
        <v>80</v>
      </c>
      <c r="AY115" s="240" t="s">
        <v>144</v>
      </c>
    </row>
    <row r="116" spans="1:31" s="2" customFormat="1" ht="6.95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password="CC35" sheet="1" objects="1" scenarios="1" formatColumns="0" formatRows="0" autoFilter="0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2" t="s">
        <v>637</v>
      </c>
      <c r="H4" s="21"/>
    </row>
    <row r="5" spans="2:8" s="1" customFormat="1" ht="12" customHeight="1">
      <c r="B5" s="21"/>
      <c r="C5" s="279" t="s">
        <v>13</v>
      </c>
      <c r="D5" s="142" t="s">
        <v>14</v>
      </c>
      <c r="E5" s="1"/>
      <c r="F5" s="1"/>
      <c r="H5" s="21"/>
    </row>
    <row r="6" spans="2:8" s="1" customFormat="1" ht="36.95" customHeight="1">
      <c r="B6" s="21"/>
      <c r="C6" s="280" t="s">
        <v>16</v>
      </c>
      <c r="D6" s="281" t="s">
        <v>17</v>
      </c>
      <c r="E6" s="1"/>
      <c r="F6" s="1"/>
      <c r="H6" s="21"/>
    </row>
    <row r="7" spans="2:8" s="1" customFormat="1" ht="16.5" customHeight="1">
      <c r="B7" s="21"/>
      <c r="C7" s="134" t="s">
        <v>23</v>
      </c>
      <c r="D7" s="139" t="str">
        <f>'Rekapitulace stavby'!AN8</f>
        <v>20. 3. 2021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9"/>
      <c r="B9" s="282"/>
      <c r="C9" s="283" t="s">
        <v>53</v>
      </c>
      <c r="D9" s="284" t="s">
        <v>54</v>
      </c>
      <c r="E9" s="284" t="s">
        <v>131</v>
      </c>
      <c r="F9" s="285" t="s">
        <v>638</v>
      </c>
      <c r="G9" s="179"/>
      <c r="H9" s="282"/>
    </row>
    <row r="10" spans="1:8" s="2" customFormat="1" ht="26.4" customHeight="1">
      <c r="A10" s="39"/>
      <c r="B10" s="45"/>
      <c r="C10" s="286" t="s">
        <v>639</v>
      </c>
      <c r="D10" s="286" t="s">
        <v>78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7" t="s">
        <v>89</v>
      </c>
      <c r="D11" s="288" t="s">
        <v>90</v>
      </c>
      <c r="E11" s="289" t="s">
        <v>91</v>
      </c>
      <c r="F11" s="290">
        <v>6</v>
      </c>
      <c r="G11" s="39"/>
      <c r="H11" s="45"/>
    </row>
    <row r="12" spans="1:8" s="2" customFormat="1" ht="16.8" customHeight="1">
      <c r="A12" s="39"/>
      <c r="B12" s="45"/>
      <c r="C12" s="291" t="s">
        <v>640</v>
      </c>
      <c r="D12" s="39"/>
      <c r="E12" s="39"/>
      <c r="F12" s="39"/>
      <c r="G12" s="39"/>
      <c r="H12" s="45"/>
    </row>
    <row r="13" spans="1:8" s="2" customFormat="1" ht="16.8" customHeight="1">
      <c r="A13" s="39"/>
      <c r="B13" s="45"/>
      <c r="C13" s="292" t="s">
        <v>302</v>
      </c>
      <c r="D13" s="292" t="s">
        <v>303</v>
      </c>
      <c r="E13" s="18" t="s">
        <v>91</v>
      </c>
      <c r="F13" s="293">
        <v>6</v>
      </c>
      <c r="G13" s="39"/>
      <c r="H13" s="45"/>
    </row>
    <row r="14" spans="1:8" s="2" customFormat="1" ht="16.8" customHeight="1">
      <c r="A14" s="39"/>
      <c r="B14" s="45"/>
      <c r="C14" s="287" t="s">
        <v>94</v>
      </c>
      <c r="D14" s="288" t="s">
        <v>95</v>
      </c>
      <c r="E14" s="289" t="s">
        <v>96</v>
      </c>
      <c r="F14" s="290">
        <v>4600</v>
      </c>
      <c r="G14" s="39"/>
      <c r="H14" s="45"/>
    </row>
    <row r="15" spans="1:8" s="2" customFormat="1" ht="16.8" customHeight="1">
      <c r="A15" s="39"/>
      <c r="B15" s="45"/>
      <c r="C15" s="292" t="s">
        <v>19</v>
      </c>
      <c r="D15" s="292" t="s">
        <v>159</v>
      </c>
      <c r="E15" s="18" t="s">
        <v>19</v>
      </c>
      <c r="F15" s="293">
        <v>0</v>
      </c>
      <c r="G15" s="39"/>
      <c r="H15" s="45"/>
    </row>
    <row r="16" spans="1:8" s="2" customFormat="1" ht="16.8" customHeight="1">
      <c r="A16" s="39"/>
      <c r="B16" s="45"/>
      <c r="C16" s="292" t="s">
        <v>94</v>
      </c>
      <c r="D16" s="292" t="s">
        <v>97</v>
      </c>
      <c r="E16" s="18" t="s">
        <v>19</v>
      </c>
      <c r="F16" s="293">
        <v>4600</v>
      </c>
      <c r="G16" s="39"/>
      <c r="H16" s="45"/>
    </row>
    <row r="17" spans="1:8" s="2" customFormat="1" ht="16.8" customHeight="1">
      <c r="A17" s="39"/>
      <c r="B17" s="45"/>
      <c r="C17" s="291" t="s">
        <v>640</v>
      </c>
      <c r="D17" s="39"/>
      <c r="E17" s="39"/>
      <c r="F17" s="39"/>
      <c r="G17" s="39"/>
      <c r="H17" s="45"/>
    </row>
    <row r="18" spans="1:8" s="2" customFormat="1" ht="12">
      <c r="A18" s="39"/>
      <c r="B18" s="45"/>
      <c r="C18" s="292" t="s">
        <v>155</v>
      </c>
      <c r="D18" s="292" t="s">
        <v>156</v>
      </c>
      <c r="E18" s="18" t="s">
        <v>96</v>
      </c>
      <c r="F18" s="293">
        <v>4600</v>
      </c>
      <c r="G18" s="39"/>
      <c r="H18" s="45"/>
    </row>
    <row r="19" spans="1:8" s="2" customFormat="1" ht="12">
      <c r="A19" s="39"/>
      <c r="B19" s="45"/>
      <c r="C19" s="292" t="s">
        <v>257</v>
      </c>
      <c r="D19" s="292" t="s">
        <v>258</v>
      </c>
      <c r="E19" s="18" t="s">
        <v>96</v>
      </c>
      <c r="F19" s="293">
        <v>2300</v>
      </c>
      <c r="G19" s="39"/>
      <c r="H19" s="45"/>
    </row>
    <row r="20" spans="1:8" s="2" customFormat="1" ht="16.8" customHeight="1">
      <c r="A20" s="39"/>
      <c r="B20" s="45"/>
      <c r="C20" s="292" t="s">
        <v>279</v>
      </c>
      <c r="D20" s="292" t="s">
        <v>280</v>
      </c>
      <c r="E20" s="18" t="s">
        <v>96</v>
      </c>
      <c r="F20" s="293">
        <v>17510</v>
      </c>
      <c r="G20" s="39"/>
      <c r="H20" s="45"/>
    </row>
    <row r="21" spans="1:8" s="2" customFormat="1" ht="16.8" customHeight="1">
      <c r="A21" s="39"/>
      <c r="B21" s="45"/>
      <c r="C21" s="292" t="s">
        <v>283</v>
      </c>
      <c r="D21" s="292" t="s">
        <v>284</v>
      </c>
      <c r="E21" s="18" t="s">
        <v>96</v>
      </c>
      <c r="F21" s="293">
        <v>15408</v>
      </c>
      <c r="G21" s="39"/>
      <c r="H21" s="45"/>
    </row>
    <row r="22" spans="1:8" s="2" customFormat="1" ht="16.8" customHeight="1">
      <c r="A22" s="39"/>
      <c r="B22" s="45"/>
      <c r="C22" s="292" t="s">
        <v>287</v>
      </c>
      <c r="D22" s="292" t="s">
        <v>641</v>
      </c>
      <c r="E22" s="18" t="s">
        <v>96</v>
      </c>
      <c r="F22" s="293">
        <v>17510</v>
      </c>
      <c r="G22" s="39"/>
      <c r="H22" s="45"/>
    </row>
    <row r="23" spans="1:8" s="2" customFormat="1" ht="16.8" customHeight="1">
      <c r="A23" s="39"/>
      <c r="B23" s="45"/>
      <c r="C23" s="287" t="s">
        <v>99</v>
      </c>
      <c r="D23" s="288" t="s">
        <v>100</v>
      </c>
      <c r="E23" s="289" t="s">
        <v>96</v>
      </c>
      <c r="F23" s="290">
        <v>3350</v>
      </c>
      <c r="G23" s="39"/>
      <c r="H23" s="45"/>
    </row>
    <row r="24" spans="1:8" s="2" customFormat="1" ht="16.8" customHeight="1">
      <c r="A24" s="39"/>
      <c r="B24" s="45"/>
      <c r="C24" s="292" t="s">
        <v>19</v>
      </c>
      <c r="D24" s="292" t="s">
        <v>453</v>
      </c>
      <c r="E24" s="18" t="s">
        <v>19</v>
      </c>
      <c r="F24" s="293">
        <v>0</v>
      </c>
      <c r="G24" s="39"/>
      <c r="H24" s="45"/>
    </row>
    <row r="25" spans="1:8" s="2" customFormat="1" ht="16.8" customHeight="1">
      <c r="A25" s="39"/>
      <c r="B25" s="45"/>
      <c r="C25" s="292" t="s">
        <v>99</v>
      </c>
      <c r="D25" s="292" t="s">
        <v>101</v>
      </c>
      <c r="E25" s="18" t="s">
        <v>19</v>
      </c>
      <c r="F25" s="293">
        <v>3350</v>
      </c>
      <c r="G25" s="39"/>
      <c r="H25" s="45"/>
    </row>
    <row r="26" spans="1:8" s="2" customFormat="1" ht="16.8" customHeight="1">
      <c r="A26" s="39"/>
      <c r="B26" s="45"/>
      <c r="C26" s="291" t="s">
        <v>640</v>
      </c>
      <c r="D26" s="39"/>
      <c r="E26" s="39"/>
      <c r="F26" s="39"/>
      <c r="G26" s="39"/>
      <c r="H26" s="45"/>
    </row>
    <row r="27" spans="1:8" s="2" customFormat="1" ht="12">
      <c r="A27" s="39"/>
      <c r="B27" s="45"/>
      <c r="C27" s="292" t="s">
        <v>450</v>
      </c>
      <c r="D27" s="292" t="s">
        <v>451</v>
      </c>
      <c r="E27" s="18" t="s">
        <v>96</v>
      </c>
      <c r="F27" s="293">
        <v>3350</v>
      </c>
      <c r="G27" s="39"/>
      <c r="H27" s="45"/>
    </row>
    <row r="28" spans="1:8" s="2" customFormat="1" ht="16.8" customHeight="1">
      <c r="A28" s="39"/>
      <c r="B28" s="45"/>
      <c r="C28" s="292" t="s">
        <v>275</v>
      </c>
      <c r="D28" s="292" t="s">
        <v>276</v>
      </c>
      <c r="E28" s="18" t="s">
        <v>96</v>
      </c>
      <c r="F28" s="293">
        <v>3350</v>
      </c>
      <c r="G28" s="39"/>
      <c r="H28" s="45"/>
    </row>
    <row r="29" spans="1:8" s="2" customFormat="1" ht="16.8" customHeight="1">
      <c r="A29" s="39"/>
      <c r="B29" s="45"/>
      <c r="C29" s="287" t="s">
        <v>102</v>
      </c>
      <c r="D29" s="288" t="s">
        <v>103</v>
      </c>
      <c r="E29" s="289" t="s">
        <v>96</v>
      </c>
      <c r="F29" s="290">
        <v>12910</v>
      </c>
      <c r="G29" s="39"/>
      <c r="H29" s="45"/>
    </row>
    <row r="30" spans="1:8" s="2" customFormat="1" ht="16.8" customHeight="1">
      <c r="A30" s="39"/>
      <c r="B30" s="45"/>
      <c r="C30" s="292" t="s">
        <v>19</v>
      </c>
      <c r="D30" s="292" t="s">
        <v>169</v>
      </c>
      <c r="E30" s="18" t="s">
        <v>19</v>
      </c>
      <c r="F30" s="293">
        <v>0</v>
      </c>
      <c r="G30" s="39"/>
      <c r="H30" s="45"/>
    </row>
    <row r="31" spans="1:8" s="2" customFormat="1" ht="16.8" customHeight="1">
      <c r="A31" s="39"/>
      <c r="B31" s="45"/>
      <c r="C31" s="292" t="s">
        <v>102</v>
      </c>
      <c r="D31" s="292" t="s">
        <v>104</v>
      </c>
      <c r="E31" s="18" t="s">
        <v>19</v>
      </c>
      <c r="F31" s="293">
        <v>12910</v>
      </c>
      <c r="G31" s="39"/>
      <c r="H31" s="45"/>
    </row>
    <row r="32" spans="1:8" s="2" customFormat="1" ht="16.8" customHeight="1">
      <c r="A32" s="39"/>
      <c r="B32" s="45"/>
      <c r="C32" s="291" t="s">
        <v>640</v>
      </c>
      <c r="D32" s="39"/>
      <c r="E32" s="39"/>
      <c r="F32" s="39"/>
      <c r="G32" s="39"/>
      <c r="H32" s="45"/>
    </row>
    <row r="33" spans="1:8" s="2" customFormat="1" ht="12">
      <c r="A33" s="39"/>
      <c r="B33" s="45"/>
      <c r="C33" s="292" t="s">
        <v>166</v>
      </c>
      <c r="D33" s="292" t="s">
        <v>167</v>
      </c>
      <c r="E33" s="18" t="s">
        <v>96</v>
      </c>
      <c r="F33" s="293">
        <v>12910</v>
      </c>
      <c r="G33" s="39"/>
      <c r="H33" s="45"/>
    </row>
    <row r="34" spans="1:8" s="2" customFormat="1" ht="12">
      <c r="A34" s="39"/>
      <c r="B34" s="45"/>
      <c r="C34" s="292" t="s">
        <v>264</v>
      </c>
      <c r="D34" s="292" t="s">
        <v>265</v>
      </c>
      <c r="E34" s="18" t="s">
        <v>96</v>
      </c>
      <c r="F34" s="293">
        <v>12910</v>
      </c>
      <c r="G34" s="39"/>
      <c r="H34" s="45"/>
    </row>
    <row r="35" spans="1:8" s="2" customFormat="1" ht="16.8" customHeight="1">
      <c r="A35" s="39"/>
      <c r="B35" s="45"/>
      <c r="C35" s="292" t="s">
        <v>268</v>
      </c>
      <c r="D35" s="292" t="s">
        <v>269</v>
      </c>
      <c r="E35" s="18" t="s">
        <v>96</v>
      </c>
      <c r="F35" s="293">
        <v>12910</v>
      </c>
      <c r="G35" s="39"/>
      <c r="H35" s="45"/>
    </row>
    <row r="36" spans="1:8" s="2" customFormat="1" ht="16.8" customHeight="1">
      <c r="A36" s="39"/>
      <c r="B36" s="45"/>
      <c r="C36" s="292" t="s">
        <v>279</v>
      </c>
      <c r="D36" s="292" t="s">
        <v>280</v>
      </c>
      <c r="E36" s="18" t="s">
        <v>96</v>
      </c>
      <c r="F36" s="293">
        <v>17510</v>
      </c>
      <c r="G36" s="39"/>
      <c r="H36" s="45"/>
    </row>
    <row r="37" spans="1:8" s="2" customFormat="1" ht="16.8" customHeight="1">
      <c r="A37" s="39"/>
      <c r="B37" s="45"/>
      <c r="C37" s="292" t="s">
        <v>283</v>
      </c>
      <c r="D37" s="292" t="s">
        <v>284</v>
      </c>
      <c r="E37" s="18" t="s">
        <v>96</v>
      </c>
      <c r="F37" s="293">
        <v>15408</v>
      </c>
      <c r="G37" s="39"/>
      <c r="H37" s="45"/>
    </row>
    <row r="38" spans="1:8" s="2" customFormat="1" ht="16.8" customHeight="1">
      <c r="A38" s="39"/>
      <c r="B38" s="45"/>
      <c r="C38" s="292" t="s">
        <v>287</v>
      </c>
      <c r="D38" s="292" t="s">
        <v>641</v>
      </c>
      <c r="E38" s="18" t="s">
        <v>96</v>
      </c>
      <c r="F38" s="293">
        <v>17510</v>
      </c>
      <c r="G38" s="39"/>
      <c r="H38" s="45"/>
    </row>
    <row r="39" spans="1:8" s="2" customFormat="1" ht="16.8" customHeight="1">
      <c r="A39" s="39"/>
      <c r="B39" s="45"/>
      <c r="C39" s="287" t="s">
        <v>105</v>
      </c>
      <c r="D39" s="288" t="s">
        <v>106</v>
      </c>
      <c r="E39" s="289" t="s">
        <v>96</v>
      </c>
      <c r="F39" s="290">
        <v>198</v>
      </c>
      <c r="G39" s="39"/>
      <c r="H39" s="45"/>
    </row>
    <row r="40" spans="1:8" s="2" customFormat="1" ht="16.8" customHeight="1">
      <c r="A40" s="39"/>
      <c r="B40" s="45"/>
      <c r="C40" s="292" t="s">
        <v>19</v>
      </c>
      <c r="D40" s="292" t="s">
        <v>248</v>
      </c>
      <c r="E40" s="18" t="s">
        <v>19</v>
      </c>
      <c r="F40" s="293">
        <v>0</v>
      </c>
      <c r="G40" s="39"/>
      <c r="H40" s="45"/>
    </row>
    <row r="41" spans="1:8" s="2" customFormat="1" ht="16.8" customHeight="1">
      <c r="A41" s="39"/>
      <c r="B41" s="45"/>
      <c r="C41" s="292" t="s">
        <v>105</v>
      </c>
      <c r="D41" s="292" t="s">
        <v>107</v>
      </c>
      <c r="E41" s="18" t="s">
        <v>19</v>
      </c>
      <c r="F41" s="293">
        <v>198</v>
      </c>
      <c r="G41" s="39"/>
      <c r="H41" s="45"/>
    </row>
    <row r="42" spans="1:8" s="2" customFormat="1" ht="16.8" customHeight="1">
      <c r="A42" s="39"/>
      <c r="B42" s="45"/>
      <c r="C42" s="291" t="s">
        <v>640</v>
      </c>
      <c r="D42" s="39"/>
      <c r="E42" s="39"/>
      <c r="F42" s="39"/>
      <c r="G42" s="39"/>
      <c r="H42" s="45"/>
    </row>
    <row r="43" spans="1:8" s="2" customFormat="1" ht="16.8" customHeight="1">
      <c r="A43" s="39"/>
      <c r="B43" s="45"/>
      <c r="C43" s="292" t="s">
        <v>245</v>
      </c>
      <c r="D43" s="292" t="s">
        <v>246</v>
      </c>
      <c r="E43" s="18" t="s">
        <v>96</v>
      </c>
      <c r="F43" s="293">
        <v>198</v>
      </c>
      <c r="G43" s="39"/>
      <c r="H43" s="45"/>
    </row>
    <row r="44" spans="1:8" s="2" customFormat="1" ht="16.8" customHeight="1">
      <c r="A44" s="39"/>
      <c r="B44" s="45"/>
      <c r="C44" s="292" t="s">
        <v>237</v>
      </c>
      <c r="D44" s="292" t="s">
        <v>238</v>
      </c>
      <c r="E44" s="18" t="s">
        <v>96</v>
      </c>
      <c r="F44" s="293">
        <v>198</v>
      </c>
      <c r="G44" s="39"/>
      <c r="H44" s="45"/>
    </row>
    <row r="45" spans="1:8" s="2" customFormat="1" ht="16.8" customHeight="1">
      <c r="A45" s="39"/>
      <c r="B45" s="45"/>
      <c r="C45" s="292" t="s">
        <v>250</v>
      </c>
      <c r="D45" s="292" t="s">
        <v>251</v>
      </c>
      <c r="E45" s="18" t="s">
        <v>96</v>
      </c>
      <c r="F45" s="293">
        <v>198</v>
      </c>
      <c r="G45" s="39"/>
      <c r="H45" s="45"/>
    </row>
    <row r="46" spans="1:8" s="2" customFormat="1" ht="16.8" customHeight="1">
      <c r="A46" s="39"/>
      <c r="B46" s="45"/>
      <c r="C46" s="292" t="s">
        <v>283</v>
      </c>
      <c r="D46" s="292" t="s">
        <v>284</v>
      </c>
      <c r="E46" s="18" t="s">
        <v>96</v>
      </c>
      <c r="F46" s="293">
        <v>15408</v>
      </c>
      <c r="G46" s="39"/>
      <c r="H46" s="45"/>
    </row>
    <row r="47" spans="1:8" s="2" customFormat="1" ht="16.8" customHeight="1">
      <c r="A47" s="39"/>
      <c r="B47" s="45"/>
      <c r="C47" s="287" t="s">
        <v>108</v>
      </c>
      <c r="D47" s="288" t="s">
        <v>109</v>
      </c>
      <c r="E47" s="289" t="s">
        <v>110</v>
      </c>
      <c r="F47" s="290">
        <v>3</v>
      </c>
      <c r="G47" s="39"/>
      <c r="H47" s="45"/>
    </row>
    <row r="48" spans="1:8" s="2" customFormat="1" ht="16.8" customHeight="1">
      <c r="A48" s="39"/>
      <c r="B48" s="45"/>
      <c r="C48" s="291" t="s">
        <v>640</v>
      </c>
      <c r="D48" s="39"/>
      <c r="E48" s="39"/>
      <c r="F48" s="39"/>
      <c r="G48" s="39"/>
      <c r="H48" s="45"/>
    </row>
    <row r="49" spans="1:8" s="2" customFormat="1" ht="16.8" customHeight="1">
      <c r="A49" s="39"/>
      <c r="B49" s="45"/>
      <c r="C49" s="292" t="s">
        <v>305</v>
      </c>
      <c r="D49" s="292" t="s">
        <v>306</v>
      </c>
      <c r="E49" s="18" t="s">
        <v>110</v>
      </c>
      <c r="F49" s="293">
        <v>3</v>
      </c>
      <c r="G49" s="39"/>
      <c r="H49" s="45"/>
    </row>
    <row r="50" spans="1:8" s="2" customFormat="1" ht="16.8" customHeight="1">
      <c r="A50" s="39"/>
      <c r="B50" s="45"/>
      <c r="C50" s="292" t="s">
        <v>329</v>
      </c>
      <c r="D50" s="292" t="s">
        <v>330</v>
      </c>
      <c r="E50" s="18" t="s">
        <v>110</v>
      </c>
      <c r="F50" s="293">
        <v>3</v>
      </c>
      <c r="G50" s="39"/>
      <c r="H50" s="45"/>
    </row>
    <row r="51" spans="1:8" s="2" customFormat="1" ht="16.8" customHeight="1">
      <c r="A51" s="39"/>
      <c r="B51" s="45"/>
      <c r="C51" s="292" t="s">
        <v>309</v>
      </c>
      <c r="D51" s="292" t="s">
        <v>310</v>
      </c>
      <c r="E51" s="18" t="s">
        <v>110</v>
      </c>
      <c r="F51" s="293">
        <v>3</v>
      </c>
      <c r="G51" s="39"/>
      <c r="H51" s="45"/>
    </row>
    <row r="52" spans="1:8" s="2" customFormat="1" ht="16.8" customHeight="1">
      <c r="A52" s="39"/>
      <c r="B52" s="45"/>
      <c r="C52" s="292" t="s">
        <v>313</v>
      </c>
      <c r="D52" s="292" t="s">
        <v>314</v>
      </c>
      <c r="E52" s="18" t="s">
        <v>110</v>
      </c>
      <c r="F52" s="293">
        <v>3</v>
      </c>
      <c r="G52" s="39"/>
      <c r="H52" s="45"/>
    </row>
    <row r="53" spans="1:8" s="2" customFormat="1" ht="16.8" customHeight="1">
      <c r="A53" s="39"/>
      <c r="B53" s="45"/>
      <c r="C53" s="292" t="s">
        <v>317</v>
      </c>
      <c r="D53" s="292" t="s">
        <v>318</v>
      </c>
      <c r="E53" s="18" t="s">
        <v>110</v>
      </c>
      <c r="F53" s="293">
        <v>3</v>
      </c>
      <c r="G53" s="39"/>
      <c r="H53" s="45"/>
    </row>
    <row r="54" spans="1:8" s="2" customFormat="1" ht="16.8" customHeight="1">
      <c r="A54" s="39"/>
      <c r="B54" s="45"/>
      <c r="C54" s="292" t="s">
        <v>321</v>
      </c>
      <c r="D54" s="292" t="s">
        <v>322</v>
      </c>
      <c r="E54" s="18" t="s">
        <v>110</v>
      </c>
      <c r="F54" s="293">
        <v>3</v>
      </c>
      <c r="G54" s="39"/>
      <c r="H54" s="45"/>
    </row>
    <row r="55" spans="1:8" s="2" customFormat="1" ht="16.8" customHeight="1">
      <c r="A55" s="39"/>
      <c r="B55" s="45"/>
      <c r="C55" s="292" t="s">
        <v>325</v>
      </c>
      <c r="D55" s="292" t="s">
        <v>326</v>
      </c>
      <c r="E55" s="18" t="s">
        <v>110</v>
      </c>
      <c r="F55" s="293">
        <v>3</v>
      </c>
      <c r="G55" s="39"/>
      <c r="H55" s="45"/>
    </row>
    <row r="56" spans="1:8" s="2" customFormat="1" ht="16.8" customHeight="1">
      <c r="A56" s="39"/>
      <c r="B56" s="45"/>
      <c r="C56" s="287" t="s">
        <v>112</v>
      </c>
      <c r="D56" s="288" t="s">
        <v>113</v>
      </c>
      <c r="E56" s="289" t="s">
        <v>96</v>
      </c>
      <c r="F56" s="290">
        <v>6581</v>
      </c>
      <c r="G56" s="39"/>
      <c r="H56" s="45"/>
    </row>
    <row r="57" spans="1:8" s="2" customFormat="1" ht="16.8" customHeight="1">
      <c r="A57" s="39"/>
      <c r="B57" s="45"/>
      <c r="C57" s="291" t="s">
        <v>640</v>
      </c>
      <c r="D57" s="39"/>
      <c r="E57" s="39"/>
      <c r="F57" s="39"/>
      <c r="G57" s="39"/>
      <c r="H57" s="45"/>
    </row>
    <row r="58" spans="1:8" s="2" customFormat="1" ht="16.8" customHeight="1">
      <c r="A58" s="39"/>
      <c r="B58" s="45"/>
      <c r="C58" s="292" t="s">
        <v>194</v>
      </c>
      <c r="D58" s="292" t="s">
        <v>195</v>
      </c>
      <c r="E58" s="18" t="s">
        <v>96</v>
      </c>
      <c r="F58" s="293">
        <v>6581</v>
      </c>
      <c r="G58" s="39"/>
      <c r="H58" s="45"/>
    </row>
    <row r="59" spans="1:8" s="2" customFormat="1" ht="16.8" customHeight="1">
      <c r="A59" s="39"/>
      <c r="B59" s="45"/>
      <c r="C59" s="292" t="s">
        <v>205</v>
      </c>
      <c r="D59" s="292" t="s">
        <v>206</v>
      </c>
      <c r="E59" s="18" t="s">
        <v>96</v>
      </c>
      <c r="F59" s="293">
        <v>6581</v>
      </c>
      <c r="G59" s="39"/>
      <c r="H59" s="45"/>
    </row>
    <row r="60" spans="1:8" s="2" customFormat="1" ht="16.8" customHeight="1">
      <c r="A60" s="39"/>
      <c r="B60" s="45"/>
      <c r="C60" s="292" t="s">
        <v>215</v>
      </c>
      <c r="D60" s="292" t="s">
        <v>216</v>
      </c>
      <c r="E60" s="18" t="s">
        <v>96</v>
      </c>
      <c r="F60" s="293">
        <v>6581</v>
      </c>
      <c r="G60" s="39"/>
      <c r="H60" s="45"/>
    </row>
    <row r="61" spans="1:8" s="2" customFormat="1" ht="16.8" customHeight="1">
      <c r="A61" s="39"/>
      <c r="B61" s="45"/>
      <c r="C61" s="292" t="s">
        <v>198</v>
      </c>
      <c r="D61" s="292" t="s">
        <v>199</v>
      </c>
      <c r="E61" s="18" t="s">
        <v>200</v>
      </c>
      <c r="F61" s="293">
        <v>131.62</v>
      </c>
      <c r="G61" s="39"/>
      <c r="H61" s="45"/>
    </row>
    <row r="62" spans="1:8" s="2" customFormat="1" ht="16.8" customHeight="1">
      <c r="A62" s="39"/>
      <c r="B62" s="45"/>
      <c r="C62" s="292" t="s">
        <v>209</v>
      </c>
      <c r="D62" s="292" t="s">
        <v>210</v>
      </c>
      <c r="E62" s="18" t="s">
        <v>188</v>
      </c>
      <c r="F62" s="293">
        <v>2303.35</v>
      </c>
      <c r="G62" s="39"/>
      <c r="H62" s="45"/>
    </row>
    <row r="63" spans="1:8" s="2" customFormat="1" ht="26.4" customHeight="1">
      <c r="A63" s="39"/>
      <c r="B63" s="45"/>
      <c r="C63" s="286" t="s">
        <v>642</v>
      </c>
      <c r="D63" s="286" t="s">
        <v>84</v>
      </c>
      <c r="E63" s="39"/>
      <c r="F63" s="39"/>
      <c r="G63" s="39"/>
      <c r="H63" s="45"/>
    </row>
    <row r="64" spans="1:8" s="2" customFormat="1" ht="16.8" customHeight="1">
      <c r="A64" s="39"/>
      <c r="B64" s="45"/>
      <c r="C64" s="287" t="s">
        <v>513</v>
      </c>
      <c r="D64" s="288" t="s">
        <v>514</v>
      </c>
      <c r="E64" s="289" t="s">
        <v>110</v>
      </c>
      <c r="F64" s="290">
        <v>8</v>
      </c>
      <c r="G64" s="39"/>
      <c r="H64" s="45"/>
    </row>
    <row r="65" spans="1:8" s="2" customFormat="1" ht="16.8" customHeight="1">
      <c r="A65" s="39"/>
      <c r="B65" s="45"/>
      <c r="C65" s="292" t="s">
        <v>19</v>
      </c>
      <c r="D65" s="292" t="s">
        <v>529</v>
      </c>
      <c r="E65" s="18" t="s">
        <v>19</v>
      </c>
      <c r="F65" s="293">
        <v>2</v>
      </c>
      <c r="G65" s="39"/>
      <c r="H65" s="45"/>
    </row>
    <row r="66" spans="1:8" s="2" customFormat="1" ht="16.8" customHeight="1">
      <c r="A66" s="39"/>
      <c r="B66" s="45"/>
      <c r="C66" s="292" t="s">
        <v>19</v>
      </c>
      <c r="D66" s="292" t="s">
        <v>530</v>
      </c>
      <c r="E66" s="18" t="s">
        <v>19</v>
      </c>
      <c r="F66" s="293">
        <v>6</v>
      </c>
      <c r="G66" s="39"/>
      <c r="H66" s="45"/>
    </row>
    <row r="67" spans="1:8" s="2" customFormat="1" ht="16.8" customHeight="1">
      <c r="A67" s="39"/>
      <c r="B67" s="45"/>
      <c r="C67" s="292" t="s">
        <v>513</v>
      </c>
      <c r="D67" s="292" t="s">
        <v>228</v>
      </c>
      <c r="E67" s="18" t="s">
        <v>19</v>
      </c>
      <c r="F67" s="293">
        <v>8</v>
      </c>
      <c r="G67" s="39"/>
      <c r="H67" s="45"/>
    </row>
    <row r="68" spans="1:8" s="2" customFormat="1" ht="16.8" customHeight="1">
      <c r="A68" s="39"/>
      <c r="B68" s="45"/>
      <c r="C68" s="291" t="s">
        <v>640</v>
      </c>
      <c r="D68" s="39"/>
      <c r="E68" s="39"/>
      <c r="F68" s="39"/>
      <c r="G68" s="39"/>
      <c r="H68" s="45"/>
    </row>
    <row r="69" spans="1:8" s="2" customFormat="1" ht="16.8" customHeight="1">
      <c r="A69" s="39"/>
      <c r="B69" s="45"/>
      <c r="C69" s="292" t="s">
        <v>526</v>
      </c>
      <c r="D69" s="292" t="s">
        <v>527</v>
      </c>
      <c r="E69" s="18" t="s">
        <v>110</v>
      </c>
      <c r="F69" s="293">
        <v>8</v>
      </c>
      <c r="G69" s="39"/>
      <c r="H69" s="45"/>
    </row>
    <row r="70" spans="1:8" s="2" customFormat="1" ht="16.8" customHeight="1">
      <c r="A70" s="39"/>
      <c r="B70" s="45"/>
      <c r="C70" s="292" t="s">
        <v>531</v>
      </c>
      <c r="D70" s="292" t="s">
        <v>532</v>
      </c>
      <c r="E70" s="18" t="s">
        <v>110</v>
      </c>
      <c r="F70" s="293">
        <v>8</v>
      </c>
      <c r="G70" s="39"/>
      <c r="H70" s="45"/>
    </row>
    <row r="71" spans="1:8" s="2" customFormat="1" ht="16.8" customHeight="1">
      <c r="A71" s="39"/>
      <c r="B71" s="45"/>
      <c r="C71" s="292" t="s">
        <v>534</v>
      </c>
      <c r="D71" s="292" t="s">
        <v>535</v>
      </c>
      <c r="E71" s="18" t="s">
        <v>110</v>
      </c>
      <c r="F71" s="293">
        <v>8</v>
      </c>
      <c r="G71" s="39"/>
      <c r="H71" s="45"/>
    </row>
    <row r="72" spans="1:8" s="2" customFormat="1" ht="16.8" customHeight="1">
      <c r="A72" s="39"/>
      <c r="B72" s="45"/>
      <c r="C72" s="292" t="s">
        <v>537</v>
      </c>
      <c r="D72" s="292" t="s">
        <v>538</v>
      </c>
      <c r="E72" s="18" t="s">
        <v>110</v>
      </c>
      <c r="F72" s="293">
        <v>16</v>
      </c>
      <c r="G72" s="39"/>
      <c r="H72" s="45"/>
    </row>
    <row r="73" spans="1:8" s="2" customFormat="1" ht="7.4" customHeight="1">
      <c r="A73" s="39"/>
      <c r="B73" s="158"/>
      <c r="C73" s="159"/>
      <c r="D73" s="159"/>
      <c r="E73" s="159"/>
      <c r="F73" s="159"/>
      <c r="G73" s="159"/>
      <c r="H73" s="45"/>
    </row>
    <row r="74" spans="1:8" s="2" customFormat="1" ht="12">
      <c r="A74" s="39"/>
      <c r="B74" s="39"/>
      <c r="C74" s="39"/>
      <c r="D74" s="39"/>
      <c r="E74" s="39"/>
      <c r="F74" s="39"/>
      <c r="G74" s="39"/>
      <c r="H74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299" t="s">
        <v>643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644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645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646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647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648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649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650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651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652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653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654</v>
      </c>
      <c r="F18" s="305" t="s">
        <v>655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79</v>
      </c>
      <c r="F19" s="305" t="s">
        <v>656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657</v>
      </c>
      <c r="F20" s="305" t="s">
        <v>658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86</v>
      </c>
      <c r="F21" s="305" t="s">
        <v>659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660</v>
      </c>
      <c r="F22" s="305" t="s">
        <v>661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662</v>
      </c>
      <c r="F23" s="305" t="s">
        <v>663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664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665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666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667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668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669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670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671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672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130</v>
      </c>
      <c r="F36" s="305"/>
      <c r="G36" s="305" t="s">
        <v>673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674</v>
      </c>
      <c r="F37" s="305"/>
      <c r="G37" s="305" t="s">
        <v>675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53</v>
      </c>
      <c r="F38" s="305"/>
      <c r="G38" s="305" t="s">
        <v>676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54</v>
      </c>
      <c r="F39" s="305"/>
      <c r="G39" s="305" t="s">
        <v>677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131</v>
      </c>
      <c r="F40" s="305"/>
      <c r="G40" s="305" t="s">
        <v>678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132</v>
      </c>
      <c r="F41" s="305"/>
      <c r="G41" s="305" t="s">
        <v>679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680</v>
      </c>
      <c r="F42" s="305"/>
      <c r="G42" s="305" t="s">
        <v>681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682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683</v>
      </c>
      <c r="F44" s="305"/>
      <c r="G44" s="305" t="s">
        <v>684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134</v>
      </c>
      <c r="F45" s="305"/>
      <c r="G45" s="305" t="s">
        <v>685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686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687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688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689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690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691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692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693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694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695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696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697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698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699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700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701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702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703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704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705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706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707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708</v>
      </c>
      <c r="D76" s="323"/>
      <c r="E76" s="323"/>
      <c r="F76" s="323" t="s">
        <v>709</v>
      </c>
      <c r="G76" s="324"/>
      <c r="H76" s="323" t="s">
        <v>54</v>
      </c>
      <c r="I76" s="323" t="s">
        <v>57</v>
      </c>
      <c r="J76" s="323" t="s">
        <v>710</v>
      </c>
      <c r="K76" s="322"/>
    </row>
    <row r="77" spans="2:11" s="1" customFormat="1" ht="17.25" customHeight="1">
      <c r="B77" s="320"/>
      <c r="C77" s="325" t="s">
        <v>711</v>
      </c>
      <c r="D77" s="325"/>
      <c r="E77" s="325"/>
      <c r="F77" s="326" t="s">
        <v>712</v>
      </c>
      <c r="G77" s="327"/>
      <c r="H77" s="325"/>
      <c r="I77" s="325"/>
      <c r="J77" s="325" t="s">
        <v>713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53</v>
      </c>
      <c r="D79" s="330"/>
      <c r="E79" s="330"/>
      <c r="F79" s="331" t="s">
        <v>714</v>
      </c>
      <c r="G79" s="332"/>
      <c r="H79" s="308" t="s">
        <v>715</v>
      </c>
      <c r="I79" s="308" t="s">
        <v>716</v>
      </c>
      <c r="J79" s="308">
        <v>20</v>
      </c>
      <c r="K79" s="322"/>
    </row>
    <row r="80" spans="2:11" s="1" customFormat="1" ht="15" customHeight="1">
      <c r="B80" s="320"/>
      <c r="C80" s="308" t="s">
        <v>717</v>
      </c>
      <c r="D80" s="308"/>
      <c r="E80" s="308"/>
      <c r="F80" s="331" t="s">
        <v>714</v>
      </c>
      <c r="G80" s="332"/>
      <c r="H80" s="308" t="s">
        <v>718</v>
      </c>
      <c r="I80" s="308" t="s">
        <v>716</v>
      </c>
      <c r="J80" s="308">
        <v>120</v>
      </c>
      <c r="K80" s="322"/>
    </row>
    <row r="81" spans="2:11" s="1" customFormat="1" ht="15" customHeight="1">
      <c r="B81" s="333"/>
      <c r="C81" s="308" t="s">
        <v>719</v>
      </c>
      <c r="D81" s="308"/>
      <c r="E81" s="308"/>
      <c r="F81" s="331" t="s">
        <v>720</v>
      </c>
      <c r="G81" s="332"/>
      <c r="H81" s="308" t="s">
        <v>721</v>
      </c>
      <c r="I81" s="308" t="s">
        <v>716</v>
      </c>
      <c r="J81" s="308">
        <v>50</v>
      </c>
      <c r="K81" s="322"/>
    </row>
    <row r="82" spans="2:11" s="1" customFormat="1" ht="15" customHeight="1">
      <c r="B82" s="333"/>
      <c r="C82" s="308" t="s">
        <v>722</v>
      </c>
      <c r="D82" s="308"/>
      <c r="E82" s="308"/>
      <c r="F82" s="331" t="s">
        <v>714</v>
      </c>
      <c r="G82" s="332"/>
      <c r="H82" s="308" t="s">
        <v>723</v>
      </c>
      <c r="I82" s="308" t="s">
        <v>724</v>
      </c>
      <c r="J82" s="308"/>
      <c r="K82" s="322"/>
    </row>
    <row r="83" spans="2:11" s="1" customFormat="1" ht="15" customHeight="1">
      <c r="B83" s="333"/>
      <c r="C83" s="334" t="s">
        <v>725</v>
      </c>
      <c r="D83" s="334"/>
      <c r="E83" s="334"/>
      <c r="F83" s="335" t="s">
        <v>720</v>
      </c>
      <c r="G83" s="334"/>
      <c r="H83" s="334" t="s">
        <v>726</v>
      </c>
      <c r="I83" s="334" t="s">
        <v>716</v>
      </c>
      <c r="J83" s="334">
        <v>15</v>
      </c>
      <c r="K83" s="322"/>
    </row>
    <row r="84" spans="2:11" s="1" customFormat="1" ht="15" customHeight="1">
      <c r="B84" s="333"/>
      <c r="C84" s="334" t="s">
        <v>727</v>
      </c>
      <c r="D84" s="334"/>
      <c r="E84" s="334"/>
      <c r="F84" s="335" t="s">
        <v>720</v>
      </c>
      <c r="G84" s="334"/>
      <c r="H84" s="334" t="s">
        <v>728</v>
      </c>
      <c r="I84" s="334" t="s">
        <v>716</v>
      </c>
      <c r="J84" s="334">
        <v>15</v>
      </c>
      <c r="K84" s="322"/>
    </row>
    <row r="85" spans="2:11" s="1" customFormat="1" ht="15" customHeight="1">
      <c r="B85" s="333"/>
      <c r="C85" s="334" t="s">
        <v>729</v>
      </c>
      <c r="D85" s="334"/>
      <c r="E85" s="334"/>
      <c r="F85" s="335" t="s">
        <v>720</v>
      </c>
      <c r="G85" s="334"/>
      <c r="H85" s="334" t="s">
        <v>730</v>
      </c>
      <c r="I85" s="334" t="s">
        <v>716</v>
      </c>
      <c r="J85" s="334">
        <v>20</v>
      </c>
      <c r="K85" s="322"/>
    </row>
    <row r="86" spans="2:11" s="1" customFormat="1" ht="15" customHeight="1">
      <c r="B86" s="333"/>
      <c r="C86" s="334" t="s">
        <v>731</v>
      </c>
      <c r="D86" s="334"/>
      <c r="E86" s="334"/>
      <c r="F86" s="335" t="s">
        <v>720</v>
      </c>
      <c r="G86" s="334"/>
      <c r="H86" s="334" t="s">
        <v>732</v>
      </c>
      <c r="I86" s="334" t="s">
        <v>716</v>
      </c>
      <c r="J86" s="334">
        <v>20</v>
      </c>
      <c r="K86" s="322"/>
    </row>
    <row r="87" spans="2:11" s="1" customFormat="1" ht="15" customHeight="1">
      <c r="B87" s="333"/>
      <c r="C87" s="308" t="s">
        <v>733</v>
      </c>
      <c r="D87" s="308"/>
      <c r="E87" s="308"/>
      <c r="F87" s="331" t="s">
        <v>720</v>
      </c>
      <c r="G87" s="332"/>
      <c r="H87" s="308" t="s">
        <v>734</v>
      </c>
      <c r="I87" s="308" t="s">
        <v>716</v>
      </c>
      <c r="J87" s="308">
        <v>50</v>
      </c>
      <c r="K87" s="322"/>
    </row>
    <row r="88" spans="2:11" s="1" customFormat="1" ht="15" customHeight="1">
      <c r="B88" s="333"/>
      <c r="C88" s="308" t="s">
        <v>735</v>
      </c>
      <c r="D88" s="308"/>
      <c r="E88" s="308"/>
      <c r="F88" s="331" t="s">
        <v>720</v>
      </c>
      <c r="G88" s="332"/>
      <c r="H88" s="308" t="s">
        <v>736</v>
      </c>
      <c r="I88" s="308" t="s">
        <v>716</v>
      </c>
      <c r="J88" s="308">
        <v>20</v>
      </c>
      <c r="K88" s="322"/>
    </row>
    <row r="89" spans="2:11" s="1" customFormat="1" ht="15" customHeight="1">
      <c r="B89" s="333"/>
      <c r="C89" s="308" t="s">
        <v>737</v>
      </c>
      <c r="D89" s="308"/>
      <c r="E89" s="308"/>
      <c r="F89" s="331" t="s">
        <v>720</v>
      </c>
      <c r="G89" s="332"/>
      <c r="H89" s="308" t="s">
        <v>738</v>
      </c>
      <c r="I89" s="308" t="s">
        <v>716</v>
      </c>
      <c r="J89" s="308">
        <v>20</v>
      </c>
      <c r="K89" s="322"/>
    </row>
    <row r="90" spans="2:11" s="1" customFormat="1" ht="15" customHeight="1">
      <c r="B90" s="333"/>
      <c r="C90" s="308" t="s">
        <v>739</v>
      </c>
      <c r="D90" s="308"/>
      <c r="E90" s="308"/>
      <c r="F90" s="331" t="s">
        <v>720</v>
      </c>
      <c r="G90" s="332"/>
      <c r="H90" s="308" t="s">
        <v>740</v>
      </c>
      <c r="I90" s="308" t="s">
        <v>716</v>
      </c>
      <c r="J90" s="308">
        <v>50</v>
      </c>
      <c r="K90" s="322"/>
    </row>
    <row r="91" spans="2:11" s="1" customFormat="1" ht="15" customHeight="1">
      <c r="B91" s="333"/>
      <c r="C91" s="308" t="s">
        <v>741</v>
      </c>
      <c r="D91" s="308"/>
      <c r="E91" s="308"/>
      <c r="F91" s="331" t="s">
        <v>720</v>
      </c>
      <c r="G91" s="332"/>
      <c r="H91" s="308" t="s">
        <v>741</v>
      </c>
      <c r="I91" s="308" t="s">
        <v>716</v>
      </c>
      <c r="J91" s="308">
        <v>50</v>
      </c>
      <c r="K91" s="322"/>
    </row>
    <row r="92" spans="2:11" s="1" customFormat="1" ht="15" customHeight="1">
      <c r="B92" s="333"/>
      <c r="C92" s="308" t="s">
        <v>742</v>
      </c>
      <c r="D92" s="308"/>
      <c r="E92" s="308"/>
      <c r="F92" s="331" t="s">
        <v>720</v>
      </c>
      <c r="G92" s="332"/>
      <c r="H92" s="308" t="s">
        <v>743</v>
      </c>
      <c r="I92" s="308" t="s">
        <v>716</v>
      </c>
      <c r="J92" s="308">
        <v>255</v>
      </c>
      <c r="K92" s="322"/>
    </row>
    <row r="93" spans="2:11" s="1" customFormat="1" ht="15" customHeight="1">
      <c r="B93" s="333"/>
      <c r="C93" s="308" t="s">
        <v>744</v>
      </c>
      <c r="D93" s="308"/>
      <c r="E93" s="308"/>
      <c r="F93" s="331" t="s">
        <v>714</v>
      </c>
      <c r="G93" s="332"/>
      <c r="H93" s="308" t="s">
        <v>745</v>
      </c>
      <c r="I93" s="308" t="s">
        <v>746</v>
      </c>
      <c r="J93" s="308"/>
      <c r="K93" s="322"/>
    </row>
    <row r="94" spans="2:11" s="1" customFormat="1" ht="15" customHeight="1">
      <c r="B94" s="333"/>
      <c r="C94" s="308" t="s">
        <v>747</v>
      </c>
      <c r="D94" s="308"/>
      <c r="E94" s="308"/>
      <c r="F94" s="331" t="s">
        <v>714</v>
      </c>
      <c r="G94" s="332"/>
      <c r="H94" s="308" t="s">
        <v>748</v>
      </c>
      <c r="I94" s="308" t="s">
        <v>749</v>
      </c>
      <c r="J94" s="308"/>
      <c r="K94" s="322"/>
    </row>
    <row r="95" spans="2:11" s="1" customFormat="1" ht="15" customHeight="1">
      <c r="B95" s="333"/>
      <c r="C95" s="308" t="s">
        <v>750</v>
      </c>
      <c r="D95" s="308"/>
      <c r="E95" s="308"/>
      <c r="F95" s="331" t="s">
        <v>714</v>
      </c>
      <c r="G95" s="332"/>
      <c r="H95" s="308" t="s">
        <v>750</v>
      </c>
      <c r="I95" s="308" t="s">
        <v>749</v>
      </c>
      <c r="J95" s="308"/>
      <c r="K95" s="322"/>
    </row>
    <row r="96" spans="2:11" s="1" customFormat="1" ht="15" customHeight="1">
      <c r="B96" s="333"/>
      <c r="C96" s="308" t="s">
        <v>38</v>
      </c>
      <c r="D96" s="308"/>
      <c r="E96" s="308"/>
      <c r="F96" s="331" t="s">
        <v>714</v>
      </c>
      <c r="G96" s="332"/>
      <c r="H96" s="308" t="s">
        <v>751</v>
      </c>
      <c r="I96" s="308" t="s">
        <v>749</v>
      </c>
      <c r="J96" s="308"/>
      <c r="K96" s="322"/>
    </row>
    <row r="97" spans="2:11" s="1" customFormat="1" ht="15" customHeight="1">
      <c r="B97" s="333"/>
      <c r="C97" s="308" t="s">
        <v>48</v>
      </c>
      <c r="D97" s="308"/>
      <c r="E97" s="308"/>
      <c r="F97" s="331" t="s">
        <v>714</v>
      </c>
      <c r="G97" s="332"/>
      <c r="H97" s="308" t="s">
        <v>752</v>
      </c>
      <c r="I97" s="308" t="s">
        <v>749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753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708</v>
      </c>
      <c r="D103" s="323"/>
      <c r="E103" s="323"/>
      <c r="F103" s="323" t="s">
        <v>709</v>
      </c>
      <c r="G103" s="324"/>
      <c r="H103" s="323" t="s">
        <v>54</v>
      </c>
      <c r="I103" s="323" t="s">
        <v>57</v>
      </c>
      <c r="J103" s="323" t="s">
        <v>710</v>
      </c>
      <c r="K103" s="322"/>
    </row>
    <row r="104" spans="2:11" s="1" customFormat="1" ht="17.25" customHeight="1">
      <c r="B104" s="320"/>
      <c r="C104" s="325" t="s">
        <v>711</v>
      </c>
      <c r="D104" s="325"/>
      <c r="E104" s="325"/>
      <c r="F104" s="326" t="s">
        <v>712</v>
      </c>
      <c r="G104" s="327"/>
      <c r="H104" s="325"/>
      <c r="I104" s="325"/>
      <c r="J104" s="325" t="s">
        <v>713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53</v>
      </c>
      <c r="D106" s="330"/>
      <c r="E106" s="330"/>
      <c r="F106" s="331" t="s">
        <v>714</v>
      </c>
      <c r="G106" s="308"/>
      <c r="H106" s="308" t="s">
        <v>754</v>
      </c>
      <c r="I106" s="308" t="s">
        <v>716</v>
      </c>
      <c r="J106" s="308">
        <v>20</v>
      </c>
      <c r="K106" s="322"/>
    </row>
    <row r="107" spans="2:11" s="1" customFormat="1" ht="15" customHeight="1">
      <c r="B107" s="320"/>
      <c r="C107" s="308" t="s">
        <v>717</v>
      </c>
      <c r="D107" s="308"/>
      <c r="E107" s="308"/>
      <c r="F107" s="331" t="s">
        <v>714</v>
      </c>
      <c r="G107" s="308"/>
      <c r="H107" s="308" t="s">
        <v>754</v>
      </c>
      <c r="I107" s="308" t="s">
        <v>716</v>
      </c>
      <c r="J107" s="308">
        <v>120</v>
      </c>
      <c r="K107" s="322"/>
    </row>
    <row r="108" spans="2:11" s="1" customFormat="1" ht="15" customHeight="1">
      <c r="B108" s="333"/>
      <c r="C108" s="308" t="s">
        <v>719</v>
      </c>
      <c r="D108" s="308"/>
      <c r="E108" s="308"/>
      <c r="F108" s="331" t="s">
        <v>720</v>
      </c>
      <c r="G108" s="308"/>
      <c r="H108" s="308" t="s">
        <v>754</v>
      </c>
      <c r="I108" s="308" t="s">
        <v>716</v>
      </c>
      <c r="J108" s="308">
        <v>50</v>
      </c>
      <c r="K108" s="322"/>
    </row>
    <row r="109" spans="2:11" s="1" customFormat="1" ht="15" customHeight="1">
      <c r="B109" s="333"/>
      <c r="C109" s="308" t="s">
        <v>722</v>
      </c>
      <c r="D109" s="308"/>
      <c r="E109" s="308"/>
      <c r="F109" s="331" t="s">
        <v>714</v>
      </c>
      <c r="G109" s="308"/>
      <c r="H109" s="308" t="s">
        <v>754</v>
      </c>
      <c r="I109" s="308" t="s">
        <v>724</v>
      </c>
      <c r="J109" s="308"/>
      <c r="K109" s="322"/>
    </row>
    <row r="110" spans="2:11" s="1" customFormat="1" ht="15" customHeight="1">
      <c r="B110" s="333"/>
      <c r="C110" s="308" t="s">
        <v>733</v>
      </c>
      <c r="D110" s="308"/>
      <c r="E110" s="308"/>
      <c r="F110" s="331" t="s">
        <v>720</v>
      </c>
      <c r="G110" s="308"/>
      <c r="H110" s="308" t="s">
        <v>754</v>
      </c>
      <c r="I110" s="308" t="s">
        <v>716</v>
      </c>
      <c r="J110" s="308">
        <v>50</v>
      </c>
      <c r="K110" s="322"/>
    </row>
    <row r="111" spans="2:11" s="1" customFormat="1" ht="15" customHeight="1">
      <c r="B111" s="333"/>
      <c r="C111" s="308" t="s">
        <v>741</v>
      </c>
      <c r="D111" s="308"/>
      <c r="E111" s="308"/>
      <c r="F111" s="331" t="s">
        <v>720</v>
      </c>
      <c r="G111" s="308"/>
      <c r="H111" s="308" t="s">
        <v>754</v>
      </c>
      <c r="I111" s="308" t="s">
        <v>716</v>
      </c>
      <c r="J111" s="308">
        <v>50</v>
      </c>
      <c r="K111" s="322"/>
    </row>
    <row r="112" spans="2:11" s="1" customFormat="1" ht="15" customHeight="1">
      <c r="B112" s="333"/>
      <c r="C112" s="308" t="s">
        <v>739</v>
      </c>
      <c r="D112" s="308"/>
      <c r="E112" s="308"/>
      <c r="F112" s="331" t="s">
        <v>720</v>
      </c>
      <c r="G112" s="308"/>
      <c r="H112" s="308" t="s">
        <v>754</v>
      </c>
      <c r="I112" s="308" t="s">
        <v>716</v>
      </c>
      <c r="J112" s="308">
        <v>50</v>
      </c>
      <c r="K112" s="322"/>
    </row>
    <row r="113" spans="2:11" s="1" customFormat="1" ht="15" customHeight="1">
      <c r="B113" s="333"/>
      <c r="C113" s="308" t="s">
        <v>53</v>
      </c>
      <c r="D113" s="308"/>
      <c r="E113" s="308"/>
      <c r="F113" s="331" t="s">
        <v>714</v>
      </c>
      <c r="G113" s="308"/>
      <c r="H113" s="308" t="s">
        <v>755</v>
      </c>
      <c r="I113" s="308" t="s">
        <v>716</v>
      </c>
      <c r="J113" s="308">
        <v>20</v>
      </c>
      <c r="K113" s="322"/>
    </row>
    <row r="114" spans="2:11" s="1" customFormat="1" ht="15" customHeight="1">
      <c r="B114" s="333"/>
      <c r="C114" s="308" t="s">
        <v>756</v>
      </c>
      <c r="D114" s="308"/>
      <c r="E114" s="308"/>
      <c r="F114" s="331" t="s">
        <v>714</v>
      </c>
      <c r="G114" s="308"/>
      <c r="H114" s="308" t="s">
        <v>757</v>
      </c>
      <c r="I114" s="308" t="s">
        <v>716</v>
      </c>
      <c r="J114" s="308">
        <v>120</v>
      </c>
      <c r="K114" s="322"/>
    </row>
    <row r="115" spans="2:11" s="1" customFormat="1" ht="15" customHeight="1">
      <c r="B115" s="333"/>
      <c r="C115" s="308" t="s">
        <v>38</v>
      </c>
      <c r="D115" s="308"/>
      <c r="E115" s="308"/>
      <c r="F115" s="331" t="s">
        <v>714</v>
      </c>
      <c r="G115" s="308"/>
      <c r="H115" s="308" t="s">
        <v>758</v>
      </c>
      <c r="I115" s="308" t="s">
        <v>749</v>
      </c>
      <c r="J115" s="308"/>
      <c r="K115" s="322"/>
    </row>
    <row r="116" spans="2:11" s="1" customFormat="1" ht="15" customHeight="1">
      <c r="B116" s="333"/>
      <c r="C116" s="308" t="s">
        <v>48</v>
      </c>
      <c r="D116" s="308"/>
      <c r="E116" s="308"/>
      <c r="F116" s="331" t="s">
        <v>714</v>
      </c>
      <c r="G116" s="308"/>
      <c r="H116" s="308" t="s">
        <v>759</v>
      </c>
      <c r="I116" s="308" t="s">
        <v>749</v>
      </c>
      <c r="J116" s="308"/>
      <c r="K116" s="322"/>
    </row>
    <row r="117" spans="2:11" s="1" customFormat="1" ht="15" customHeight="1">
      <c r="B117" s="333"/>
      <c r="C117" s="308" t="s">
        <v>57</v>
      </c>
      <c r="D117" s="308"/>
      <c r="E117" s="308"/>
      <c r="F117" s="331" t="s">
        <v>714</v>
      </c>
      <c r="G117" s="308"/>
      <c r="H117" s="308" t="s">
        <v>760</v>
      </c>
      <c r="I117" s="308" t="s">
        <v>761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762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708</v>
      </c>
      <c r="D123" s="323"/>
      <c r="E123" s="323"/>
      <c r="F123" s="323" t="s">
        <v>709</v>
      </c>
      <c r="G123" s="324"/>
      <c r="H123" s="323" t="s">
        <v>54</v>
      </c>
      <c r="I123" s="323" t="s">
        <v>57</v>
      </c>
      <c r="J123" s="323" t="s">
        <v>710</v>
      </c>
      <c r="K123" s="352"/>
    </row>
    <row r="124" spans="2:11" s="1" customFormat="1" ht="17.25" customHeight="1">
      <c r="B124" s="351"/>
      <c r="C124" s="325" t="s">
        <v>711</v>
      </c>
      <c r="D124" s="325"/>
      <c r="E124" s="325"/>
      <c r="F124" s="326" t="s">
        <v>712</v>
      </c>
      <c r="G124" s="327"/>
      <c r="H124" s="325"/>
      <c r="I124" s="325"/>
      <c r="J124" s="325" t="s">
        <v>713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717</v>
      </c>
      <c r="D126" s="330"/>
      <c r="E126" s="330"/>
      <c r="F126" s="331" t="s">
        <v>714</v>
      </c>
      <c r="G126" s="308"/>
      <c r="H126" s="308" t="s">
        <v>754</v>
      </c>
      <c r="I126" s="308" t="s">
        <v>716</v>
      </c>
      <c r="J126" s="308">
        <v>120</v>
      </c>
      <c r="K126" s="356"/>
    </row>
    <row r="127" spans="2:11" s="1" customFormat="1" ht="15" customHeight="1">
      <c r="B127" s="353"/>
      <c r="C127" s="308" t="s">
        <v>763</v>
      </c>
      <c r="D127" s="308"/>
      <c r="E127" s="308"/>
      <c r="F127" s="331" t="s">
        <v>714</v>
      </c>
      <c r="G127" s="308"/>
      <c r="H127" s="308" t="s">
        <v>764</v>
      </c>
      <c r="I127" s="308" t="s">
        <v>716</v>
      </c>
      <c r="J127" s="308" t="s">
        <v>765</v>
      </c>
      <c r="K127" s="356"/>
    </row>
    <row r="128" spans="2:11" s="1" customFormat="1" ht="15" customHeight="1">
      <c r="B128" s="353"/>
      <c r="C128" s="308" t="s">
        <v>662</v>
      </c>
      <c r="D128" s="308"/>
      <c r="E128" s="308"/>
      <c r="F128" s="331" t="s">
        <v>714</v>
      </c>
      <c r="G128" s="308"/>
      <c r="H128" s="308" t="s">
        <v>766</v>
      </c>
      <c r="I128" s="308" t="s">
        <v>716</v>
      </c>
      <c r="J128" s="308" t="s">
        <v>765</v>
      </c>
      <c r="K128" s="356"/>
    </row>
    <row r="129" spans="2:11" s="1" customFormat="1" ht="15" customHeight="1">
      <c r="B129" s="353"/>
      <c r="C129" s="308" t="s">
        <v>725</v>
      </c>
      <c r="D129" s="308"/>
      <c r="E129" s="308"/>
      <c r="F129" s="331" t="s">
        <v>720</v>
      </c>
      <c r="G129" s="308"/>
      <c r="H129" s="308" t="s">
        <v>726</v>
      </c>
      <c r="I129" s="308" t="s">
        <v>716</v>
      </c>
      <c r="J129" s="308">
        <v>15</v>
      </c>
      <c r="K129" s="356"/>
    </row>
    <row r="130" spans="2:11" s="1" customFormat="1" ht="15" customHeight="1">
      <c r="B130" s="353"/>
      <c r="C130" s="334" t="s">
        <v>727</v>
      </c>
      <c r="D130" s="334"/>
      <c r="E130" s="334"/>
      <c r="F130" s="335" t="s">
        <v>720</v>
      </c>
      <c r="G130" s="334"/>
      <c r="H130" s="334" t="s">
        <v>728</v>
      </c>
      <c r="I130" s="334" t="s">
        <v>716</v>
      </c>
      <c r="J130" s="334">
        <v>15</v>
      </c>
      <c r="K130" s="356"/>
    </row>
    <row r="131" spans="2:11" s="1" customFormat="1" ht="15" customHeight="1">
      <c r="B131" s="353"/>
      <c r="C131" s="334" t="s">
        <v>729</v>
      </c>
      <c r="D131" s="334"/>
      <c r="E131" s="334"/>
      <c r="F131" s="335" t="s">
        <v>720</v>
      </c>
      <c r="G131" s="334"/>
      <c r="H131" s="334" t="s">
        <v>730</v>
      </c>
      <c r="I131" s="334" t="s">
        <v>716</v>
      </c>
      <c r="J131" s="334">
        <v>20</v>
      </c>
      <c r="K131" s="356"/>
    </row>
    <row r="132" spans="2:11" s="1" customFormat="1" ht="15" customHeight="1">
      <c r="B132" s="353"/>
      <c r="C132" s="334" t="s">
        <v>731</v>
      </c>
      <c r="D132" s="334"/>
      <c r="E132" s="334"/>
      <c r="F132" s="335" t="s">
        <v>720</v>
      </c>
      <c r="G132" s="334"/>
      <c r="H132" s="334" t="s">
        <v>732</v>
      </c>
      <c r="I132" s="334" t="s">
        <v>716</v>
      </c>
      <c r="J132" s="334">
        <v>20</v>
      </c>
      <c r="K132" s="356"/>
    </row>
    <row r="133" spans="2:11" s="1" customFormat="1" ht="15" customHeight="1">
      <c r="B133" s="353"/>
      <c r="C133" s="308" t="s">
        <v>719</v>
      </c>
      <c r="D133" s="308"/>
      <c r="E133" s="308"/>
      <c r="F133" s="331" t="s">
        <v>720</v>
      </c>
      <c r="G133" s="308"/>
      <c r="H133" s="308" t="s">
        <v>754</v>
      </c>
      <c r="I133" s="308" t="s">
        <v>716</v>
      </c>
      <c r="J133" s="308">
        <v>50</v>
      </c>
      <c r="K133" s="356"/>
    </row>
    <row r="134" spans="2:11" s="1" customFormat="1" ht="15" customHeight="1">
      <c r="B134" s="353"/>
      <c r="C134" s="308" t="s">
        <v>733</v>
      </c>
      <c r="D134" s="308"/>
      <c r="E134" s="308"/>
      <c r="F134" s="331" t="s">
        <v>720</v>
      </c>
      <c r="G134" s="308"/>
      <c r="H134" s="308" t="s">
        <v>754</v>
      </c>
      <c r="I134" s="308" t="s">
        <v>716</v>
      </c>
      <c r="J134" s="308">
        <v>50</v>
      </c>
      <c r="K134" s="356"/>
    </row>
    <row r="135" spans="2:11" s="1" customFormat="1" ht="15" customHeight="1">
      <c r="B135" s="353"/>
      <c r="C135" s="308" t="s">
        <v>739</v>
      </c>
      <c r="D135" s="308"/>
      <c r="E135" s="308"/>
      <c r="F135" s="331" t="s">
        <v>720</v>
      </c>
      <c r="G135" s="308"/>
      <c r="H135" s="308" t="s">
        <v>754</v>
      </c>
      <c r="I135" s="308" t="s">
        <v>716</v>
      </c>
      <c r="J135" s="308">
        <v>50</v>
      </c>
      <c r="K135" s="356"/>
    </row>
    <row r="136" spans="2:11" s="1" customFormat="1" ht="15" customHeight="1">
      <c r="B136" s="353"/>
      <c r="C136" s="308" t="s">
        <v>741</v>
      </c>
      <c r="D136" s="308"/>
      <c r="E136" s="308"/>
      <c r="F136" s="331" t="s">
        <v>720</v>
      </c>
      <c r="G136" s="308"/>
      <c r="H136" s="308" t="s">
        <v>754</v>
      </c>
      <c r="I136" s="308" t="s">
        <v>716</v>
      </c>
      <c r="J136" s="308">
        <v>50</v>
      </c>
      <c r="K136" s="356"/>
    </row>
    <row r="137" spans="2:11" s="1" customFormat="1" ht="15" customHeight="1">
      <c r="B137" s="353"/>
      <c r="C137" s="308" t="s">
        <v>742</v>
      </c>
      <c r="D137" s="308"/>
      <c r="E137" s="308"/>
      <c r="F137" s="331" t="s">
        <v>720</v>
      </c>
      <c r="G137" s="308"/>
      <c r="H137" s="308" t="s">
        <v>767</v>
      </c>
      <c r="I137" s="308" t="s">
        <v>716</v>
      </c>
      <c r="J137" s="308">
        <v>255</v>
      </c>
      <c r="K137" s="356"/>
    </row>
    <row r="138" spans="2:11" s="1" customFormat="1" ht="15" customHeight="1">
      <c r="B138" s="353"/>
      <c r="C138" s="308" t="s">
        <v>744</v>
      </c>
      <c r="D138" s="308"/>
      <c r="E138" s="308"/>
      <c r="F138" s="331" t="s">
        <v>714</v>
      </c>
      <c r="G138" s="308"/>
      <c r="H138" s="308" t="s">
        <v>768</v>
      </c>
      <c r="I138" s="308" t="s">
        <v>746</v>
      </c>
      <c r="J138" s="308"/>
      <c r="K138" s="356"/>
    </row>
    <row r="139" spans="2:11" s="1" customFormat="1" ht="15" customHeight="1">
      <c r="B139" s="353"/>
      <c r="C139" s="308" t="s">
        <v>747</v>
      </c>
      <c r="D139" s="308"/>
      <c r="E139" s="308"/>
      <c r="F139" s="331" t="s">
        <v>714</v>
      </c>
      <c r="G139" s="308"/>
      <c r="H139" s="308" t="s">
        <v>769</v>
      </c>
      <c r="I139" s="308" t="s">
        <v>749</v>
      </c>
      <c r="J139" s="308"/>
      <c r="K139" s="356"/>
    </row>
    <row r="140" spans="2:11" s="1" customFormat="1" ht="15" customHeight="1">
      <c r="B140" s="353"/>
      <c r="C140" s="308" t="s">
        <v>750</v>
      </c>
      <c r="D140" s="308"/>
      <c r="E140" s="308"/>
      <c r="F140" s="331" t="s">
        <v>714</v>
      </c>
      <c r="G140" s="308"/>
      <c r="H140" s="308" t="s">
        <v>750</v>
      </c>
      <c r="I140" s="308" t="s">
        <v>749</v>
      </c>
      <c r="J140" s="308"/>
      <c r="K140" s="356"/>
    </row>
    <row r="141" spans="2:11" s="1" customFormat="1" ht="15" customHeight="1">
      <c r="B141" s="353"/>
      <c r="C141" s="308" t="s">
        <v>38</v>
      </c>
      <c r="D141" s="308"/>
      <c r="E141" s="308"/>
      <c r="F141" s="331" t="s">
        <v>714</v>
      </c>
      <c r="G141" s="308"/>
      <c r="H141" s="308" t="s">
        <v>770</v>
      </c>
      <c r="I141" s="308" t="s">
        <v>749</v>
      </c>
      <c r="J141" s="308"/>
      <c r="K141" s="356"/>
    </row>
    <row r="142" spans="2:11" s="1" customFormat="1" ht="15" customHeight="1">
      <c r="B142" s="353"/>
      <c r="C142" s="308" t="s">
        <v>771</v>
      </c>
      <c r="D142" s="308"/>
      <c r="E142" s="308"/>
      <c r="F142" s="331" t="s">
        <v>714</v>
      </c>
      <c r="G142" s="308"/>
      <c r="H142" s="308" t="s">
        <v>772</v>
      </c>
      <c r="I142" s="308" t="s">
        <v>749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773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708</v>
      </c>
      <c r="D148" s="323"/>
      <c r="E148" s="323"/>
      <c r="F148" s="323" t="s">
        <v>709</v>
      </c>
      <c r="G148" s="324"/>
      <c r="H148" s="323" t="s">
        <v>54</v>
      </c>
      <c r="I148" s="323" t="s">
        <v>57</v>
      </c>
      <c r="J148" s="323" t="s">
        <v>710</v>
      </c>
      <c r="K148" s="322"/>
    </row>
    <row r="149" spans="2:11" s="1" customFormat="1" ht="17.25" customHeight="1">
      <c r="B149" s="320"/>
      <c r="C149" s="325" t="s">
        <v>711</v>
      </c>
      <c r="D149" s="325"/>
      <c r="E149" s="325"/>
      <c r="F149" s="326" t="s">
        <v>712</v>
      </c>
      <c r="G149" s="327"/>
      <c r="H149" s="325"/>
      <c r="I149" s="325"/>
      <c r="J149" s="325" t="s">
        <v>713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717</v>
      </c>
      <c r="D151" s="308"/>
      <c r="E151" s="308"/>
      <c r="F151" s="361" t="s">
        <v>714</v>
      </c>
      <c r="G151" s="308"/>
      <c r="H151" s="360" t="s">
        <v>754</v>
      </c>
      <c r="I151" s="360" t="s">
        <v>716</v>
      </c>
      <c r="J151" s="360">
        <v>120</v>
      </c>
      <c r="K151" s="356"/>
    </row>
    <row r="152" spans="2:11" s="1" customFormat="1" ht="15" customHeight="1">
      <c r="B152" s="333"/>
      <c r="C152" s="360" t="s">
        <v>763</v>
      </c>
      <c r="D152" s="308"/>
      <c r="E152" s="308"/>
      <c r="F152" s="361" t="s">
        <v>714</v>
      </c>
      <c r="G152" s="308"/>
      <c r="H152" s="360" t="s">
        <v>774</v>
      </c>
      <c r="I152" s="360" t="s">
        <v>716</v>
      </c>
      <c r="J152" s="360" t="s">
        <v>765</v>
      </c>
      <c r="K152" s="356"/>
    </row>
    <row r="153" spans="2:11" s="1" customFormat="1" ht="15" customHeight="1">
      <c r="B153" s="333"/>
      <c r="C153" s="360" t="s">
        <v>662</v>
      </c>
      <c r="D153" s="308"/>
      <c r="E153" s="308"/>
      <c r="F153" s="361" t="s">
        <v>714</v>
      </c>
      <c r="G153" s="308"/>
      <c r="H153" s="360" t="s">
        <v>775</v>
      </c>
      <c r="I153" s="360" t="s">
        <v>716</v>
      </c>
      <c r="J153" s="360" t="s">
        <v>765</v>
      </c>
      <c r="K153" s="356"/>
    </row>
    <row r="154" spans="2:11" s="1" customFormat="1" ht="15" customHeight="1">
      <c r="B154" s="333"/>
      <c r="C154" s="360" t="s">
        <v>719</v>
      </c>
      <c r="D154" s="308"/>
      <c r="E154" s="308"/>
      <c r="F154" s="361" t="s">
        <v>720</v>
      </c>
      <c r="G154" s="308"/>
      <c r="H154" s="360" t="s">
        <v>754</v>
      </c>
      <c r="I154" s="360" t="s">
        <v>716</v>
      </c>
      <c r="J154" s="360">
        <v>50</v>
      </c>
      <c r="K154" s="356"/>
    </row>
    <row r="155" spans="2:11" s="1" customFormat="1" ht="15" customHeight="1">
      <c r="B155" s="333"/>
      <c r="C155" s="360" t="s">
        <v>722</v>
      </c>
      <c r="D155" s="308"/>
      <c r="E155" s="308"/>
      <c r="F155" s="361" t="s">
        <v>714</v>
      </c>
      <c r="G155" s="308"/>
      <c r="H155" s="360" t="s">
        <v>754</v>
      </c>
      <c r="I155" s="360" t="s">
        <v>724</v>
      </c>
      <c r="J155" s="360"/>
      <c r="K155" s="356"/>
    </row>
    <row r="156" spans="2:11" s="1" customFormat="1" ht="15" customHeight="1">
      <c r="B156" s="333"/>
      <c r="C156" s="360" t="s">
        <v>733</v>
      </c>
      <c r="D156" s="308"/>
      <c r="E156" s="308"/>
      <c r="F156" s="361" t="s">
        <v>720</v>
      </c>
      <c r="G156" s="308"/>
      <c r="H156" s="360" t="s">
        <v>754</v>
      </c>
      <c r="I156" s="360" t="s">
        <v>716</v>
      </c>
      <c r="J156" s="360">
        <v>50</v>
      </c>
      <c r="K156" s="356"/>
    </row>
    <row r="157" spans="2:11" s="1" customFormat="1" ht="15" customHeight="1">
      <c r="B157" s="333"/>
      <c r="C157" s="360" t="s">
        <v>741</v>
      </c>
      <c r="D157" s="308"/>
      <c r="E157" s="308"/>
      <c r="F157" s="361" t="s">
        <v>720</v>
      </c>
      <c r="G157" s="308"/>
      <c r="H157" s="360" t="s">
        <v>754</v>
      </c>
      <c r="I157" s="360" t="s">
        <v>716</v>
      </c>
      <c r="J157" s="360">
        <v>50</v>
      </c>
      <c r="K157" s="356"/>
    </row>
    <row r="158" spans="2:11" s="1" customFormat="1" ht="15" customHeight="1">
      <c r="B158" s="333"/>
      <c r="C158" s="360" t="s">
        <v>739</v>
      </c>
      <c r="D158" s="308"/>
      <c r="E158" s="308"/>
      <c r="F158" s="361" t="s">
        <v>720</v>
      </c>
      <c r="G158" s="308"/>
      <c r="H158" s="360" t="s">
        <v>754</v>
      </c>
      <c r="I158" s="360" t="s">
        <v>716</v>
      </c>
      <c r="J158" s="360">
        <v>50</v>
      </c>
      <c r="K158" s="356"/>
    </row>
    <row r="159" spans="2:11" s="1" customFormat="1" ht="15" customHeight="1">
      <c r="B159" s="333"/>
      <c r="C159" s="360" t="s">
        <v>117</v>
      </c>
      <c r="D159" s="308"/>
      <c r="E159" s="308"/>
      <c r="F159" s="361" t="s">
        <v>714</v>
      </c>
      <c r="G159" s="308"/>
      <c r="H159" s="360" t="s">
        <v>776</v>
      </c>
      <c r="I159" s="360" t="s">
        <v>716</v>
      </c>
      <c r="J159" s="360" t="s">
        <v>777</v>
      </c>
      <c r="K159" s="356"/>
    </row>
    <row r="160" spans="2:11" s="1" customFormat="1" ht="15" customHeight="1">
      <c r="B160" s="333"/>
      <c r="C160" s="360" t="s">
        <v>778</v>
      </c>
      <c r="D160" s="308"/>
      <c r="E160" s="308"/>
      <c r="F160" s="361" t="s">
        <v>714</v>
      </c>
      <c r="G160" s="308"/>
      <c r="H160" s="360" t="s">
        <v>779</v>
      </c>
      <c r="I160" s="360" t="s">
        <v>749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780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708</v>
      </c>
      <c r="D166" s="323"/>
      <c r="E166" s="323"/>
      <c r="F166" s="323" t="s">
        <v>709</v>
      </c>
      <c r="G166" s="365"/>
      <c r="H166" s="366" t="s">
        <v>54</v>
      </c>
      <c r="I166" s="366" t="s">
        <v>57</v>
      </c>
      <c r="J166" s="323" t="s">
        <v>710</v>
      </c>
      <c r="K166" s="300"/>
    </row>
    <row r="167" spans="2:11" s="1" customFormat="1" ht="17.25" customHeight="1">
      <c r="B167" s="301"/>
      <c r="C167" s="325" t="s">
        <v>711</v>
      </c>
      <c r="D167" s="325"/>
      <c r="E167" s="325"/>
      <c r="F167" s="326" t="s">
        <v>712</v>
      </c>
      <c r="G167" s="367"/>
      <c r="H167" s="368"/>
      <c r="I167" s="368"/>
      <c r="J167" s="325" t="s">
        <v>713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717</v>
      </c>
      <c r="D169" s="308"/>
      <c r="E169" s="308"/>
      <c r="F169" s="331" t="s">
        <v>714</v>
      </c>
      <c r="G169" s="308"/>
      <c r="H169" s="308" t="s">
        <v>754</v>
      </c>
      <c r="I169" s="308" t="s">
        <v>716</v>
      </c>
      <c r="J169" s="308">
        <v>120</v>
      </c>
      <c r="K169" s="356"/>
    </row>
    <row r="170" spans="2:11" s="1" customFormat="1" ht="15" customHeight="1">
      <c r="B170" s="333"/>
      <c r="C170" s="308" t="s">
        <v>763</v>
      </c>
      <c r="D170" s="308"/>
      <c r="E170" s="308"/>
      <c r="F170" s="331" t="s">
        <v>714</v>
      </c>
      <c r="G170" s="308"/>
      <c r="H170" s="308" t="s">
        <v>764</v>
      </c>
      <c r="I170" s="308" t="s">
        <v>716</v>
      </c>
      <c r="J170" s="308" t="s">
        <v>765</v>
      </c>
      <c r="K170" s="356"/>
    </row>
    <row r="171" spans="2:11" s="1" customFormat="1" ht="15" customHeight="1">
      <c r="B171" s="333"/>
      <c r="C171" s="308" t="s">
        <v>662</v>
      </c>
      <c r="D171" s="308"/>
      <c r="E171" s="308"/>
      <c r="F171" s="331" t="s">
        <v>714</v>
      </c>
      <c r="G171" s="308"/>
      <c r="H171" s="308" t="s">
        <v>781</v>
      </c>
      <c r="I171" s="308" t="s">
        <v>716</v>
      </c>
      <c r="J171" s="308" t="s">
        <v>765</v>
      </c>
      <c r="K171" s="356"/>
    </row>
    <row r="172" spans="2:11" s="1" customFormat="1" ht="15" customHeight="1">
      <c r="B172" s="333"/>
      <c r="C172" s="308" t="s">
        <v>719</v>
      </c>
      <c r="D172" s="308"/>
      <c r="E172" s="308"/>
      <c r="F172" s="331" t="s">
        <v>720</v>
      </c>
      <c r="G172" s="308"/>
      <c r="H172" s="308" t="s">
        <v>781</v>
      </c>
      <c r="I172" s="308" t="s">
        <v>716</v>
      </c>
      <c r="J172" s="308">
        <v>50</v>
      </c>
      <c r="K172" s="356"/>
    </row>
    <row r="173" spans="2:11" s="1" customFormat="1" ht="15" customHeight="1">
      <c r="B173" s="333"/>
      <c r="C173" s="308" t="s">
        <v>722</v>
      </c>
      <c r="D173" s="308"/>
      <c r="E173" s="308"/>
      <c r="F173" s="331" t="s">
        <v>714</v>
      </c>
      <c r="G173" s="308"/>
      <c r="H173" s="308" t="s">
        <v>781</v>
      </c>
      <c r="I173" s="308" t="s">
        <v>724</v>
      </c>
      <c r="J173" s="308"/>
      <c r="K173" s="356"/>
    </row>
    <row r="174" spans="2:11" s="1" customFormat="1" ht="15" customHeight="1">
      <c r="B174" s="333"/>
      <c r="C174" s="308" t="s">
        <v>733</v>
      </c>
      <c r="D174" s="308"/>
      <c r="E174" s="308"/>
      <c r="F174" s="331" t="s">
        <v>720</v>
      </c>
      <c r="G174" s="308"/>
      <c r="H174" s="308" t="s">
        <v>781</v>
      </c>
      <c r="I174" s="308" t="s">
        <v>716</v>
      </c>
      <c r="J174" s="308">
        <v>50</v>
      </c>
      <c r="K174" s="356"/>
    </row>
    <row r="175" spans="2:11" s="1" customFormat="1" ht="15" customHeight="1">
      <c r="B175" s="333"/>
      <c r="C175" s="308" t="s">
        <v>741</v>
      </c>
      <c r="D175" s="308"/>
      <c r="E175" s="308"/>
      <c r="F175" s="331" t="s">
        <v>720</v>
      </c>
      <c r="G175" s="308"/>
      <c r="H175" s="308" t="s">
        <v>781</v>
      </c>
      <c r="I175" s="308" t="s">
        <v>716</v>
      </c>
      <c r="J175" s="308">
        <v>50</v>
      </c>
      <c r="K175" s="356"/>
    </row>
    <row r="176" spans="2:11" s="1" customFormat="1" ht="15" customHeight="1">
      <c r="B176" s="333"/>
      <c r="C176" s="308" t="s">
        <v>739</v>
      </c>
      <c r="D176" s="308"/>
      <c r="E176" s="308"/>
      <c r="F176" s="331" t="s">
        <v>720</v>
      </c>
      <c r="G176" s="308"/>
      <c r="H176" s="308" t="s">
        <v>781</v>
      </c>
      <c r="I176" s="308" t="s">
        <v>716</v>
      </c>
      <c r="J176" s="308">
        <v>50</v>
      </c>
      <c r="K176" s="356"/>
    </row>
    <row r="177" spans="2:11" s="1" customFormat="1" ht="15" customHeight="1">
      <c r="B177" s="333"/>
      <c r="C177" s="308" t="s">
        <v>130</v>
      </c>
      <c r="D177" s="308"/>
      <c r="E177" s="308"/>
      <c r="F177" s="331" t="s">
        <v>714</v>
      </c>
      <c r="G177" s="308"/>
      <c r="H177" s="308" t="s">
        <v>782</v>
      </c>
      <c r="I177" s="308" t="s">
        <v>783</v>
      </c>
      <c r="J177" s="308"/>
      <c r="K177" s="356"/>
    </row>
    <row r="178" spans="2:11" s="1" customFormat="1" ht="15" customHeight="1">
      <c r="B178" s="333"/>
      <c r="C178" s="308" t="s">
        <v>57</v>
      </c>
      <c r="D178" s="308"/>
      <c r="E178" s="308"/>
      <c r="F178" s="331" t="s">
        <v>714</v>
      </c>
      <c r="G178" s="308"/>
      <c r="H178" s="308" t="s">
        <v>784</v>
      </c>
      <c r="I178" s="308" t="s">
        <v>785</v>
      </c>
      <c r="J178" s="308">
        <v>1</v>
      </c>
      <c r="K178" s="356"/>
    </row>
    <row r="179" spans="2:11" s="1" customFormat="1" ht="15" customHeight="1">
      <c r="B179" s="333"/>
      <c r="C179" s="308" t="s">
        <v>53</v>
      </c>
      <c r="D179" s="308"/>
      <c r="E179" s="308"/>
      <c r="F179" s="331" t="s">
        <v>714</v>
      </c>
      <c r="G179" s="308"/>
      <c r="H179" s="308" t="s">
        <v>786</v>
      </c>
      <c r="I179" s="308" t="s">
        <v>716</v>
      </c>
      <c r="J179" s="308">
        <v>20</v>
      </c>
      <c r="K179" s="356"/>
    </row>
    <row r="180" spans="2:11" s="1" customFormat="1" ht="15" customHeight="1">
      <c r="B180" s="333"/>
      <c r="C180" s="308" t="s">
        <v>54</v>
      </c>
      <c r="D180" s="308"/>
      <c r="E180" s="308"/>
      <c r="F180" s="331" t="s">
        <v>714</v>
      </c>
      <c r="G180" s="308"/>
      <c r="H180" s="308" t="s">
        <v>787</v>
      </c>
      <c r="I180" s="308" t="s">
        <v>716</v>
      </c>
      <c r="J180" s="308">
        <v>255</v>
      </c>
      <c r="K180" s="356"/>
    </row>
    <row r="181" spans="2:11" s="1" customFormat="1" ht="15" customHeight="1">
      <c r="B181" s="333"/>
      <c r="C181" s="308" t="s">
        <v>131</v>
      </c>
      <c r="D181" s="308"/>
      <c r="E181" s="308"/>
      <c r="F181" s="331" t="s">
        <v>714</v>
      </c>
      <c r="G181" s="308"/>
      <c r="H181" s="308" t="s">
        <v>678</v>
      </c>
      <c r="I181" s="308" t="s">
        <v>716</v>
      </c>
      <c r="J181" s="308">
        <v>10</v>
      </c>
      <c r="K181" s="356"/>
    </row>
    <row r="182" spans="2:11" s="1" customFormat="1" ht="15" customHeight="1">
      <c r="B182" s="333"/>
      <c r="C182" s="308" t="s">
        <v>132</v>
      </c>
      <c r="D182" s="308"/>
      <c r="E182" s="308"/>
      <c r="F182" s="331" t="s">
        <v>714</v>
      </c>
      <c r="G182" s="308"/>
      <c r="H182" s="308" t="s">
        <v>788</v>
      </c>
      <c r="I182" s="308" t="s">
        <v>749</v>
      </c>
      <c r="J182" s="308"/>
      <c r="K182" s="356"/>
    </row>
    <row r="183" spans="2:11" s="1" customFormat="1" ht="15" customHeight="1">
      <c r="B183" s="333"/>
      <c r="C183" s="308" t="s">
        <v>789</v>
      </c>
      <c r="D183" s="308"/>
      <c r="E183" s="308"/>
      <c r="F183" s="331" t="s">
        <v>714</v>
      </c>
      <c r="G183" s="308"/>
      <c r="H183" s="308" t="s">
        <v>790</v>
      </c>
      <c r="I183" s="308" t="s">
        <v>749</v>
      </c>
      <c r="J183" s="308"/>
      <c r="K183" s="356"/>
    </row>
    <row r="184" spans="2:11" s="1" customFormat="1" ht="15" customHeight="1">
      <c r="B184" s="333"/>
      <c r="C184" s="308" t="s">
        <v>778</v>
      </c>
      <c r="D184" s="308"/>
      <c r="E184" s="308"/>
      <c r="F184" s="331" t="s">
        <v>714</v>
      </c>
      <c r="G184" s="308"/>
      <c r="H184" s="308" t="s">
        <v>791</v>
      </c>
      <c r="I184" s="308" t="s">
        <v>749</v>
      </c>
      <c r="J184" s="308"/>
      <c r="K184" s="356"/>
    </row>
    <row r="185" spans="2:11" s="1" customFormat="1" ht="15" customHeight="1">
      <c r="B185" s="333"/>
      <c r="C185" s="308" t="s">
        <v>134</v>
      </c>
      <c r="D185" s="308"/>
      <c r="E185" s="308"/>
      <c r="F185" s="331" t="s">
        <v>720</v>
      </c>
      <c r="G185" s="308"/>
      <c r="H185" s="308" t="s">
        <v>792</v>
      </c>
      <c r="I185" s="308" t="s">
        <v>716</v>
      </c>
      <c r="J185" s="308">
        <v>50</v>
      </c>
      <c r="K185" s="356"/>
    </row>
    <row r="186" spans="2:11" s="1" customFormat="1" ht="15" customHeight="1">
      <c r="B186" s="333"/>
      <c r="C186" s="308" t="s">
        <v>793</v>
      </c>
      <c r="D186" s="308"/>
      <c r="E186" s="308"/>
      <c r="F186" s="331" t="s">
        <v>720</v>
      </c>
      <c r="G186" s="308"/>
      <c r="H186" s="308" t="s">
        <v>794</v>
      </c>
      <c r="I186" s="308" t="s">
        <v>795</v>
      </c>
      <c r="J186" s="308"/>
      <c r="K186" s="356"/>
    </row>
    <row r="187" spans="2:11" s="1" customFormat="1" ht="15" customHeight="1">
      <c r="B187" s="333"/>
      <c r="C187" s="308" t="s">
        <v>796</v>
      </c>
      <c r="D187" s="308"/>
      <c r="E187" s="308"/>
      <c r="F187" s="331" t="s">
        <v>720</v>
      </c>
      <c r="G187" s="308"/>
      <c r="H187" s="308" t="s">
        <v>797</v>
      </c>
      <c r="I187" s="308" t="s">
        <v>795</v>
      </c>
      <c r="J187" s="308"/>
      <c r="K187" s="356"/>
    </row>
    <row r="188" spans="2:11" s="1" customFormat="1" ht="15" customHeight="1">
      <c r="B188" s="333"/>
      <c r="C188" s="308" t="s">
        <v>798</v>
      </c>
      <c r="D188" s="308"/>
      <c r="E188" s="308"/>
      <c r="F188" s="331" t="s">
        <v>720</v>
      </c>
      <c r="G188" s="308"/>
      <c r="H188" s="308" t="s">
        <v>799</v>
      </c>
      <c r="I188" s="308" t="s">
        <v>795</v>
      </c>
      <c r="J188" s="308"/>
      <c r="K188" s="356"/>
    </row>
    <row r="189" spans="2:11" s="1" customFormat="1" ht="15" customHeight="1">
      <c r="B189" s="333"/>
      <c r="C189" s="369" t="s">
        <v>800</v>
      </c>
      <c r="D189" s="308"/>
      <c r="E189" s="308"/>
      <c r="F189" s="331" t="s">
        <v>720</v>
      </c>
      <c r="G189" s="308"/>
      <c r="H189" s="308" t="s">
        <v>801</v>
      </c>
      <c r="I189" s="308" t="s">
        <v>802</v>
      </c>
      <c r="J189" s="370" t="s">
        <v>803</v>
      </c>
      <c r="K189" s="356"/>
    </row>
    <row r="190" spans="2:11" s="1" customFormat="1" ht="15" customHeight="1">
      <c r="B190" s="333"/>
      <c r="C190" s="369" t="s">
        <v>42</v>
      </c>
      <c r="D190" s="308"/>
      <c r="E190" s="308"/>
      <c r="F190" s="331" t="s">
        <v>714</v>
      </c>
      <c r="G190" s="308"/>
      <c r="H190" s="305" t="s">
        <v>804</v>
      </c>
      <c r="I190" s="308" t="s">
        <v>805</v>
      </c>
      <c r="J190" s="308"/>
      <c r="K190" s="356"/>
    </row>
    <row r="191" spans="2:11" s="1" customFormat="1" ht="15" customHeight="1">
      <c r="B191" s="333"/>
      <c r="C191" s="369" t="s">
        <v>806</v>
      </c>
      <c r="D191" s="308"/>
      <c r="E191" s="308"/>
      <c r="F191" s="331" t="s">
        <v>714</v>
      </c>
      <c r="G191" s="308"/>
      <c r="H191" s="308" t="s">
        <v>807</v>
      </c>
      <c r="I191" s="308" t="s">
        <v>749</v>
      </c>
      <c r="J191" s="308"/>
      <c r="K191" s="356"/>
    </row>
    <row r="192" spans="2:11" s="1" customFormat="1" ht="15" customHeight="1">
      <c r="B192" s="333"/>
      <c r="C192" s="369" t="s">
        <v>808</v>
      </c>
      <c r="D192" s="308"/>
      <c r="E192" s="308"/>
      <c r="F192" s="331" t="s">
        <v>714</v>
      </c>
      <c r="G192" s="308"/>
      <c r="H192" s="308" t="s">
        <v>809</v>
      </c>
      <c r="I192" s="308" t="s">
        <v>749</v>
      </c>
      <c r="J192" s="308"/>
      <c r="K192" s="356"/>
    </row>
    <row r="193" spans="2:11" s="1" customFormat="1" ht="15" customHeight="1">
      <c r="B193" s="333"/>
      <c r="C193" s="369" t="s">
        <v>593</v>
      </c>
      <c r="D193" s="308"/>
      <c r="E193" s="308"/>
      <c r="F193" s="331" t="s">
        <v>720</v>
      </c>
      <c r="G193" s="308"/>
      <c r="H193" s="308" t="s">
        <v>810</v>
      </c>
      <c r="I193" s="308" t="s">
        <v>749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811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812</v>
      </c>
      <c r="D200" s="372"/>
      <c r="E200" s="372"/>
      <c r="F200" s="372" t="s">
        <v>813</v>
      </c>
      <c r="G200" s="373"/>
      <c r="H200" s="372" t="s">
        <v>814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805</v>
      </c>
      <c r="D202" s="308"/>
      <c r="E202" s="308"/>
      <c r="F202" s="331" t="s">
        <v>43</v>
      </c>
      <c r="G202" s="308"/>
      <c r="H202" s="308" t="s">
        <v>815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44</v>
      </c>
      <c r="G203" s="308"/>
      <c r="H203" s="308" t="s">
        <v>816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47</v>
      </c>
      <c r="G204" s="308"/>
      <c r="H204" s="308" t="s">
        <v>817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45</v>
      </c>
      <c r="G205" s="308"/>
      <c r="H205" s="308" t="s">
        <v>818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46</v>
      </c>
      <c r="G206" s="308"/>
      <c r="H206" s="308" t="s">
        <v>819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761</v>
      </c>
      <c r="D208" s="308"/>
      <c r="E208" s="308"/>
      <c r="F208" s="331" t="s">
        <v>654</v>
      </c>
      <c r="G208" s="308"/>
      <c r="H208" s="308" t="s">
        <v>820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657</v>
      </c>
      <c r="G209" s="308"/>
      <c r="H209" s="308" t="s">
        <v>658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79</v>
      </c>
      <c r="G210" s="308"/>
      <c r="H210" s="308" t="s">
        <v>821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86</v>
      </c>
      <c r="G211" s="369"/>
      <c r="H211" s="360" t="s">
        <v>659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660</v>
      </c>
      <c r="G212" s="369"/>
      <c r="H212" s="360" t="s">
        <v>822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785</v>
      </c>
      <c r="D214" s="308"/>
      <c r="E214" s="308"/>
      <c r="F214" s="331">
        <v>1</v>
      </c>
      <c r="G214" s="369"/>
      <c r="H214" s="360" t="s">
        <v>823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824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825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826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DESKTOP-5G5LTV8\Lukáš</cp:lastModifiedBy>
  <dcterms:created xsi:type="dcterms:W3CDTF">2023-01-23T09:15:24Z</dcterms:created>
  <dcterms:modified xsi:type="dcterms:W3CDTF">2023-01-23T09:15:28Z</dcterms:modified>
  <cp:category/>
  <cp:version/>
  <cp:contentType/>
  <cp:contentStatus/>
</cp:coreProperties>
</file>